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C09D2B1B-D4E4-4716-AA6E-F1EA0EA74C44}" xr6:coauthVersionLast="47" xr6:coauthVersionMax="47" xr10:uidLastSave="{00000000-0000-0000-0000-000000000000}"/>
  <bookViews>
    <workbookView xWindow="-108" yWindow="-108" windowWidth="23256" windowHeight="12456" firstSheet="1" activeTab="10" xr2:uid="{9769A180-F7C1-416F-A4D5-7E3F5E9A390A}"/>
  </bookViews>
  <sheets>
    <sheet name="COLABORADOR" sheetId="1" r:id="rId1"/>
    <sheet name="Hoja3" sheetId="9" r:id="rId2"/>
    <sheet name="Hoja4" sheetId="4" state="hidden" r:id="rId3"/>
    <sheet name="Area" sheetId="2" r:id="rId4"/>
    <sheet name="Hoja6" sheetId="6" state="hidden" r:id="rId5"/>
    <sheet name="Ventas" sheetId="3" r:id="rId6"/>
    <sheet name="Hoja1" sheetId="11" r:id="rId7"/>
    <sheet name="Ventas2" sheetId="8" r:id="rId8"/>
    <sheet name="Colaborador2" sheetId="7" r:id="rId9"/>
    <sheet name="Hoja5" sheetId="5" r:id="rId10"/>
    <sheet name="Hoja7" sheetId="10" r:id="rId11"/>
  </sheets>
  <definedNames>
    <definedName name="NativeTimeline_Fecha">#N/A</definedName>
    <definedName name="NativeTimeline_Fecha1">#N/A</definedName>
    <definedName name="SegmentaciónDeDatos_ÁREA">#N/A</definedName>
    <definedName name="SegmentaciónDeDatos_ÁREA1">#N/A</definedName>
    <definedName name="SegmentaciónDeDatos_Forma_de_pago">#N/A</definedName>
    <definedName name="SegmentaciónDeDatos_Forma_de_pago1">#N/A</definedName>
    <definedName name="SegmentaciónDeDatos_País">#N/A</definedName>
    <definedName name="SegmentaciónDeDatos_País1">#N/A</definedName>
  </definedNames>
  <calcPr calcId="191029"/>
  <pivotCaches>
    <pivotCache cacheId="2" r:id="rId12"/>
    <pivotCache cacheId="12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  <x14:slicerCache r:id="rId16"/>
        <x14:slicerCache r:id="rId17"/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20"/>
        <x15:timelineCacheRef r:id="rId21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8" l="1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2" i="8"/>
  <c r="K3" i="8"/>
  <c r="N3" i="8" s="1"/>
  <c r="K4" i="8"/>
  <c r="N4" i="8" s="1"/>
  <c r="K5" i="8"/>
  <c r="N5" i="8" s="1"/>
  <c r="K6" i="8"/>
  <c r="N6" i="8" s="1"/>
  <c r="K7" i="8"/>
  <c r="N7" i="8" s="1"/>
  <c r="K8" i="8"/>
  <c r="N8" i="8" s="1"/>
  <c r="K9" i="8"/>
  <c r="N9" i="8" s="1"/>
  <c r="K10" i="8"/>
  <c r="N10" i="8" s="1"/>
  <c r="K11" i="8"/>
  <c r="N11" i="8" s="1"/>
  <c r="K12" i="8"/>
  <c r="N12" i="8" s="1"/>
  <c r="K13" i="8"/>
  <c r="N13" i="8" s="1"/>
  <c r="K14" i="8"/>
  <c r="N14" i="8" s="1"/>
  <c r="K15" i="8"/>
  <c r="N15" i="8" s="1"/>
  <c r="K16" i="8"/>
  <c r="N16" i="8" s="1"/>
  <c r="K17" i="8"/>
  <c r="N17" i="8" s="1"/>
  <c r="K18" i="8"/>
  <c r="N18" i="8" s="1"/>
  <c r="K19" i="8"/>
  <c r="N19" i="8" s="1"/>
  <c r="K20" i="8"/>
  <c r="N20" i="8" s="1"/>
  <c r="K21" i="8"/>
  <c r="N21" i="8" s="1"/>
  <c r="K22" i="8"/>
  <c r="N22" i="8" s="1"/>
  <c r="K23" i="8"/>
  <c r="N23" i="8" s="1"/>
  <c r="K24" i="8"/>
  <c r="N24" i="8" s="1"/>
  <c r="K25" i="8"/>
  <c r="N25" i="8" s="1"/>
  <c r="K26" i="8"/>
  <c r="N26" i="8" s="1"/>
  <c r="K27" i="8"/>
  <c r="N27" i="8" s="1"/>
  <c r="K28" i="8"/>
  <c r="N28" i="8" s="1"/>
  <c r="K29" i="8"/>
  <c r="N29" i="8" s="1"/>
  <c r="K30" i="8"/>
  <c r="N30" i="8" s="1"/>
  <c r="K31" i="8"/>
  <c r="N31" i="8" s="1"/>
  <c r="K32" i="8"/>
  <c r="N32" i="8" s="1"/>
  <c r="K33" i="8"/>
  <c r="N33" i="8" s="1"/>
  <c r="K34" i="8"/>
  <c r="N34" i="8" s="1"/>
  <c r="K35" i="8"/>
  <c r="N35" i="8" s="1"/>
  <c r="K36" i="8"/>
  <c r="N36" i="8" s="1"/>
  <c r="K37" i="8"/>
  <c r="N37" i="8" s="1"/>
  <c r="K38" i="8"/>
  <c r="N38" i="8" s="1"/>
  <c r="K39" i="8"/>
  <c r="N39" i="8" s="1"/>
  <c r="K40" i="8"/>
  <c r="N40" i="8" s="1"/>
  <c r="K41" i="8"/>
  <c r="N41" i="8" s="1"/>
  <c r="K42" i="8"/>
  <c r="N42" i="8" s="1"/>
  <c r="K43" i="8"/>
  <c r="N43" i="8" s="1"/>
  <c r="K44" i="8"/>
  <c r="N44" i="8" s="1"/>
  <c r="K45" i="8"/>
  <c r="N45" i="8" s="1"/>
  <c r="K46" i="8"/>
  <c r="N46" i="8" s="1"/>
  <c r="K47" i="8"/>
  <c r="N47" i="8" s="1"/>
  <c r="K48" i="8"/>
  <c r="N48" i="8" s="1"/>
  <c r="K49" i="8"/>
  <c r="N49" i="8" s="1"/>
  <c r="K50" i="8"/>
  <c r="N50" i="8" s="1"/>
  <c r="K51" i="8"/>
  <c r="N51" i="8" s="1"/>
  <c r="K52" i="8"/>
  <c r="N52" i="8" s="1"/>
  <c r="K53" i="8"/>
  <c r="N53" i="8" s="1"/>
  <c r="K54" i="8"/>
  <c r="N54" i="8" s="1"/>
  <c r="K55" i="8"/>
  <c r="N55" i="8" s="1"/>
  <c r="K56" i="8"/>
  <c r="N56" i="8" s="1"/>
  <c r="K57" i="8"/>
  <c r="N57" i="8" s="1"/>
  <c r="K58" i="8"/>
  <c r="N58" i="8" s="1"/>
  <c r="K59" i="8"/>
  <c r="N59" i="8" s="1"/>
  <c r="K60" i="8"/>
  <c r="N60" i="8" s="1"/>
  <c r="K61" i="8"/>
  <c r="N61" i="8" s="1"/>
  <c r="K62" i="8"/>
  <c r="N62" i="8" s="1"/>
  <c r="K63" i="8"/>
  <c r="N63" i="8" s="1"/>
  <c r="K64" i="8"/>
  <c r="N64" i="8" s="1"/>
  <c r="K65" i="8"/>
  <c r="N65" i="8" s="1"/>
  <c r="K66" i="8"/>
  <c r="N66" i="8" s="1"/>
  <c r="K67" i="8"/>
  <c r="N67" i="8" s="1"/>
  <c r="K68" i="8"/>
  <c r="N68" i="8" s="1"/>
  <c r="K69" i="8"/>
  <c r="N69" i="8" s="1"/>
  <c r="K70" i="8"/>
  <c r="N70" i="8" s="1"/>
  <c r="K71" i="8"/>
  <c r="N71" i="8" s="1"/>
  <c r="K72" i="8"/>
  <c r="N72" i="8" s="1"/>
  <c r="K73" i="8"/>
  <c r="N73" i="8" s="1"/>
  <c r="K74" i="8"/>
  <c r="N74" i="8" s="1"/>
  <c r="K75" i="8"/>
  <c r="N75" i="8" s="1"/>
  <c r="K76" i="8"/>
  <c r="N76" i="8" s="1"/>
  <c r="K77" i="8"/>
  <c r="N77" i="8" s="1"/>
  <c r="K78" i="8"/>
  <c r="N78" i="8" s="1"/>
  <c r="K79" i="8"/>
  <c r="N79" i="8" s="1"/>
  <c r="K80" i="8"/>
  <c r="N80" i="8" s="1"/>
  <c r="K81" i="8"/>
  <c r="N81" i="8" s="1"/>
  <c r="K82" i="8"/>
  <c r="N82" i="8" s="1"/>
  <c r="K83" i="8"/>
  <c r="N83" i="8" s="1"/>
  <c r="K84" i="8"/>
  <c r="N84" i="8" s="1"/>
  <c r="K85" i="8"/>
  <c r="N85" i="8" s="1"/>
  <c r="K86" i="8"/>
  <c r="N86" i="8" s="1"/>
  <c r="K87" i="8"/>
  <c r="N87" i="8" s="1"/>
  <c r="K88" i="8"/>
  <c r="N88" i="8" s="1"/>
  <c r="K89" i="8"/>
  <c r="N89" i="8" s="1"/>
  <c r="K90" i="8"/>
  <c r="N90" i="8" s="1"/>
  <c r="K91" i="8"/>
  <c r="N91" i="8" s="1"/>
  <c r="K92" i="8"/>
  <c r="N92" i="8" s="1"/>
  <c r="K93" i="8"/>
  <c r="N93" i="8" s="1"/>
  <c r="K94" i="8"/>
  <c r="N94" i="8" s="1"/>
  <c r="K95" i="8"/>
  <c r="N95" i="8" s="1"/>
  <c r="K96" i="8"/>
  <c r="N96" i="8" s="1"/>
  <c r="K97" i="8"/>
  <c r="N97" i="8" s="1"/>
  <c r="K98" i="8"/>
  <c r="N98" i="8" s="1"/>
  <c r="K99" i="8"/>
  <c r="N99" i="8" s="1"/>
  <c r="K100" i="8"/>
  <c r="N100" i="8" s="1"/>
  <c r="K101" i="8"/>
  <c r="N101" i="8" s="1"/>
  <c r="K102" i="8"/>
  <c r="N102" i="8" s="1"/>
  <c r="K103" i="8"/>
  <c r="N103" i="8" s="1"/>
  <c r="K104" i="8"/>
  <c r="N104" i="8" s="1"/>
  <c r="K105" i="8"/>
  <c r="N105" i="8" s="1"/>
  <c r="K106" i="8"/>
  <c r="N106" i="8" s="1"/>
  <c r="K107" i="8"/>
  <c r="N107" i="8" s="1"/>
  <c r="K108" i="8"/>
  <c r="N108" i="8" s="1"/>
  <c r="K109" i="8"/>
  <c r="N109" i="8" s="1"/>
  <c r="K110" i="8"/>
  <c r="N110" i="8" s="1"/>
  <c r="K111" i="8"/>
  <c r="N111" i="8" s="1"/>
  <c r="K112" i="8"/>
  <c r="N112" i="8" s="1"/>
  <c r="K113" i="8"/>
  <c r="N113" i="8" s="1"/>
  <c r="K114" i="8"/>
  <c r="N114" i="8" s="1"/>
  <c r="K115" i="8"/>
  <c r="N115" i="8" s="1"/>
  <c r="K116" i="8"/>
  <c r="N116" i="8" s="1"/>
  <c r="K117" i="8"/>
  <c r="N117" i="8" s="1"/>
  <c r="K118" i="8"/>
  <c r="N118" i="8" s="1"/>
  <c r="K119" i="8"/>
  <c r="N119" i="8" s="1"/>
  <c r="K120" i="8"/>
  <c r="N120" i="8" s="1"/>
  <c r="K121" i="8"/>
  <c r="N121" i="8" s="1"/>
  <c r="K122" i="8"/>
  <c r="N122" i="8" s="1"/>
  <c r="K123" i="8"/>
  <c r="N123" i="8" s="1"/>
  <c r="K124" i="8"/>
  <c r="N124" i="8" s="1"/>
  <c r="K125" i="8"/>
  <c r="N125" i="8" s="1"/>
  <c r="K126" i="8"/>
  <c r="N126" i="8" s="1"/>
  <c r="K127" i="8"/>
  <c r="N127" i="8" s="1"/>
  <c r="K128" i="8"/>
  <c r="N128" i="8" s="1"/>
  <c r="K129" i="8"/>
  <c r="N129" i="8" s="1"/>
  <c r="K130" i="8"/>
  <c r="N130" i="8" s="1"/>
  <c r="K131" i="8"/>
  <c r="N131" i="8" s="1"/>
  <c r="K132" i="8"/>
  <c r="N132" i="8" s="1"/>
  <c r="K133" i="8"/>
  <c r="N133" i="8" s="1"/>
  <c r="K134" i="8"/>
  <c r="N134" i="8" s="1"/>
  <c r="K135" i="8"/>
  <c r="N135" i="8" s="1"/>
  <c r="K136" i="8"/>
  <c r="N136" i="8" s="1"/>
  <c r="K137" i="8"/>
  <c r="N137" i="8" s="1"/>
  <c r="K138" i="8"/>
  <c r="N138" i="8" s="1"/>
  <c r="K139" i="8"/>
  <c r="N139" i="8" s="1"/>
  <c r="K140" i="8"/>
  <c r="N140" i="8" s="1"/>
  <c r="K141" i="8"/>
  <c r="N141" i="8" s="1"/>
  <c r="K142" i="8"/>
  <c r="N142" i="8" s="1"/>
  <c r="K143" i="8"/>
  <c r="N143" i="8" s="1"/>
  <c r="K144" i="8"/>
  <c r="N144" i="8" s="1"/>
  <c r="K145" i="8"/>
  <c r="N145" i="8" s="1"/>
  <c r="K146" i="8"/>
  <c r="N146" i="8" s="1"/>
  <c r="K147" i="8"/>
  <c r="N147" i="8" s="1"/>
  <c r="K148" i="8"/>
  <c r="N148" i="8" s="1"/>
  <c r="K149" i="8"/>
  <c r="N149" i="8" s="1"/>
  <c r="K150" i="8"/>
  <c r="N150" i="8" s="1"/>
  <c r="K151" i="8"/>
  <c r="N151" i="8" s="1"/>
  <c r="K152" i="8"/>
  <c r="N152" i="8" s="1"/>
  <c r="K153" i="8"/>
  <c r="N153" i="8" s="1"/>
  <c r="K154" i="8"/>
  <c r="N154" i="8" s="1"/>
  <c r="K155" i="8"/>
  <c r="N155" i="8" s="1"/>
  <c r="K156" i="8"/>
  <c r="N156" i="8" s="1"/>
  <c r="K157" i="8"/>
  <c r="N157" i="8" s="1"/>
  <c r="K158" i="8"/>
  <c r="N158" i="8" s="1"/>
  <c r="K159" i="8"/>
  <c r="N159" i="8" s="1"/>
  <c r="K160" i="8"/>
  <c r="N160" i="8" s="1"/>
  <c r="K161" i="8"/>
  <c r="N161" i="8" s="1"/>
  <c r="K162" i="8"/>
  <c r="N162" i="8" s="1"/>
  <c r="K163" i="8"/>
  <c r="N163" i="8" s="1"/>
  <c r="K164" i="8"/>
  <c r="N164" i="8" s="1"/>
  <c r="K165" i="8"/>
  <c r="N165" i="8" s="1"/>
  <c r="K166" i="8"/>
  <c r="N166" i="8" s="1"/>
  <c r="K167" i="8"/>
  <c r="N167" i="8" s="1"/>
  <c r="K168" i="8"/>
  <c r="N168" i="8" s="1"/>
  <c r="K169" i="8"/>
  <c r="N169" i="8" s="1"/>
  <c r="K170" i="8"/>
  <c r="N170" i="8" s="1"/>
  <c r="K171" i="8"/>
  <c r="N171" i="8" s="1"/>
  <c r="K172" i="8"/>
  <c r="N172" i="8" s="1"/>
  <c r="K173" i="8"/>
  <c r="N173" i="8" s="1"/>
  <c r="K174" i="8"/>
  <c r="N174" i="8" s="1"/>
  <c r="K175" i="8"/>
  <c r="N175" i="8" s="1"/>
  <c r="K176" i="8"/>
  <c r="N176" i="8" s="1"/>
  <c r="K177" i="8"/>
  <c r="N177" i="8" s="1"/>
  <c r="K178" i="8"/>
  <c r="N178" i="8" s="1"/>
  <c r="K179" i="8"/>
  <c r="N179" i="8" s="1"/>
  <c r="K180" i="8"/>
  <c r="N180" i="8" s="1"/>
  <c r="K181" i="8"/>
  <c r="N181" i="8" s="1"/>
  <c r="K182" i="8"/>
  <c r="N182" i="8" s="1"/>
  <c r="K183" i="8"/>
  <c r="N183" i="8" s="1"/>
  <c r="K184" i="8"/>
  <c r="N184" i="8" s="1"/>
  <c r="K185" i="8"/>
  <c r="N185" i="8" s="1"/>
  <c r="K186" i="8"/>
  <c r="N186" i="8" s="1"/>
  <c r="K187" i="8"/>
  <c r="N187" i="8" s="1"/>
  <c r="K188" i="8"/>
  <c r="N188" i="8" s="1"/>
  <c r="K189" i="8"/>
  <c r="N189" i="8" s="1"/>
  <c r="K190" i="8"/>
  <c r="N190" i="8" s="1"/>
  <c r="K191" i="8"/>
  <c r="N191" i="8" s="1"/>
  <c r="K192" i="8"/>
  <c r="N192" i="8" s="1"/>
  <c r="K193" i="8"/>
  <c r="N193" i="8" s="1"/>
  <c r="K194" i="8"/>
  <c r="N194" i="8" s="1"/>
  <c r="K195" i="8"/>
  <c r="N195" i="8" s="1"/>
  <c r="K196" i="8"/>
  <c r="N196" i="8" s="1"/>
  <c r="K197" i="8"/>
  <c r="N197" i="8" s="1"/>
  <c r="K198" i="8"/>
  <c r="N198" i="8" s="1"/>
  <c r="K199" i="8"/>
  <c r="N199" i="8" s="1"/>
  <c r="K200" i="8"/>
  <c r="N200" i="8" s="1"/>
  <c r="K201" i="8"/>
  <c r="N201" i="8" s="1"/>
  <c r="K202" i="8"/>
  <c r="N202" i="8" s="1"/>
  <c r="K203" i="8"/>
  <c r="N203" i="8" s="1"/>
  <c r="K204" i="8"/>
  <c r="N204" i="8" s="1"/>
  <c r="K205" i="8"/>
  <c r="N205" i="8" s="1"/>
  <c r="K206" i="8"/>
  <c r="N206" i="8" s="1"/>
  <c r="K207" i="8"/>
  <c r="N207" i="8" s="1"/>
  <c r="K208" i="8"/>
  <c r="N208" i="8" s="1"/>
  <c r="K209" i="8"/>
  <c r="N209" i="8" s="1"/>
  <c r="K210" i="8"/>
  <c r="N210" i="8" s="1"/>
  <c r="K211" i="8"/>
  <c r="N211" i="8" s="1"/>
  <c r="K212" i="8"/>
  <c r="N212" i="8" s="1"/>
  <c r="K213" i="8"/>
  <c r="N213" i="8" s="1"/>
  <c r="K214" i="8"/>
  <c r="N214" i="8" s="1"/>
  <c r="K215" i="8"/>
  <c r="N215" i="8" s="1"/>
  <c r="K216" i="8"/>
  <c r="N216" i="8" s="1"/>
  <c r="K217" i="8"/>
  <c r="N217" i="8" s="1"/>
  <c r="K218" i="8"/>
  <c r="N218" i="8" s="1"/>
  <c r="K219" i="8"/>
  <c r="N219" i="8" s="1"/>
  <c r="K220" i="8"/>
  <c r="N220" i="8" s="1"/>
  <c r="K221" i="8"/>
  <c r="N221" i="8" s="1"/>
  <c r="K222" i="8"/>
  <c r="N222" i="8" s="1"/>
  <c r="K223" i="8"/>
  <c r="N223" i="8" s="1"/>
  <c r="K224" i="8"/>
  <c r="N224" i="8" s="1"/>
  <c r="K225" i="8"/>
  <c r="N225" i="8" s="1"/>
  <c r="K226" i="8"/>
  <c r="N226" i="8" s="1"/>
  <c r="K227" i="8"/>
  <c r="N227" i="8" s="1"/>
  <c r="K228" i="8"/>
  <c r="N228" i="8" s="1"/>
  <c r="K229" i="8"/>
  <c r="N229" i="8" s="1"/>
  <c r="K230" i="8"/>
  <c r="N230" i="8" s="1"/>
  <c r="K231" i="8"/>
  <c r="N231" i="8" s="1"/>
  <c r="K232" i="8"/>
  <c r="N232" i="8" s="1"/>
  <c r="K233" i="8"/>
  <c r="N233" i="8" s="1"/>
  <c r="K234" i="8"/>
  <c r="N234" i="8" s="1"/>
  <c r="K235" i="8"/>
  <c r="N235" i="8" s="1"/>
  <c r="K236" i="8"/>
  <c r="N236" i="8" s="1"/>
  <c r="K237" i="8"/>
  <c r="N237" i="8" s="1"/>
  <c r="K238" i="8"/>
  <c r="N238" i="8" s="1"/>
  <c r="K239" i="8"/>
  <c r="N239" i="8" s="1"/>
  <c r="K240" i="8"/>
  <c r="N240" i="8" s="1"/>
  <c r="K241" i="8"/>
  <c r="N241" i="8" s="1"/>
  <c r="K242" i="8"/>
  <c r="N242" i="8" s="1"/>
  <c r="K243" i="8"/>
  <c r="N243" i="8" s="1"/>
  <c r="K244" i="8"/>
  <c r="N244" i="8" s="1"/>
  <c r="K245" i="8"/>
  <c r="N245" i="8" s="1"/>
  <c r="K246" i="8"/>
  <c r="N246" i="8" s="1"/>
  <c r="K247" i="8"/>
  <c r="N247" i="8" s="1"/>
  <c r="K248" i="8"/>
  <c r="N248" i="8" s="1"/>
  <c r="K249" i="8"/>
  <c r="N249" i="8" s="1"/>
  <c r="K250" i="8"/>
  <c r="N250" i="8" s="1"/>
  <c r="K251" i="8"/>
  <c r="N251" i="8" s="1"/>
  <c r="K252" i="8"/>
  <c r="N252" i="8" s="1"/>
  <c r="K253" i="8"/>
  <c r="N253" i="8" s="1"/>
  <c r="K254" i="8"/>
  <c r="N254" i="8" s="1"/>
  <c r="K255" i="8"/>
  <c r="N255" i="8" s="1"/>
  <c r="K256" i="8"/>
  <c r="N256" i="8" s="1"/>
  <c r="K257" i="8"/>
  <c r="N257" i="8" s="1"/>
  <c r="K258" i="8"/>
  <c r="N258" i="8" s="1"/>
  <c r="K259" i="8"/>
  <c r="N259" i="8" s="1"/>
  <c r="K260" i="8"/>
  <c r="N260" i="8" s="1"/>
  <c r="K261" i="8"/>
  <c r="N261" i="8" s="1"/>
  <c r="K262" i="8"/>
  <c r="N262" i="8" s="1"/>
  <c r="K263" i="8"/>
  <c r="N263" i="8" s="1"/>
  <c r="K264" i="8"/>
  <c r="N264" i="8" s="1"/>
  <c r="K265" i="8"/>
  <c r="N265" i="8" s="1"/>
  <c r="K266" i="8"/>
  <c r="N266" i="8" s="1"/>
  <c r="K267" i="8"/>
  <c r="N267" i="8" s="1"/>
  <c r="K268" i="8"/>
  <c r="N268" i="8" s="1"/>
  <c r="K269" i="8"/>
  <c r="N269" i="8" s="1"/>
  <c r="K270" i="8"/>
  <c r="N270" i="8" s="1"/>
  <c r="K271" i="8"/>
  <c r="N271" i="8" s="1"/>
  <c r="K272" i="8"/>
  <c r="N272" i="8" s="1"/>
  <c r="K273" i="8"/>
  <c r="N273" i="8" s="1"/>
  <c r="K274" i="8"/>
  <c r="N274" i="8" s="1"/>
  <c r="K275" i="8"/>
  <c r="N275" i="8" s="1"/>
  <c r="K276" i="8"/>
  <c r="N276" i="8" s="1"/>
  <c r="K277" i="8"/>
  <c r="N277" i="8" s="1"/>
  <c r="K278" i="8"/>
  <c r="N278" i="8" s="1"/>
  <c r="K279" i="8"/>
  <c r="N279" i="8" s="1"/>
  <c r="K280" i="8"/>
  <c r="N280" i="8" s="1"/>
  <c r="K281" i="8"/>
  <c r="N281" i="8" s="1"/>
  <c r="K282" i="8"/>
  <c r="N282" i="8" s="1"/>
  <c r="K283" i="8"/>
  <c r="N283" i="8" s="1"/>
  <c r="K284" i="8"/>
  <c r="N284" i="8" s="1"/>
  <c r="K285" i="8"/>
  <c r="N285" i="8" s="1"/>
  <c r="K286" i="8"/>
  <c r="N286" i="8" s="1"/>
  <c r="K287" i="8"/>
  <c r="N287" i="8" s="1"/>
  <c r="K288" i="8"/>
  <c r="N288" i="8" s="1"/>
  <c r="K289" i="8"/>
  <c r="N289" i="8" s="1"/>
  <c r="K290" i="8"/>
  <c r="N290" i="8" s="1"/>
  <c r="K291" i="8"/>
  <c r="N291" i="8" s="1"/>
  <c r="K292" i="8"/>
  <c r="N292" i="8" s="1"/>
  <c r="K293" i="8"/>
  <c r="N293" i="8" s="1"/>
  <c r="K294" i="8"/>
  <c r="N294" i="8" s="1"/>
  <c r="K295" i="8"/>
  <c r="N295" i="8" s="1"/>
  <c r="K296" i="8"/>
  <c r="N296" i="8" s="1"/>
  <c r="K297" i="8"/>
  <c r="N297" i="8" s="1"/>
  <c r="K298" i="8"/>
  <c r="N298" i="8" s="1"/>
  <c r="K299" i="8"/>
  <c r="N299" i="8" s="1"/>
  <c r="K300" i="8"/>
  <c r="N300" i="8" s="1"/>
  <c r="K301" i="8"/>
  <c r="N301" i="8" s="1"/>
  <c r="K302" i="8"/>
  <c r="N302" i="8" s="1"/>
  <c r="K303" i="8"/>
  <c r="N303" i="8" s="1"/>
  <c r="K304" i="8"/>
  <c r="N304" i="8" s="1"/>
  <c r="K305" i="8"/>
  <c r="N305" i="8" s="1"/>
  <c r="K306" i="8"/>
  <c r="N306" i="8" s="1"/>
  <c r="K307" i="8"/>
  <c r="N307" i="8" s="1"/>
  <c r="K308" i="8"/>
  <c r="N308" i="8" s="1"/>
  <c r="K309" i="8"/>
  <c r="N309" i="8" s="1"/>
  <c r="K310" i="8"/>
  <c r="N310" i="8" s="1"/>
  <c r="K311" i="8"/>
  <c r="N311" i="8" s="1"/>
  <c r="K312" i="8"/>
  <c r="N312" i="8" s="1"/>
  <c r="K313" i="8"/>
  <c r="N313" i="8" s="1"/>
  <c r="K314" i="8"/>
  <c r="N314" i="8" s="1"/>
  <c r="K315" i="8"/>
  <c r="N315" i="8" s="1"/>
  <c r="K316" i="8"/>
  <c r="N316" i="8" s="1"/>
  <c r="K317" i="8"/>
  <c r="N317" i="8" s="1"/>
  <c r="K318" i="8"/>
  <c r="N318" i="8" s="1"/>
  <c r="K319" i="8"/>
  <c r="N319" i="8" s="1"/>
  <c r="K320" i="8"/>
  <c r="N320" i="8" s="1"/>
  <c r="K321" i="8"/>
  <c r="N321" i="8" s="1"/>
  <c r="K322" i="8"/>
  <c r="N322" i="8" s="1"/>
  <c r="K323" i="8"/>
  <c r="N323" i="8" s="1"/>
  <c r="K324" i="8"/>
  <c r="N324" i="8" s="1"/>
  <c r="K325" i="8"/>
  <c r="N325" i="8" s="1"/>
  <c r="K326" i="8"/>
  <c r="N326" i="8" s="1"/>
  <c r="K327" i="8"/>
  <c r="N327" i="8" s="1"/>
  <c r="K328" i="8"/>
  <c r="N328" i="8" s="1"/>
  <c r="K329" i="8"/>
  <c r="N329" i="8" s="1"/>
  <c r="K330" i="8"/>
  <c r="N330" i="8" s="1"/>
  <c r="K331" i="8"/>
  <c r="N331" i="8" s="1"/>
  <c r="K332" i="8"/>
  <c r="N332" i="8" s="1"/>
  <c r="K333" i="8"/>
  <c r="N333" i="8" s="1"/>
  <c r="K334" i="8"/>
  <c r="N334" i="8" s="1"/>
  <c r="K335" i="8"/>
  <c r="N335" i="8" s="1"/>
  <c r="K336" i="8"/>
  <c r="N336" i="8" s="1"/>
  <c r="K337" i="8"/>
  <c r="N337" i="8" s="1"/>
  <c r="K338" i="8"/>
  <c r="N338" i="8" s="1"/>
  <c r="K339" i="8"/>
  <c r="N339" i="8" s="1"/>
  <c r="K340" i="8"/>
  <c r="N340" i="8" s="1"/>
  <c r="K341" i="8"/>
  <c r="N341" i="8" s="1"/>
  <c r="K342" i="8"/>
  <c r="N342" i="8" s="1"/>
  <c r="K343" i="8"/>
  <c r="N343" i="8" s="1"/>
  <c r="K344" i="8"/>
  <c r="N344" i="8" s="1"/>
  <c r="K345" i="8"/>
  <c r="N345" i="8" s="1"/>
  <c r="K346" i="8"/>
  <c r="N346" i="8" s="1"/>
  <c r="K347" i="8"/>
  <c r="N347" i="8" s="1"/>
  <c r="K348" i="8"/>
  <c r="N348" i="8" s="1"/>
  <c r="K349" i="8"/>
  <c r="N349" i="8" s="1"/>
  <c r="K350" i="8"/>
  <c r="N350" i="8" s="1"/>
  <c r="K351" i="8"/>
  <c r="N351" i="8" s="1"/>
  <c r="K352" i="8"/>
  <c r="N352" i="8" s="1"/>
  <c r="K353" i="8"/>
  <c r="N353" i="8" s="1"/>
  <c r="K354" i="8"/>
  <c r="N354" i="8" s="1"/>
  <c r="K355" i="8"/>
  <c r="N355" i="8" s="1"/>
  <c r="K356" i="8"/>
  <c r="N356" i="8" s="1"/>
  <c r="K357" i="8"/>
  <c r="N357" i="8" s="1"/>
  <c r="K358" i="8"/>
  <c r="N358" i="8" s="1"/>
  <c r="K359" i="8"/>
  <c r="N359" i="8" s="1"/>
  <c r="K360" i="8"/>
  <c r="N360" i="8" s="1"/>
  <c r="K361" i="8"/>
  <c r="N361" i="8" s="1"/>
  <c r="K362" i="8"/>
  <c r="N362" i="8" s="1"/>
  <c r="K363" i="8"/>
  <c r="N363" i="8" s="1"/>
  <c r="K364" i="8"/>
  <c r="N364" i="8" s="1"/>
  <c r="K365" i="8"/>
  <c r="N365" i="8" s="1"/>
  <c r="K366" i="8"/>
  <c r="N366" i="8" s="1"/>
  <c r="K367" i="8"/>
  <c r="N367" i="8" s="1"/>
  <c r="K368" i="8"/>
  <c r="N368" i="8" s="1"/>
  <c r="K369" i="8"/>
  <c r="N369" i="8" s="1"/>
  <c r="K370" i="8"/>
  <c r="N370" i="8" s="1"/>
  <c r="K371" i="8"/>
  <c r="N371" i="8" s="1"/>
  <c r="K372" i="8"/>
  <c r="N372" i="8" s="1"/>
  <c r="K373" i="8"/>
  <c r="N373" i="8" s="1"/>
  <c r="K374" i="8"/>
  <c r="N374" i="8" s="1"/>
  <c r="K375" i="8"/>
  <c r="N375" i="8" s="1"/>
  <c r="K376" i="8"/>
  <c r="N376" i="8" s="1"/>
  <c r="K377" i="8"/>
  <c r="N377" i="8" s="1"/>
  <c r="K378" i="8"/>
  <c r="N378" i="8" s="1"/>
  <c r="K379" i="8"/>
  <c r="N379" i="8" s="1"/>
  <c r="K380" i="8"/>
  <c r="N380" i="8" s="1"/>
  <c r="K381" i="8"/>
  <c r="N381" i="8" s="1"/>
  <c r="K382" i="8"/>
  <c r="N382" i="8" s="1"/>
  <c r="K383" i="8"/>
  <c r="N383" i="8" s="1"/>
  <c r="K384" i="8"/>
  <c r="N384" i="8" s="1"/>
  <c r="K385" i="8"/>
  <c r="N385" i="8" s="1"/>
  <c r="K386" i="8"/>
  <c r="N386" i="8" s="1"/>
  <c r="K387" i="8"/>
  <c r="N387" i="8" s="1"/>
  <c r="K388" i="8"/>
  <c r="N388" i="8" s="1"/>
  <c r="K389" i="8"/>
  <c r="N389" i="8" s="1"/>
  <c r="K390" i="8"/>
  <c r="N390" i="8" s="1"/>
  <c r="K391" i="8"/>
  <c r="N391" i="8" s="1"/>
  <c r="K392" i="8"/>
  <c r="N392" i="8" s="1"/>
  <c r="K393" i="8"/>
  <c r="N393" i="8" s="1"/>
  <c r="K394" i="8"/>
  <c r="N394" i="8" s="1"/>
  <c r="K395" i="8"/>
  <c r="N395" i="8" s="1"/>
  <c r="K396" i="8"/>
  <c r="N396" i="8" s="1"/>
  <c r="K397" i="8"/>
  <c r="N397" i="8" s="1"/>
  <c r="K398" i="8"/>
  <c r="N398" i="8" s="1"/>
  <c r="K399" i="8"/>
  <c r="N399" i="8" s="1"/>
  <c r="K400" i="8"/>
  <c r="N400" i="8" s="1"/>
  <c r="K401" i="8"/>
  <c r="N401" i="8" s="1"/>
  <c r="K402" i="8"/>
  <c r="N402" i="8" s="1"/>
  <c r="K403" i="8"/>
  <c r="N403" i="8" s="1"/>
  <c r="K404" i="8"/>
  <c r="N404" i="8" s="1"/>
  <c r="K405" i="8"/>
  <c r="N405" i="8" s="1"/>
  <c r="K406" i="8"/>
  <c r="N406" i="8" s="1"/>
  <c r="K407" i="8"/>
  <c r="N407" i="8" s="1"/>
  <c r="K408" i="8"/>
  <c r="N408" i="8" s="1"/>
  <c r="K409" i="8"/>
  <c r="N409" i="8" s="1"/>
  <c r="K410" i="8"/>
  <c r="N410" i="8" s="1"/>
  <c r="K411" i="8"/>
  <c r="N411" i="8" s="1"/>
  <c r="K412" i="8"/>
  <c r="N412" i="8" s="1"/>
  <c r="K413" i="8"/>
  <c r="N413" i="8" s="1"/>
  <c r="K414" i="8"/>
  <c r="N414" i="8" s="1"/>
  <c r="K415" i="8"/>
  <c r="N415" i="8" s="1"/>
  <c r="K416" i="8"/>
  <c r="N416" i="8" s="1"/>
  <c r="K417" i="8"/>
  <c r="N417" i="8" s="1"/>
  <c r="K418" i="8"/>
  <c r="N418" i="8" s="1"/>
  <c r="K419" i="8"/>
  <c r="N419" i="8" s="1"/>
  <c r="K420" i="8"/>
  <c r="N420" i="8" s="1"/>
  <c r="K421" i="8"/>
  <c r="N421" i="8" s="1"/>
  <c r="K422" i="8"/>
  <c r="N422" i="8" s="1"/>
  <c r="K423" i="8"/>
  <c r="N423" i="8" s="1"/>
  <c r="K424" i="8"/>
  <c r="N424" i="8" s="1"/>
  <c r="K425" i="8"/>
  <c r="N425" i="8" s="1"/>
  <c r="K426" i="8"/>
  <c r="N426" i="8" s="1"/>
  <c r="K427" i="8"/>
  <c r="N427" i="8" s="1"/>
  <c r="K428" i="8"/>
  <c r="N428" i="8" s="1"/>
  <c r="K429" i="8"/>
  <c r="N429" i="8" s="1"/>
  <c r="K430" i="8"/>
  <c r="N430" i="8" s="1"/>
  <c r="K431" i="8"/>
  <c r="N431" i="8" s="1"/>
  <c r="K432" i="8"/>
  <c r="N432" i="8" s="1"/>
  <c r="K433" i="8"/>
  <c r="N433" i="8" s="1"/>
  <c r="K434" i="8"/>
  <c r="N434" i="8" s="1"/>
  <c r="K435" i="8"/>
  <c r="N435" i="8" s="1"/>
  <c r="K436" i="8"/>
  <c r="N436" i="8" s="1"/>
  <c r="K437" i="8"/>
  <c r="N437" i="8" s="1"/>
  <c r="K438" i="8"/>
  <c r="N438" i="8" s="1"/>
  <c r="K439" i="8"/>
  <c r="N439" i="8" s="1"/>
  <c r="K440" i="8"/>
  <c r="N440" i="8" s="1"/>
  <c r="K441" i="8"/>
  <c r="N441" i="8" s="1"/>
  <c r="K442" i="8"/>
  <c r="N442" i="8" s="1"/>
  <c r="K443" i="8"/>
  <c r="N443" i="8" s="1"/>
  <c r="K444" i="8"/>
  <c r="N444" i="8" s="1"/>
  <c r="K445" i="8"/>
  <c r="N445" i="8" s="1"/>
  <c r="K446" i="8"/>
  <c r="N446" i="8" s="1"/>
  <c r="K447" i="8"/>
  <c r="N447" i="8" s="1"/>
  <c r="K448" i="8"/>
  <c r="N448" i="8" s="1"/>
  <c r="K449" i="8"/>
  <c r="N449" i="8" s="1"/>
  <c r="K450" i="8"/>
  <c r="N450" i="8" s="1"/>
  <c r="K451" i="8"/>
  <c r="N451" i="8" s="1"/>
  <c r="K452" i="8"/>
  <c r="N452" i="8" s="1"/>
  <c r="K453" i="8"/>
  <c r="N453" i="8" s="1"/>
  <c r="K454" i="8"/>
  <c r="N454" i="8" s="1"/>
  <c r="K455" i="8"/>
  <c r="N455" i="8" s="1"/>
  <c r="K456" i="8"/>
  <c r="N456" i="8" s="1"/>
  <c r="K457" i="8"/>
  <c r="N457" i="8" s="1"/>
  <c r="K458" i="8"/>
  <c r="N458" i="8" s="1"/>
  <c r="K459" i="8"/>
  <c r="N459" i="8" s="1"/>
  <c r="K460" i="8"/>
  <c r="N460" i="8" s="1"/>
  <c r="K461" i="8"/>
  <c r="N461" i="8" s="1"/>
  <c r="K462" i="8"/>
  <c r="N462" i="8" s="1"/>
  <c r="K463" i="8"/>
  <c r="N463" i="8" s="1"/>
  <c r="K464" i="8"/>
  <c r="N464" i="8" s="1"/>
  <c r="K465" i="8"/>
  <c r="N465" i="8" s="1"/>
  <c r="K466" i="8"/>
  <c r="N466" i="8" s="1"/>
  <c r="K467" i="8"/>
  <c r="N467" i="8" s="1"/>
  <c r="K468" i="8"/>
  <c r="N468" i="8" s="1"/>
  <c r="K469" i="8"/>
  <c r="N469" i="8" s="1"/>
  <c r="K470" i="8"/>
  <c r="N470" i="8" s="1"/>
  <c r="K471" i="8"/>
  <c r="N471" i="8" s="1"/>
  <c r="K472" i="8"/>
  <c r="N472" i="8" s="1"/>
  <c r="K473" i="8"/>
  <c r="N473" i="8" s="1"/>
  <c r="K474" i="8"/>
  <c r="N474" i="8" s="1"/>
  <c r="K475" i="8"/>
  <c r="N475" i="8" s="1"/>
  <c r="K476" i="8"/>
  <c r="N476" i="8" s="1"/>
  <c r="K477" i="8"/>
  <c r="N477" i="8" s="1"/>
  <c r="K478" i="8"/>
  <c r="N478" i="8" s="1"/>
  <c r="K479" i="8"/>
  <c r="N479" i="8" s="1"/>
  <c r="K480" i="8"/>
  <c r="N480" i="8" s="1"/>
  <c r="K481" i="8"/>
  <c r="N481" i="8" s="1"/>
  <c r="K482" i="8"/>
  <c r="N482" i="8" s="1"/>
  <c r="K483" i="8"/>
  <c r="N483" i="8" s="1"/>
  <c r="K484" i="8"/>
  <c r="N484" i="8" s="1"/>
  <c r="K485" i="8"/>
  <c r="N485" i="8" s="1"/>
  <c r="K486" i="8"/>
  <c r="N486" i="8" s="1"/>
  <c r="K487" i="8"/>
  <c r="N487" i="8" s="1"/>
  <c r="K488" i="8"/>
  <c r="N488" i="8" s="1"/>
  <c r="K489" i="8"/>
  <c r="N489" i="8" s="1"/>
  <c r="K490" i="8"/>
  <c r="N490" i="8" s="1"/>
  <c r="K491" i="8"/>
  <c r="N491" i="8" s="1"/>
  <c r="K492" i="8"/>
  <c r="N492" i="8" s="1"/>
  <c r="K493" i="8"/>
  <c r="N493" i="8" s="1"/>
  <c r="K494" i="8"/>
  <c r="N494" i="8" s="1"/>
  <c r="K495" i="8"/>
  <c r="N495" i="8" s="1"/>
  <c r="K496" i="8"/>
  <c r="N496" i="8" s="1"/>
  <c r="K497" i="8"/>
  <c r="N497" i="8" s="1"/>
  <c r="K498" i="8"/>
  <c r="N498" i="8" s="1"/>
  <c r="K499" i="8"/>
  <c r="N499" i="8" s="1"/>
  <c r="K500" i="8"/>
  <c r="N500" i="8" s="1"/>
  <c r="K501" i="8"/>
  <c r="N501" i="8" s="1"/>
  <c r="K502" i="8"/>
  <c r="N502" i="8" s="1"/>
  <c r="K2" i="8"/>
  <c r="N2" i="8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2" i="8"/>
  <c r="F3" i="8" a="1"/>
  <c r="F3" i="8" s="1"/>
  <c r="F4" i="8" a="1"/>
  <c r="F4" i="8" s="1"/>
  <c r="F5" i="8" a="1"/>
  <c r="F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 s="1"/>
  <c r="F12" i="8" a="1"/>
  <c r="F12" i="8" s="1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/>
  <c r="F23" i="8" a="1"/>
  <c r="F23" i="8" s="1"/>
  <c r="F24" i="8" a="1"/>
  <c r="F24" i="8" s="1"/>
  <c r="F25" i="8" a="1"/>
  <c r="F25" i="8" s="1"/>
  <c r="F26" i="8" a="1"/>
  <c r="F26" i="8" s="1"/>
  <c r="F27" i="8" a="1"/>
  <c r="F27" i="8" s="1"/>
  <c r="F28" i="8" a="1"/>
  <c r="F28" i="8" s="1"/>
  <c r="F29" i="8" a="1"/>
  <c r="F29" i="8" s="1"/>
  <c r="F30" i="8" a="1"/>
  <c r="F30" i="8" s="1"/>
  <c r="F31" i="8" a="1"/>
  <c r="F31" i="8" s="1"/>
  <c r="F32" i="8" a="1"/>
  <c r="F32" i="8" s="1"/>
  <c r="F33" i="8" a="1"/>
  <c r="F33" i="8" s="1"/>
  <c r="F34" i="8" a="1"/>
  <c r="F34" i="8" s="1"/>
  <c r="F35" i="8" a="1"/>
  <c r="F35" i="8" s="1"/>
  <c r="F36" i="8" a="1"/>
  <c r="F36" i="8" s="1"/>
  <c r="F37" i="8" a="1"/>
  <c r="F37" i="8" s="1"/>
  <c r="F38" i="8" a="1"/>
  <c r="F38" i="8" s="1"/>
  <c r="F39" i="8" a="1"/>
  <c r="F39" i="8" s="1"/>
  <c r="F40" i="8" a="1"/>
  <c r="F40" i="8" s="1"/>
  <c r="F41" i="8" a="1"/>
  <c r="F41" i="8" s="1"/>
  <c r="F42" i="8" a="1"/>
  <c r="F42" i="8" s="1"/>
  <c r="F43" i="8" a="1"/>
  <c r="F43" i="8" s="1"/>
  <c r="F44" i="8" a="1"/>
  <c r="F44" i="8" s="1"/>
  <c r="F45" i="8" a="1"/>
  <c r="F45" i="8" s="1"/>
  <c r="F46" i="8" a="1"/>
  <c r="F46" i="8"/>
  <c r="F47" i="8" a="1"/>
  <c r="F47" i="8" s="1"/>
  <c r="F48" i="8" a="1"/>
  <c r="F48" i="8" s="1"/>
  <c r="F49" i="8" a="1"/>
  <c r="F49" i="8" s="1"/>
  <c r="F50" i="8" a="1"/>
  <c r="F50" i="8" s="1"/>
  <c r="F51" i="8" a="1"/>
  <c r="F51" i="8" s="1"/>
  <c r="F52" i="8" a="1"/>
  <c r="F52" i="8"/>
  <c r="F53" i="8" a="1"/>
  <c r="F53" i="8" s="1"/>
  <c r="F54" i="8" a="1"/>
  <c r="F54" i="8" s="1"/>
  <c r="F55" i="8" a="1"/>
  <c r="F55" i="8" s="1"/>
  <c r="F56" i="8" a="1"/>
  <c r="F56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62" i="8" a="1"/>
  <c r="F62" i="8" s="1"/>
  <c r="F63" i="8" a="1"/>
  <c r="F63" i="8" s="1"/>
  <c r="F64" i="8" a="1"/>
  <c r="F64" i="8" s="1"/>
  <c r="F65" i="8" a="1"/>
  <c r="F65" i="8" s="1"/>
  <c r="F66" i="8" a="1"/>
  <c r="F66" i="8" s="1"/>
  <c r="F67" i="8" a="1"/>
  <c r="F67" i="8" s="1"/>
  <c r="F68" i="8" a="1"/>
  <c r="F68" i="8" s="1"/>
  <c r="F69" i="8" a="1"/>
  <c r="F69" i="8" s="1"/>
  <c r="F70" i="8" a="1"/>
  <c r="F70" i="8"/>
  <c r="F71" i="8" a="1"/>
  <c r="F71" i="8" s="1"/>
  <c r="F72" i="8" a="1"/>
  <c r="F72" i="8" s="1"/>
  <c r="F73" i="8" a="1"/>
  <c r="F73" i="8" s="1"/>
  <c r="F74" i="8" a="1"/>
  <c r="F74" i="8" s="1"/>
  <c r="F75" i="8" a="1"/>
  <c r="F75" i="8" s="1"/>
  <c r="F76" i="8" a="1"/>
  <c r="F76" i="8"/>
  <c r="F77" i="8" a="1"/>
  <c r="F77" i="8" s="1"/>
  <c r="F78" i="8" a="1"/>
  <c r="F78" i="8" s="1"/>
  <c r="F79" i="8" a="1"/>
  <c r="F79" i="8" s="1"/>
  <c r="F80" i="8" a="1"/>
  <c r="F80" i="8" s="1"/>
  <c r="F81" i="8" a="1"/>
  <c r="F81" i="8" s="1"/>
  <c r="F82" i="8" a="1"/>
  <c r="F82" i="8"/>
  <c r="F83" i="8" a="1"/>
  <c r="F83" i="8" s="1"/>
  <c r="F84" i="8" a="1"/>
  <c r="F84" i="8" s="1"/>
  <c r="F85" i="8" a="1"/>
  <c r="F85" i="8" s="1"/>
  <c r="F86" i="8" a="1"/>
  <c r="F86" i="8" s="1"/>
  <c r="F87" i="8" a="1"/>
  <c r="F87" i="8" s="1"/>
  <c r="F88" i="8" a="1"/>
  <c r="F88" i="8" s="1"/>
  <c r="F89" i="8" a="1"/>
  <c r="F89" i="8" s="1"/>
  <c r="F90" i="8" a="1"/>
  <c r="F90" i="8" s="1"/>
  <c r="F91" i="8" a="1"/>
  <c r="F91" i="8" s="1"/>
  <c r="F92" i="8" a="1"/>
  <c r="F92" i="8" s="1"/>
  <c r="F93" i="8" a="1"/>
  <c r="F93" i="8" s="1"/>
  <c r="F94" i="8" a="1"/>
  <c r="F94" i="8"/>
  <c r="F95" i="8" a="1"/>
  <c r="F95" i="8" s="1"/>
  <c r="F96" i="8" a="1"/>
  <c r="F96" i="8" s="1"/>
  <c r="F97" i="8" a="1"/>
  <c r="F97" i="8" s="1"/>
  <c r="F98" i="8" a="1"/>
  <c r="F98" i="8" s="1"/>
  <c r="F99" i="8" a="1"/>
  <c r="F99" i="8" s="1"/>
  <c r="F100" i="8" a="1"/>
  <c r="F100" i="8"/>
  <c r="F101" i="8" a="1"/>
  <c r="F101" i="8" s="1"/>
  <c r="F102" i="8" a="1"/>
  <c r="F102" i="8" s="1"/>
  <c r="F103" i="8" a="1"/>
  <c r="F103" i="8" s="1"/>
  <c r="F104" i="8" a="1"/>
  <c r="F104" i="8" s="1"/>
  <c r="F105" i="8" a="1"/>
  <c r="F105" i="8" s="1"/>
  <c r="F106" i="8" a="1"/>
  <c r="F106" i="8"/>
  <c r="F107" i="8" a="1"/>
  <c r="F107" i="8" s="1"/>
  <c r="F108" i="8" a="1"/>
  <c r="F108" i="8" s="1"/>
  <c r="F109" i="8" a="1"/>
  <c r="F109" i="8" s="1"/>
  <c r="F110" i="8" a="1"/>
  <c r="F110" i="8" s="1"/>
  <c r="F111" i="8" a="1"/>
  <c r="F111" i="8" s="1"/>
  <c r="F112" i="8" a="1"/>
  <c r="F112" i="8" s="1"/>
  <c r="F113" i="8" a="1"/>
  <c r="F113" i="8" s="1"/>
  <c r="F114" i="8" a="1"/>
  <c r="F114" i="8" s="1"/>
  <c r="F115" i="8" a="1"/>
  <c r="F115" i="8" s="1"/>
  <c r="F116" i="8" a="1"/>
  <c r="F116" i="8" s="1"/>
  <c r="F117" i="8" a="1"/>
  <c r="F117" i="8" s="1"/>
  <c r="F118" i="8" a="1"/>
  <c r="F118" i="8" s="1"/>
  <c r="F119" i="8" a="1"/>
  <c r="F119" i="8" s="1"/>
  <c r="F120" i="8" a="1"/>
  <c r="F120" i="8" s="1"/>
  <c r="F121" i="8" a="1"/>
  <c r="F121" i="8" s="1"/>
  <c r="F122" i="8" a="1"/>
  <c r="F122" i="8" s="1"/>
  <c r="F123" i="8" a="1"/>
  <c r="F123" i="8" s="1"/>
  <c r="F124" i="8" a="1"/>
  <c r="F124" i="8"/>
  <c r="F125" i="8" a="1"/>
  <c r="F125" i="8" s="1"/>
  <c r="F126" i="8" a="1"/>
  <c r="F126" i="8" s="1"/>
  <c r="F127" i="8" a="1"/>
  <c r="F127" i="8" s="1"/>
  <c r="F128" i="8" a="1"/>
  <c r="F128" i="8" s="1"/>
  <c r="F129" i="8" a="1"/>
  <c r="F129" i="8" s="1"/>
  <c r="F130" i="8" a="1"/>
  <c r="F130" i="8"/>
  <c r="F131" i="8" a="1"/>
  <c r="F131" i="8" s="1"/>
  <c r="F132" i="8" a="1"/>
  <c r="F132" i="8" s="1"/>
  <c r="F133" i="8" a="1"/>
  <c r="F133" i="8" s="1"/>
  <c r="F134" i="8" a="1"/>
  <c r="F134" i="8" s="1"/>
  <c r="F135" i="8" a="1"/>
  <c r="F135" i="8" s="1"/>
  <c r="F136" i="8" a="1"/>
  <c r="F136" i="8" s="1"/>
  <c r="F137" i="8" a="1"/>
  <c r="F137" i="8" s="1"/>
  <c r="F138" i="8" a="1"/>
  <c r="F138" i="8" s="1"/>
  <c r="F139" i="8" a="1"/>
  <c r="F139" i="8" s="1"/>
  <c r="F140" i="8" a="1"/>
  <c r="F140" i="8" s="1"/>
  <c r="F141" i="8" a="1"/>
  <c r="F141" i="8" s="1"/>
  <c r="F142" i="8" a="1"/>
  <c r="F142" i="8" s="1"/>
  <c r="F143" i="8" a="1"/>
  <c r="F143" i="8" s="1"/>
  <c r="F144" i="8" a="1"/>
  <c r="F144" i="8" s="1"/>
  <c r="F145" i="8" a="1"/>
  <c r="F145" i="8" s="1"/>
  <c r="F146" i="8" a="1"/>
  <c r="F146" i="8" s="1"/>
  <c r="F147" i="8" a="1"/>
  <c r="F147" i="8" s="1"/>
  <c r="F148" i="8" a="1"/>
  <c r="F148" i="8" s="1"/>
  <c r="F149" i="8" a="1"/>
  <c r="F149" i="8" s="1"/>
  <c r="F150" i="8" a="1"/>
  <c r="F150" i="8"/>
  <c r="F151" i="8" a="1"/>
  <c r="F151" i="8" s="1"/>
  <c r="F152" i="8" a="1"/>
  <c r="F152" i="8" s="1"/>
  <c r="F153" i="8" a="1"/>
  <c r="F153" i="8" s="1"/>
  <c r="F154" i="8" a="1"/>
  <c r="F154" i="8" s="1"/>
  <c r="F155" i="8" a="1"/>
  <c r="F155" i="8" s="1"/>
  <c r="F156" i="8" a="1"/>
  <c r="F156" i="8" s="1"/>
  <c r="F157" i="8" a="1"/>
  <c r="F157" i="8" s="1"/>
  <c r="F158" i="8" a="1"/>
  <c r="F158" i="8" s="1"/>
  <c r="F159" i="8" a="1"/>
  <c r="F159" i="8" s="1"/>
  <c r="F160" i="8" a="1"/>
  <c r="F160" i="8" s="1"/>
  <c r="F161" i="8" a="1"/>
  <c r="F161" i="8" s="1"/>
  <c r="F162" i="8" a="1"/>
  <c r="F162" i="8" s="1"/>
  <c r="F163" i="8" a="1"/>
  <c r="F163" i="8" s="1"/>
  <c r="F164" i="8" a="1"/>
  <c r="F164" i="8" s="1"/>
  <c r="F165" i="8" a="1"/>
  <c r="F165" i="8" s="1"/>
  <c r="F166" i="8" a="1"/>
  <c r="F166" i="8" s="1"/>
  <c r="F167" i="8" a="1"/>
  <c r="F167" i="8" s="1"/>
  <c r="F168" i="8" a="1"/>
  <c r="F168" i="8" s="1"/>
  <c r="F169" i="8" a="1"/>
  <c r="F169" i="8" s="1"/>
  <c r="F170" i="8" a="1"/>
  <c r="F170" i="8" s="1"/>
  <c r="F171" i="8" a="1"/>
  <c r="F171" i="8" s="1"/>
  <c r="F172" i="8" a="1"/>
  <c r="F172" i="8" s="1"/>
  <c r="F173" i="8" a="1"/>
  <c r="F173" i="8" s="1"/>
  <c r="F174" i="8" a="1"/>
  <c r="F174" i="8" s="1"/>
  <c r="F175" i="8" a="1"/>
  <c r="F175" i="8" s="1"/>
  <c r="F176" i="8" a="1"/>
  <c r="F176" i="8" s="1"/>
  <c r="F177" i="8" a="1"/>
  <c r="F177" i="8" s="1"/>
  <c r="F178" i="8" a="1"/>
  <c r="F178" i="8"/>
  <c r="F179" i="8" a="1"/>
  <c r="F179" i="8" s="1"/>
  <c r="F180" i="8" a="1"/>
  <c r="F180" i="8" s="1"/>
  <c r="F181" i="8" a="1"/>
  <c r="F181" i="8" s="1"/>
  <c r="F182" i="8" a="1"/>
  <c r="F182" i="8" s="1"/>
  <c r="F183" i="8" a="1"/>
  <c r="F183" i="8" s="1"/>
  <c r="F184" i="8" a="1"/>
  <c r="F184" i="8" s="1"/>
  <c r="F185" i="8" a="1"/>
  <c r="F185" i="8" s="1"/>
  <c r="F186" i="8" a="1"/>
  <c r="F186" i="8" s="1"/>
  <c r="F187" i="8" a="1"/>
  <c r="F187" i="8" s="1"/>
  <c r="F188" i="8" a="1"/>
  <c r="F188" i="8" s="1"/>
  <c r="F189" i="8" a="1"/>
  <c r="F189" i="8" s="1"/>
  <c r="F190" i="8" a="1"/>
  <c r="F190" i="8" s="1"/>
  <c r="F191" i="8" a="1"/>
  <c r="F191" i="8" s="1"/>
  <c r="F192" i="8" a="1"/>
  <c r="F192" i="8" s="1"/>
  <c r="F193" i="8" a="1"/>
  <c r="F193" i="8" s="1"/>
  <c r="F194" i="8" a="1"/>
  <c r="F194" i="8"/>
  <c r="F195" i="8" a="1"/>
  <c r="F195" i="8" s="1"/>
  <c r="F196" i="8" a="1"/>
  <c r="F196" i="8" s="1"/>
  <c r="F197" i="8" a="1"/>
  <c r="F197" i="8" s="1"/>
  <c r="F198" i="8" a="1"/>
  <c r="F198" i="8" s="1"/>
  <c r="F199" i="8" a="1"/>
  <c r="F199" i="8" s="1"/>
  <c r="F200" i="8" a="1"/>
  <c r="F200" i="8" s="1"/>
  <c r="F201" i="8" a="1"/>
  <c r="F201" i="8" s="1"/>
  <c r="F202" i="8" a="1"/>
  <c r="F202" i="8" s="1"/>
  <c r="F203" i="8" a="1"/>
  <c r="F203" i="8" s="1"/>
  <c r="F204" i="8" a="1"/>
  <c r="F204" i="8" s="1"/>
  <c r="F205" i="8" a="1"/>
  <c r="F205" i="8" s="1"/>
  <c r="F206" i="8" a="1"/>
  <c r="F206" i="8" s="1"/>
  <c r="F207" i="8" a="1"/>
  <c r="F207" i="8" s="1"/>
  <c r="F208" i="8" a="1"/>
  <c r="F208" i="8" s="1"/>
  <c r="F209" i="8" a="1"/>
  <c r="F209" i="8" s="1"/>
  <c r="F210" i="8" a="1"/>
  <c r="F210" i="8"/>
  <c r="F211" i="8" a="1"/>
  <c r="F211" i="8" s="1"/>
  <c r="F212" i="8" a="1"/>
  <c r="F212" i="8" s="1"/>
  <c r="F213" i="8" a="1"/>
  <c r="F213" i="8" s="1"/>
  <c r="F214" i="8" a="1"/>
  <c r="F214" i="8" s="1"/>
  <c r="F215" i="8" a="1"/>
  <c r="F215" i="8" s="1"/>
  <c r="F216" i="8" a="1"/>
  <c r="F216" i="8" s="1"/>
  <c r="F217" i="8" a="1"/>
  <c r="F217" i="8" s="1"/>
  <c r="F218" i="8" a="1"/>
  <c r="F218" i="8" s="1"/>
  <c r="F219" i="8" a="1"/>
  <c r="F219" i="8" s="1"/>
  <c r="F220" i="8" a="1"/>
  <c r="F220" i="8" s="1"/>
  <c r="F221" i="8" a="1"/>
  <c r="F221" i="8" s="1"/>
  <c r="F222" i="8" a="1"/>
  <c r="F222" i="8" s="1"/>
  <c r="F223" i="8" a="1"/>
  <c r="F223" i="8" s="1"/>
  <c r="F224" i="8" a="1"/>
  <c r="F224" i="8" s="1"/>
  <c r="F225" i="8" a="1"/>
  <c r="F225" i="8" s="1"/>
  <c r="F226" i="8" a="1"/>
  <c r="F226" i="8"/>
  <c r="F227" i="8" a="1"/>
  <c r="F227" i="8" s="1"/>
  <c r="F228" i="8" a="1"/>
  <c r="F228" i="8" s="1"/>
  <c r="F229" i="8" a="1"/>
  <c r="F229" i="8" s="1"/>
  <c r="F230" i="8" a="1"/>
  <c r="F230" i="8" s="1"/>
  <c r="F231" i="8" a="1"/>
  <c r="F231" i="8" s="1"/>
  <c r="F232" i="8" a="1"/>
  <c r="F232" i="8" s="1"/>
  <c r="F233" i="8" a="1"/>
  <c r="F233" i="8" s="1"/>
  <c r="F234" i="8" a="1"/>
  <c r="F234" i="8" s="1"/>
  <c r="F235" i="8" a="1"/>
  <c r="F235" i="8" s="1"/>
  <c r="F236" i="8" a="1"/>
  <c r="F236" i="8" s="1"/>
  <c r="F237" i="8" a="1"/>
  <c r="F237" i="8" s="1"/>
  <c r="F238" i="8" a="1"/>
  <c r="F238" i="8" s="1"/>
  <c r="F239" i="8" a="1"/>
  <c r="F239" i="8" s="1"/>
  <c r="F240" i="8" a="1"/>
  <c r="F240" i="8" s="1"/>
  <c r="F241" i="8" a="1"/>
  <c r="F241" i="8" s="1"/>
  <c r="F242" i="8" a="1"/>
  <c r="F242" i="8"/>
  <c r="F243" i="8" a="1"/>
  <c r="F243" i="8" s="1"/>
  <c r="F244" i="8" a="1"/>
  <c r="F244" i="8" s="1"/>
  <c r="F245" i="8" a="1"/>
  <c r="F245" i="8" s="1"/>
  <c r="F246" i="8" a="1"/>
  <c r="F246" i="8" s="1"/>
  <c r="F247" i="8" a="1"/>
  <c r="F247" i="8" s="1"/>
  <c r="F248" i="8" a="1"/>
  <c r="F248" i="8" s="1"/>
  <c r="F249" i="8" a="1"/>
  <c r="F249" i="8" s="1"/>
  <c r="F250" i="8" a="1"/>
  <c r="F250" i="8" s="1"/>
  <c r="F251" i="8" a="1"/>
  <c r="F251" i="8" s="1"/>
  <c r="F252" i="8" a="1"/>
  <c r="F252" i="8" s="1"/>
  <c r="F253" i="8" a="1"/>
  <c r="F253" i="8" s="1"/>
  <c r="F254" i="8" a="1"/>
  <c r="F254" i="8" s="1"/>
  <c r="F255" i="8" a="1"/>
  <c r="F255" i="8" s="1"/>
  <c r="F256" i="8" a="1"/>
  <c r="F256" i="8" s="1"/>
  <c r="F257" i="8" a="1"/>
  <c r="F257" i="8" s="1"/>
  <c r="F258" i="8" a="1"/>
  <c r="F258" i="8"/>
  <c r="F259" i="8" a="1"/>
  <c r="F259" i="8" s="1"/>
  <c r="F260" i="8" a="1"/>
  <c r="F260" i="8" s="1"/>
  <c r="F261" i="8" a="1"/>
  <c r="F261" i="8" s="1"/>
  <c r="F262" i="8" a="1"/>
  <c r="F262" i="8" s="1"/>
  <c r="F263" i="8" a="1"/>
  <c r="F263" i="8" s="1"/>
  <c r="F264" i="8" a="1"/>
  <c r="F264" i="8" s="1"/>
  <c r="F265" i="8" a="1"/>
  <c r="F265" i="8" s="1"/>
  <c r="F266" i="8" a="1"/>
  <c r="F266" i="8" s="1"/>
  <c r="F267" i="8" a="1"/>
  <c r="F267" i="8" s="1"/>
  <c r="F268" i="8" a="1"/>
  <c r="F268" i="8" s="1"/>
  <c r="F269" i="8" a="1"/>
  <c r="F269" i="8" s="1"/>
  <c r="F270" i="8" a="1"/>
  <c r="F270" i="8" s="1"/>
  <c r="F271" i="8" a="1"/>
  <c r="F271" i="8" s="1"/>
  <c r="F272" i="8" a="1"/>
  <c r="F272" i="8" s="1"/>
  <c r="F273" i="8" a="1"/>
  <c r="F273" i="8" s="1"/>
  <c r="F274" i="8" a="1"/>
  <c r="F274" i="8"/>
  <c r="F275" i="8" a="1"/>
  <c r="F275" i="8" s="1"/>
  <c r="F276" i="8" a="1"/>
  <c r="F276" i="8" s="1"/>
  <c r="F277" i="8" a="1"/>
  <c r="F277" i="8" s="1"/>
  <c r="F278" i="8" a="1"/>
  <c r="F278" i="8" s="1"/>
  <c r="F279" i="8" a="1"/>
  <c r="F279" i="8" s="1"/>
  <c r="F280" i="8" a="1"/>
  <c r="F280" i="8" s="1"/>
  <c r="F281" i="8" a="1"/>
  <c r="F281" i="8" s="1"/>
  <c r="F282" i="8" a="1"/>
  <c r="F282" i="8" s="1"/>
  <c r="F283" i="8" a="1"/>
  <c r="F283" i="8" s="1"/>
  <c r="F284" i="8" a="1"/>
  <c r="F284" i="8" s="1"/>
  <c r="F285" i="8" a="1"/>
  <c r="F285" i="8" s="1"/>
  <c r="F286" i="8" a="1"/>
  <c r="F286" i="8" s="1"/>
  <c r="F287" i="8" a="1"/>
  <c r="F287" i="8" s="1"/>
  <c r="F288" i="8" a="1"/>
  <c r="F288" i="8" s="1"/>
  <c r="F289" i="8" a="1"/>
  <c r="F289" i="8" s="1"/>
  <c r="F290" i="8" a="1"/>
  <c r="F290" i="8"/>
  <c r="F291" i="8" a="1"/>
  <c r="F291" i="8" s="1"/>
  <c r="F292" i="8" a="1"/>
  <c r="F292" i="8" s="1"/>
  <c r="F293" i="8" a="1"/>
  <c r="F293" i="8" s="1"/>
  <c r="F294" i="8" a="1"/>
  <c r="F294" i="8" s="1"/>
  <c r="F295" i="8" a="1"/>
  <c r="F295" i="8" s="1"/>
  <c r="F296" i="8" a="1"/>
  <c r="F296" i="8" s="1"/>
  <c r="F297" i="8" a="1"/>
  <c r="F297" i="8" s="1"/>
  <c r="F298" i="8" a="1"/>
  <c r="F298" i="8" s="1"/>
  <c r="F299" i="8" a="1"/>
  <c r="F299" i="8" s="1"/>
  <c r="F300" i="8" a="1"/>
  <c r="F300" i="8" s="1"/>
  <c r="F301" i="8" a="1"/>
  <c r="F301" i="8" s="1"/>
  <c r="F302" i="8" a="1"/>
  <c r="F302" i="8" s="1"/>
  <c r="F303" i="8" a="1"/>
  <c r="F303" i="8" s="1"/>
  <c r="F304" i="8" a="1"/>
  <c r="F304" i="8" s="1"/>
  <c r="F305" i="8" a="1"/>
  <c r="F305" i="8"/>
  <c r="F306" i="8" a="1"/>
  <c r="F306" i="8" s="1"/>
  <c r="F307" i="8" a="1"/>
  <c r="F307" i="8" s="1"/>
  <c r="F308" i="8" a="1"/>
  <c r="F308" i="8" s="1"/>
  <c r="F309" i="8" a="1"/>
  <c r="F309" i="8" s="1"/>
  <c r="F310" i="8" a="1"/>
  <c r="F310" i="8" s="1"/>
  <c r="F311" i="8" a="1"/>
  <c r="F311" i="8" s="1"/>
  <c r="F312" i="8" a="1"/>
  <c r="F312" i="8" s="1"/>
  <c r="F313" i="8" a="1"/>
  <c r="F313" i="8"/>
  <c r="F314" i="8" a="1"/>
  <c r="F314" i="8" s="1"/>
  <c r="F315" i="8" a="1"/>
  <c r="F315" i="8" s="1"/>
  <c r="F316" i="8" a="1"/>
  <c r="F316" i="8" s="1"/>
  <c r="F317" i="8" a="1"/>
  <c r="F317" i="8" s="1"/>
  <c r="F318" i="8" a="1"/>
  <c r="F318" i="8" s="1"/>
  <c r="F319" i="8" a="1"/>
  <c r="F319" i="8" s="1"/>
  <c r="F320" i="8" a="1"/>
  <c r="F320" i="8" s="1"/>
  <c r="F321" i="8" a="1"/>
  <c r="F321" i="8"/>
  <c r="F322" i="8" a="1"/>
  <c r="F322" i="8" s="1"/>
  <c r="F323" i="8" a="1"/>
  <c r="F323" i="8" s="1"/>
  <c r="F324" i="8" a="1"/>
  <c r="F324" i="8" s="1"/>
  <c r="F325" i="8" a="1"/>
  <c r="F325" i="8" s="1"/>
  <c r="F326" i="8" a="1"/>
  <c r="F326" i="8" s="1"/>
  <c r="F327" i="8" a="1"/>
  <c r="F327" i="8" s="1"/>
  <c r="F328" i="8" a="1"/>
  <c r="F328" i="8" s="1"/>
  <c r="F329" i="8" a="1"/>
  <c r="F329" i="8"/>
  <c r="F330" i="8" a="1"/>
  <c r="F330" i="8" s="1"/>
  <c r="F331" i="8" a="1"/>
  <c r="F331" i="8" s="1"/>
  <c r="F332" i="8" a="1"/>
  <c r="F332" i="8" s="1"/>
  <c r="F333" i="8" a="1"/>
  <c r="F333" i="8" s="1"/>
  <c r="F334" i="8" a="1"/>
  <c r="F334" i="8" s="1"/>
  <c r="F335" i="8" a="1"/>
  <c r="F335" i="8" s="1"/>
  <c r="F336" i="8" a="1"/>
  <c r="F336" i="8" s="1"/>
  <c r="F337" i="8" a="1"/>
  <c r="F337" i="8"/>
  <c r="F338" i="8" a="1"/>
  <c r="F338" i="8" s="1"/>
  <c r="F339" i="8" a="1"/>
  <c r="F339" i="8" s="1"/>
  <c r="F340" i="8" a="1"/>
  <c r="F340" i="8" s="1"/>
  <c r="F341" i="8" a="1"/>
  <c r="F341" i="8" s="1"/>
  <c r="F342" i="8" a="1"/>
  <c r="F342" i="8" s="1"/>
  <c r="F343" i="8" a="1"/>
  <c r="F343" i="8" s="1"/>
  <c r="F344" i="8" a="1"/>
  <c r="F344" i="8" s="1"/>
  <c r="F345" i="8" a="1"/>
  <c r="F345" i="8"/>
  <c r="F346" i="8" a="1"/>
  <c r="F346" i="8" s="1"/>
  <c r="F347" i="8" a="1"/>
  <c r="F347" i="8" s="1"/>
  <c r="F348" i="8" a="1"/>
  <c r="F348" i="8" s="1"/>
  <c r="F349" i="8" a="1"/>
  <c r="F349" i="8" s="1"/>
  <c r="F350" i="8" a="1"/>
  <c r="F350" i="8" s="1"/>
  <c r="F351" i="8" a="1"/>
  <c r="F351" i="8" s="1"/>
  <c r="F352" i="8" a="1"/>
  <c r="F352" i="8" s="1"/>
  <c r="F353" i="8" a="1"/>
  <c r="F353" i="8" s="1"/>
  <c r="F354" i="8" a="1"/>
  <c r="F354" i="8" s="1"/>
  <c r="F355" i="8" a="1"/>
  <c r="F355" i="8"/>
  <c r="F356" i="8" a="1"/>
  <c r="F356" i="8" s="1"/>
  <c r="F357" i="8" a="1"/>
  <c r="F357" i="8" s="1"/>
  <c r="F358" i="8" a="1"/>
  <c r="F358" i="8" s="1"/>
  <c r="F359" i="8" a="1"/>
  <c r="F359" i="8" s="1"/>
  <c r="F360" i="8" a="1"/>
  <c r="F360" i="8" s="1"/>
  <c r="F361" i="8" a="1"/>
  <c r="F361" i="8" s="1"/>
  <c r="F362" i="8" a="1"/>
  <c r="F362" i="8" s="1"/>
  <c r="F363" i="8" a="1"/>
  <c r="F363" i="8"/>
  <c r="F364" i="8" a="1"/>
  <c r="F364" i="8" s="1"/>
  <c r="F365" i="8" a="1"/>
  <c r="F365" i="8" s="1"/>
  <c r="F366" i="8" a="1"/>
  <c r="F366" i="8" s="1"/>
  <c r="F367" i="8" a="1"/>
  <c r="F367" i="8" s="1"/>
  <c r="F368" i="8" a="1"/>
  <c r="F368" i="8" s="1"/>
  <c r="F369" i="8" a="1"/>
  <c r="F369" i="8" s="1"/>
  <c r="F370" i="8" a="1"/>
  <c r="F370" i="8" s="1"/>
  <c r="F371" i="8" a="1"/>
  <c r="F371" i="8"/>
  <c r="F372" i="8" a="1"/>
  <c r="F372" i="8" s="1"/>
  <c r="F373" i="8" a="1"/>
  <c r="F373" i="8" s="1"/>
  <c r="F374" i="8" a="1"/>
  <c r="F374" i="8" s="1"/>
  <c r="F375" i="8" a="1"/>
  <c r="F375" i="8" s="1"/>
  <c r="F376" i="8" a="1"/>
  <c r="F376" i="8" s="1"/>
  <c r="F377" i="8" a="1"/>
  <c r="F377" i="8" s="1"/>
  <c r="F378" i="8" a="1"/>
  <c r="F378" i="8" s="1"/>
  <c r="F379" i="8" a="1"/>
  <c r="F379" i="8"/>
  <c r="F380" i="8" a="1"/>
  <c r="F380" i="8" s="1"/>
  <c r="F381" i="8" a="1"/>
  <c r="F381" i="8" s="1"/>
  <c r="F382" i="8" a="1"/>
  <c r="F382" i="8" s="1"/>
  <c r="F383" i="8" a="1"/>
  <c r="F383" i="8" s="1"/>
  <c r="F384" i="8" a="1"/>
  <c r="F384" i="8" s="1"/>
  <c r="F385" i="8" a="1"/>
  <c r="F385" i="8" s="1"/>
  <c r="F386" i="8" a="1"/>
  <c r="F386" i="8" s="1"/>
  <c r="F387" i="8" a="1"/>
  <c r="F387" i="8"/>
  <c r="F388" i="8" a="1"/>
  <c r="F388" i="8" s="1"/>
  <c r="F389" i="8" a="1"/>
  <c r="F389" i="8" s="1"/>
  <c r="F390" i="8" a="1"/>
  <c r="F390" i="8" s="1"/>
  <c r="F391" i="8" a="1"/>
  <c r="F391" i="8" s="1"/>
  <c r="F392" i="8" a="1"/>
  <c r="F392" i="8" s="1"/>
  <c r="F393" i="8" a="1"/>
  <c r="F393" i="8" s="1"/>
  <c r="F394" i="8" a="1"/>
  <c r="F394" i="8" s="1"/>
  <c r="F395" i="8" a="1"/>
  <c r="F395" i="8"/>
  <c r="F396" i="8" a="1"/>
  <c r="F396" i="8" s="1"/>
  <c r="F397" i="8" a="1"/>
  <c r="F397" i="8" s="1"/>
  <c r="F398" i="8" a="1"/>
  <c r="F398" i="8" s="1"/>
  <c r="F399" i="8" a="1"/>
  <c r="F399" i="8" s="1"/>
  <c r="F400" i="8" a="1"/>
  <c r="F400" i="8" s="1"/>
  <c r="F401" i="8" a="1"/>
  <c r="F401" i="8" s="1"/>
  <c r="F402" i="8" a="1"/>
  <c r="F402" i="8" s="1"/>
  <c r="F403" i="8" a="1"/>
  <c r="F403" i="8"/>
  <c r="F404" i="8" a="1"/>
  <c r="F404" i="8" s="1"/>
  <c r="F405" i="8" a="1"/>
  <c r="F405" i="8" s="1"/>
  <c r="F406" i="8" a="1"/>
  <c r="F406" i="8" s="1"/>
  <c r="F407" i="8" a="1"/>
  <c r="F407" i="8" s="1"/>
  <c r="F408" i="8" a="1"/>
  <c r="F408" i="8" s="1"/>
  <c r="F409" i="8" a="1"/>
  <c r="F409" i="8" s="1"/>
  <c r="F410" i="8" a="1"/>
  <c r="F410" i="8" s="1"/>
  <c r="F411" i="8" a="1"/>
  <c r="F411" i="8"/>
  <c r="F412" i="8" a="1"/>
  <c r="F412" i="8" s="1"/>
  <c r="F413" i="8" a="1"/>
  <c r="F413" i="8" s="1"/>
  <c r="F414" i="8" a="1"/>
  <c r="F414" i="8" s="1"/>
  <c r="F415" i="8" a="1"/>
  <c r="F415" i="8" s="1"/>
  <c r="F416" i="8" a="1"/>
  <c r="F416" i="8" s="1"/>
  <c r="F417" i="8" a="1"/>
  <c r="F417" i="8" s="1"/>
  <c r="F418" i="8" a="1"/>
  <c r="F418" i="8" s="1"/>
  <c r="F419" i="8" a="1"/>
  <c r="F419" i="8"/>
  <c r="F420" i="8" a="1"/>
  <c r="F420" i="8" s="1"/>
  <c r="F421" i="8" a="1"/>
  <c r="F421" i="8" s="1"/>
  <c r="F422" i="8" a="1"/>
  <c r="F422" i="8" s="1"/>
  <c r="F423" i="8" a="1"/>
  <c r="F423" i="8" s="1"/>
  <c r="F424" i="8" a="1"/>
  <c r="F424" i="8" s="1"/>
  <c r="F425" i="8" a="1"/>
  <c r="F425" i="8" s="1"/>
  <c r="F426" i="8" a="1"/>
  <c r="F426" i="8" s="1"/>
  <c r="F427" i="8" a="1"/>
  <c r="F427" i="8"/>
  <c r="F428" i="8" a="1"/>
  <c r="F428" i="8" s="1"/>
  <c r="F429" i="8" a="1"/>
  <c r="F429" i="8" s="1"/>
  <c r="F430" i="8" a="1"/>
  <c r="F430" i="8" s="1"/>
  <c r="F431" i="8" a="1"/>
  <c r="F431" i="8" s="1"/>
  <c r="F432" i="8" a="1"/>
  <c r="F432" i="8" s="1"/>
  <c r="F433" i="8" a="1"/>
  <c r="F433" i="8" s="1"/>
  <c r="F434" i="8" a="1"/>
  <c r="F434" i="8" s="1"/>
  <c r="F435" i="8" a="1"/>
  <c r="F435" i="8"/>
  <c r="F436" i="8" a="1"/>
  <c r="F436" i="8" s="1"/>
  <c r="F437" i="8" a="1"/>
  <c r="F437" i="8" s="1"/>
  <c r="F438" i="8" a="1"/>
  <c r="F438" i="8" s="1"/>
  <c r="F439" i="8" a="1"/>
  <c r="F439" i="8" s="1"/>
  <c r="F440" i="8" a="1"/>
  <c r="F440" i="8" s="1"/>
  <c r="F441" i="8" a="1"/>
  <c r="F441" i="8" s="1"/>
  <c r="F442" i="8" a="1"/>
  <c r="F442" i="8" s="1"/>
  <c r="F443" i="8" a="1"/>
  <c r="F443" i="8"/>
  <c r="F444" i="8" a="1"/>
  <c r="F444" i="8" s="1"/>
  <c r="F445" i="8" a="1"/>
  <c r="F445" i="8" s="1"/>
  <c r="F446" i="8" a="1"/>
  <c r="F446" i="8" s="1"/>
  <c r="F447" i="8" a="1"/>
  <c r="F447" i="8" s="1"/>
  <c r="F448" i="8" a="1"/>
  <c r="F448" i="8" s="1"/>
  <c r="F449" i="8" a="1"/>
  <c r="F449" i="8" s="1"/>
  <c r="F450" i="8" a="1"/>
  <c r="F450" i="8" s="1"/>
  <c r="F451" i="8" a="1"/>
  <c r="F451" i="8"/>
  <c r="F452" i="8" a="1"/>
  <c r="F452" i="8" s="1"/>
  <c r="F453" i="8" a="1"/>
  <c r="F453" i="8" s="1"/>
  <c r="F454" i="8" a="1"/>
  <c r="F454" i="8" s="1"/>
  <c r="F455" i="8" a="1"/>
  <c r="F455" i="8" s="1"/>
  <c r="F456" i="8" a="1"/>
  <c r="F456" i="8" s="1"/>
  <c r="F457" i="8" a="1"/>
  <c r="F457" i="8" s="1"/>
  <c r="F458" i="8" a="1"/>
  <c r="F458" i="8" s="1"/>
  <c r="F459" i="8" a="1"/>
  <c r="F459" i="8"/>
  <c r="F460" i="8" a="1"/>
  <c r="F460" i="8" s="1"/>
  <c r="F461" i="8" a="1"/>
  <c r="F461" i="8" s="1"/>
  <c r="F462" i="8" a="1"/>
  <c r="F462" i="8" s="1"/>
  <c r="F463" i="8" a="1"/>
  <c r="F463" i="8" s="1"/>
  <c r="F464" i="8" a="1"/>
  <c r="F464" i="8" s="1"/>
  <c r="F465" i="8" a="1"/>
  <c r="F465" i="8" s="1"/>
  <c r="F466" i="8" a="1"/>
  <c r="F466" i="8" s="1"/>
  <c r="F467" i="8" a="1"/>
  <c r="F467" i="8"/>
  <c r="F468" i="8" a="1"/>
  <c r="F468" i="8" s="1"/>
  <c r="F469" i="8" a="1"/>
  <c r="F469" i="8" s="1"/>
  <c r="F470" i="8" a="1"/>
  <c r="F470" i="8" s="1"/>
  <c r="F471" i="8" a="1"/>
  <c r="F471" i="8" s="1"/>
  <c r="F472" i="8" a="1"/>
  <c r="F472" i="8" s="1"/>
  <c r="F473" i="8" a="1"/>
  <c r="F473" i="8" s="1"/>
  <c r="F474" i="8" a="1"/>
  <c r="F474" i="8" s="1"/>
  <c r="F475" i="8" a="1"/>
  <c r="F475" i="8" s="1"/>
  <c r="F476" i="8" a="1"/>
  <c r="F476" i="8" s="1"/>
  <c r="F477" i="8" a="1"/>
  <c r="F477" i="8" s="1"/>
  <c r="F478" i="8" a="1"/>
  <c r="F478" i="8" s="1"/>
  <c r="F479" i="8" a="1"/>
  <c r="F479" i="8" s="1"/>
  <c r="F480" i="8" a="1"/>
  <c r="F480" i="8" s="1"/>
  <c r="F481" i="8" a="1"/>
  <c r="F481" i="8" s="1"/>
  <c r="F482" i="8" a="1"/>
  <c r="F482" i="8" s="1"/>
  <c r="F483" i="8" a="1"/>
  <c r="F483" i="8" s="1"/>
  <c r="F484" i="8" a="1"/>
  <c r="F484" i="8" s="1"/>
  <c r="F485" i="8" a="1"/>
  <c r="F485" i="8" s="1"/>
  <c r="F486" i="8" a="1"/>
  <c r="F486" i="8" s="1"/>
  <c r="F487" i="8" a="1"/>
  <c r="F487" i="8" s="1"/>
  <c r="F488" i="8" a="1"/>
  <c r="F488" i="8" s="1"/>
  <c r="F489" i="8" a="1"/>
  <c r="F489" i="8" s="1"/>
  <c r="F490" i="8" a="1"/>
  <c r="F490" i="8" s="1"/>
  <c r="F491" i="8" a="1"/>
  <c r="F491" i="8" s="1"/>
  <c r="F492" i="8" a="1"/>
  <c r="F492" i="8" s="1"/>
  <c r="F493" i="8" a="1"/>
  <c r="F493" i="8" s="1"/>
  <c r="F494" i="8" a="1"/>
  <c r="F494" i="8" s="1"/>
  <c r="F495" i="8" a="1"/>
  <c r="F495" i="8" s="1"/>
  <c r="F496" i="8" a="1"/>
  <c r="F496" i="8" s="1"/>
  <c r="F497" i="8" a="1"/>
  <c r="F497" i="8" s="1"/>
  <c r="F498" i="8" a="1"/>
  <c r="F498" i="8" s="1"/>
  <c r="F499" i="8" a="1"/>
  <c r="F499" i="8" s="1"/>
  <c r="F500" i="8" a="1"/>
  <c r="F500" i="8" s="1"/>
  <c r="F501" i="8" a="1"/>
  <c r="F501" i="8" s="1"/>
  <c r="F502" i="8" a="1"/>
  <c r="F502" i="8" s="1"/>
  <c r="F2" i="8" a="1"/>
  <c r="F2" i="8" s="1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2" i="8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4" i="3"/>
  <c r="H12" i="3"/>
  <c r="H20" i="3"/>
  <c r="H35" i="3"/>
  <c r="H36" i="3"/>
  <c r="H52" i="3"/>
  <c r="H67" i="3"/>
  <c r="H68" i="3"/>
  <c r="H84" i="3"/>
  <c r="H99" i="3"/>
  <c r="H100" i="3"/>
  <c r="H116" i="3"/>
  <c r="H131" i="3"/>
  <c r="H132" i="3"/>
  <c r="H148" i="3"/>
  <c r="H163" i="3"/>
  <c r="H164" i="3"/>
  <c r="H180" i="3"/>
  <c r="H196" i="3"/>
  <c r="H212" i="3"/>
  <c r="H228" i="3"/>
  <c r="H244" i="3"/>
  <c r="H260" i="3"/>
  <c r="H276" i="3"/>
  <c r="H292" i="3"/>
  <c r="H308" i="3"/>
  <c r="H324" i="3"/>
  <c r="H344" i="3"/>
  <c r="H345" i="3"/>
  <c r="H352" i="3"/>
  <c r="H353" i="3"/>
  <c r="H360" i="3"/>
  <c r="H361" i="3"/>
  <c r="H368" i="3"/>
  <c r="H369" i="3"/>
  <c r="H376" i="3"/>
  <c r="H377" i="3"/>
  <c r="H384" i="3"/>
  <c r="H385" i="3"/>
  <c r="H392" i="3"/>
  <c r="H393" i="3"/>
  <c r="H400" i="3"/>
  <c r="H401" i="3"/>
  <c r="H408" i="3"/>
  <c r="H409" i="3"/>
  <c r="H416" i="3"/>
  <c r="H417" i="3"/>
  <c r="H424" i="3"/>
  <c r="H425" i="3"/>
  <c r="H432" i="3"/>
  <c r="H433" i="3"/>
  <c r="H440" i="3"/>
  <c r="H441" i="3"/>
  <c r="H448" i="3"/>
  <c r="H449" i="3"/>
  <c r="H456" i="3"/>
  <c r="H457" i="3"/>
  <c r="H464" i="3"/>
  <c r="H465" i="3"/>
  <c r="H472" i="3"/>
  <c r="H473" i="3"/>
  <c r="H480" i="3"/>
  <c r="H481" i="3"/>
  <c r="H488" i="3"/>
  <c r="H489" i="3"/>
  <c r="H496" i="3"/>
  <c r="H497" i="3"/>
  <c r="H504" i="3"/>
  <c r="H4" i="3"/>
  <c r="F5" i="3" a="1"/>
  <c r="F6" i="3" a="1"/>
  <c r="H6" i="3" s="1"/>
  <c r="F7" i="3" a="1"/>
  <c r="F8" i="3" a="1"/>
  <c r="F8" i="3" s="1"/>
  <c r="F9" i="3" a="1"/>
  <c r="F10" i="3" a="1"/>
  <c r="F11" i="3" a="1"/>
  <c r="F11" i="3" s="1"/>
  <c r="F12" i="3" a="1"/>
  <c r="F12" i="3" s="1"/>
  <c r="F13" i="3" a="1"/>
  <c r="F14" i="3" a="1"/>
  <c r="F15" i="3" a="1"/>
  <c r="F16" i="3" a="1"/>
  <c r="F17" i="3" a="1"/>
  <c r="F18" i="3" a="1"/>
  <c r="F19" i="3" a="1"/>
  <c r="F19" i="3" s="1"/>
  <c r="F20" i="3" a="1"/>
  <c r="F20" i="3" s="1"/>
  <c r="F21" i="3" a="1"/>
  <c r="F22" i="3" a="1"/>
  <c r="F23" i="3" a="1"/>
  <c r="F24" i="3" a="1"/>
  <c r="F25" i="3" a="1"/>
  <c r="F26" i="3" a="1"/>
  <c r="F27" i="3" a="1"/>
  <c r="F27" i="3" s="1"/>
  <c r="F28" i="3" a="1"/>
  <c r="F29" i="3" a="1"/>
  <c r="F30" i="3" a="1"/>
  <c r="F31" i="3" a="1"/>
  <c r="F32" i="3" a="1"/>
  <c r="F33" i="3" a="1"/>
  <c r="F34" i="3" a="1"/>
  <c r="F35" i="3" a="1"/>
  <c r="F35" i="3" s="1"/>
  <c r="F36" i="3" a="1"/>
  <c r="F36" i="3" s="1"/>
  <c r="F37" i="3" a="1"/>
  <c r="F38" i="3" a="1"/>
  <c r="F39" i="3" a="1"/>
  <c r="F40" i="3" a="1"/>
  <c r="F41" i="3" a="1"/>
  <c r="F42" i="3" a="1"/>
  <c r="F43" i="3" a="1"/>
  <c r="F43" i="3" s="1"/>
  <c r="F44" i="3" a="1"/>
  <c r="F44" i="3" s="1"/>
  <c r="F45" i="3" a="1"/>
  <c r="F46" i="3" a="1"/>
  <c r="F47" i="3" a="1"/>
  <c r="F48" i="3" a="1"/>
  <c r="F49" i="3" a="1"/>
  <c r="F50" i="3" a="1"/>
  <c r="F51" i="3" a="1"/>
  <c r="F51" i="3" s="1"/>
  <c r="F52" i="3" a="1"/>
  <c r="F52" i="3" s="1"/>
  <c r="F53" i="3" a="1"/>
  <c r="F54" i="3" a="1"/>
  <c r="F55" i="3" a="1"/>
  <c r="F56" i="3" a="1"/>
  <c r="F57" i="3" a="1"/>
  <c r="F58" i="3" a="1"/>
  <c r="F59" i="3" a="1"/>
  <c r="F59" i="3" s="1"/>
  <c r="F60" i="3" a="1"/>
  <c r="H60" i="3" s="1"/>
  <c r="F61" i="3" a="1"/>
  <c r="F62" i="3" a="1"/>
  <c r="F63" i="3" a="1"/>
  <c r="F64" i="3" a="1"/>
  <c r="F65" i="3" a="1"/>
  <c r="F66" i="3" a="1"/>
  <c r="F67" i="3" a="1"/>
  <c r="F67" i="3" s="1"/>
  <c r="F68" i="3" a="1"/>
  <c r="F68" i="3" s="1"/>
  <c r="F69" i="3" a="1"/>
  <c r="F70" i="3" a="1"/>
  <c r="F71" i="3" a="1"/>
  <c r="F72" i="3" a="1"/>
  <c r="F73" i="3" a="1"/>
  <c r="F74" i="3" a="1"/>
  <c r="F75" i="3" a="1"/>
  <c r="F75" i="3" s="1"/>
  <c r="F76" i="3" a="1"/>
  <c r="F76" i="3" s="1"/>
  <c r="F77" i="3" a="1"/>
  <c r="F78" i="3" a="1"/>
  <c r="F79" i="3" a="1"/>
  <c r="F80" i="3" a="1"/>
  <c r="F81" i="3" a="1"/>
  <c r="F82" i="3" a="1"/>
  <c r="F83" i="3" a="1"/>
  <c r="F83" i="3" s="1"/>
  <c r="F84" i="3" a="1"/>
  <c r="F84" i="3" s="1"/>
  <c r="F85" i="3" a="1"/>
  <c r="F86" i="3" a="1"/>
  <c r="F87" i="3" a="1"/>
  <c r="F88" i="3" a="1"/>
  <c r="F89" i="3" a="1"/>
  <c r="F90" i="3" a="1"/>
  <c r="F91" i="3" a="1"/>
  <c r="F91" i="3" s="1"/>
  <c r="F92" i="3" a="1"/>
  <c r="F93" i="3" a="1"/>
  <c r="F94" i="3" a="1"/>
  <c r="F95" i="3" a="1"/>
  <c r="F96" i="3" a="1"/>
  <c r="F97" i="3" a="1"/>
  <c r="F98" i="3" a="1"/>
  <c r="F99" i="3" a="1"/>
  <c r="F99" i="3" s="1"/>
  <c r="F100" i="3" a="1"/>
  <c r="F100" i="3" s="1"/>
  <c r="F101" i="3" a="1"/>
  <c r="F102" i="3" a="1"/>
  <c r="F103" i="3" a="1"/>
  <c r="F104" i="3" a="1"/>
  <c r="F105" i="3" a="1"/>
  <c r="F106" i="3" a="1"/>
  <c r="F107" i="3" a="1"/>
  <c r="F107" i="3" s="1"/>
  <c r="F108" i="3" a="1"/>
  <c r="F108" i="3" s="1"/>
  <c r="F109" i="3" a="1"/>
  <c r="F110" i="3" a="1"/>
  <c r="F111" i="3" a="1"/>
  <c r="F112" i="3" a="1"/>
  <c r="F113" i="3" a="1"/>
  <c r="F114" i="3" a="1"/>
  <c r="F115" i="3" a="1"/>
  <c r="F115" i="3" s="1"/>
  <c r="F116" i="3" a="1"/>
  <c r="F116" i="3" s="1"/>
  <c r="F117" i="3" a="1"/>
  <c r="F118" i="3" a="1"/>
  <c r="F119" i="3" a="1"/>
  <c r="F120" i="3" a="1"/>
  <c r="F121" i="3" a="1"/>
  <c r="F122" i="3" a="1"/>
  <c r="F123" i="3" a="1"/>
  <c r="F123" i="3" s="1"/>
  <c r="F124" i="3" a="1"/>
  <c r="H124" i="3" s="1"/>
  <c r="F125" i="3" a="1"/>
  <c r="F126" i="3" a="1"/>
  <c r="F127" i="3" a="1"/>
  <c r="F128" i="3" a="1"/>
  <c r="F129" i="3" a="1"/>
  <c r="F130" i="3" a="1"/>
  <c r="F131" i="3" a="1"/>
  <c r="F131" i="3" s="1"/>
  <c r="F132" i="3" a="1"/>
  <c r="F132" i="3" s="1"/>
  <c r="F133" i="3" a="1"/>
  <c r="F134" i="3" a="1"/>
  <c r="F135" i="3" a="1"/>
  <c r="F136" i="3" a="1"/>
  <c r="F137" i="3" a="1"/>
  <c r="F138" i="3" a="1"/>
  <c r="F139" i="3" a="1"/>
  <c r="F139" i="3" s="1"/>
  <c r="F140" i="3" a="1"/>
  <c r="F140" i="3" s="1"/>
  <c r="F141" i="3" a="1"/>
  <c r="F142" i="3" a="1"/>
  <c r="F143" i="3" a="1"/>
  <c r="F144" i="3" a="1"/>
  <c r="F145" i="3" a="1"/>
  <c r="F146" i="3" a="1"/>
  <c r="F147" i="3" a="1"/>
  <c r="F147" i="3" s="1"/>
  <c r="F148" i="3" a="1"/>
  <c r="F148" i="3" s="1"/>
  <c r="F149" i="3" a="1"/>
  <c r="F150" i="3" a="1"/>
  <c r="F151" i="3" a="1"/>
  <c r="F152" i="3" a="1"/>
  <c r="F153" i="3" a="1"/>
  <c r="F154" i="3" a="1"/>
  <c r="F155" i="3" a="1"/>
  <c r="F155" i="3" s="1"/>
  <c r="F156" i="3" a="1"/>
  <c r="F157" i="3" a="1"/>
  <c r="F158" i="3" a="1"/>
  <c r="F159" i="3" a="1"/>
  <c r="F160" i="3" a="1"/>
  <c r="F161" i="3" a="1"/>
  <c r="F162" i="3" a="1"/>
  <c r="F163" i="3" a="1"/>
  <c r="F163" i="3" s="1"/>
  <c r="F164" i="3" a="1"/>
  <c r="F164" i="3" s="1"/>
  <c r="F165" i="3" a="1"/>
  <c r="F166" i="3" a="1"/>
  <c r="F167" i="3" a="1"/>
  <c r="F168" i="3" a="1"/>
  <c r="F169" i="3" a="1"/>
  <c r="F170" i="3" a="1"/>
  <c r="F171" i="3" a="1"/>
  <c r="F171" i="3" s="1"/>
  <c r="F172" i="3" a="1"/>
  <c r="F172" i="3" s="1"/>
  <c r="F173" i="3" a="1"/>
  <c r="F174" i="3" a="1"/>
  <c r="F175" i="3" a="1"/>
  <c r="F176" i="3" a="1"/>
  <c r="F177" i="3" a="1"/>
  <c r="F178" i="3" a="1"/>
  <c r="F179" i="3" a="1"/>
  <c r="F179" i="3" s="1"/>
  <c r="F180" i="3" a="1"/>
  <c r="F180" i="3" s="1"/>
  <c r="F181" i="3" a="1"/>
  <c r="F182" i="3" a="1"/>
  <c r="F183" i="3" a="1"/>
  <c r="F184" i="3" a="1"/>
  <c r="F185" i="3" a="1"/>
  <c r="F186" i="3" a="1"/>
  <c r="F187" i="3" a="1"/>
  <c r="F187" i="3" s="1"/>
  <c r="F188" i="3" a="1"/>
  <c r="F188" i="3" s="1"/>
  <c r="F189" i="3" a="1"/>
  <c r="F190" i="3" a="1"/>
  <c r="F191" i="3" a="1"/>
  <c r="F192" i="3" a="1"/>
  <c r="F193" i="3" a="1"/>
  <c r="F194" i="3" a="1"/>
  <c r="F195" i="3" a="1"/>
  <c r="F195" i="3" s="1"/>
  <c r="F196" i="3" a="1"/>
  <c r="F196" i="3" s="1"/>
  <c r="F197" i="3" a="1"/>
  <c r="F198" i="3" a="1"/>
  <c r="F199" i="3" a="1"/>
  <c r="F200" i="3" a="1"/>
  <c r="F201" i="3" a="1"/>
  <c r="F202" i="3" a="1"/>
  <c r="F203" i="3" a="1"/>
  <c r="F203" i="3" s="1"/>
  <c r="F204" i="3" a="1"/>
  <c r="F204" i="3" s="1"/>
  <c r="F205" i="3" a="1"/>
  <c r="F206" i="3" a="1"/>
  <c r="F207" i="3" a="1"/>
  <c r="F208" i="3" a="1"/>
  <c r="F209" i="3" a="1"/>
  <c r="F210" i="3" a="1"/>
  <c r="F211" i="3" a="1"/>
  <c r="F211" i="3" s="1"/>
  <c r="F212" i="3" a="1"/>
  <c r="F212" i="3" s="1"/>
  <c r="F213" i="3" a="1"/>
  <c r="F214" i="3" a="1"/>
  <c r="F215" i="3" a="1"/>
  <c r="F216" i="3" a="1"/>
  <c r="F217" i="3" a="1"/>
  <c r="F218" i="3" a="1"/>
  <c r="F219" i="3" a="1"/>
  <c r="F219" i="3" s="1"/>
  <c r="F220" i="3" a="1"/>
  <c r="F220" i="3" s="1"/>
  <c r="F221" i="3" a="1"/>
  <c r="F222" i="3" a="1"/>
  <c r="F223" i="3" a="1"/>
  <c r="F224" i="3" a="1"/>
  <c r="F225" i="3" a="1"/>
  <c r="F226" i="3" a="1"/>
  <c r="F227" i="3" a="1"/>
  <c r="F227" i="3" s="1"/>
  <c r="F228" i="3" a="1"/>
  <c r="F228" i="3" s="1"/>
  <c r="F229" i="3" a="1"/>
  <c r="F230" i="3" a="1"/>
  <c r="F231" i="3" a="1"/>
  <c r="F232" i="3" a="1"/>
  <c r="F233" i="3" a="1"/>
  <c r="F234" i="3" a="1"/>
  <c r="F235" i="3" a="1"/>
  <c r="F235" i="3" s="1"/>
  <c r="F236" i="3" a="1"/>
  <c r="F236" i="3" s="1"/>
  <c r="F237" i="3" a="1"/>
  <c r="F238" i="3" a="1"/>
  <c r="F239" i="3" a="1"/>
  <c r="F240" i="3" a="1"/>
  <c r="F241" i="3" a="1"/>
  <c r="F242" i="3" a="1"/>
  <c r="F243" i="3" a="1"/>
  <c r="F243" i="3" s="1"/>
  <c r="F244" i="3" a="1"/>
  <c r="F244" i="3" s="1"/>
  <c r="F245" i="3" a="1"/>
  <c r="F246" i="3" a="1"/>
  <c r="F247" i="3" a="1"/>
  <c r="F248" i="3" a="1"/>
  <c r="F249" i="3" a="1"/>
  <c r="F250" i="3" a="1"/>
  <c r="F251" i="3" a="1"/>
  <c r="F251" i="3" s="1"/>
  <c r="F252" i="3" a="1"/>
  <c r="F252" i="3" s="1"/>
  <c r="F253" i="3" a="1"/>
  <c r="F254" i="3" a="1"/>
  <c r="F255" i="3" a="1"/>
  <c r="F256" i="3" a="1"/>
  <c r="F257" i="3" a="1"/>
  <c r="F258" i="3" a="1"/>
  <c r="F259" i="3" a="1"/>
  <c r="F259" i="3" s="1"/>
  <c r="F260" i="3" a="1"/>
  <c r="F260" i="3" s="1"/>
  <c r="F261" i="3" a="1"/>
  <c r="F262" i="3" a="1"/>
  <c r="F263" i="3" a="1"/>
  <c r="F264" i="3" a="1"/>
  <c r="F265" i="3" a="1"/>
  <c r="F266" i="3" a="1"/>
  <c r="F267" i="3" a="1"/>
  <c r="F267" i="3" s="1"/>
  <c r="F268" i="3" a="1"/>
  <c r="F268" i="3" s="1"/>
  <c r="F269" i="3" a="1"/>
  <c r="F270" i="3" a="1"/>
  <c r="F271" i="3" a="1"/>
  <c r="F272" i="3" a="1"/>
  <c r="F273" i="3" a="1"/>
  <c r="F274" i="3" a="1"/>
  <c r="F275" i="3" a="1"/>
  <c r="F275" i="3" s="1"/>
  <c r="F276" i="3" a="1"/>
  <c r="F276" i="3" s="1"/>
  <c r="F277" i="3" a="1"/>
  <c r="F278" i="3" a="1"/>
  <c r="F279" i="3" a="1"/>
  <c r="F280" i="3" a="1"/>
  <c r="F281" i="3" a="1"/>
  <c r="F282" i="3" a="1"/>
  <c r="F283" i="3" a="1"/>
  <c r="F283" i="3" s="1"/>
  <c r="F284" i="3" a="1"/>
  <c r="F284" i="3" s="1"/>
  <c r="F285" i="3" a="1"/>
  <c r="F286" i="3" a="1"/>
  <c r="F287" i="3" a="1"/>
  <c r="F288" i="3" a="1"/>
  <c r="F289" i="3" a="1"/>
  <c r="F290" i="3" a="1"/>
  <c r="F291" i="3" a="1"/>
  <c r="F291" i="3" s="1"/>
  <c r="F292" i="3" a="1"/>
  <c r="F292" i="3" s="1"/>
  <c r="F293" i="3" a="1"/>
  <c r="F294" i="3" a="1"/>
  <c r="F295" i="3" a="1"/>
  <c r="F296" i="3" a="1"/>
  <c r="F297" i="3" a="1"/>
  <c r="F298" i="3" a="1"/>
  <c r="F299" i="3" a="1"/>
  <c r="F299" i="3" s="1"/>
  <c r="F300" i="3" a="1"/>
  <c r="F300" i="3" s="1"/>
  <c r="F301" i="3" a="1"/>
  <c r="F302" i="3" a="1"/>
  <c r="F303" i="3" a="1"/>
  <c r="F304" i="3" a="1"/>
  <c r="F305" i="3" a="1"/>
  <c r="F306" i="3" a="1"/>
  <c r="F307" i="3" a="1"/>
  <c r="F307" i="3" s="1"/>
  <c r="F308" i="3" a="1"/>
  <c r="F308" i="3" s="1"/>
  <c r="F309" i="3" a="1"/>
  <c r="F310" i="3" a="1"/>
  <c r="F311" i="3" a="1"/>
  <c r="F312" i="3" a="1"/>
  <c r="F313" i="3" a="1"/>
  <c r="F314" i="3" a="1"/>
  <c r="F315" i="3" a="1"/>
  <c r="F315" i="3" s="1"/>
  <c r="F316" i="3" a="1"/>
  <c r="F316" i="3" s="1"/>
  <c r="F317" i="3" a="1"/>
  <c r="F318" i="3" a="1"/>
  <c r="F319" i="3" a="1"/>
  <c r="F320" i="3" a="1"/>
  <c r="F321" i="3" a="1"/>
  <c r="F322" i="3" a="1"/>
  <c r="F323" i="3" a="1"/>
  <c r="F323" i="3" s="1"/>
  <c r="F324" i="3" a="1"/>
  <c r="F324" i="3" s="1"/>
  <c r="F325" i="3" a="1"/>
  <c r="F326" i="3" a="1"/>
  <c r="F327" i="3" a="1"/>
  <c r="F328" i="3" a="1"/>
  <c r="F328" i="3" s="1"/>
  <c r="F329" i="3" a="1"/>
  <c r="F330" i="3" a="1"/>
  <c r="F330" i="3" s="1"/>
  <c r="F331" i="3" a="1"/>
  <c r="F332" i="3" a="1"/>
  <c r="F333" i="3" a="1"/>
  <c r="F334" i="3" a="1"/>
  <c r="F334" i="3" s="1"/>
  <c r="F335" i="3" a="1"/>
  <c r="F335" i="3" s="1"/>
  <c r="F336" i="3" a="1"/>
  <c r="F337" i="3" a="1"/>
  <c r="F338" i="3" a="1"/>
  <c r="F339" i="3" a="1"/>
  <c r="F339" i="3" s="1"/>
  <c r="F340" i="3" a="1"/>
  <c r="F340" i="3" s="1"/>
  <c r="F341" i="3" a="1"/>
  <c r="F342" i="3" a="1"/>
  <c r="F343" i="3" a="1"/>
  <c r="F344" i="3" a="1"/>
  <c r="F344" i="3" s="1"/>
  <c r="F345" i="3" a="1"/>
  <c r="F345" i="3" s="1"/>
  <c r="F346" i="3" a="1"/>
  <c r="F347" i="3" a="1"/>
  <c r="F348" i="3" a="1"/>
  <c r="F348" i="3" s="1"/>
  <c r="F349" i="3" a="1"/>
  <c r="F349" i="3" s="1"/>
  <c r="F350" i="3" a="1"/>
  <c r="F351" i="3" a="1"/>
  <c r="F352" i="3" a="1"/>
  <c r="F352" i="3" s="1"/>
  <c r="F353" i="3" a="1"/>
  <c r="F353" i="3" s="1"/>
  <c r="F354" i="3" a="1"/>
  <c r="F355" i="3" a="1"/>
  <c r="F356" i="3" a="1"/>
  <c r="F356" i="3" s="1"/>
  <c r="F357" i="3" a="1"/>
  <c r="F357" i="3" s="1"/>
  <c r="F358" i="3" a="1"/>
  <c r="F359" i="3" a="1"/>
  <c r="F360" i="3" a="1"/>
  <c r="F360" i="3" s="1"/>
  <c r="F361" i="3" a="1"/>
  <c r="F361" i="3" s="1"/>
  <c r="F362" i="3" a="1"/>
  <c r="F363" i="3" a="1"/>
  <c r="F364" i="3" a="1"/>
  <c r="F364" i="3" s="1"/>
  <c r="F365" i="3" a="1"/>
  <c r="F365" i="3" s="1"/>
  <c r="F366" i="3" a="1"/>
  <c r="F367" i="3" a="1"/>
  <c r="F368" i="3" a="1"/>
  <c r="F368" i="3" s="1"/>
  <c r="F369" i="3" a="1"/>
  <c r="F369" i="3" s="1"/>
  <c r="F370" i="3" a="1"/>
  <c r="F371" i="3" a="1"/>
  <c r="F372" i="3" a="1"/>
  <c r="F372" i="3" s="1"/>
  <c r="F373" i="3" a="1"/>
  <c r="F373" i="3" s="1"/>
  <c r="F374" i="3" a="1"/>
  <c r="F375" i="3" a="1"/>
  <c r="F376" i="3" a="1"/>
  <c r="F376" i="3" s="1"/>
  <c r="F377" i="3" a="1"/>
  <c r="F377" i="3" s="1"/>
  <c r="F378" i="3" a="1"/>
  <c r="F379" i="3" a="1"/>
  <c r="F380" i="3" a="1"/>
  <c r="F380" i="3" s="1"/>
  <c r="F381" i="3" a="1"/>
  <c r="F381" i="3" s="1"/>
  <c r="F382" i="3" a="1"/>
  <c r="F383" i="3" a="1"/>
  <c r="F384" i="3" a="1"/>
  <c r="F384" i="3" s="1"/>
  <c r="F385" i="3" a="1"/>
  <c r="F385" i="3" s="1"/>
  <c r="F386" i="3" a="1"/>
  <c r="F387" i="3" a="1"/>
  <c r="F388" i="3" a="1"/>
  <c r="F388" i="3" s="1"/>
  <c r="F389" i="3" a="1"/>
  <c r="F389" i="3" s="1"/>
  <c r="F390" i="3" a="1"/>
  <c r="F391" i="3" a="1"/>
  <c r="F392" i="3" a="1"/>
  <c r="F392" i="3" s="1"/>
  <c r="F393" i="3" a="1"/>
  <c r="F393" i="3" s="1"/>
  <c r="F394" i="3" a="1"/>
  <c r="F395" i="3" a="1"/>
  <c r="F396" i="3" a="1"/>
  <c r="F396" i="3" s="1"/>
  <c r="F397" i="3" a="1"/>
  <c r="F397" i="3" s="1"/>
  <c r="F398" i="3" a="1"/>
  <c r="F399" i="3" a="1"/>
  <c r="F400" i="3" a="1"/>
  <c r="F400" i="3" s="1"/>
  <c r="F401" i="3" a="1"/>
  <c r="F401" i="3" s="1"/>
  <c r="F402" i="3" a="1"/>
  <c r="F403" i="3" a="1"/>
  <c r="F404" i="3" a="1"/>
  <c r="F404" i="3" s="1"/>
  <c r="F405" i="3" a="1"/>
  <c r="F405" i="3" s="1"/>
  <c r="F406" i="3" a="1"/>
  <c r="F407" i="3" a="1"/>
  <c r="F408" i="3" a="1"/>
  <c r="F408" i="3" s="1"/>
  <c r="F409" i="3" a="1"/>
  <c r="F409" i="3" s="1"/>
  <c r="F410" i="3" a="1"/>
  <c r="F411" i="3" a="1"/>
  <c r="F412" i="3" a="1"/>
  <c r="F412" i="3" s="1"/>
  <c r="F413" i="3" a="1"/>
  <c r="F413" i="3" s="1"/>
  <c r="F414" i="3" a="1"/>
  <c r="F415" i="3" a="1"/>
  <c r="F416" i="3" a="1"/>
  <c r="F416" i="3" s="1"/>
  <c r="F417" i="3" a="1"/>
  <c r="F417" i="3" s="1"/>
  <c r="F418" i="3" a="1"/>
  <c r="F419" i="3" a="1"/>
  <c r="F420" i="3" a="1"/>
  <c r="F420" i="3" s="1"/>
  <c r="F421" i="3" a="1"/>
  <c r="F421" i="3" s="1"/>
  <c r="F422" i="3" a="1"/>
  <c r="F423" i="3" a="1"/>
  <c r="F424" i="3" a="1"/>
  <c r="F424" i="3" s="1"/>
  <c r="F425" i="3" a="1"/>
  <c r="F425" i="3" s="1"/>
  <c r="F426" i="3" a="1"/>
  <c r="F427" i="3" a="1"/>
  <c r="F428" i="3" a="1"/>
  <c r="F428" i="3" s="1"/>
  <c r="F429" i="3" a="1"/>
  <c r="F429" i="3" s="1"/>
  <c r="F430" i="3" a="1"/>
  <c r="F431" i="3" a="1"/>
  <c r="F432" i="3" a="1"/>
  <c r="F432" i="3" s="1"/>
  <c r="F433" i="3" a="1"/>
  <c r="F433" i="3" s="1"/>
  <c r="F434" i="3" a="1"/>
  <c r="F435" i="3" a="1"/>
  <c r="F436" i="3" a="1"/>
  <c r="F436" i="3" s="1"/>
  <c r="F437" i="3" a="1"/>
  <c r="F437" i="3" s="1"/>
  <c r="F438" i="3" a="1"/>
  <c r="F439" i="3" a="1"/>
  <c r="F440" i="3" a="1"/>
  <c r="F440" i="3" s="1"/>
  <c r="F441" i="3" a="1"/>
  <c r="F441" i="3" s="1"/>
  <c r="F442" i="3" a="1"/>
  <c r="F443" i="3" a="1"/>
  <c r="F444" i="3" a="1"/>
  <c r="F444" i="3" s="1"/>
  <c r="F445" i="3" a="1"/>
  <c r="F445" i="3" s="1"/>
  <c r="F446" i="3" a="1"/>
  <c r="F447" i="3" a="1"/>
  <c r="F448" i="3" a="1"/>
  <c r="F448" i="3" s="1"/>
  <c r="F449" i="3" a="1"/>
  <c r="F449" i="3" s="1"/>
  <c r="F450" i="3" a="1"/>
  <c r="F451" i="3" a="1"/>
  <c r="F452" i="3" a="1"/>
  <c r="F452" i="3" s="1"/>
  <c r="F453" i="3" a="1"/>
  <c r="F453" i="3" s="1"/>
  <c r="F454" i="3" a="1"/>
  <c r="F455" i="3" a="1"/>
  <c r="F456" i="3" a="1"/>
  <c r="F456" i="3" s="1"/>
  <c r="F457" i="3" a="1"/>
  <c r="F457" i="3" s="1"/>
  <c r="F458" i="3" a="1"/>
  <c r="F459" i="3" a="1"/>
  <c r="F460" i="3" a="1"/>
  <c r="F460" i="3" s="1"/>
  <c r="F461" i="3" a="1"/>
  <c r="F461" i="3" s="1"/>
  <c r="F462" i="3" a="1"/>
  <c r="F463" i="3" a="1"/>
  <c r="F464" i="3" a="1"/>
  <c r="F464" i="3" s="1"/>
  <c r="F465" i="3" a="1"/>
  <c r="F465" i="3" s="1"/>
  <c r="F466" i="3" a="1"/>
  <c r="F467" i="3" a="1"/>
  <c r="F468" i="3" a="1"/>
  <c r="F468" i="3" s="1"/>
  <c r="F469" i="3" a="1"/>
  <c r="F469" i="3" s="1"/>
  <c r="F470" i="3" a="1"/>
  <c r="F471" i="3" a="1"/>
  <c r="F472" i="3" a="1"/>
  <c r="F472" i="3" s="1"/>
  <c r="F473" i="3" a="1"/>
  <c r="F473" i="3" s="1"/>
  <c r="F474" i="3" a="1"/>
  <c r="F475" i="3" a="1"/>
  <c r="F476" i="3" a="1"/>
  <c r="F476" i="3" s="1"/>
  <c r="F477" i="3" a="1"/>
  <c r="F477" i="3" s="1"/>
  <c r="F478" i="3" a="1"/>
  <c r="F479" i="3" a="1"/>
  <c r="F480" i="3" a="1"/>
  <c r="F480" i="3" s="1"/>
  <c r="F481" i="3" a="1"/>
  <c r="F481" i="3" s="1"/>
  <c r="F482" i="3" a="1"/>
  <c r="F483" i="3" a="1"/>
  <c r="F484" i="3" a="1"/>
  <c r="F484" i="3" s="1"/>
  <c r="F485" i="3" a="1"/>
  <c r="F485" i="3" s="1"/>
  <c r="F486" i="3" a="1"/>
  <c r="F487" i="3" a="1"/>
  <c r="F488" i="3" a="1"/>
  <c r="F488" i="3" s="1"/>
  <c r="F489" i="3" a="1"/>
  <c r="F489" i="3" s="1"/>
  <c r="F490" i="3" a="1"/>
  <c r="F491" i="3" a="1"/>
  <c r="F492" i="3" a="1"/>
  <c r="F492" i="3" s="1"/>
  <c r="F493" i="3" a="1"/>
  <c r="F493" i="3" s="1"/>
  <c r="F494" i="3" a="1"/>
  <c r="F495" i="3" a="1"/>
  <c r="F496" i="3" a="1"/>
  <c r="F496" i="3" s="1"/>
  <c r="F497" i="3" a="1"/>
  <c r="F497" i="3" s="1"/>
  <c r="F498" i="3" a="1"/>
  <c r="F499" i="3" a="1"/>
  <c r="F500" i="3" a="1"/>
  <c r="F500" i="3" s="1"/>
  <c r="F501" i="3" a="1"/>
  <c r="F501" i="3" s="1"/>
  <c r="F502" i="3" a="1"/>
  <c r="F503" i="3" a="1"/>
  <c r="F504" i="3" a="1"/>
  <c r="F504" i="3" s="1"/>
  <c r="F4" i="3" a="1"/>
  <c r="F4" i="3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4" i="3"/>
  <c r="B6" i="10"/>
  <c r="H156" i="3" l="1"/>
  <c r="F156" i="3"/>
  <c r="H92" i="3"/>
  <c r="F92" i="3"/>
  <c r="H28" i="3"/>
  <c r="F28" i="3"/>
  <c r="F124" i="3"/>
  <c r="F60" i="3"/>
  <c r="F6" i="3"/>
  <c r="F503" i="3"/>
  <c r="H503" i="3"/>
  <c r="F499" i="3"/>
  <c r="H499" i="3"/>
  <c r="F495" i="3"/>
  <c r="H495" i="3"/>
  <c r="F491" i="3"/>
  <c r="H491" i="3"/>
  <c r="F487" i="3"/>
  <c r="H487" i="3"/>
  <c r="F483" i="3"/>
  <c r="H483" i="3"/>
  <c r="F479" i="3"/>
  <c r="H479" i="3"/>
  <c r="F475" i="3"/>
  <c r="H475" i="3"/>
  <c r="F471" i="3"/>
  <c r="H471" i="3"/>
  <c r="F467" i="3"/>
  <c r="H467" i="3"/>
  <c r="F463" i="3"/>
  <c r="H463" i="3"/>
  <c r="F459" i="3"/>
  <c r="H459" i="3"/>
  <c r="F455" i="3"/>
  <c r="H455" i="3"/>
  <c r="F451" i="3"/>
  <c r="H451" i="3"/>
  <c r="F447" i="3"/>
  <c r="H447" i="3"/>
  <c r="F443" i="3"/>
  <c r="H443" i="3"/>
  <c r="F439" i="3"/>
  <c r="H439" i="3"/>
  <c r="F435" i="3"/>
  <c r="H435" i="3"/>
  <c r="F431" i="3"/>
  <c r="H431" i="3"/>
  <c r="F427" i="3"/>
  <c r="H427" i="3"/>
  <c r="F423" i="3"/>
  <c r="H423" i="3"/>
  <c r="F419" i="3"/>
  <c r="H419" i="3"/>
  <c r="F415" i="3"/>
  <c r="H415" i="3"/>
  <c r="F411" i="3"/>
  <c r="H411" i="3"/>
  <c r="F407" i="3"/>
  <c r="H407" i="3"/>
  <c r="F403" i="3"/>
  <c r="H403" i="3"/>
  <c r="F399" i="3"/>
  <c r="H399" i="3"/>
  <c r="F395" i="3"/>
  <c r="H395" i="3"/>
  <c r="F391" i="3"/>
  <c r="H391" i="3"/>
  <c r="F387" i="3"/>
  <c r="H387" i="3"/>
  <c r="F383" i="3"/>
  <c r="H383" i="3"/>
  <c r="F379" i="3"/>
  <c r="H379" i="3"/>
  <c r="F375" i="3"/>
  <c r="H375" i="3"/>
  <c r="F371" i="3"/>
  <c r="H371" i="3"/>
  <c r="F367" i="3"/>
  <c r="H367" i="3"/>
  <c r="F363" i="3"/>
  <c r="H363" i="3"/>
  <c r="F359" i="3"/>
  <c r="H359" i="3"/>
  <c r="F355" i="3"/>
  <c r="H355" i="3"/>
  <c r="F351" i="3"/>
  <c r="H351" i="3"/>
  <c r="F347" i="3"/>
  <c r="H347" i="3"/>
  <c r="F343" i="3"/>
  <c r="H343" i="3"/>
  <c r="F331" i="3"/>
  <c r="H331" i="3"/>
  <c r="F327" i="3"/>
  <c r="H327" i="3"/>
  <c r="F319" i="3"/>
  <c r="H319" i="3"/>
  <c r="F311" i="3"/>
  <c r="H311" i="3"/>
  <c r="F303" i="3"/>
  <c r="H303" i="3"/>
  <c r="F295" i="3"/>
  <c r="H295" i="3"/>
  <c r="F287" i="3"/>
  <c r="H287" i="3"/>
  <c r="F279" i="3"/>
  <c r="H279" i="3"/>
  <c r="F271" i="3"/>
  <c r="H271" i="3"/>
  <c r="F263" i="3"/>
  <c r="H263" i="3"/>
  <c r="F255" i="3"/>
  <c r="H255" i="3"/>
  <c r="F247" i="3"/>
  <c r="H247" i="3"/>
  <c r="F239" i="3"/>
  <c r="H239" i="3"/>
  <c r="F231" i="3"/>
  <c r="H231" i="3"/>
  <c r="F223" i="3"/>
  <c r="H223" i="3"/>
  <c r="F215" i="3"/>
  <c r="H215" i="3"/>
  <c r="F207" i="3"/>
  <c r="H207" i="3"/>
  <c r="F199" i="3"/>
  <c r="H199" i="3"/>
  <c r="F191" i="3"/>
  <c r="H191" i="3"/>
  <c r="F183" i="3"/>
  <c r="H183" i="3"/>
  <c r="F175" i="3"/>
  <c r="H175" i="3"/>
  <c r="F168" i="3"/>
  <c r="H168" i="3"/>
  <c r="F161" i="3"/>
  <c r="H161" i="3"/>
  <c r="F157" i="3"/>
  <c r="H157" i="3"/>
  <c r="F154" i="3"/>
  <c r="H154" i="3"/>
  <c r="F150" i="3"/>
  <c r="H150" i="3"/>
  <c r="F143" i="3"/>
  <c r="H143" i="3"/>
  <c r="F136" i="3"/>
  <c r="H136" i="3"/>
  <c r="F129" i="3"/>
  <c r="H129" i="3"/>
  <c r="F125" i="3"/>
  <c r="H125" i="3"/>
  <c r="F122" i="3"/>
  <c r="H122" i="3"/>
  <c r="F118" i="3"/>
  <c r="H118" i="3"/>
  <c r="F111" i="3"/>
  <c r="H111" i="3"/>
  <c r="F104" i="3"/>
  <c r="H104" i="3"/>
  <c r="F97" i="3"/>
  <c r="H97" i="3"/>
  <c r="F93" i="3"/>
  <c r="H93" i="3"/>
  <c r="F90" i="3"/>
  <c r="H90" i="3"/>
  <c r="F86" i="3"/>
  <c r="H86" i="3"/>
  <c r="F79" i="3"/>
  <c r="H79" i="3"/>
  <c r="F72" i="3"/>
  <c r="H72" i="3"/>
  <c r="F65" i="3"/>
  <c r="H65" i="3"/>
  <c r="F61" i="3"/>
  <c r="H61" i="3"/>
  <c r="F58" i="3"/>
  <c r="H58" i="3"/>
  <c r="F54" i="3"/>
  <c r="H54" i="3"/>
  <c r="F47" i="3"/>
  <c r="H47" i="3"/>
  <c r="F40" i="3"/>
  <c r="H40" i="3"/>
  <c r="F33" i="3"/>
  <c r="H33" i="3"/>
  <c r="F29" i="3"/>
  <c r="H29" i="3"/>
  <c r="F26" i="3"/>
  <c r="H26" i="3"/>
  <c r="F22" i="3"/>
  <c r="H22" i="3"/>
  <c r="F15" i="3"/>
  <c r="H15" i="3"/>
  <c r="F7" i="3"/>
  <c r="H7" i="3"/>
  <c r="H335" i="3"/>
  <c r="F502" i="3"/>
  <c r="H502" i="3"/>
  <c r="F498" i="3"/>
  <c r="H498" i="3"/>
  <c r="F494" i="3"/>
  <c r="H494" i="3"/>
  <c r="F490" i="3"/>
  <c r="H490" i="3"/>
  <c r="F486" i="3"/>
  <c r="H486" i="3"/>
  <c r="F482" i="3"/>
  <c r="H482" i="3"/>
  <c r="F478" i="3"/>
  <c r="H478" i="3"/>
  <c r="F474" i="3"/>
  <c r="H474" i="3"/>
  <c r="F470" i="3"/>
  <c r="H470" i="3"/>
  <c r="F466" i="3"/>
  <c r="H466" i="3"/>
  <c r="F462" i="3"/>
  <c r="H462" i="3"/>
  <c r="F458" i="3"/>
  <c r="H458" i="3"/>
  <c r="F454" i="3"/>
  <c r="H454" i="3"/>
  <c r="F450" i="3"/>
  <c r="H450" i="3"/>
  <c r="F446" i="3"/>
  <c r="H446" i="3"/>
  <c r="F442" i="3"/>
  <c r="H442" i="3"/>
  <c r="F438" i="3"/>
  <c r="H438" i="3"/>
  <c r="F434" i="3"/>
  <c r="H434" i="3"/>
  <c r="F430" i="3"/>
  <c r="H430" i="3"/>
  <c r="F426" i="3"/>
  <c r="H426" i="3"/>
  <c r="F422" i="3"/>
  <c r="H422" i="3"/>
  <c r="F418" i="3"/>
  <c r="H418" i="3"/>
  <c r="F414" i="3"/>
  <c r="H414" i="3"/>
  <c r="F410" i="3"/>
  <c r="H410" i="3"/>
  <c r="F406" i="3"/>
  <c r="H406" i="3"/>
  <c r="F402" i="3"/>
  <c r="H402" i="3"/>
  <c r="F398" i="3"/>
  <c r="H398" i="3"/>
  <c r="F394" i="3"/>
  <c r="H394" i="3"/>
  <c r="F390" i="3"/>
  <c r="H390" i="3"/>
  <c r="F386" i="3"/>
  <c r="H386" i="3"/>
  <c r="F382" i="3"/>
  <c r="H382" i="3"/>
  <c r="F378" i="3"/>
  <c r="H378" i="3"/>
  <c r="F374" i="3"/>
  <c r="H374" i="3"/>
  <c r="F370" i="3"/>
  <c r="H370" i="3"/>
  <c r="F366" i="3"/>
  <c r="H366" i="3"/>
  <c r="F362" i="3"/>
  <c r="H362" i="3"/>
  <c r="F358" i="3"/>
  <c r="H358" i="3"/>
  <c r="F354" i="3"/>
  <c r="H354" i="3"/>
  <c r="F350" i="3"/>
  <c r="H350" i="3"/>
  <c r="F346" i="3"/>
  <c r="H346" i="3"/>
  <c r="F342" i="3"/>
  <c r="H342" i="3"/>
  <c r="F338" i="3"/>
  <c r="H338" i="3"/>
  <c r="F326" i="3"/>
  <c r="H326" i="3"/>
  <c r="F322" i="3"/>
  <c r="H322" i="3"/>
  <c r="F318" i="3"/>
  <c r="H318" i="3"/>
  <c r="F314" i="3"/>
  <c r="H314" i="3"/>
  <c r="F310" i="3"/>
  <c r="H310" i="3"/>
  <c r="F306" i="3"/>
  <c r="H306" i="3"/>
  <c r="F302" i="3"/>
  <c r="H302" i="3"/>
  <c r="F298" i="3"/>
  <c r="H298" i="3"/>
  <c r="F294" i="3"/>
  <c r="H294" i="3"/>
  <c r="F290" i="3"/>
  <c r="H290" i="3"/>
  <c r="F286" i="3"/>
  <c r="H286" i="3"/>
  <c r="F282" i="3"/>
  <c r="H282" i="3"/>
  <c r="F278" i="3"/>
  <c r="H278" i="3"/>
  <c r="F274" i="3"/>
  <c r="H274" i="3"/>
  <c r="F270" i="3"/>
  <c r="H270" i="3"/>
  <c r="F266" i="3"/>
  <c r="H266" i="3"/>
  <c r="F262" i="3"/>
  <c r="H262" i="3"/>
  <c r="F258" i="3"/>
  <c r="H258" i="3"/>
  <c r="F254" i="3"/>
  <c r="H254" i="3"/>
  <c r="F250" i="3"/>
  <c r="H250" i="3"/>
  <c r="F246" i="3"/>
  <c r="H246" i="3"/>
  <c r="F242" i="3"/>
  <c r="H242" i="3"/>
  <c r="F238" i="3"/>
  <c r="H238" i="3"/>
  <c r="F234" i="3"/>
  <c r="H234" i="3"/>
  <c r="F230" i="3"/>
  <c r="H230" i="3"/>
  <c r="F226" i="3"/>
  <c r="H226" i="3"/>
  <c r="F222" i="3"/>
  <c r="H222" i="3"/>
  <c r="F218" i="3"/>
  <c r="H218" i="3"/>
  <c r="F214" i="3"/>
  <c r="H214" i="3"/>
  <c r="F210" i="3"/>
  <c r="H210" i="3"/>
  <c r="F206" i="3"/>
  <c r="H206" i="3"/>
  <c r="F202" i="3"/>
  <c r="H202" i="3"/>
  <c r="F198" i="3"/>
  <c r="H198" i="3"/>
  <c r="F194" i="3"/>
  <c r="H194" i="3"/>
  <c r="F190" i="3"/>
  <c r="H190" i="3"/>
  <c r="F186" i="3"/>
  <c r="H186" i="3"/>
  <c r="F182" i="3"/>
  <c r="H182" i="3"/>
  <c r="F178" i="3"/>
  <c r="H178" i="3"/>
  <c r="F174" i="3"/>
  <c r="H174" i="3"/>
  <c r="F167" i="3"/>
  <c r="H167" i="3"/>
  <c r="F160" i="3"/>
  <c r="H160" i="3"/>
  <c r="F153" i="3"/>
  <c r="H153" i="3"/>
  <c r="F149" i="3"/>
  <c r="H149" i="3"/>
  <c r="F146" i="3"/>
  <c r="H146" i="3"/>
  <c r="F142" i="3"/>
  <c r="H142" i="3"/>
  <c r="F135" i="3"/>
  <c r="H135" i="3"/>
  <c r="F128" i="3"/>
  <c r="H128" i="3"/>
  <c r="F121" i="3"/>
  <c r="H121" i="3"/>
  <c r="F117" i="3"/>
  <c r="H117" i="3"/>
  <c r="F114" i="3"/>
  <c r="H114" i="3"/>
  <c r="F110" i="3"/>
  <c r="H110" i="3"/>
  <c r="F103" i="3"/>
  <c r="H103" i="3"/>
  <c r="F96" i="3"/>
  <c r="H96" i="3"/>
  <c r="F89" i="3"/>
  <c r="H89" i="3"/>
  <c r="F85" i="3"/>
  <c r="H85" i="3"/>
  <c r="F82" i="3"/>
  <c r="H82" i="3"/>
  <c r="F78" i="3"/>
  <c r="H78" i="3"/>
  <c r="F71" i="3"/>
  <c r="H71" i="3"/>
  <c r="F64" i="3"/>
  <c r="H64" i="3"/>
  <c r="F57" i="3"/>
  <c r="H57" i="3"/>
  <c r="F53" i="3"/>
  <c r="H53" i="3"/>
  <c r="F50" i="3"/>
  <c r="H50" i="3"/>
  <c r="F46" i="3"/>
  <c r="H46" i="3"/>
  <c r="F39" i="3"/>
  <c r="H39" i="3"/>
  <c r="F32" i="3"/>
  <c r="H32" i="3"/>
  <c r="F25" i="3"/>
  <c r="H25" i="3"/>
  <c r="F21" i="3"/>
  <c r="H21" i="3"/>
  <c r="F18" i="3"/>
  <c r="H18" i="3"/>
  <c r="F14" i="3"/>
  <c r="H14" i="3"/>
  <c r="F10" i="3"/>
  <c r="H10" i="3"/>
  <c r="H334" i="3"/>
  <c r="H323" i="3"/>
  <c r="H307" i="3"/>
  <c r="H291" i="3"/>
  <c r="H275" i="3"/>
  <c r="H259" i="3"/>
  <c r="H243" i="3"/>
  <c r="H227" i="3"/>
  <c r="H211" i="3"/>
  <c r="H195" i="3"/>
  <c r="H179" i="3"/>
  <c r="H147" i="3"/>
  <c r="H115" i="3"/>
  <c r="H83" i="3"/>
  <c r="H51" i="3"/>
  <c r="H19" i="3"/>
  <c r="F341" i="3"/>
  <c r="H341" i="3"/>
  <c r="F337" i="3"/>
  <c r="H337" i="3"/>
  <c r="F333" i="3"/>
  <c r="H333" i="3"/>
  <c r="F329" i="3"/>
  <c r="H329" i="3"/>
  <c r="F325" i="3"/>
  <c r="H325" i="3"/>
  <c r="F321" i="3"/>
  <c r="H321" i="3"/>
  <c r="F317" i="3"/>
  <c r="H317" i="3"/>
  <c r="F313" i="3"/>
  <c r="H313" i="3"/>
  <c r="F309" i="3"/>
  <c r="H309" i="3"/>
  <c r="F305" i="3"/>
  <c r="H305" i="3"/>
  <c r="F301" i="3"/>
  <c r="H301" i="3"/>
  <c r="F297" i="3"/>
  <c r="H297" i="3"/>
  <c r="F293" i="3"/>
  <c r="H293" i="3"/>
  <c r="F289" i="3"/>
  <c r="H289" i="3"/>
  <c r="F285" i="3"/>
  <c r="H285" i="3"/>
  <c r="F281" i="3"/>
  <c r="H281" i="3"/>
  <c r="F277" i="3"/>
  <c r="H277" i="3"/>
  <c r="F273" i="3"/>
  <c r="H273" i="3"/>
  <c r="F269" i="3"/>
  <c r="H269" i="3"/>
  <c r="F265" i="3"/>
  <c r="H265" i="3"/>
  <c r="F261" i="3"/>
  <c r="H261" i="3"/>
  <c r="F257" i="3"/>
  <c r="H257" i="3"/>
  <c r="F253" i="3"/>
  <c r="H253" i="3"/>
  <c r="F249" i="3"/>
  <c r="H249" i="3"/>
  <c r="F245" i="3"/>
  <c r="H245" i="3"/>
  <c r="F241" i="3"/>
  <c r="H241" i="3"/>
  <c r="F237" i="3"/>
  <c r="H237" i="3"/>
  <c r="F233" i="3"/>
  <c r="H233" i="3"/>
  <c r="F229" i="3"/>
  <c r="H229" i="3"/>
  <c r="F225" i="3"/>
  <c r="H225" i="3"/>
  <c r="F221" i="3"/>
  <c r="H221" i="3"/>
  <c r="F217" i="3"/>
  <c r="H217" i="3"/>
  <c r="F213" i="3"/>
  <c r="H213" i="3"/>
  <c r="F209" i="3"/>
  <c r="H209" i="3"/>
  <c r="F205" i="3"/>
  <c r="H205" i="3"/>
  <c r="F201" i="3"/>
  <c r="H201" i="3"/>
  <c r="F197" i="3"/>
  <c r="H197" i="3"/>
  <c r="F193" i="3"/>
  <c r="H193" i="3"/>
  <c r="F189" i="3"/>
  <c r="H189" i="3"/>
  <c r="F185" i="3"/>
  <c r="H185" i="3"/>
  <c r="F181" i="3"/>
  <c r="H181" i="3"/>
  <c r="F177" i="3"/>
  <c r="H177" i="3"/>
  <c r="F173" i="3"/>
  <c r="H173" i="3"/>
  <c r="F170" i="3"/>
  <c r="H170" i="3"/>
  <c r="F166" i="3"/>
  <c r="H166" i="3"/>
  <c r="F159" i="3"/>
  <c r="H159" i="3"/>
  <c r="F152" i="3"/>
  <c r="H152" i="3"/>
  <c r="F145" i="3"/>
  <c r="H145" i="3"/>
  <c r="F141" i="3"/>
  <c r="H141" i="3"/>
  <c r="F138" i="3"/>
  <c r="H138" i="3"/>
  <c r="F134" i="3"/>
  <c r="H134" i="3"/>
  <c r="F127" i="3"/>
  <c r="H127" i="3"/>
  <c r="F120" i="3"/>
  <c r="H120" i="3"/>
  <c r="F113" i="3"/>
  <c r="H113" i="3"/>
  <c r="F109" i="3"/>
  <c r="H109" i="3"/>
  <c r="F106" i="3"/>
  <c r="H106" i="3"/>
  <c r="F102" i="3"/>
  <c r="H102" i="3"/>
  <c r="F95" i="3"/>
  <c r="H95" i="3"/>
  <c r="F88" i="3"/>
  <c r="H88" i="3"/>
  <c r="F81" i="3"/>
  <c r="H81" i="3"/>
  <c r="F77" i="3"/>
  <c r="H77" i="3"/>
  <c r="F74" i="3"/>
  <c r="H74" i="3"/>
  <c r="F70" i="3"/>
  <c r="H70" i="3"/>
  <c r="F63" i="3"/>
  <c r="H63" i="3"/>
  <c r="F56" i="3"/>
  <c r="H56" i="3"/>
  <c r="F49" i="3"/>
  <c r="H49" i="3"/>
  <c r="F45" i="3"/>
  <c r="H45" i="3"/>
  <c r="F42" i="3"/>
  <c r="H42" i="3"/>
  <c r="F38" i="3"/>
  <c r="H38" i="3"/>
  <c r="F31" i="3"/>
  <c r="H31" i="3"/>
  <c r="F24" i="3"/>
  <c r="H24" i="3"/>
  <c r="F17" i="3"/>
  <c r="H17" i="3"/>
  <c r="F13" i="3"/>
  <c r="H13" i="3"/>
  <c r="H501" i="3"/>
  <c r="H493" i="3"/>
  <c r="H485" i="3"/>
  <c r="H477" i="3"/>
  <c r="H469" i="3"/>
  <c r="H461" i="3"/>
  <c r="H453" i="3"/>
  <c r="H445" i="3"/>
  <c r="H437" i="3"/>
  <c r="H429" i="3"/>
  <c r="H421" i="3"/>
  <c r="H413" i="3"/>
  <c r="H405" i="3"/>
  <c r="H397" i="3"/>
  <c r="H389" i="3"/>
  <c r="H381" i="3"/>
  <c r="H373" i="3"/>
  <c r="H365" i="3"/>
  <c r="H357" i="3"/>
  <c r="H349" i="3"/>
  <c r="H340" i="3"/>
  <c r="H330" i="3"/>
  <c r="H316" i="3"/>
  <c r="H300" i="3"/>
  <c r="H284" i="3"/>
  <c r="H268" i="3"/>
  <c r="H252" i="3"/>
  <c r="H236" i="3"/>
  <c r="H220" i="3"/>
  <c r="H204" i="3"/>
  <c r="H188" i="3"/>
  <c r="H172" i="3"/>
  <c r="H140" i="3"/>
  <c r="H108" i="3"/>
  <c r="H76" i="3"/>
  <c r="H44" i="3"/>
  <c r="F336" i="3"/>
  <c r="H336" i="3"/>
  <c r="F332" i="3"/>
  <c r="H332" i="3"/>
  <c r="F320" i="3"/>
  <c r="H320" i="3"/>
  <c r="F312" i="3"/>
  <c r="H312" i="3"/>
  <c r="F304" i="3"/>
  <c r="H304" i="3"/>
  <c r="F296" i="3"/>
  <c r="H296" i="3"/>
  <c r="F288" i="3"/>
  <c r="H288" i="3"/>
  <c r="F280" i="3"/>
  <c r="H280" i="3"/>
  <c r="F272" i="3"/>
  <c r="H272" i="3"/>
  <c r="F264" i="3"/>
  <c r="H264" i="3"/>
  <c r="F256" i="3"/>
  <c r="H256" i="3"/>
  <c r="F248" i="3"/>
  <c r="H248" i="3"/>
  <c r="F240" i="3"/>
  <c r="H240" i="3"/>
  <c r="F232" i="3"/>
  <c r="H232" i="3"/>
  <c r="F224" i="3"/>
  <c r="H224" i="3"/>
  <c r="F216" i="3"/>
  <c r="H216" i="3"/>
  <c r="F208" i="3"/>
  <c r="H208" i="3"/>
  <c r="F200" i="3"/>
  <c r="H200" i="3"/>
  <c r="F192" i="3"/>
  <c r="H192" i="3"/>
  <c r="F184" i="3"/>
  <c r="H184" i="3"/>
  <c r="F176" i="3"/>
  <c r="H176" i="3"/>
  <c r="F169" i="3"/>
  <c r="H169" i="3"/>
  <c r="F165" i="3"/>
  <c r="H165" i="3"/>
  <c r="F162" i="3"/>
  <c r="H162" i="3"/>
  <c r="F158" i="3"/>
  <c r="H158" i="3"/>
  <c r="F151" i="3"/>
  <c r="H151" i="3"/>
  <c r="F144" i="3"/>
  <c r="H144" i="3"/>
  <c r="F137" i="3"/>
  <c r="H137" i="3"/>
  <c r="F133" i="3"/>
  <c r="H133" i="3"/>
  <c r="F130" i="3"/>
  <c r="H130" i="3"/>
  <c r="F126" i="3"/>
  <c r="H126" i="3"/>
  <c r="F119" i="3"/>
  <c r="H119" i="3"/>
  <c r="F112" i="3"/>
  <c r="H112" i="3"/>
  <c r="F105" i="3"/>
  <c r="H105" i="3"/>
  <c r="F101" i="3"/>
  <c r="H101" i="3"/>
  <c r="F98" i="3"/>
  <c r="H98" i="3"/>
  <c r="F94" i="3"/>
  <c r="H94" i="3"/>
  <c r="F87" i="3"/>
  <c r="H87" i="3"/>
  <c r="F80" i="3"/>
  <c r="H80" i="3"/>
  <c r="F73" i="3"/>
  <c r="H73" i="3"/>
  <c r="F69" i="3"/>
  <c r="H69" i="3"/>
  <c r="F66" i="3"/>
  <c r="H66" i="3"/>
  <c r="F62" i="3"/>
  <c r="H62" i="3"/>
  <c r="F55" i="3"/>
  <c r="H55" i="3"/>
  <c r="F48" i="3"/>
  <c r="H48" i="3"/>
  <c r="F41" i="3"/>
  <c r="H41" i="3"/>
  <c r="F37" i="3"/>
  <c r="H37" i="3"/>
  <c r="F34" i="3"/>
  <c r="H34" i="3"/>
  <c r="F30" i="3"/>
  <c r="H30" i="3"/>
  <c r="F23" i="3"/>
  <c r="H23" i="3"/>
  <c r="F16" i="3"/>
  <c r="H16" i="3"/>
  <c r="H500" i="3"/>
  <c r="H492" i="3"/>
  <c r="H484" i="3"/>
  <c r="H476" i="3"/>
  <c r="H468" i="3"/>
  <c r="H460" i="3"/>
  <c r="H452" i="3"/>
  <c r="H444" i="3"/>
  <c r="H436" i="3"/>
  <c r="H428" i="3"/>
  <c r="H420" i="3"/>
  <c r="H412" i="3"/>
  <c r="H404" i="3"/>
  <c r="H396" i="3"/>
  <c r="H388" i="3"/>
  <c r="H380" i="3"/>
  <c r="H372" i="3"/>
  <c r="H364" i="3"/>
  <c r="H356" i="3"/>
  <c r="H348" i="3"/>
  <c r="H339" i="3"/>
  <c r="H328" i="3"/>
  <c r="H315" i="3"/>
  <c r="H299" i="3"/>
  <c r="H283" i="3"/>
  <c r="H267" i="3"/>
  <c r="H251" i="3"/>
  <c r="H235" i="3"/>
  <c r="H219" i="3"/>
  <c r="H203" i="3"/>
  <c r="H187" i="3"/>
  <c r="H171" i="3"/>
  <c r="H155" i="3"/>
  <c r="H139" i="3"/>
  <c r="H123" i="3"/>
  <c r="H107" i="3"/>
  <c r="H91" i="3"/>
  <c r="H75" i="3"/>
  <c r="H59" i="3"/>
  <c r="H43" i="3"/>
  <c r="H27" i="3"/>
  <c r="H11" i="3"/>
  <c r="F9" i="3"/>
  <c r="H9" i="3"/>
  <c r="H8" i="3"/>
  <c r="F5" i="3"/>
  <c r="H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<sst xmlns="http://schemas.openxmlformats.org/spreadsheetml/2006/main" count="3625" uniqueCount="79">
  <si>
    <t>nombre</t>
  </si>
  <si>
    <t>Daby</t>
  </si>
  <si>
    <t>Sergio</t>
  </si>
  <si>
    <t>Carlos</t>
  </si>
  <si>
    <t>Luisa</t>
  </si>
  <si>
    <t>Felipe</t>
  </si>
  <si>
    <t>Fabian</t>
  </si>
  <si>
    <t>Julian</t>
  </si>
  <si>
    <t>Lina</t>
  </si>
  <si>
    <t>Andres</t>
  </si>
  <si>
    <t>Carolina</t>
  </si>
  <si>
    <t>Angie</t>
  </si>
  <si>
    <t>Cedula</t>
  </si>
  <si>
    <t>Fecha de nacimiento</t>
  </si>
  <si>
    <t>Area</t>
  </si>
  <si>
    <t>Producto</t>
  </si>
  <si>
    <t>Valor</t>
  </si>
  <si>
    <t>Tecnología</t>
  </si>
  <si>
    <t>Movil</t>
  </si>
  <si>
    <t>Portatil</t>
  </si>
  <si>
    <t>Reloj</t>
  </si>
  <si>
    <t>Gafas</t>
  </si>
  <si>
    <t>Audifonos</t>
  </si>
  <si>
    <t>Textil</t>
  </si>
  <si>
    <t>Camisas</t>
  </si>
  <si>
    <t>Pantalones</t>
  </si>
  <si>
    <t>Chaquetas</t>
  </si>
  <si>
    <t>Cobijas</t>
  </si>
  <si>
    <t>Sabanas</t>
  </si>
  <si>
    <t>Muebles</t>
  </si>
  <si>
    <t>Estantetia</t>
  </si>
  <si>
    <t>Sillas</t>
  </si>
  <si>
    <t>Mesa</t>
  </si>
  <si>
    <t>Cama</t>
  </si>
  <si>
    <t>Comedor</t>
  </si>
  <si>
    <t>Sofá</t>
  </si>
  <si>
    <t>Fecha</t>
  </si>
  <si>
    <t>Año</t>
  </si>
  <si>
    <t>Mes</t>
  </si>
  <si>
    <t>País</t>
  </si>
  <si>
    <t>Colaborador</t>
  </si>
  <si>
    <t>CC</t>
  </si>
  <si>
    <t>Fecha Nacimiento</t>
  </si>
  <si>
    <t>Edad Colaborador</t>
  </si>
  <si>
    <t>ÁREA</t>
  </si>
  <si>
    <t>Cantidad</t>
  </si>
  <si>
    <t>Valor Unitario</t>
  </si>
  <si>
    <t>Forma de pago</t>
  </si>
  <si>
    <t>Valor Total</t>
  </si>
  <si>
    <t>Colombia</t>
  </si>
  <si>
    <t>Ecuador</t>
  </si>
  <si>
    <t>Argentina</t>
  </si>
  <si>
    <t>Uruguay</t>
  </si>
  <si>
    <t>Canada</t>
  </si>
  <si>
    <t>México</t>
  </si>
  <si>
    <t>Venezuela</t>
  </si>
  <si>
    <t>Brasil</t>
  </si>
  <si>
    <t>Tarjeta Credito</t>
  </si>
  <si>
    <t>Efectivo</t>
  </si>
  <si>
    <t>Transferencia</t>
  </si>
  <si>
    <t>Suma de Valor Total</t>
  </si>
  <si>
    <t>Etiquetas de fila</t>
  </si>
  <si>
    <t>enero</t>
  </si>
  <si>
    <t>Total general</t>
  </si>
  <si>
    <t>Suma de Cantidad</t>
  </si>
  <si>
    <t>Vendedor</t>
  </si>
  <si>
    <t>Alejandro</t>
  </si>
  <si>
    <t>Cristina</t>
  </si>
  <si>
    <t>Chile</t>
  </si>
  <si>
    <t>.</t>
  </si>
  <si>
    <t>Ventas Totales</t>
  </si>
  <si>
    <t>ENE</t>
  </si>
  <si>
    <t>FEB</t>
  </si>
  <si>
    <t>MAR</t>
  </si>
  <si>
    <t>ABR</t>
  </si>
  <si>
    <t>MAY</t>
  </si>
  <si>
    <t>PAÍS</t>
  </si>
  <si>
    <t>FORMA DE PAGO</t>
  </si>
  <si>
    <t>ÁREA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</si>
</sst>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&quot;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7" tint="0.39997558519241921"/>
      <name val="Calibri"/>
      <family val="2"/>
      <scheme val="minor"/>
    </font>
    <font>
      <b/>
      <sz val="24"/>
      <color theme="7" tint="0.3999755851924192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10"/>
      <color rgb="FFFFC000"/>
      <name val="Calibri"/>
      <family val="2"/>
      <scheme val="minor"/>
    </font>
    <font>
      <b/>
      <sz val="24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44" fontId="0" fillId="0" borderId="0" xfId="1" applyFont="1"/>
    <xf numFmtId="0" fontId="0" fillId="0" borderId="0" xfId="0" applyNumberFormat="1"/>
    <xf numFmtId="164" fontId="3" fillId="0" borderId="0" xfId="0" applyNumberFormat="1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5" fillId="2" borderId="0" xfId="0" applyNumberFormat="1" applyFont="1" applyFill="1" applyAlignment="1">
      <alignment horizontal="center" vertical="center"/>
    </xf>
    <xf numFmtId="44" fontId="6" fillId="2" borderId="0" xfId="0" applyNumberFormat="1" applyFont="1" applyFill="1"/>
    <xf numFmtId="42" fontId="5" fillId="2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110">
    <dxf>
      <font>
        <b/>
        <sz val="11"/>
        <color theme="1"/>
      </font>
    </dxf>
    <dxf>
      <font>
        <color theme="1" tint="0.24994659260841701"/>
      </font>
      <fill>
        <patternFill patternType="solid">
          <fgColor theme="0"/>
          <bgColor theme="7" tint="0.39994506668294322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numFmt numFmtId="34" formatCode="_-&quot;$&quot;\ * #,##0.00_-;\-&quot;$&quot;\ * #,##0.00_-;_-&quot;$&quot;\ * &quot;-&quot;??_-;_-@_-"/>
    </dxf>
    <dxf>
      <fill>
        <patternFill patternType="solid">
          <bgColor theme="3" tint="-0.499984740745262"/>
        </patternFill>
      </fill>
    </dxf>
    <dxf>
      <font>
        <color rgb="FFFFC000"/>
      </font>
    </dxf>
    <dxf>
      <font>
        <sz val="10"/>
      </font>
    </dxf>
    <dxf>
      <font>
        <sz val="10"/>
      </font>
    </dxf>
    <dxf>
      <font>
        <color rgb="FFFFC000"/>
      </font>
    </dxf>
    <dxf>
      <fill>
        <patternFill patternType="solid">
          <bgColor theme="3" tint="-0.499984740745262"/>
        </patternFill>
      </fill>
    </dxf>
    <dxf>
      <numFmt numFmtId="34" formatCode="_-&quot;$&quot;\ * #,##0.00_-;\-&quot;$&quot;\ * #,##0.00_-;_-&quot;$&quot;\ * &quot;-&quot;??_-;_-@_-"/>
    </dxf>
    <dxf>
      <font>
        <color theme="7" tint="0.39997558519241921"/>
      </font>
    </dxf>
    <dxf>
      <font>
        <b/>
      </font>
    </dxf>
    <dxf>
      <font>
        <sz val="24"/>
      </font>
    </dxf>
    <dxf>
      <numFmt numFmtId="164" formatCode="&quot;$&quot;\ #,##0.00"/>
    </dxf>
    <dxf>
      <font>
        <sz val="28"/>
      </font>
    </dxf>
    <dxf>
      <font>
        <color theme="7" tint="0.39997558519241921"/>
      </font>
    </dxf>
    <dxf>
      <numFmt numFmtId="164" formatCode="&quot;$&quot;\ #,##0.00"/>
    </dxf>
    <dxf>
      <fill>
        <patternFill>
          <bgColor theme="7" tint="0.39994506668294322"/>
        </patternFill>
      </fill>
    </dxf>
  </dxfs>
  <tableStyles count="2" defaultTableStyle="TableStyleMedium2" defaultPivotStyle="PivotStyleLight16">
    <tableStyle name="Estilo de escala de tiempo 1" pivot="0" table="0" count="8" xr9:uid="{F486C1AB-1299-4E7D-88B5-B1468DBF8942}">
      <tableStyleElement type="wholeTable" dxfId="1"/>
      <tableStyleElement type="headerRow" dxfId="0"/>
    </tableStyle>
    <tableStyle name="Estilo de segmentación de datos 1" pivot="0" table="0" count="2" xr9:uid="{0B56ADD8-411D-41DA-86A9-E8B26D85A022}">
      <tableStyleElement type="wholeTable" dxfId="109"/>
    </tableStyle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1" tint="0.1499679555650502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Estilo de escala de tiempo 1">
          <x15:timelineStyleElements>
            <x15:timelineStyleElement type="selectionLabel" dxfId="3"/>
            <x15:timelineStyleElement type="timeLevel" dxfId="2"/>
            <x15:timelineStyleElement type="periodLabel1" dxfId="1"/>
            <x15:timelineStyleElement type="periodLabel2" dxfId="0"/>
            <x15:timelineStyleElement type="selectedTimeBlock" dxfId="5"/>
            <x15:timelineStyleElement type="unselectedTimeBlock" dxfId="4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microsoft.com/office/2007/relationships/slicerCache" Target="slicerCaches/slicerCache5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11/relationships/timelineCache" Target="timelineCaches/timelineCache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4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microsoft.com/office/2011/relationships/timelineCache" Target="timelineCaches/timelineCach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[Tablero Excel 20-05-2024.xlsx]Hoja6!TablaDinámica11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Hoja6!$B$3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1C-4395-A9DD-3EF25E273A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1C-4395-A9DD-3EF25E273A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D1C-4395-A9DD-3EF25E273A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Hoja6!$A$4:$A$7</c:f>
              <c:strCache>
                <c:ptCount val="3"/>
                <c:pt idx="0">
                  <c:v>Efectivo</c:v>
                </c:pt>
                <c:pt idx="1">
                  <c:v>Tarjeta Credito</c:v>
                </c:pt>
                <c:pt idx="2">
                  <c:v>Transferencia</c:v>
                </c:pt>
              </c:strCache>
            </c:strRef>
          </c:cat>
          <c:val>
            <c:numRef>
              <c:f>Hoja6!$B$4:$B$7</c:f>
              <c:numCache>
                <c:formatCode>"$"\ #,##0.00</c:formatCode>
                <c:ptCount val="3"/>
                <c:pt idx="0">
                  <c:v>224060000</c:v>
                </c:pt>
                <c:pt idx="1">
                  <c:v>168800000</c:v>
                </c:pt>
                <c:pt idx="2">
                  <c:v>107340000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9-4C13-B8BF-CFBA884576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[Tablero Excel 20-05-2024.xlsx]Hoja5!TablaDinámica10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Hoja5!$D$17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Hoja5!$C$18:$C$20</c:f>
              <c:multiLvlStrCache>
                <c:ptCount val="1"/>
                <c:lvl>
                  <c:pt idx="0">
                    <c:v>enero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Hoja5!$D$18:$D$20</c:f>
              <c:numCache>
                <c:formatCode>General</c:formatCode>
                <c:ptCount val="1"/>
                <c:pt idx="0">
                  <c:v>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9-4ECD-9253-5608FFBF35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3937680"/>
        <c:axId val="379467520"/>
      </c:barChart>
      <c:catAx>
        <c:axId val="39393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9467520"/>
        <c:crosses val="autoZero"/>
        <c:auto val="1"/>
        <c:lblAlgn val="ctr"/>
        <c:lblOffset val="100"/>
        <c:noMultiLvlLbl val="0"/>
      </c:catAx>
      <c:valAx>
        <c:axId val="3794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393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[Tablero Excel 20-05-2024.xlsx]Hoja6!TablaDinámica11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FORMAS</a:t>
            </a:r>
            <a:r>
              <a:rPr lang="en-US" baseline="0"/>
              <a:t> DE PAGO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Hoja6!$B$3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741-4CE5-89C7-00EEE1194B7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741-4CE5-89C7-00EEE1194B7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741-4CE5-89C7-00EEE1194B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Hoja6!$A$4:$A$7</c:f>
              <c:strCache>
                <c:ptCount val="3"/>
                <c:pt idx="0">
                  <c:v>Efectivo</c:v>
                </c:pt>
                <c:pt idx="1">
                  <c:v>Tarjeta Credito</c:v>
                </c:pt>
                <c:pt idx="2">
                  <c:v>Transferencia</c:v>
                </c:pt>
              </c:strCache>
            </c:strRef>
          </c:cat>
          <c:val>
            <c:numRef>
              <c:f>Hoja6!$B$4:$B$7</c:f>
              <c:numCache>
                <c:formatCode>"$"\ #,##0.00</c:formatCode>
                <c:ptCount val="3"/>
                <c:pt idx="0">
                  <c:v>224060000</c:v>
                </c:pt>
                <c:pt idx="1">
                  <c:v>168800000</c:v>
                </c:pt>
                <c:pt idx="2">
                  <c:v>107340000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41-4CE5-89C7-00EEE1194B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[Tablero Excel 20-05-2024.xlsx]Hoja7!TablaDinámica2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Comportamiento 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Hoja7!$G$17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Hoja7!$F$18:$F$23</c:f>
              <c:strCache>
                <c:ptCount val="5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</c:strCache>
            </c:strRef>
          </c:cat>
          <c:val>
            <c:numRef>
              <c:f>Hoja7!$G$18:$G$23</c:f>
              <c:numCache>
                <c:formatCode>General</c:formatCode>
                <c:ptCount val="5"/>
                <c:pt idx="0">
                  <c:v>659</c:v>
                </c:pt>
                <c:pt idx="1">
                  <c:v>683</c:v>
                </c:pt>
                <c:pt idx="2">
                  <c:v>645</c:v>
                </c:pt>
                <c:pt idx="3">
                  <c:v>638</c:v>
                </c:pt>
                <c:pt idx="4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D-4D2F-A6BE-DC7D56505D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699540864"/>
        <c:axId val="691621808"/>
      </c:barChart>
      <c:catAx>
        <c:axId val="699540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1621808"/>
        <c:crosses val="autoZero"/>
        <c:auto val="1"/>
        <c:lblAlgn val="ctr"/>
        <c:lblOffset val="100"/>
        <c:noMultiLvlLbl val="0"/>
      </c:catAx>
      <c:valAx>
        <c:axId val="6916218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954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[Tablero Excel 20-05-2024.xlsx]Hoja7!TablaDinámica3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Porcentaje Ventas Vs Área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Hoja7!$L$15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403B-4A69-A6F2-2F753DDC694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03B-4A69-A6F2-2F753DDC694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403B-4A69-A6F2-2F753DDC69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Hoja7!$K$16:$K$19</c:f>
              <c:strCache>
                <c:ptCount val="3"/>
                <c:pt idx="0">
                  <c:v>Muebles</c:v>
                </c:pt>
                <c:pt idx="1">
                  <c:v>Tecnología</c:v>
                </c:pt>
                <c:pt idx="2">
                  <c:v>Textil</c:v>
                </c:pt>
              </c:strCache>
            </c:strRef>
          </c:cat>
          <c:val>
            <c:numRef>
              <c:f>Hoja7!$L$16:$L$19</c:f>
              <c:numCache>
                <c:formatCode>General</c:formatCode>
                <c:ptCount val="3"/>
                <c:pt idx="0">
                  <c:v>1101</c:v>
                </c:pt>
                <c:pt idx="1">
                  <c:v>990</c:v>
                </c:pt>
                <c:pt idx="2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3B-4A69-A6F2-2F753DDC69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7</xdr:row>
      <xdr:rowOff>163830</xdr:rowOff>
    </xdr:from>
    <xdr:to>
      <xdr:col>8</xdr:col>
      <xdr:colOff>579120</xdr:colOff>
      <xdr:row>22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BA5EF2-AA9D-A7F2-15B1-D52043335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777240</xdr:colOff>
      <xdr:row>5</xdr:row>
      <xdr:rowOff>99060</xdr:rowOff>
    </xdr:from>
    <xdr:to>
      <xdr:col>12</xdr:col>
      <xdr:colOff>312420</xdr:colOff>
      <xdr:row>11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78AD6A7-1F18-61B0-0634-E79D85D71C8B}"/>
            </a:ext>
          </a:extLst>
        </xdr:cNvPr>
        <xdr:cNvSpPr txBox="1"/>
      </xdr:nvSpPr>
      <xdr:spPr>
        <a:xfrm>
          <a:off x="4739640" y="1013460"/>
          <a:ext cx="5082540" cy="1074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5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TABLERO</a:t>
          </a:r>
          <a:r>
            <a:rPr lang="es-CO" sz="50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CLASE</a:t>
          </a:r>
          <a:endParaRPr lang="es-CO" sz="50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0</xdr:col>
      <xdr:colOff>441960</xdr:colOff>
      <xdr:row>12</xdr:row>
      <xdr:rowOff>76200</xdr:rowOff>
    </xdr:from>
    <xdr:to>
      <xdr:col>1</xdr:col>
      <xdr:colOff>1531620</xdr:colOff>
      <xdr:row>25</xdr:row>
      <xdr:rowOff>137160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País">
              <a:extLst>
                <a:ext uri="{FF2B5EF4-FFF2-40B4-BE49-F238E27FC236}">
                  <a16:creationId xmlns:a16="http://schemas.microsoft.com/office/drawing/2014/main" id="{8FA9AC6B-11E1-2AC6-1ED9-80434A91C7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960" y="2766060"/>
              <a:ext cx="1882140" cy="2438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68580</xdr:colOff>
      <xdr:row>2</xdr:row>
      <xdr:rowOff>144781</xdr:rowOff>
    </xdr:from>
    <xdr:to>
      <xdr:col>16</xdr:col>
      <xdr:colOff>38100</xdr:colOff>
      <xdr:row>5</xdr:row>
      <xdr:rowOff>45720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ÁREA">
              <a:extLst>
                <a:ext uri="{FF2B5EF4-FFF2-40B4-BE49-F238E27FC236}">
                  <a16:creationId xmlns:a16="http://schemas.microsoft.com/office/drawing/2014/main" id="{3B3EA97C-455A-EA17-5B83-69C96A6844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ÁRE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04420" y="510541"/>
              <a:ext cx="3139440" cy="4495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114300</xdr:colOff>
      <xdr:row>6</xdr:row>
      <xdr:rowOff>297181</xdr:rowOff>
    </xdr:from>
    <xdr:to>
      <xdr:col>16</xdr:col>
      <xdr:colOff>91440</xdr:colOff>
      <xdr:row>7</xdr:row>
      <xdr:rowOff>396240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Forma de pago">
              <a:extLst>
                <a:ext uri="{FF2B5EF4-FFF2-40B4-BE49-F238E27FC236}">
                  <a16:creationId xmlns:a16="http://schemas.microsoft.com/office/drawing/2014/main" id="{8B69B7CC-3EB4-AB98-E739-A0F61285C7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 de pag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50140" y="1394461"/>
              <a:ext cx="3147060" cy="495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</xdr:col>
      <xdr:colOff>2438400</xdr:colOff>
      <xdr:row>13</xdr:row>
      <xdr:rowOff>133350</xdr:rowOff>
    </xdr:from>
    <xdr:to>
      <xdr:col>6</xdr:col>
      <xdr:colOff>175260</xdr:colOff>
      <xdr:row>28</xdr:row>
      <xdr:rowOff>133350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4F56A3A1-D087-5000-BECF-995081BB5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434340</xdr:colOff>
      <xdr:row>0</xdr:row>
      <xdr:rowOff>121920</xdr:rowOff>
    </xdr:from>
    <xdr:to>
      <xdr:col>15</xdr:col>
      <xdr:colOff>167640</xdr:colOff>
      <xdr:row>2</xdr:row>
      <xdr:rowOff>175260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3A6F333D-B370-4629-9E7A-B5C6CD6E1043}"/>
            </a:ext>
          </a:extLst>
        </xdr:cNvPr>
        <xdr:cNvSpPr txBox="1"/>
      </xdr:nvSpPr>
      <xdr:spPr>
        <a:xfrm>
          <a:off x="13944600" y="121920"/>
          <a:ext cx="131826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T</a:t>
          </a:r>
          <a:r>
            <a:rPr lang="es-CO" sz="18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ÁREA</a:t>
          </a:r>
          <a:endParaRPr lang="es-CO" sz="18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twoCellAnchor>
  <xdr:twoCellAnchor>
    <xdr:from>
      <xdr:col>13</xdr:col>
      <xdr:colOff>510540</xdr:colOff>
      <xdr:row>5</xdr:row>
      <xdr:rowOff>144780</xdr:rowOff>
    </xdr:from>
    <xdr:to>
      <xdr:col>15</xdr:col>
      <xdr:colOff>243840</xdr:colOff>
      <xdr:row>6</xdr:row>
      <xdr:rowOff>381000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968C8A91-4BBD-43D3-82E4-DB9CB8A6D3C5}"/>
            </a:ext>
          </a:extLst>
        </xdr:cNvPr>
        <xdr:cNvSpPr txBox="1"/>
      </xdr:nvSpPr>
      <xdr:spPr>
        <a:xfrm>
          <a:off x="14020800" y="1059180"/>
          <a:ext cx="131826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FORMA</a:t>
          </a:r>
          <a:r>
            <a:rPr lang="es-CO" sz="18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PAGO</a:t>
          </a:r>
          <a:endParaRPr lang="es-CO" sz="18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twoCellAnchor>
  <xdr:twoCellAnchor>
    <xdr:from>
      <xdr:col>1</xdr:col>
      <xdr:colOff>251460</xdr:colOff>
      <xdr:row>10</xdr:row>
      <xdr:rowOff>53340</xdr:rowOff>
    </xdr:from>
    <xdr:to>
      <xdr:col>1</xdr:col>
      <xdr:colOff>1402080</xdr:colOff>
      <xdr:row>12</xdr:row>
      <xdr:rowOff>45720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EDA0F21B-C7D1-4797-B78A-C2103D58079A}"/>
            </a:ext>
          </a:extLst>
        </xdr:cNvPr>
        <xdr:cNvSpPr txBox="1"/>
      </xdr:nvSpPr>
      <xdr:spPr>
        <a:xfrm>
          <a:off x="1043940" y="2377440"/>
          <a:ext cx="11506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PAÍS</a:t>
          </a:r>
        </a:p>
      </xdr:txBody>
    </xdr:sp>
    <xdr:clientData/>
  </xdr:twoCellAnchor>
  <xdr:twoCellAnchor editAs="oneCell">
    <xdr:from>
      <xdr:col>2</xdr:col>
      <xdr:colOff>63304</xdr:colOff>
      <xdr:row>5</xdr:row>
      <xdr:rowOff>29308</xdr:rowOff>
    </xdr:from>
    <xdr:to>
      <xdr:col>5</xdr:col>
      <xdr:colOff>235437</xdr:colOff>
      <xdr:row>9</xdr:row>
      <xdr:rowOff>175260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6" name="Fecha">
              <a:extLst>
                <a:ext uri="{FF2B5EF4-FFF2-40B4-BE49-F238E27FC236}">
                  <a16:creationId xmlns:a16="http://schemas.microsoft.com/office/drawing/2014/main" id="{67A85246-C0E7-029B-ECD8-9D52FC18B9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60689" y="957385"/>
              <a:ext cx="3601133" cy="13866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>
    <xdr:from>
      <xdr:col>7</xdr:col>
      <xdr:colOff>30480</xdr:colOff>
      <xdr:row>14</xdr:row>
      <xdr:rowOff>160020</xdr:rowOff>
    </xdr:from>
    <xdr:to>
      <xdr:col>12</xdr:col>
      <xdr:colOff>640080</xdr:colOff>
      <xdr:row>29</xdr:row>
      <xdr:rowOff>160020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6159B97-AB21-4346-8BD4-E0A75D4F8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693420</xdr:colOff>
      <xdr:row>11</xdr:row>
      <xdr:rowOff>38100</xdr:rowOff>
    </xdr:from>
    <xdr:to>
      <xdr:col>7</xdr:col>
      <xdr:colOff>624840</xdr:colOff>
      <xdr:row>24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12203E-E427-55BE-3397-EA7C1BC0F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12</xdr:row>
      <xdr:rowOff>15241</xdr:rowOff>
    </xdr:from>
    <xdr:to>
      <xdr:col>1</xdr:col>
      <xdr:colOff>1143000</xdr:colOff>
      <xdr:row>17</xdr:row>
      <xdr:rowOff>53340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País 1">
              <a:extLst>
                <a:ext uri="{FF2B5EF4-FFF2-40B4-BE49-F238E27FC236}">
                  <a16:creationId xmlns:a16="http://schemas.microsoft.com/office/drawing/2014/main" id="{EE6775C1-6511-3193-7122-DCAF8FB667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620" y="2735581"/>
              <a:ext cx="1143000" cy="9524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502920</xdr:colOff>
      <xdr:row>5</xdr:row>
      <xdr:rowOff>76201</xdr:rowOff>
    </xdr:from>
    <xdr:to>
      <xdr:col>15</xdr:col>
      <xdr:colOff>15240</xdr:colOff>
      <xdr:row>6</xdr:row>
      <xdr:rowOff>220980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ÁREA 1">
              <a:extLst>
                <a:ext uri="{FF2B5EF4-FFF2-40B4-BE49-F238E27FC236}">
                  <a16:creationId xmlns:a16="http://schemas.microsoft.com/office/drawing/2014/main" id="{221F60F8-1D3E-BB8F-45D8-F1031F21D2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ÁRE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41280" y="868681"/>
              <a:ext cx="3017520" cy="4419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495300</xdr:colOff>
      <xdr:row>8</xdr:row>
      <xdr:rowOff>99061</xdr:rowOff>
    </xdr:from>
    <xdr:to>
      <xdr:col>15</xdr:col>
      <xdr:colOff>0</xdr:colOff>
      <xdr:row>10</xdr:row>
      <xdr:rowOff>198120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Forma de pago 1">
              <a:extLst>
                <a:ext uri="{FF2B5EF4-FFF2-40B4-BE49-F238E27FC236}">
                  <a16:creationId xmlns:a16="http://schemas.microsoft.com/office/drawing/2014/main" id="{FD9EE117-82F8-C7D0-5E01-27A29EB8D5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 de pag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33660" y="1874521"/>
              <a:ext cx="3009900" cy="464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8</xdr:col>
      <xdr:colOff>15240</xdr:colOff>
      <xdr:row>11</xdr:row>
      <xdr:rowOff>22860</xdr:rowOff>
    </xdr:from>
    <xdr:to>
      <xdr:col>12</xdr:col>
      <xdr:colOff>213360</xdr:colOff>
      <xdr:row>24</xdr:row>
      <xdr:rowOff>106680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10557EB-1EA8-08AA-3F73-4CDC9CC1F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274320</xdr:colOff>
      <xdr:row>6</xdr:row>
      <xdr:rowOff>129540</xdr:rowOff>
    </xdr:from>
    <xdr:to>
      <xdr:col>9</xdr:col>
      <xdr:colOff>617220</xdr:colOff>
      <xdr:row>10</xdr:row>
      <xdr:rowOff>190500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8" name="Fecha 1">
              <a:extLst>
                <a:ext uri="{FF2B5EF4-FFF2-40B4-BE49-F238E27FC236}">
                  <a16:creationId xmlns:a16="http://schemas.microsoft.com/office/drawing/2014/main" id="{9F6B8BEA-50EA-96A8-710E-63AFF61740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240" y="1219200"/>
              <a:ext cx="4983480" cy="1112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>
    <xdr:from>
      <xdr:col>4</xdr:col>
      <xdr:colOff>312420</xdr:colOff>
      <xdr:row>1</xdr:row>
      <xdr:rowOff>167640</xdr:rowOff>
    </xdr:from>
    <xdr:to>
      <xdr:col>9</xdr:col>
      <xdr:colOff>426720</xdr:colOff>
      <xdr:row>5</xdr:row>
      <xdr:rowOff>190500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CB7C1B2-841F-3B86-BCC2-0EE5F365D5B6}"/>
            </a:ext>
          </a:extLst>
        </xdr:cNvPr>
        <xdr:cNvSpPr txBox="1"/>
      </xdr:nvSpPr>
      <xdr:spPr>
        <a:xfrm>
          <a:off x="3375660" y="350520"/>
          <a:ext cx="4754880" cy="63246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3200" b="1">
              <a:solidFill>
                <a:schemeClr val="accent4">
                  <a:lumMod val="75000"/>
                </a:schemeClr>
              </a:solidFill>
            </a:rPr>
            <a:t>TABLERO CLASE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5362.796107291666" createdVersion="8" refreshedVersion="8" minRefreshableVersion="3" recordCount="501" xr:uid="{A4888548-AAE2-4093-B108-225335CDECF3}">
  <cacheSource type="worksheet">
    <worksheetSource ref="A3:N504" sheet="Ventas"/>
  </cacheSource>
  <cacheFields count="14">
    <cacheField name="Fecha" numFmtId="14">
      <sharedItems containsSemiMixedTypes="0" containsNonDate="0" containsDate="1" containsString="0" minDate="2024-01-01T00:00:00" maxDate="2024-03-12T00:00:00" count="51">
        <d v="2024-01-01T00:00:00"/>
        <d v="2024-01-0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</sharedItems>
    </cacheField>
    <cacheField name="Año" numFmtId="0">
      <sharedItems containsSemiMixedTypes="0" containsString="0" containsNumber="1" containsInteger="1" minValue="2024" maxValue="2024" count="1">
        <n v="2024"/>
      </sharedItems>
    </cacheField>
    <cacheField name="Mes" numFmtId="0">
      <sharedItems count="3">
        <s v="enero"/>
        <s v="febrero"/>
        <s v="marzo"/>
      </sharedItems>
    </cacheField>
    <cacheField name="País" numFmtId="0">
      <sharedItems count="8">
        <s v="Colombia"/>
        <s v="Ecuador"/>
        <s v="Argentina"/>
        <s v="Uruguay"/>
        <s v="Canada"/>
        <s v="México"/>
        <s v="Venezuela"/>
        <s v="Brasil"/>
      </sharedItems>
    </cacheField>
    <cacheField name="Colaborador" numFmtId="0">
      <sharedItems/>
    </cacheField>
    <cacheField name="CC" numFmtId="0">
      <sharedItems containsSemiMixedTypes="0" containsString="0" containsNumber="1" containsInteger="1" minValue="10238431" maxValue="12638169"/>
    </cacheField>
    <cacheField name="Fecha Nacimiento" numFmtId="14">
      <sharedItems containsSemiMixedTypes="0" containsNonDate="0" containsDate="1" containsString="0" minDate="1983-06-15T00:00:00" maxDate="1998-06-18T00:00:00"/>
    </cacheField>
    <cacheField name="Edad Colaborador" numFmtId="1">
      <sharedItems containsSemiMixedTypes="0" containsString="0" containsNumber="1" containsInteger="1" minValue="26" maxValue="41"/>
    </cacheField>
    <cacheField name="Producto" numFmtId="0">
      <sharedItems/>
    </cacheField>
    <cacheField name="ÁREA" numFmtId="0">
      <sharedItems count="3">
        <s v="Tecnología"/>
        <s v="Textil"/>
        <s v="Muebles"/>
      </sharedItems>
    </cacheField>
    <cacheField name="Cantidad" numFmtId="0">
      <sharedItems containsSemiMixedTypes="0" containsString="0" containsNumber="1" containsInteger="1" minValue="10" maxValue="20"/>
    </cacheField>
    <cacheField name="Valor Unitario" numFmtId="164">
      <sharedItems containsSemiMixedTypes="0" containsString="0" containsNumber="1" containsInteger="1" minValue="80000" maxValue="4000000"/>
    </cacheField>
    <cacheField name="Forma de pago" numFmtId="0">
      <sharedItems count="3">
        <s v="Tarjeta Credito"/>
        <s v="Efectivo"/>
        <s v="Transferencia"/>
      </sharedItems>
    </cacheField>
    <cacheField name="Valor Total" numFmtId="44">
      <sharedItems containsSemiMixedTypes="0" containsString="0" containsNumber="1" containsInteger="1" minValue="800000" maxValue="80000000"/>
    </cacheField>
  </cacheFields>
  <extLst>
    <ext xmlns:x14="http://schemas.microsoft.com/office/spreadsheetml/2009/9/main" uri="{725AE2AE-9491-48be-B2B4-4EB974FC3084}">
      <x14:pivotCacheDefinition pivotCacheId="113524660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5433.846981481482" createdVersion="8" refreshedVersion="8" minRefreshableVersion="3" recordCount="501" xr:uid="{0300432B-B89A-4913-9C6C-9028D2ECD46C}">
  <cacheSource type="worksheet">
    <worksheetSource ref="A1:N502" sheet="Ventas2"/>
  </cacheSource>
  <cacheFields count="15">
    <cacheField name="Fecha" numFmtId="14">
      <sharedItems containsSemiMixedTypes="0" containsNonDate="0" containsDate="1" containsString="0" minDate="2024-01-01T00:00:00" maxDate="2024-05-21T00:00:00" count="101">
        <d v="2024-01-01T00:00:00"/>
        <d v="2024-01-0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3-29T00:00:00"/>
        <d v="2024-04-01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1T00:00:00"/>
        <d v="2024-05-02T00:00:00"/>
        <d v="2024-05-03T00:00:00"/>
        <d v="2024-05-06T00:00:00"/>
        <d v="2024-05-07T00:00:00"/>
        <d v="2024-05-08T00:00:00"/>
        <d v="2024-05-09T00:00:00"/>
        <d v="2024-05-10T00:00:00"/>
        <d v="2024-05-13T00:00:00"/>
        <d v="2024-05-14T00:00:00"/>
        <d v="2024-05-15T00:00:00"/>
        <d v="2024-05-16T00:00:00"/>
        <d v="2024-05-17T00:00:00"/>
        <d v="2024-05-20T00:00:00"/>
      </sharedItems>
      <fieldGroup par="14" base="0">
        <rangePr groupBy="days" startDate="2024-01-01T00:00:00" endDate="2024-05-21T00:00:00"/>
        <groupItems count="368">
          <s v="&lt;1/01/2024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1/05/2024"/>
        </groupItems>
      </fieldGroup>
    </cacheField>
    <cacheField name="Año" numFmtId="0">
      <sharedItems containsSemiMixedTypes="0" containsString="0" containsNumber="1" containsInteger="1" minValue="2024" maxValue="2024" count="1">
        <n v="2024"/>
      </sharedItems>
    </cacheField>
    <cacheField name="Mes" numFmtId="0">
      <sharedItems count="5">
        <s v="ENE"/>
        <s v="FEB"/>
        <s v="MAR"/>
        <s v="ABR"/>
        <s v="MAY"/>
      </sharedItems>
    </cacheField>
    <cacheField name="País" numFmtId="0">
      <sharedItems count="3">
        <s v="Chile"/>
        <s v="Ecuador"/>
        <s v="Colombia"/>
      </sharedItems>
    </cacheField>
    <cacheField name="Colaborador" numFmtId="0">
      <sharedItems/>
    </cacheField>
    <cacheField name="CC" numFmtId="0">
      <sharedItems containsSemiMixedTypes="0" containsString="0" containsNumber="1" containsInteger="1" minValue="10086615" maxValue="11943522"/>
    </cacheField>
    <cacheField name="Fecha Nacimiento" numFmtId="14">
      <sharedItems containsSemiMixedTypes="0" containsNonDate="0" containsDate="1" containsString="0" minDate="1975-09-12T00:00:00" maxDate="1994-11-12T00:00:00"/>
    </cacheField>
    <cacheField name="Edad Colaborador" numFmtId="1">
      <sharedItems containsSemiMixedTypes="0" containsString="0" containsNumber="1" containsInteger="1" minValue="30" maxValue="49"/>
    </cacheField>
    <cacheField name="Producto" numFmtId="0">
      <sharedItems/>
    </cacheField>
    <cacheField name="ÁREA" numFmtId="0">
      <sharedItems count="3">
        <s v="Tecnología"/>
        <s v="Textil"/>
        <s v="Muebles"/>
      </sharedItems>
    </cacheField>
    <cacheField name="Cantidad" numFmtId="0">
      <sharedItems containsSemiMixedTypes="0" containsString="0" containsNumber="1" containsInteger="1" minValue="2" maxValue="10"/>
    </cacheField>
    <cacheField name="Valor Unitario" numFmtId="0">
      <sharedItems containsSemiMixedTypes="0" containsString="0" containsNumber="1" containsInteger="1" minValue="80000" maxValue="4000000"/>
    </cacheField>
    <cacheField name="Forma de pago" numFmtId="0">
      <sharedItems count="3">
        <s v="Efectivo"/>
        <s v="Transferencia"/>
        <s v="Credito"/>
      </sharedItems>
    </cacheField>
    <cacheField name="Valor Total" numFmtId="0">
      <sharedItems containsSemiMixedTypes="0" containsString="0" containsNumber="1" containsInteger="1" minValue="160000" maxValue="40000000"/>
    </cacheField>
    <cacheField name="Meses" numFmtId="0" databaseField="0">
      <fieldGroup base="0">
        <rangePr groupBy="months" startDate="2024-01-01T00:00:00" endDate="2024-05-21T00:00:00"/>
        <groupItems count="14">
          <s v="&lt;1/01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1/05/2024"/>
        </groupItems>
      </fieldGroup>
    </cacheField>
  </cacheFields>
  <extLst>
    <ext xmlns:x14="http://schemas.microsoft.com/office/spreadsheetml/2009/9/main" uri="{725AE2AE-9491-48be-B2B4-4EB974FC3084}">
      <x14:pivotCacheDefinition pivotCacheId="6719008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">
  <r>
    <x v="0"/>
    <x v="0"/>
    <x v="0"/>
    <x v="0"/>
    <s v="Daby"/>
    <n v="10753419"/>
    <d v="1990-06-12T00:00:00"/>
    <n v="34"/>
    <s v="Movil"/>
    <x v="0"/>
    <n v="14"/>
    <n v="2000000"/>
    <x v="0"/>
    <n v="28000000"/>
  </r>
  <r>
    <x v="0"/>
    <x v="0"/>
    <x v="0"/>
    <x v="1"/>
    <s v="Sergio"/>
    <n v="12288359"/>
    <d v="1992-06-13T00:00:00"/>
    <n v="32"/>
    <s v="Portatil"/>
    <x v="0"/>
    <n v="13"/>
    <n v="4000000"/>
    <x v="0"/>
    <n v="52000000"/>
  </r>
  <r>
    <x v="0"/>
    <x v="0"/>
    <x v="0"/>
    <x v="2"/>
    <s v="Carlos"/>
    <n v="11292119"/>
    <d v="1985-06-14T00:00:00"/>
    <n v="39"/>
    <s v="Reloj"/>
    <x v="0"/>
    <n v="15"/>
    <n v="800000"/>
    <x v="1"/>
    <n v="12000000"/>
  </r>
  <r>
    <x v="0"/>
    <x v="0"/>
    <x v="0"/>
    <x v="3"/>
    <s v="Luisa"/>
    <n v="10946132"/>
    <d v="1983-06-15T00:00:00"/>
    <n v="41"/>
    <s v="Gafas"/>
    <x v="0"/>
    <n v="17"/>
    <n v="600000"/>
    <x v="1"/>
    <n v="10200000"/>
  </r>
  <r>
    <x v="0"/>
    <x v="0"/>
    <x v="0"/>
    <x v="4"/>
    <s v="Felipe"/>
    <n v="11120413"/>
    <d v="1995-06-16T00:00:00"/>
    <n v="29"/>
    <s v="Audifonos"/>
    <x v="0"/>
    <n v="19"/>
    <n v="500000"/>
    <x v="2"/>
    <n v="9500000"/>
  </r>
  <r>
    <x v="0"/>
    <x v="0"/>
    <x v="0"/>
    <x v="5"/>
    <s v="Fabian"/>
    <n v="10238431"/>
    <d v="1998-06-17T00:00:00"/>
    <n v="26"/>
    <s v="Camisas"/>
    <x v="1"/>
    <n v="10"/>
    <n v="100000"/>
    <x v="2"/>
    <n v="1000000"/>
  </r>
  <r>
    <x v="0"/>
    <x v="0"/>
    <x v="0"/>
    <x v="6"/>
    <s v="Julian"/>
    <n v="10873390"/>
    <d v="1996-06-18T00:00:00"/>
    <n v="28"/>
    <s v="Pantalones"/>
    <x v="1"/>
    <n v="18"/>
    <n v="250000"/>
    <x v="1"/>
    <n v="4500000"/>
  </r>
  <r>
    <x v="0"/>
    <x v="0"/>
    <x v="0"/>
    <x v="7"/>
    <s v="Lina"/>
    <n v="11891527"/>
    <d v="1990-01-19T00:00:00"/>
    <n v="34"/>
    <s v="Chaquetas"/>
    <x v="1"/>
    <n v="18"/>
    <n v="500000"/>
    <x v="0"/>
    <n v="9000000"/>
  </r>
  <r>
    <x v="0"/>
    <x v="0"/>
    <x v="0"/>
    <x v="0"/>
    <s v="Andres"/>
    <n v="10974143"/>
    <d v="1990-07-20T00:00:00"/>
    <n v="34"/>
    <s v="Cobijas"/>
    <x v="1"/>
    <n v="13"/>
    <n v="180000"/>
    <x v="0"/>
    <n v="2340000"/>
  </r>
  <r>
    <x v="0"/>
    <x v="0"/>
    <x v="0"/>
    <x v="1"/>
    <s v="Carolina"/>
    <n v="12147920"/>
    <d v="1990-03-21T00:00:00"/>
    <n v="34"/>
    <s v="Sabanas"/>
    <x v="1"/>
    <n v="18"/>
    <n v="80000"/>
    <x v="0"/>
    <n v="1440000"/>
  </r>
  <r>
    <x v="1"/>
    <x v="0"/>
    <x v="0"/>
    <x v="2"/>
    <s v="Angie"/>
    <n v="12638169"/>
    <d v="1990-04-22T00:00:00"/>
    <n v="34"/>
    <s v="Estantetia"/>
    <x v="2"/>
    <n v="11"/>
    <n v="600000"/>
    <x v="2"/>
    <n v="6600000"/>
  </r>
  <r>
    <x v="1"/>
    <x v="0"/>
    <x v="0"/>
    <x v="3"/>
    <s v="Daby"/>
    <n v="10753419"/>
    <d v="1990-06-12T00:00:00"/>
    <n v="34"/>
    <s v="Sillas"/>
    <x v="2"/>
    <n v="13"/>
    <n v="200000"/>
    <x v="1"/>
    <n v="2600000"/>
  </r>
  <r>
    <x v="1"/>
    <x v="0"/>
    <x v="0"/>
    <x v="4"/>
    <s v="Sergio"/>
    <n v="12288359"/>
    <d v="1992-06-13T00:00:00"/>
    <n v="32"/>
    <s v="Mesa"/>
    <x v="2"/>
    <n v="13"/>
    <n v="550000"/>
    <x v="1"/>
    <n v="7150000"/>
  </r>
  <r>
    <x v="1"/>
    <x v="0"/>
    <x v="0"/>
    <x v="5"/>
    <s v="Carlos"/>
    <n v="11292119"/>
    <d v="1985-06-14T00:00:00"/>
    <n v="39"/>
    <s v="Cama"/>
    <x v="2"/>
    <n v="11"/>
    <n v="2300000"/>
    <x v="0"/>
    <n v="25300000"/>
  </r>
  <r>
    <x v="1"/>
    <x v="0"/>
    <x v="0"/>
    <x v="6"/>
    <s v="Luisa"/>
    <n v="10946132"/>
    <d v="1983-06-15T00:00:00"/>
    <n v="41"/>
    <s v="Comedor"/>
    <x v="2"/>
    <n v="10"/>
    <n v="3200000"/>
    <x v="0"/>
    <n v="32000000"/>
  </r>
  <r>
    <x v="1"/>
    <x v="0"/>
    <x v="0"/>
    <x v="7"/>
    <s v="Felipe"/>
    <n v="11120413"/>
    <d v="1995-06-16T00:00:00"/>
    <n v="29"/>
    <s v="Sofá"/>
    <x v="2"/>
    <n v="10"/>
    <n v="1500000"/>
    <x v="2"/>
    <n v="15000000"/>
  </r>
  <r>
    <x v="1"/>
    <x v="0"/>
    <x v="0"/>
    <x v="0"/>
    <s v="Fabian"/>
    <n v="10238431"/>
    <d v="1998-06-17T00:00:00"/>
    <n v="26"/>
    <s v="Movil"/>
    <x v="0"/>
    <n v="12"/>
    <n v="2000000"/>
    <x v="1"/>
    <n v="24000000"/>
  </r>
  <r>
    <x v="1"/>
    <x v="0"/>
    <x v="0"/>
    <x v="1"/>
    <s v="Julian"/>
    <n v="10873390"/>
    <d v="1996-06-18T00:00:00"/>
    <n v="28"/>
    <s v="Portatil"/>
    <x v="0"/>
    <n v="13"/>
    <n v="4000000"/>
    <x v="2"/>
    <n v="52000000"/>
  </r>
  <r>
    <x v="1"/>
    <x v="0"/>
    <x v="0"/>
    <x v="2"/>
    <s v="Lina"/>
    <n v="11891527"/>
    <d v="1990-01-19T00:00:00"/>
    <n v="34"/>
    <s v="Reloj"/>
    <x v="0"/>
    <n v="20"/>
    <n v="800000"/>
    <x v="0"/>
    <n v="16000000"/>
  </r>
  <r>
    <x v="1"/>
    <x v="0"/>
    <x v="0"/>
    <x v="3"/>
    <s v="Andres"/>
    <n v="10974143"/>
    <d v="1990-07-20T00:00:00"/>
    <n v="34"/>
    <s v="Gafas"/>
    <x v="0"/>
    <n v="17"/>
    <n v="600000"/>
    <x v="2"/>
    <n v="10200000"/>
  </r>
  <r>
    <x v="2"/>
    <x v="0"/>
    <x v="0"/>
    <x v="4"/>
    <s v="Carolina"/>
    <n v="12147920"/>
    <d v="1990-03-21T00:00:00"/>
    <n v="34"/>
    <s v="Audifonos"/>
    <x v="0"/>
    <n v="12"/>
    <n v="500000"/>
    <x v="2"/>
    <n v="6000000"/>
  </r>
  <r>
    <x v="2"/>
    <x v="0"/>
    <x v="0"/>
    <x v="5"/>
    <s v="Angie"/>
    <n v="12638169"/>
    <d v="1990-04-22T00:00:00"/>
    <n v="34"/>
    <s v="Camisas"/>
    <x v="1"/>
    <n v="16"/>
    <n v="100000"/>
    <x v="1"/>
    <n v="1600000"/>
  </r>
  <r>
    <x v="2"/>
    <x v="0"/>
    <x v="0"/>
    <x v="6"/>
    <s v="Daby"/>
    <n v="10753419"/>
    <d v="1990-06-12T00:00:00"/>
    <n v="34"/>
    <s v="Pantalones"/>
    <x v="1"/>
    <n v="20"/>
    <n v="250000"/>
    <x v="2"/>
    <n v="5000000"/>
  </r>
  <r>
    <x v="2"/>
    <x v="0"/>
    <x v="0"/>
    <x v="7"/>
    <s v="Sergio"/>
    <n v="12288359"/>
    <d v="1992-06-13T00:00:00"/>
    <n v="32"/>
    <s v="Chaquetas"/>
    <x v="1"/>
    <n v="11"/>
    <n v="500000"/>
    <x v="0"/>
    <n v="5500000"/>
  </r>
  <r>
    <x v="2"/>
    <x v="0"/>
    <x v="0"/>
    <x v="0"/>
    <s v="Carlos"/>
    <n v="11292119"/>
    <d v="1985-06-14T00:00:00"/>
    <n v="39"/>
    <s v="Cobijas"/>
    <x v="1"/>
    <n v="19"/>
    <n v="180000"/>
    <x v="2"/>
    <n v="3420000"/>
  </r>
  <r>
    <x v="2"/>
    <x v="0"/>
    <x v="0"/>
    <x v="1"/>
    <s v="Luisa"/>
    <n v="10946132"/>
    <d v="1983-06-15T00:00:00"/>
    <n v="41"/>
    <s v="Sabanas"/>
    <x v="1"/>
    <n v="20"/>
    <n v="80000"/>
    <x v="0"/>
    <n v="1600000"/>
  </r>
  <r>
    <x v="2"/>
    <x v="0"/>
    <x v="0"/>
    <x v="2"/>
    <s v="Felipe"/>
    <n v="11120413"/>
    <d v="1995-06-16T00:00:00"/>
    <n v="29"/>
    <s v="Estantetia"/>
    <x v="2"/>
    <n v="18"/>
    <n v="600000"/>
    <x v="1"/>
    <n v="10800000"/>
  </r>
  <r>
    <x v="2"/>
    <x v="0"/>
    <x v="0"/>
    <x v="3"/>
    <s v="Fabian"/>
    <n v="10238431"/>
    <d v="1998-06-17T00:00:00"/>
    <n v="26"/>
    <s v="Sillas"/>
    <x v="2"/>
    <n v="17"/>
    <n v="200000"/>
    <x v="1"/>
    <n v="3400000"/>
  </r>
  <r>
    <x v="2"/>
    <x v="0"/>
    <x v="0"/>
    <x v="4"/>
    <s v="Julian"/>
    <n v="10873390"/>
    <d v="1996-06-18T00:00:00"/>
    <n v="28"/>
    <s v="Mesa"/>
    <x v="2"/>
    <n v="10"/>
    <n v="550000"/>
    <x v="2"/>
    <n v="5500000"/>
  </r>
  <r>
    <x v="2"/>
    <x v="0"/>
    <x v="0"/>
    <x v="5"/>
    <s v="Lina"/>
    <n v="11891527"/>
    <d v="1990-01-19T00:00:00"/>
    <n v="34"/>
    <s v="Cama"/>
    <x v="2"/>
    <n v="14"/>
    <n v="2300000"/>
    <x v="2"/>
    <n v="32200000"/>
  </r>
  <r>
    <x v="3"/>
    <x v="0"/>
    <x v="0"/>
    <x v="6"/>
    <s v="Andres"/>
    <n v="10974143"/>
    <d v="1990-07-20T00:00:00"/>
    <n v="34"/>
    <s v="Comedor"/>
    <x v="2"/>
    <n v="14"/>
    <n v="3200000"/>
    <x v="2"/>
    <n v="44800000"/>
  </r>
  <r>
    <x v="3"/>
    <x v="0"/>
    <x v="0"/>
    <x v="7"/>
    <s v="Carolina"/>
    <n v="12147920"/>
    <d v="1990-03-21T00:00:00"/>
    <n v="34"/>
    <s v="Sofá"/>
    <x v="2"/>
    <n v="14"/>
    <n v="1500000"/>
    <x v="2"/>
    <n v="21000000"/>
  </r>
  <r>
    <x v="3"/>
    <x v="0"/>
    <x v="0"/>
    <x v="0"/>
    <s v="Angie"/>
    <n v="12638169"/>
    <d v="1990-04-22T00:00:00"/>
    <n v="34"/>
    <s v="Movil"/>
    <x v="0"/>
    <n v="19"/>
    <n v="2000000"/>
    <x v="1"/>
    <n v="38000000"/>
  </r>
  <r>
    <x v="3"/>
    <x v="0"/>
    <x v="0"/>
    <x v="1"/>
    <s v="Daby"/>
    <n v="10753419"/>
    <d v="1990-06-12T00:00:00"/>
    <n v="34"/>
    <s v="Portatil"/>
    <x v="0"/>
    <n v="12"/>
    <n v="4000000"/>
    <x v="0"/>
    <n v="48000000"/>
  </r>
  <r>
    <x v="3"/>
    <x v="0"/>
    <x v="0"/>
    <x v="2"/>
    <s v="Sergio"/>
    <n v="12288359"/>
    <d v="1992-06-13T00:00:00"/>
    <n v="32"/>
    <s v="Reloj"/>
    <x v="0"/>
    <n v="10"/>
    <n v="800000"/>
    <x v="1"/>
    <n v="8000000"/>
  </r>
  <r>
    <x v="3"/>
    <x v="0"/>
    <x v="0"/>
    <x v="3"/>
    <s v="Carlos"/>
    <n v="11292119"/>
    <d v="1985-06-14T00:00:00"/>
    <n v="39"/>
    <s v="Gafas"/>
    <x v="0"/>
    <n v="19"/>
    <n v="600000"/>
    <x v="2"/>
    <n v="11400000"/>
  </r>
  <r>
    <x v="3"/>
    <x v="0"/>
    <x v="0"/>
    <x v="4"/>
    <s v="Luisa"/>
    <n v="10946132"/>
    <d v="1983-06-15T00:00:00"/>
    <n v="41"/>
    <s v="Audifonos"/>
    <x v="0"/>
    <n v="11"/>
    <n v="500000"/>
    <x v="1"/>
    <n v="5500000"/>
  </r>
  <r>
    <x v="3"/>
    <x v="0"/>
    <x v="0"/>
    <x v="5"/>
    <s v="Felipe"/>
    <n v="11120413"/>
    <d v="1995-06-16T00:00:00"/>
    <n v="29"/>
    <s v="Camisas"/>
    <x v="1"/>
    <n v="20"/>
    <n v="100000"/>
    <x v="0"/>
    <n v="2000000"/>
  </r>
  <r>
    <x v="3"/>
    <x v="0"/>
    <x v="0"/>
    <x v="6"/>
    <s v="Fabian"/>
    <n v="10238431"/>
    <d v="1998-06-17T00:00:00"/>
    <n v="26"/>
    <s v="Pantalones"/>
    <x v="1"/>
    <n v="13"/>
    <n v="250000"/>
    <x v="0"/>
    <n v="3250000"/>
  </r>
  <r>
    <x v="3"/>
    <x v="0"/>
    <x v="0"/>
    <x v="7"/>
    <s v="Julian"/>
    <n v="10873390"/>
    <d v="1996-06-18T00:00:00"/>
    <n v="28"/>
    <s v="Chaquetas"/>
    <x v="1"/>
    <n v="17"/>
    <n v="500000"/>
    <x v="0"/>
    <n v="8500000"/>
  </r>
  <r>
    <x v="4"/>
    <x v="0"/>
    <x v="0"/>
    <x v="0"/>
    <s v="Lina"/>
    <n v="11891527"/>
    <d v="1990-01-19T00:00:00"/>
    <n v="34"/>
    <s v="Cobijas"/>
    <x v="1"/>
    <n v="11"/>
    <n v="180000"/>
    <x v="0"/>
    <n v="1980000"/>
  </r>
  <r>
    <x v="4"/>
    <x v="0"/>
    <x v="0"/>
    <x v="1"/>
    <s v="Andres"/>
    <n v="10974143"/>
    <d v="1990-07-20T00:00:00"/>
    <n v="34"/>
    <s v="Sabanas"/>
    <x v="1"/>
    <n v="17"/>
    <n v="80000"/>
    <x v="2"/>
    <n v="1360000"/>
  </r>
  <r>
    <x v="4"/>
    <x v="0"/>
    <x v="0"/>
    <x v="2"/>
    <s v="Carolina"/>
    <n v="12147920"/>
    <d v="1990-03-21T00:00:00"/>
    <n v="34"/>
    <s v="Estantetia"/>
    <x v="2"/>
    <n v="19"/>
    <n v="600000"/>
    <x v="1"/>
    <n v="11400000"/>
  </r>
  <r>
    <x v="4"/>
    <x v="0"/>
    <x v="0"/>
    <x v="3"/>
    <s v="Angie"/>
    <n v="12638169"/>
    <d v="1990-04-22T00:00:00"/>
    <n v="34"/>
    <s v="Sillas"/>
    <x v="2"/>
    <n v="11"/>
    <n v="200000"/>
    <x v="1"/>
    <n v="2200000"/>
  </r>
  <r>
    <x v="4"/>
    <x v="0"/>
    <x v="0"/>
    <x v="4"/>
    <s v="Daby"/>
    <n v="10753419"/>
    <d v="1990-06-12T00:00:00"/>
    <n v="34"/>
    <s v="Mesa"/>
    <x v="2"/>
    <n v="20"/>
    <n v="550000"/>
    <x v="1"/>
    <n v="11000000"/>
  </r>
  <r>
    <x v="4"/>
    <x v="0"/>
    <x v="0"/>
    <x v="5"/>
    <s v="Sergio"/>
    <n v="12288359"/>
    <d v="1992-06-13T00:00:00"/>
    <n v="32"/>
    <s v="Cama"/>
    <x v="2"/>
    <n v="17"/>
    <n v="2300000"/>
    <x v="2"/>
    <n v="39100000"/>
  </r>
  <r>
    <x v="4"/>
    <x v="0"/>
    <x v="0"/>
    <x v="6"/>
    <s v="Carlos"/>
    <n v="11292119"/>
    <d v="1985-06-14T00:00:00"/>
    <n v="39"/>
    <s v="Comedor"/>
    <x v="2"/>
    <n v="10"/>
    <n v="3200000"/>
    <x v="1"/>
    <n v="32000000"/>
  </r>
  <r>
    <x v="4"/>
    <x v="0"/>
    <x v="0"/>
    <x v="7"/>
    <s v="Luisa"/>
    <n v="10946132"/>
    <d v="1983-06-15T00:00:00"/>
    <n v="41"/>
    <s v="Sofá"/>
    <x v="2"/>
    <n v="18"/>
    <n v="1500000"/>
    <x v="2"/>
    <n v="27000000"/>
  </r>
  <r>
    <x v="4"/>
    <x v="0"/>
    <x v="0"/>
    <x v="0"/>
    <s v="Felipe"/>
    <n v="11120413"/>
    <d v="1995-06-16T00:00:00"/>
    <n v="29"/>
    <s v="Movil"/>
    <x v="0"/>
    <n v="18"/>
    <n v="2000000"/>
    <x v="2"/>
    <n v="36000000"/>
  </r>
  <r>
    <x v="4"/>
    <x v="0"/>
    <x v="0"/>
    <x v="1"/>
    <s v="Fabian"/>
    <n v="10238431"/>
    <d v="1998-06-17T00:00:00"/>
    <n v="26"/>
    <s v="Portatil"/>
    <x v="0"/>
    <n v="19"/>
    <n v="4000000"/>
    <x v="2"/>
    <n v="76000000"/>
  </r>
  <r>
    <x v="5"/>
    <x v="0"/>
    <x v="0"/>
    <x v="2"/>
    <s v="Julian"/>
    <n v="10873390"/>
    <d v="1996-06-18T00:00:00"/>
    <n v="28"/>
    <s v="Reloj"/>
    <x v="0"/>
    <n v="13"/>
    <n v="800000"/>
    <x v="1"/>
    <n v="10400000"/>
  </r>
  <r>
    <x v="5"/>
    <x v="0"/>
    <x v="0"/>
    <x v="3"/>
    <s v="Lina"/>
    <n v="11891527"/>
    <d v="1990-01-19T00:00:00"/>
    <n v="34"/>
    <s v="Gafas"/>
    <x v="0"/>
    <n v="18"/>
    <n v="600000"/>
    <x v="0"/>
    <n v="10800000"/>
  </r>
  <r>
    <x v="5"/>
    <x v="0"/>
    <x v="0"/>
    <x v="4"/>
    <s v="Andres"/>
    <n v="10974143"/>
    <d v="1990-07-20T00:00:00"/>
    <n v="34"/>
    <s v="Audifonos"/>
    <x v="0"/>
    <n v="15"/>
    <n v="500000"/>
    <x v="0"/>
    <n v="7500000"/>
  </r>
  <r>
    <x v="5"/>
    <x v="0"/>
    <x v="0"/>
    <x v="5"/>
    <s v="Carolina"/>
    <n v="12147920"/>
    <d v="1990-03-21T00:00:00"/>
    <n v="34"/>
    <s v="Camisas"/>
    <x v="1"/>
    <n v="12"/>
    <n v="100000"/>
    <x v="2"/>
    <n v="1200000"/>
  </r>
  <r>
    <x v="5"/>
    <x v="0"/>
    <x v="0"/>
    <x v="6"/>
    <s v="Angie"/>
    <n v="12638169"/>
    <d v="1990-04-22T00:00:00"/>
    <n v="34"/>
    <s v="Pantalones"/>
    <x v="1"/>
    <n v="14"/>
    <n v="250000"/>
    <x v="0"/>
    <n v="3500000"/>
  </r>
  <r>
    <x v="5"/>
    <x v="0"/>
    <x v="0"/>
    <x v="7"/>
    <s v="Daby"/>
    <n v="10753419"/>
    <d v="1990-06-12T00:00:00"/>
    <n v="34"/>
    <s v="Chaquetas"/>
    <x v="1"/>
    <n v="17"/>
    <n v="500000"/>
    <x v="1"/>
    <n v="8500000"/>
  </r>
  <r>
    <x v="5"/>
    <x v="0"/>
    <x v="0"/>
    <x v="0"/>
    <s v="Sergio"/>
    <n v="12288359"/>
    <d v="1992-06-13T00:00:00"/>
    <n v="32"/>
    <s v="Cobijas"/>
    <x v="1"/>
    <n v="18"/>
    <n v="180000"/>
    <x v="1"/>
    <n v="3240000"/>
  </r>
  <r>
    <x v="5"/>
    <x v="0"/>
    <x v="0"/>
    <x v="1"/>
    <s v="Carlos"/>
    <n v="11292119"/>
    <d v="1985-06-14T00:00:00"/>
    <n v="39"/>
    <s v="Sabanas"/>
    <x v="1"/>
    <n v="11"/>
    <n v="80000"/>
    <x v="2"/>
    <n v="880000"/>
  </r>
  <r>
    <x v="5"/>
    <x v="0"/>
    <x v="0"/>
    <x v="2"/>
    <s v="Luisa"/>
    <n v="10946132"/>
    <d v="1983-06-15T00:00:00"/>
    <n v="41"/>
    <s v="Estantetia"/>
    <x v="2"/>
    <n v="11"/>
    <n v="600000"/>
    <x v="2"/>
    <n v="6600000"/>
  </r>
  <r>
    <x v="5"/>
    <x v="0"/>
    <x v="0"/>
    <x v="3"/>
    <s v="Felipe"/>
    <n v="11120413"/>
    <d v="1995-06-16T00:00:00"/>
    <n v="29"/>
    <s v="Sillas"/>
    <x v="2"/>
    <n v="17"/>
    <n v="200000"/>
    <x v="1"/>
    <n v="3400000"/>
  </r>
  <r>
    <x v="6"/>
    <x v="0"/>
    <x v="0"/>
    <x v="4"/>
    <s v="Fabian"/>
    <n v="10238431"/>
    <d v="1998-06-17T00:00:00"/>
    <n v="26"/>
    <s v="Mesa"/>
    <x v="2"/>
    <n v="10"/>
    <n v="550000"/>
    <x v="0"/>
    <n v="5500000"/>
  </r>
  <r>
    <x v="6"/>
    <x v="0"/>
    <x v="0"/>
    <x v="5"/>
    <s v="Julian"/>
    <n v="10873390"/>
    <d v="1996-06-18T00:00:00"/>
    <n v="28"/>
    <s v="Cama"/>
    <x v="2"/>
    <n v="17"/>
    <n v="2300000"/>
    <x v="2"/>
    <n v="39100000"/>
  </r>
  <r>
    <x v="6"/>
    <x v="0"/>
    <x v="0"/>
    <x v="6"/>
    <s v="Lina"/>
    <n v="11891527"/>
    <d v="1990-01-19T00:00:00"/>
    <n v="34"/>
    <s v="Comedor"/>
    <x v="2"/>
    <n v="19"/>
    <n v="3200000"/>
    <x v="1"/>
    <n v="60800000"/>
  </r>
  <r>
    <x v="6"/>
    <x v="0"/>
    <x v="0"/>
    <x v="7"/>
    <s v="Andres"/>
    <n v="10974143"/>
    <d v="1990-07-20T00:00:00"/>
    <n v="34"/>
    <s v="Sofá"/>
    <x v="2"/>
    <n v="15"/>
    <n v="1500000"/>
    <x v="0"/>
    <n v="22500000"/>
  </r>
  <r>
    <x v="6"/>
    <x v="0"/>
    <x v="0"/>
    <x v="0"/>
    <s v="Carolina"/>
    <n v="12147920"/>
    <d v="1990-03-21T00:00:00"/>
    <n v="34"/>
    <s v="Movil"/>
    <x v="0"/>
    <n v="18"/>
    <n v="2000000"/>
    <x v="2"/>
    <n v="36000000"/>
  </r>
  <r>
    <x v="6"/>
    <x v="0"/>
    <x v="0"/>
    <x v="1"/>
    <s v="Angie"/>
    <n v="12638169"/>
    <d v="1990-04-22T00:00:00"/>
    <n v="34"/>
    <s v="Portatil"/>
    <x v="0"/>
    <n v="12"/>
    <n v="4000000"/>
    <x v="0"/>
    <n v="48000000"/>
  </r>
  <r>
    <x v="6"/>
    <x v="0"/>
    <x v="0"/>
    <x v="2"/>
    <s v="Daby"/>
    <n v="10753419"/>
    <d v="1990-06-12T00:00:00"/>
    <n v="34"/>
    <s v="Reloj"/>
    <x v="0"/>
    <n v="16"/>
    <n v="800000"/>
    <x v="2"/>
    <n v="12800000"/>
  </r>
  <r>
    <x v="6"/>
    <x v="0"/>
    <x v="0"/>
    <x v="3"/>
    <s v="Sergio"/>
    <n v="12288359"/>
    <d v="1992-06-13T00:00:00"/>
    <n v="32"/>
    <s v="Gafas"/>
    <x v="0"/>
    <n v="15"/>
    <n v="600000"/>
    <x v="0"/>
    <n v="9000000"/>
  </r>
  <r>
    <x v="6"/>
    <x v="0"/>
    <x v="0"/>
    <x v="4"/>
    <s v="Carlos"/>
    <n v="11292119"/>
    <d v="1985-06-14T00:00:00"/>
    <n v="39"/>
    <s v="Audifonos"/>
    <x v="0"/>
    <n v="15"/>
    <n v="500000"/>
    <x v="2"/>
    <n v="7500000"/>
  </r>
  <r>
    <x v="6"/>
    <x v="0"/>
    <x v="0"/>
    <x v="5"/>
    <s v="Luisa"/>
    <n v="10946132"/>
    <d v="1983-06-15T00:00:00"/>
    <n v="41"/>
    <s v="Camisas"/>
    <x v="1"/>
    <n v="18"/>
    <n v="100000"/>
    <x v="0"/>
    <n v="1800000"/>
  </r>
  <r>
    <x v="7"/>
    <x v="0"/>
    <x v="0"/>
    <x v="6"/>
    <s v="Felipe"/>
    <n v="11120413"/>
    <d v="1995-06-16T00:00:00"/>
    <n v="29"/>
    <s v="Pantalones"/>
    <x v="1"/>
    <n v="13"/>
    <n v="250000"/>
    <x v="0"/>
    <n v="3250000"/>
  </r>
  <r>
    <x v="7"/>
    <x v="0"/>
    <x v="0"/>
    <x v="7"/>
    <s v="Fabian"/>
    <n v="10238431"/>
    <d v="1998-06-17T00:00:00"/>
    <n v="26"/>
    <s v="Chaquetas"/>
    <x v="1"/>
    <n v="16"/>
    <n v="500000"/>
    <x v="1"/>
    <n v="8000000"/>
  </r>
  <r>
    <x v="7"/>
    <x v="0"/>
    <x v="0"/>
    <x v="0"/>
    <s v="Julian"/>
    <n v="10873390"/>
    <d v="1996-06-18T00:00:00"/>
    <n v="28"/>
    <s v="Cobijas"/>
    <x v="1"/>
    <n v="12"/>
    <n v="180000"/>
    <x v="2"/>
    <n v="2160000"/>
  </r>
  <r>
    <x v="7"/>
    <x v="0"/>
    <x v="0"/>
    <x v="1"/>
    <s v="Lina"/>
    <n v="11891527"/>
    <d v="1990-01-19T00:00:00"/>
    <n v="34"/>
    <s v="Sabanas"/>
    <x v="1"/>
    <n v="13"/>
    <n v="80000"/>
    <x v="2"/>
    <n v="1040000"/>
  </r>
  <r>
    <x v="7"/>
    <x v="0"/>
    <x v="0"/>
    <x v="2"/>
    <s v="Andres"/>
    <n v="10974143"/>
    <d v="1990-07-20T00:00:00"/>
    <n v="34"/>
    <s v="Estantetia"/>
    <x v="2"/>
    <n v="12"/>
    <n v="600000"/>
    <x v="0"/>
    <n v="7200000"/>
  </r>
  <r>
    <x v="7"/>
    <x v="0"/>
    <x v="0"/>
    <x v="3"/>
    <s v="Carolina"/>
    <n v="12147920"/>
    <d v="1990-03-21T00:00:00"/>
    <n v="34"/>
    <s v="Sillas"/>
    <x v="2"/>
    <n v="10"/>
    <n v="200000"/>
    <x v="1"/>
    <n v="2000000"/>
  </r>
  <r>
    <x v="7"/>
    <x v="0"/>
    <x v="0"/>
    <x v="4"/>
    <s v="Angie"/>
    <n v="12638169"/>
    <d v="1990-04-22T00:00:00"/>
    <n v="34"/>
    <s v="Mesa"/>
    <x v="2"/>
    <n v="10"/>
    <n v="550000"/>
    <x v="0"/>
    <n v="5500000"/>
  </r>
  <r>
    <x v="7"/>
    <x v="0"/>
    <x v="0"/>
    <x v="5"/>
    <s v="Daby"/>
    <n v="10753419"/>
    <d v="1990-06-12T00:00:00"/>
    <n v="34"/>
    <s v="Cama"/>
    <x v="2"/>
    <n v="17"/>
    <n v="2300000"/>
    <x v="0"/>
    <n v="39100000"/>
  </r>
  <r>
    <x v="7"/>
    <x v="0"/>
    <x v="0"/>
    <x v="6"/>
    <s v="Sergio"/>
    <n v="12288359"/>
    <d v="1992-06-13T00:00:00"/>
    <n v="32"/>
    <s v="Comedor"/>
    <x v="2"/>
    <n v="13"/>
    <n v="3200000"/>
    <x v="1"/>
    <n v="41600000"/>
  </r>
  <r>
    <x v="7"/>
    <x v="0"/>
    <x v="0"/>
    <x v="7"/>
    <s v="Carlos"/>
    <n v="11292119"/>
    <d v="1985-06-14T00:00:00"/>
    <n v="39"/>
    <s v="Sofá"/>
    <x v="2"/>
    <n v="18"/>
    <n v="1500000"/>
    <x v="2"/>
    <n v="27000000"/>
  </r>
  <r>
    <x v="8"/>
    <x v="0"/>
    <x v="0"/>
    <x v="0"/>
    <s v="Luisa"/>
    <n v="10946132"/>
    <d v="1983-06-15T00:00:00"/>
    <n v="41"/>
    <s v="Movil"/>
    <x v="0"/>
    <n v="20"/>
    <n v="2000000"/>
    <x v="0"/>
    <n v="40000000"/>
  </r>
  <r>
    <x v="8"/>
    <x v="0"/>
    <x v="0"/>
    <x v="1"/>
    <s v="Felipe"/>
    <n v="11120413"/>
    <d v="1995-06-16T00:00:00"/>
    <n v="29"/>
    <s v="Portatil"/>
    <x v="0"/>
    <n v="11"/>
    <n v="4000000"/>
    <x v="1"/>
    <n v="44000000"/>
  </r>
  <r>
    <x v="8"/>
    <x v="0"/>
    <x v="0"/>
    <x v="2"/>
    <s v="Fabian"/>
    <n v="10238431"/>
    <d v="1998-06-17T00:00:00"/>
    <n v="26"/>
    <s v="Reloj"/>
    <x v="0"/>
    <n v="16"/>
    <n v="800000"/>
    <x v="1"/>
    <n v="12800000"/>
  </r>
  <r>
    <x v="8"/>
    <x v="0"/>
    <x v="0"/>
    <x v="3"/>
    <s v="Julian"/>
    <n v="10873390"/>
    <d v="1996-06-18T00:00:00"/>
    <n v="28"/>
    <s v="Gafas"/>
    <x v="0"/>
    <n v="15"/>
    <n v="600000"/>
    <x v="2"/>
    <n v="9000000"/>
  </r>
  <r>
    <x v="8"/>
    <x v="0"/>
    <x v="0"/>
    <x v="4"/>
    <s v="Lina"/>
    <n v="11891527"/>
    <d v="1990-01-19T00:00:00"/>
    <n v="34"/>
    <s v="Audifonos"/>
    <x v="0"/>
    <n v="17"/>
    <n v="500000"/>
    <x v="0"/>
    <n v="8500000"/>
  </r>
  <r>
    <x v="8"/>
    <x v="0"/>
    <x v="0"/>
    <x v="5"/>
    <s v="Andres"/>
    <n v="10974143"/>
    <d v="1990-07-20T00:00:00"/>
    <n v="34"/>
    <s v="Camisas"/>
    <x v="1"/>
    <n v="15"/>
    <n v="100000"/>
    <x v="2"/>
    <n v="1500000"/>
  </r>
  <r>
    <x v="8"/>
    <x v="0"/>
    <x v="0"/>
    <x v="6"/>
    <s v="Carolina"/>
    <n v="12147920"/>
    <d v="1990-03-21T00:00:00"/>
    <n v="34"/>
    <s v="Pantalones"/>
    <x v="1"/>
    <n v="13"/>
    <n v="250000"/>
    <x v="1"/>
    <n v="3250000"/>
  </r>
  <r>
    <x v="8"/>
    <x v="0"/>
    <x v="0"/>
    <x v="7"/>
    <s v="Angie"/>
    <n v="12638169"/>
    <d v="1990-04-22T00:00:00"/>
    <n v="34"/>
    <s v="Chaquetas"/>
    <x v="1"/>
    <n v="15"/>
    <n v="500000"/>
    <x v="2"/>
    <n v="7500000"/>
  </r>
  <r>
    <x v="8"/>
    <x v="0"/>
    <x v="0"/>
    <x v="0"/>
    <s v="Daby"/>
    <n v="10753419"/>
    <d v="1990-06-12T00:00:00"/>
    <n v="34"/>
    <s v="Cobijas"/>
    <x v="1"/>
    <n v="15"/>
    <n v="180000"/>
    <x v="2"/>
    <n v="2700000"/>
  </r>
  <r>
    <x v="8"/>
    <x v="0"/>
    <x v="0"/>
    <x v="1"/>
    <s v="Sergio"/>
    <n v="12288359"/>
    <d v="1992-06-13T00:00:00"/>
    <n v="32"/>
    <s v="Sabanas"/>
    <x v="1"/>
    <n v="11"/>
    <n v="80000"/>
    <x v="0"/>
    <n v="880000"/>
  </r>
  <r>
    <x v="9"/>
    <x v="0"/>
    <x v="0"/>
    <x v="2"/>
    <s v="Carlos"/>
    <n v="11292119"/>
    <d v="1985-06-14T00:00:00"/>
    <n v="39"/>
    <s v="Estantetia"/>
    <x v="2"/>
    <n v="13"/>
    <n v="600000"/>
    <x v="2"/>
    <n v="7800000"/>
  </r>
  <r>
    <x v="9"/>
    <x v="0"/>
    <x v="0"/>
    <x v="3"/>
    <s v="Luisa"/>
    <n v="10946132"/>
    <d v="1983-06-15T00:00:00"/>
    <n v="41"/>
    <s v="Sillas"/>
    <x v="2"/>
    <n v="14"/>
    <n v="200000"/>
    <x v="0"/>
    <n v="2800000"/>
  </r>
  <r>
    <x v="9"/>
    <x v="0"/>
    <x v="0"/>
    <x v="4"/>
    <s v="Felipe"/>
    <n v="11120413"/>
    <d v="1995-06-16T00:00:00"/>
    <n v="29"/>
    <s v="Mesa"/>
    <x v="2"/>
    <n v="16"/>
    <n v="550000"/>
    <x v="2"/>
    <n v="8800000"/>
  </r>
  <r>
    <x v="9"/>
    <x v="0"/>
    <x v="0"/>
    <x v="5"/>
    <s v="Fabian"/>
    <n v="10238431"/>
    <d v="1998-06-17T00:00:00"/>
    <n v="26"/>
    <s v="Cama"/>
    <x v="2"/>
    <n v="15"/>
    <n v="2300000"/>
    <x v="1"/>
    <n v="34500000"/>
  </r>
  <r>
    <x v="9"/>
    <x v="0"/>
    <x v="0"/>
    <x v="6"/>
    <s v="Julian"/>
    <n v="10873390"/>
    <d v="1996-06-18T00:00:00"/>
    <n v="28"/>
    <s v="Comedor"/>
    <x v="2"/>
    <n v="18"/>
    <n v="3200000"/>
    <x v="2"/>
    <n v="57600000"/>
  </r>
  <r>
    <x v="9"/>
    <x v="0"/>
    <x v="0"/>
    <x v="7"/>
    <s v="Lina"/>
    <n v="11891527"/>
    <d v="1990-01-19T00:00:00"/>
    <n v="34"/>
    <s v="Sofá"/>
    <x v="2"/>
    <n v="18"/>
    <n v="1500000"/>
    <x v="1"/>
    <n v="27000000"/>
  </r>
  <r>
    <x v="9"/>
    <x v="0"/>
    <x v="0"/>
    <x v="0"/>
    <s v="Andres"/>
    <n v="10974143"/>
    <d v="1990-07-20T00:00:00"/>
    <n v="34"/>
    <s v="Movil"/>
    <x v="0"/>
    <n v="15"/>
    <n v="2000000"/>
    <x v="1"/>
    <n v="30000000"/>
  </r>
  <r>
    <x v="9"/>
    <x v="0"/>
    <x v="0"/>
    <x v="1"/>
    <s v="Carolina"/>
    <n v="12147920"/>
    <d v="1990-03-21T00:00:00"/>
    <n v="34"/>
    <s v="Portatil"/>
    <x v="0"/>
    <n v="14"/>
    <n v="4000000"/>
    <x v="0"/>
    <n v="56000000"/>
  </r>
  <r>
    <x v="9"/>
    <x v="0"/>
    <x v="0"/>
    <x v="2"/>
    <s v="Angie"/>
    <n v="12638169"/>
    <d v="1990-04-22T00:00:00"/>
    <n v="34"/>
    <s v="Reloj"/>
    <x v="0"/>
    <n v="11"/>
    <n v="800000"/>
    <x v="0"/>
    <n v="8800000"/>
  </r>
  <r>
    <x v="9"/>
    <x v="0"/>
    <x v="0"/>
    <x v="3"/>
    <s v="Daby"/>
    <n v="10753419"/>
    <d v="1990-06-12T00:00:00"/>
    <n v="34"/>
    <s v="Gafas"/>
    <x v="0"/>
    <n v="10"/>
    <n v="600000"/>
    <x v="2"/>
    <n v="6000000"/>
  </r>
  <r>
    <x v="10"/>
    <x v="0"/>
    <x v="0"/>
    <x v="4"/>
    <s v="Sergio"/>
    <n v="12288359"/>
    <d v="1992-06-13T00:00:00"/>
    <n v="32"/>
    <s v="Audifonos"/>
    <x v="0"/>
    <n v="14"/>
    <n v="500000"/>
    <x v="0"/>
    <n v="7000000"/>
  </r>
  <r>
    <x v="10"/>
    <x v="0"/>
    <x v="0"/>
    <x v="5"/>
    <s v="Carlos"/>
    <n v="11292119"/>
    <d v="1985-06-14T00:00:00"/>
    <n v="39"/>
    <s v="Camisas"/>
    <x v="1"/>
    <n v="18"/>
    <n v="100000"/>
    <x v="2"/>
    <n v="1800000"/>
  </r>
  <r>
    <x v="10"/>
    <x v="0"/>
    <x v="0"/>
    <x v="6"/>
    <s v="Luisa"/>
    <n v="10946132"/>
    <d v="1983-06-15T00:00:00"/>
    <n v="41"/>
    <s v="Pantalones"/>
    <x v="1"/>
    <n v="12"/>
    <n v="250000"/>
    <x v="1"/>
    <n v="3000000"/>
  </r>
  <r>
    <x v="10"/>
    <x v="0"/>
    <x v="0"/>
    <x v="7"/>
    <s v="Felipe"/>
    <n v="11120413"/>
    <d v="1995-06-16T00:00:00"/>
    <n v="29"/>
    <s v="Chaquetas"/>
    <x v="1"/>
    <n v="20"/>
    <n v="500000"/>
    <x v="0"/>
    <n v="10000000"/>
  </r>
  <r>
    <x v="10"/>
    <x v="0"/>
    <x v="0"/>
    <x v="0"/>
    <s v="Fabian"/>
    <n v="10238431"/>
    <d v="1998-06-17T00:00:00"/>
    <n v="26"/>
    <s v="Cobijas"/>
    <x v="1"/>
    <n v="17"/>
    <n v="180000"/>
    <x v="2"/>
    <n v="3060000"/>
  </r>
  <r>
    <x v="10"/>
    <x v="0"/>
    <x v="0"/>
    <x v="1"/>
    <s v="Julian"/>
    <n v="10873390"/>
    <d v="1996-06-18T00:00:00"/>
    <n v="28"/>
    <s v="Sabanas"/>
    <x v="1"/>
    <n v="16"/>
    <n v="80000"/>
    <x v="1"/>
    <n v="1280000"/>
  </r>
  <r>
    <x v="10"/>
    <x v="0"/>
    <x v="0"/>
    <x v="2"/>
    <s v="Lina"/>
    <n v="11891527"/>
    <d v="1990-01-19T00:00:00"/>
    <n v="34"/>
    <s v="Estantetia"/>
    <x v="2"/>
    <n v="17"/>
    <n v="600000"/>
    <x v="0"/>
    <n v="10200000"/>
  </r>
  <r>
    <x v="10"/>
    <x v="0"/>
    <x v="0"/>
    <x v="3"/>
    <s v="Andres"/>
    <n v="10974143"/>
    <d v="1990-07-20T00:00:00"/>
    <n v="34"/>
    <s v="Sillas"/>
    <x v="2"/>
    <n v="10"/>
    <n v="200000"/>
    <x v="1"/>
    <n v="2000000"/>
  </r>
  <r>
    <x v="10"/>
    <x v="0"/>
    <x v="0"/>
    <x v="4"/>
    <s v="Carolina"/>
    <n v="12147920"/>
    <d v="1990-03-21T00:00:00"/>
    <n v="34"/>
    <s v="Mesa"/>
    <x v="2"/>
    <n v="11"/>
    <n v="550000"/>
    <x v="1"/>
    <n v="6050000"/>
  </r>
  <r>
    <x v="10"/>
    <x v="0"/>
    <x v="0"/>
    <x v="5"/>
    <s v="Angie"/>
    <n v="12638169"/>
    <d v="1990-04-22T00:00:00"/>
    <n v="34"/>
    <s v="Cama"/>
    <x v="2"/>
    <n v="20"/>
    <n v="2300000"/>
    <x v="2"/>
    <n v="46000000"/>
  </r>
  <r>
    <x v="11"/>
    <x v="0"/>
    <x v="0"/>
    <x v="6"/>
    <s v="Daby"/>
    <n v="10753419"/>
    <d v="1990-06-12T00:00:00"/>
    <n v="34"/>
    <s v="Comedor"/>
    <x v="2"/>
    <n v="11"/>
    <n v="3200000"/>
    <x v="2"/>
    <n v="35200000"/>
  </r>
  <r>
    <x v="11"/>
    <x v="0"/>
    <x v="0"/>
    <x v="7"/>
    <s v="Sergio"/>
    <n v="12288359"/>
    <d v="1992-06-13T00:00:00"/>
    <n v="32"/>
    <s v="Sofá"/>
    <x v="2"/>
    <n v="20"/>
    <n v="1500000"/>
    <x v="0"/>
    <n v="30000000"/>
  </r>
  <r>
    <x v="11"/>
    <x v="0"/>
    <x v="0"/>
    <x v="0"/>
    <s v="Carlos"/>
    <n v="11292119"/>
    <d v="1985-06-14T00:00:00"/>
    <n v="39"/>
    <s v="Movil"/>
    <x v="0"/>
    <n v="19"/>
    <n v="2000000"/>
    <x v="0"/>
    <n v="38000000"/>
  </r>
  <r>
    <x v="11"/>
    <x v="0"/>
    <x v="0"/>
    <x v="1"/>
    <s v="Luisa"/>
    <n v="10946132"/>
    <d v="1983-06-15T00:00:00"/>
    <n v="41"/>
    <s v="Portatil"/>
    <x v="0"/>
    <n v="15"/>
    <n v="4000000"/>
    <x v="0"/>
    <n v="60000000"/>
  </r>
  <r>
    <x v="11"/>
    <x v="0"/>
    <x v="0"/>
    <x v="2"/>
    <s v="Felipe"/>
    <n v="11120413"/>
    <d v="1995-06-16T00:00:00"/>
    <n v="29"/>
    <s v="Reloj"/>
    <x v="0"/>
    <n v="10"/>
    <n v="800000"/>
    <x v="0"/>
    <n v="8000000"/>
  </r>
  <r>
    <x v="11"/>
    <x v="0"/>
    <x v="0"/>
    <x v="3"/>
    <s v="Fabian"/>
    <n v="10238431"/>
    <d v="1998-06-17T00:00:00"/>
    <n v="26"/>
    <s v="Gafas"/>
    <x v="0"/>
    <n v="15"/>
    <n v="600000"/>
    <x v="1"/>
    <n v="9000000"/>
  </r>
  <r>
    <x v="11"/>
    <x v="0"/>
    <x v="0"/>
    <x v="4"/>
    <s v="Julian"/>
    <n v="10873390"/>
    <d v="1996-06-18T00:00:00"/>
    <n v="28"/>
    <s v="Audifonos"/>
    <x v="0"/>
    <n v="10"/>
    <n v="500000"/>
    <x v="0"/>
    <n v="5000000"/>
  </r>
  <r>
    <x v="11"/>
    <x v="0"/>
    <x v="0"/>
    <x v="5"/>
    <s v="Lina"/>
    <n v="11891527"/>
    <d v="1990-01-19T00:00:00"/>
    <n v="34"/>
    <s v="Camisas"/>
    <x v="1"/>
    <n v="20"/>
    <n v="100000"/>
    <x v="1"/>
    <n v="2000000"/>
  </r>
  <r>
    <x v="11"/>
    <x v="0"/>
    <x v="0"/>
    <x v="6"/>
    <s v="Andres"/>
    <n v="10974143"/>
    <d v="1990-07-20T00:00:00"/>
    <n v="34"/>
    <s v="Pantalones"/>
    <x v="1"/>
    <n v="20"/>
    <n v="250000"/>
    <x v="1"/>
    <n v="5000000"/>
  </r>
  <r>
    <x v="11"/>
    <x v="0"/>
    <x v="0"/>
    <x v="7"/>
    <s v="Carolina"/>
    <n v="12147920"/>
    <d v="1990-03-21T00:00:00"/>
    <n v="34"/>
    <s v="Chaquetas"/>
    <x v="1"/>
    <n v="15"/>
    <n v="500000"/>
    <x v="2"/>
    <n v="7500000"/>
  </r>
  <r>
    <x v="12"/>
    <x v="0"/>
    <x v="0"/>
    <x v="0"/>
    <s v="Angie"/>
    <n v="12638169"/>
    <d v="1990-04-22T00:00:00"/>
    <n v="34"/>
    <s v="Cobijas"/>
    <x v="1"/>
    <n v="16"/>
    <n v="180000"/>
    <x v="0"/>
    <n v="2880000"/>
  </r>
  <r>
    <x v="12"/>
    <x v="0"/>
    <x v="0"/>
    <x v="1"/>
    <s v="Daby"/>
    <n v="10753419"/>
    <d v="1990-06-12T00:00:00"/>
    <n v="34"/>
    <s v="Sabanas"/>
    <x v="1"/>
    <n v="17"/>
    <n v="80000"/>
    <x v="1"/>
    <n v="1360000"/>
  </r>
  <r>
    <x v="12"/>
    <x v="0"/>
    <x v="0"/>
    <x v="2"/>
    <s v="Sergio"/>
    <n v="12288359"/>
    <d v="1992-06-13T00:00:00"/>
    <n v="32"/>
    <s v="Estantetia"/>
    <x v="2"/>
    <n v="15"/>
    <n v="600000"/>
    <x v="2"/>
    <n v="9000000"/>
  </r>
  <r>
    <x v="12"/>
    <x v="0"/>
    <x v="0"/>
    <x v="3"/>
    <s v="Carlos"/>
    <n v="11292119"/>
    <d v="1985-06-14T00:00:00"/>
    <n v="39"/>
    <s v="Sillas"/>
    <x v="2"/>
    <n v="12"/>
    <n v="200000"/>
    <x v="2"/>
    <n v="2400000"/>
  </r>
  <r>
    <x v="12"/>
    <x v="0"/>
    <x v="0"/>
    <x v="4"/>
    <s v="Luisa"/>
    <n v="10946132"/>
    <d v="1983-06-15T00:00:00"/>
    <n v="41"/>
    <s v="Mesa"/>
    <x v="2"/>
    <n v="10"/>
    <n v="550000"/>
    <x v="0"/>
    <n v="5500000"/>
  </r>
  <r>
    <x v="12"/>
    <x v="0"/>
    <x v="0"/>
    <x v="5"/>
    <s v="Felipe"/>
    <n v="11120413"/>
    <d v="1995-06-16T00:00:00"/>
    <n v="29"/>
    <s v="Cama"/>
    <x v="2"/>
    <n v="12"/>
    <n v="2300000"/>
    <x v="2"/>
    <n v="27600000"/>
  </r>
  <r>
    <x v="12"/>
    <x v="0"/>
    <x v="0"/>
    <x v="6"/>
    <s v="Fabian"/>
    <n v="10238431"/>
    <d v="1998-06-17T00:00:00"/>
    <n v="26"/>
    <s v="Comedor"/>
    <x v="2"/>
    <n v="12"/>
    <n v="3200000"/>
    <x v="1"/>
    <n v="38400000"/>
  </r>
  <r>
    <x v="12"/>
    <x v="0"/>
    <x v="0"/>
    <x v="7"/>
    <s v="Julian"/>
    <n v="10873390"/>
    <d v="1996-06-18T00:00:00"/>
    <n v="28"/>
    <s v="Sofá"/>
    <x v="2"/>
    <n v="10"/>
    <n v="1500000"/>
    <x v="2"/>
    <n v="15000000"/>
  </r>
  <r>
    <x v="12"/>
    <x v="0"/>
    <x v="0"/>
    <x v="0"/>
    <s v="Lina"/>
    <n v="11891527"/>
    <d v="1990-01-19T00:00:00"/>
    <n v="34"/>
    <s v="Movil"/>
    <x v="0"/>
    <n v="13"/>
    <n v="2000000"/>
    <x v="1"/>
    <n v="26000000"/>
  </r>
  <r>
    <x v="12"/>
    <x v="0"/>
    <x v="0"/>
    <x v="1"/>
    <s v="Andres"/>
    <n v="10974143"/>
    <d v="1990-07-20T00:00:00"/>
    <n v="34"/>
    <s v="Portatil"/>
    <x v="0"/>
    <n v="16"/>
    <n v="4000000"/>
    <x v="2"/>
    <n v="64000000"/>
  </r>
  <r>
    <x v="13"/>
    <x v="0"/>
    <x v="0"/>
    <x v="2"/>
    <s v="Carolina"/>
    <n v="12147920"/>
    <d v="1990-03-21T00:00:00"/>
    <n v="34"/>
    <s v="Reloj"/>
    <x v="0"/>
    <n v="18"/>
    <n v="800000"/>
    <x v="0"/>
    <n v="14400000"/>
  </r>
  <r>
    <x v="13"/>
    <x v="0"/>
    <x v="0"/>
    <x v="3"/>
    <s v="Angie"/>
    <n v="12638169"/>
    <d v="1990-04-22T00:00:00"/>
    <n v="34"/>
    <s v="Gafas"/>
    <x v="0"/>
    <n v="17"/>
    <n v="600000"/>
    <x v="0"/>
    <n v="10200000"/>
  </r>
  <r>
    <x v="13"/>
    <x v="0"/>
    <x v="0"/>
    <x v="4"/>
    <s v="Daby"/>
    <n v="10753419"/>
    <d v="1990-06-12T00:00:00"/>
    <n v="34"/>
    <s v="Audifonos"/>
    <x v="0"/>
    <n v="10"/>
    <n v="500000"/>
    <x v="0"/>
    <n v="5000000"/>
  </r>
  <r>
    <x v="13"/>
    <x v="0"/>
    <x v="0"/>
    <x v="5"/>
    <s v="Sergio"/>
    <n v="12288359"/>
    <d v="1992-06-13T00:00:00"/>
    <n v="32"/>
    <s v="Camisas"/>
    <x v="1"/>
    <n v="11"/>
    <n v="100000"/>
    <x v="1"/>
    <n v="1100000"/>
  </r>
  <r>
    <x v="13"/>
    <x v="0"/>
    <x v="0"/>
    <x v="6"/>
    <s v="Carlos"/>
    <n v="11292119"/>
    <d v="1985-06-14T00:00:00"/>
    <n v="39"/>
    <s v="Pantalones"/>
    <x v="1"/>
    <n v="14"/>
    <n v="250000"/>
    <x v="1"/>
    <n v="3500000"/>
  </r>
  <r>
    <x v="13"/>
    <x v="0"/>
    <x v="0"/>
    <x v="7"/>
    <s v="Luisa"/>
    <n v="10946132"/>
    <d v="1983-06-15T00:00:00"/>
    <n v="41"/>
    <s v="Chaquetas"/>
    <x v="1"/>
    <n v="12"/>
    <n v="500000"/>
    <x v="2"/>
    <n v="6000000"/>
  </r>
  <r>
    <x v="13"/>
    <x v="0"/>
    <x v="0"/>
    <x v="0"/>
    <s v="Felipe"/>
    <n v="11120413"/>
    <d v="1995-06-16T00:00:00"/>
    <n v="29"/>
    <s v="Cobijas"/>
    <x v="1"/>
    <n v="12"/>
    <n v="180000"/>
    <x v="1"/>
    <n v="2160000"/>
  </r>
  <r>
    <x v="13"/>
    <x v="0"/>
    <x v="0"/>
    <x v="1"/>
    <s v="Fabian"/>
    <n v="10238431"/>
    <d v="1998-06-17T00:00:00"/>
    <n v="26"/>
    <s v="Sabanas"/>
    <x v="1"/>
    <n v="19"/>
    <n v="80000"/>
    <x v="0"/>
    <n v="1520000"/>
  </r>
  <r>
    <x v="13"/>
    <x v="0"/>
    <x v="0"/>
    <x v="2"/>
    <s v="Julian"/>
    <n v="10873390"/>
    <d v="1996-06-18T00:00:00"/>
    <n v="28"/>
    <s v="Estantetia"/>
    <x v="2"/>
    <n v="15"/>
    <n v="600000"/>
    <x v="2"/>
    <n v="9000000"/>
  </r>
  <r>
    <x v="13"/>
    <x v="0"/>
    <x v="0"/>
    <x v="3"/>
    <s v="Lina"/>
    <n v="11891527"/>
    <d v="1990-01-19T00:00:00"/>
    <n v="34"/>
    <s v="Sillas"/>
    <x v="2"/>
    <n v="19"/>
    <n v="200000"/>
    <x v="1"/>
    <n v="3800000"/>
  </r>
  <r>
    <x v="14"/>
    <x v="0"/>
    <x v="0"/>
    <x v="4"/>
    <s v="Andres"/>
    <n v="10974143"/>
    <d v="1990-07-20T00:00:00"/>
    <n v="34"/>
    <s v="Mesa"/>
    <x v="2"/>
    <n v="20"/>
    <n v="550000"/>
    <x v="1"/>
    <n v="11000000"/>
  </r>
  <r>
    <x v="14"/>
    <x v="0"/>
    <x v="0"/>
    <x v="5"/>
    <s v="Carolina"/>
    <n v="12147920"/>
    <d v="1990-03-21T00:00:00"/>
    <n v="34"/>
    <s v="Cama"/>
    <x v="2"/>
    <n v="13"/>
    <n v="2300000"/>
    <x v="0"/>
    <n v="29900000"/>
  </r>
  <r>
    <x v="14"/>
    <x v="0"/>
    <x v="0"/>
    <x v="6"/>
    <s v="Angie"/>
    <n v="12638169"/>
    <d v="1990-04-22T00:00:00"/>
    <n v="34"/>
    <s v="Comedor"/>
    <x v="2"/>
    <n v="19"/>
    <n v="3200000"/>
    <x v="2"/>
    <n v="60800000"/>
  </r>
  <r>
    <x v="14"/>
    <x v="0"/>
    <x v="0"/>
    <x v="7"/>
    <s v="Daby"/>
    <n v="10753419"/>
    <d v="1990-06-12T00:00:00"/>
    <n v="34"/>
    <s v="Sofá"/>
    <x v="2"/>
    <n v="15"/>
    <n v="1500000"/>
    <x v="2"/>
    <n v="22500000"/>
  </r>
  <r>
    <x v="14"/>
    <x v="0"/>
    <x v="0"/>
    <x v="0"/>
    <s v="Sergio"/>
    <n v="12288359"/>
    <d v="1992-06-13T00:00:00"/>
    <n v="32"/>
    <s v="Movil"/>
    <x v="0"/>
    <n v="11"/>
    <n v="2000000"/>
    <x v="0"/>
    <n v="22000000"/>
  </r>
  <r>
    <x v="14"/>
    <x v="0"/>
    <x v="0"/>
    <x v="1"/>
    <s v="Carlos"/>
    <n v="11292119"/>
    <d v="1985-06-14T00:00:00"/>
    <n v="39"/>
    <s v="Portatil"/>
    <x v="0"/>
    <n v="11"/>
    <n v="4000000"/>
    <x v="0"/>
    <n v="44000000"/>
  </r>
  <r>
    <x v="14"/>
    <x v="0"/>
    <x v="0"/>
    <x v="2"/>
    <s v="Luisa"/>
    <n v="10946132"/>
    <d v="1983-06-15T00:00:00"/>
    <n v="41"/>
    <s v="Reloj"/>
    <x v="0"/>
    <n v="14"/>
    <n v="800000"/>
    <x v="0"/>
    <n v="11200000"/>
  </r>
  <r>
    <x v="14"/>
    <x v="0"/>
    <x v="0"/>
    <x v="3"/>
    <s v="Felipe"/>
    <n v="11120413"/>
    <d v="1995-06-16T00:00:00"/>
    <n v="29"/>
    <s v="Gafas"/>
    <x v="0"/>
    <n v="17"/>
    <n v="600000"/>
    <x v="0"/>
    <n v="10200000"/>
  </r>
  <r>
    <x v="14"/>
    <x v="0"/>
    <x v="0"/>
    <x v="4"/>
    <s v="Fabian"/>
    <n v="10238431"/>
    <d v="1998-06-17T00:00:00"/>
    <n v="26"/>
    <s v="Audifonos"/>
    <x v="0"/>
    <n v="20"/>
    <n v="500000"/>
    <x v="1"/>
    <n v="10000000"/>
  </r>
  <r>
    <x v="14"/>
    <x v="0"/>
    <x v="0"/>
    <x v="5"/>
    <s v="Julian"/>
    <n v="10873390"/>
    <d v="1996-06-18T00:00:00"/>
    <n v="28"/>
    <s v="Camisas"/>
    <x v="1"/>
    <n v="17"/>
    <n v="100000"/>
    <x v="0"/>
    <n v="1700000"/>
  </r>
  <r>
    <x v="15"/>
    <x v="0"/>
    <x v="0"/>
    <x v="6"/>
    <s v="Lina"/>
    <n v="11891527"/>
    <d v="1990-01-19T00:00:00"/>
    <n v="34"/>
    <s v="Pantalones"/>
    <x v="1"/>
    <n v="12"/>
    <n v="250000"/>
    <x v="1"/>
    <n v="3000000"/>
  </r>
  <r>
    <x v="15"/>
    <x v="0"/>
    <x v="0"/>
    <x v="7"/>
    <s v="Andres"/>
    <n v="10974143"/>
    <d v="1990-07-20T00:00:00"/>
    <n v="34"/>
    <s v="Chaquetas"/>
    <x v="1"/>
    <n v="20"/>
    <n v="500000"/>
    <x v="2"/>
    <n v="10000000"/>
  </r>
  <r>
    <x v="15"/>
    <x v="0"/>
    <x v="0"/>
    <x v="0"/>
    <s v="Carolina"/>
    <n v="12147920"/>
    <d v="1990-03-21T00:00:00"/>
    <n v="34"/>
    <s v="Cobijas"/>
    <x v="1"/>
    <n v="10"/>
    <n v="180000"/>
    <x v="1"/>
    <n v="1800000"/>
  </r>
  <r>
    <x v="15"/>
    <x v="0"/>
    <x v="0"/>
    <x v="1"/>
    <s v="Angie"/>
    <n v="12638169"/>
    <d v="1990-04-22T00:00:00"/>
    <n v="34"/>
    <s v="Sabanas"/>
    <x v="1"/>
    <n v="16"/>
    <n v="80000"/>
    <x v="1"/>
    <n v="1280000"/>
  </r>
  <r>
    <x v="15"/>
    <x v="0"/>
    <x v="0"/>
    <x v="2"/>
    <s v="Daby"/>
    <n v="10753419"/>
    <d v="1990-06-12T00:00:00"/>
    <n v="34"/>
    <s v="Estantetia"/>
    <x v="2"/>
    <n v="15"/>
    <n v="600000"/>
    <x v="2"/>
    <n v="9000000"/>
  </r>
  <r>
    <x v="15"/>
    <x v="0"/>
    <x v="0"/>
    <x v="3"/>
    <s v="Sergio"/>
    <n v="12288359"/>
    <d v="1992-06-13T00:00:00"/>
    <n v="32"/>
    <s v="Sillas"/>
    <x v="2"/>
    <n v="20"/>
    <n v="200000"/>
    <x v="2"/>
    <n v="4000000"/>
  </r>
  <r>
    <x v="15"/>
    <x v="0"/>
    <x v="0"/>
    <x v="4"/>
    <s v="Carlos"/>
    <n v="11292119"/>
    <d v="1985-06-14T00:00:00"/>
    <n v="39"/>
    <s v="Mesa"/>
    <x v="2"/>
    <n v="10"/>
    <n v="550000"/>
    <x v="2"/>
    <n v="5500000"/>
  </r>
  <r>
    <x v="15"/>
    <x v="0"/>
    <x v="0"/>
    <x v="5"/>
    <s v="Luisa"/>
    <n v="10946132"/>
    <d v="1983-06-15T00:00:00"/>
    <n v="41"/>
    <s v="Cama"/>
    <x v="2"/>
    <n v="10"/>
    <n v="2300000"/>
    <x v="0"/>
    <n v="23000000"/>
  </r>
  <r>
    <x v="15"/>
    <x v="0"/>
    <x v="0"/>
    <x v="6"/>
    <s v="Felipe"/>
    <n v="11120413"/>
    <d v="1995-06-16T00:00:00"/>
    <n v="29"/>
    <s v="Comedor"/>
    <x v="2"/>
    <n v="19"/>
    <n v="3200000"/>
    <x v="0"/>
    <n v="60800000"/>
  </r>
  <r>
    <x v="15"/>
    <x v="0"/>
    <x v="0"/>
    <x v="7"/>
    <s v="Fabian"/>
    <n v="10238431"/>
    <d v="1998-06-17T00:00:00"/>
    <n v="26"/>
    <s v="Sofá"/>
    <x v="2"/>
    <n v="10"/>
    <n v="1500000"/>
    <x v="1"/>
    <n v="15000000"/>
  </r>
  <r>
    <x v="16"/>
    <x v="0"/>
    <x v="0"/>
    <x v="0"/>
    <s v="Julian"/>
    <n v="10873390"/>
    <d v="1996-06-18T00:00:00"/>
    <n v="28"/>
    <s v="Movil"/>
    <x v="0"/>
    <n v="16"/>
    <n v="2000000"/>
    <x v="1"/>
    <n v="32000000"/>
  </r>
  <r>
    <x v="16"/>
    <x v="0"/>
    <x v="0"/>
    <x v="1"/>
    <s v="Lina"/>
    <n v="11891527"/>
    <d v="1990-01-19T00:00:00"/>
    <n v="34"/>
    <s v="Portatil"/>
    <x v="0"/>
    <n v="17"/>
    <n v="4000000"/>
    <x v="1"/>
    <n v="68000000"/>
  </r>
  <r>
    <x v="16"/>
    <x v="0"/>
    <x v="0"/>
    <x v="2"/>
    <s v="Andres"/>
    <n v="10974143"/>
    <d v="1990-07-20T00:00:00"/>
    <n v="34"/>
    <s v="Reloj"/>
    <x v="0"/>
    <n v="15"/>
    <n v="800000"/>
    <x v="1"/>
    <n v="12000000"/>
  </r>
  <r>
    <x v="16"/>
    <x v="0"/>
    <x v="0"/>
    <x v="3"/>
    <s v="Carolina"/>
    <n v="12147920"/>
    <d v="1990-03-21T00:00:00"/>
    <n v="34"/>
    <s v="Gafas"/>
    <x v="0"/>
    <n v="11"/>
    <n v="600000"/>
    <x v="2"/>
    <n v="6600000"/>
  </r>
  <r>
    <x v="16"/>
    <x v="0"/>
    <x v="0"/>
    <x v="4"/>
    <s v="Angie"/>
    <n v="12638169"/>
    <d v="1990-04-22T00:00:00"/>
    <n v="34"/>
    <s v="Audifonos"/>
    <x v="0"/>
    <n v="13"/>
    <n v="500000"/>
    <x v="0"/>
    <n v="6500000"/>
  </r>
  <r>
    <x v="16"/>
    <x v="0"/>
    <x v="0"/>
    <x v="5"/>
    <s v="Daby"/>
    <n v="10753419"/>
    <d v="1990-06-12T00:00:00"/>
    <n v="34"/>
    <s v="Camisas"/>
    <x v="1"/>
    <n v="10"/>
    <n v="100000"/>
    <x v="2"/>
    <n v="1000000"/>
  </r>
  <r>
    <x v="16"/>
    <x v="0"/>
    <x v="0"/>
    <x v="6"/>
    <s v="Sergio"/>
    <n v="12288359"/>
    <d v="1992-06-13T00:00:00"/>
    <n v="32"/>
    <s v="Pantalones"/>
    <x v="1"/>
    <n v="13"/>
    <n v="250000"/>
    <x v="2"/>
    <n v="3250000"/>
  </r>
  <r>
    <x v="16"/>
    <x v="0"/>
    <x v="0"/>
    <x v="7"/>
    <s v="Carlos"/>
    <n v="11292119"/>
    <d v="1985-06-14T00:00:00"/>
    <n v="39"/>
    <s v="Chaquetas"/>
    <x v="1"/>
    <n v="15"/>
    <n v="500000"/>
    <x v="0"/>
    <n v="7500000"/>
  </r>
  <r>
    <x v="16"/>
    <x v="0"/>
    <x v="0"/>
    <x v="0"/>
    <s v="Luisa"/>
    <n v="10946132"/>
    <d v="1983-06-15T00:00:00"/>
    <n v="41"/>
    <s v="Cobijas"/>
    <x v="1"/>
    <n v="10"/>
    <n v="180000"/>
    <x v="0"/>
    <n v="1800000"/>
  </r>
  <r>
    <x v="16"/>
    <x v="0"/>
    <x v="0"/>
    <x v="1"/>
    <s v="Felipe"/>
    <n v="11120413"/>
    <d v="1995-06-16T00:00:00"/>
    <n v="29"/>
    <s v="Sabanas"/>
    <x v="1"/>
    <n v="16"/>
    <n v="80000"/>
    <x v="0"/>
    <n v="1280000"/>
  </r>
  <r>
    <x v="17"/>
    <x v="0"/>
    <x v="0"/>
    <x v="2"/>
    <s v="Fabian"/>
    <n v="10238431"/>
    <d v="1998-06-17T00:00:00"/>
    <n v="26"/>
    <s v="Estantetia"/>
    <x v="2"/>
    <n v="12"/>
    <n v="600000"/>
    <x v="0"/>
    <n v="7200000"/>
  </r>
  <r>
    <x v="17"/>
    <x v="0"/>
    <x v="0"/>
    <x v="3"/>
    <s v="Julian"/>
    <n v="10873390"/>
    <d v="1996-06-18T00:00:00"/>
    <n v="28"/>
    <s v="Sillas"/>
    <x v="2"/>
    <n v="15"/>
    <n v="200000"/>
    <x v="1"/>
    <n v="3000000"/>
  </r>
  <r>
    <x v="17"/>
    <x v="0"/>
    <x v="0"/>
    <x v="4"/>
    <s v="Lina"/>
    <n v="11891527"/>
    <d v="1990-01-19T00:00:00"/>
    <n v="34"/>
    <s v="Mesa"/>
    <x v="2"/>
    <n v="19"/>
    <n v="550000"/>
    <x v="2"/>
    <n v="10450000"/>
  </r>
  <r>
    <x v="17"/>
    <x v="0"/>
    <x v="0"/>
    <x v="5"/>
    <s v="Andres"/>
    <n v="10974143"/>
    <d v="1990-07-20T00:00:00"/>
    <n v="34"/>
    <s v="Cama"/>
    <x v="2"/>
    <n v="12"/>
    <n v="2300000"/>
    <x v="2"/>
    <n v="27600000"/>
  </r>
  <r>
    <x v="17"/>
    <x v="0"/>
    <x v="0"/>
    <x v="6"/>
    <s v="Carolina"/>
    <n v="12147920"/>
    <d v="1990-03-21T00:00:00"/>
    <n v="34"/>
    <s v="Comedor"/>
    <x v="2"/>
    <n v="14"/>
    <n v="3200000"/>
    <x v="0"/>
    <n v="44800000"/>
  </r>
  <r>
    <x v="17"/>
    <x v="0"/>
    <x v="0"/>
    <x v="7"/>
    <s v="Angie"/>
    <n v="12638169"/>
    <d v="1990-04-22T00:00:00"/>
    <n v="34"/>
    <s v="Sofá"/>
    <x v="2"/>
    <n v="14"/>
    <n v="1500000"/>
    <x v="1"/>
    <n v="21000000"/>
  </r>
  <r>
    <x v="17"/>
    <x v="0"/>
    <x v="0"/>
    <x v="0"/>
    <s v="Daby"/>
    <n v="10753419"/>
    <d v="1990-06-12T00:00:00"/>
    <n v="34"/>
    <s v="Movil"/>
    <x v="0"/>
    <n v="12"/>
    <n v="2000000"/>
    <x v="1"/>
    <n v="24000000"/>
  </r>
  <r>
    <x v="17"/>
    <x v="0"/>
    <x v="0"/>
    <x v="1"/>
    <s v="Sergio"/>
    <n v="12288359"/>
    <d v="1992-06-13T00:00:00"/>
    <n v="32"/>
    <s v="Portatil"/>
    <x v="0"/>
    <n v="15"/>
    <n v="4000000"/>
    <x v="2"/>
    <n v="60000000"/>
  </r>
  <r>
    <x v="17"/>
    <x v="0"/>
    <x v="0"/>
    <x v="2"/>
    <s v="Carlos"/>
    <n v="11292119"/>
    <d v="1985-06-14T00:00:00"/>
    <n v="39"/>
    <s v="Reloj"/>
    <x v="0"/>
    <n v="15"/>
    <n v="800000"/>
    <x v="0"/>
    <n v="12000000"/>
  </r>
  <r>
    <x v="17"/>
    <x v="0"/>
    <x v="0"/>
    <x v="3"/>
    <s v="Luisa"/>
    <n v="10946132"/>
    <d v="1983-06-15T00:00:00"/>
    <n v="41"/>
    <s v="Gafas"/>
    <x v="0"/>
    <n v="10"/>
    <n v="600000"/>
    <x v="2"/>
    <n v="6000000"/>
  </r>
  <r>
    <x v="18"/>
    <x v="0"/>
    <x v="0"/>
    <x v="4"/>
    <s v="Felipe"/>
    <n v="11120413"/>
    <d v="1995-06-16T00:00:00"/>
    <n v="29"/>
    <s v="Audifonos"/>
    <x v="0"/>
    <n v="13"/>
    <n v="500000"/>
    <x v="0"/>
    <n v="6500000"/>
  </r>
  <r>
    <x v="18"/>
    <x v="0"/>
    <x v="0"/>
    <x v="5"/>
    <s v="Fabian"/>
    <n v="10238431"/>
    <d v="1998-06-17T00:00:00"/>
    <n v="26"/>
    <s v="Camisas"/>
    <x v="1"/>
    <n v="13"/>
    <n v="100000"/>
    <x v="0"/>
    <n v="1300000"/>
  </r>
  <r>
    <x v="18"/>
    <x v="0"/>
    <x v="0"/>
    <x v="6"/>
    <s v="Julian"/>
    <n v="10873390"/>
    <d v="1996-06-18T00:00:00"/>
    <n v="28"/>
    <s v="Pantalones"/>
    <x v="1"/>
    <n v="20"/>
    <n v="250000"/>
    <x v="2"/>
    <n v="5000000"/>
  </r>
  <r>
    <x v="18"/>
    <x v="0"/>
    <x v="0"/>
    <x v="7"/>
    <s v="Lina"/>
    <n v="11891527"/>
    <d v="1990-01-19T00:00:00"/>
    <n v="34"/>
    <s v="Chaquetas"/>
    <x v="1"/>
    <n v="20"/>
    <n v="500000"/>
    <x v="2"/>
    <n v="10000000"/>
  </r>
  <r>
    <x v="18"/>
    <x v="0"/>
    <x v="0"/>
    <x v="0"/>
    <s v="Andres"/>
    <n v="10974143"/>
    <d v="1990-07-20T00:00:00"/>
    <n v="34"/>
    <s v="Cobijas"/>
    <x v="1"/>
    <n v="13"/>
    <n v="180000"/>
    <x v="1"/>
    <n v="2340000"/>
  </r>
  <r>
    <x v="18"/>
    <x v="0"/>
    <x v="0"/>
    <x v="1"/>
    <s v="Carolina"/>
    <n v="12147920"/>
    <d v="1990-03-21T00:00:00"/>
    <n v="34"/>
    <s v="Sabanas"/>
    <x v="1"/>
    <n v="16"/>
    <n v="80000"/>
    <x v="2"/>
    <n v="1280000"/>
  </r>
  <r>
    <x v="18"/>
    <x v="0"/>
    <x v="0"/>
    <x v="2"/>
    <s v="Angie"/>
    <n v="12638169"/>
    <d v="1990-04-22T00:00:00"/>
    <n v="34"/>
    <s v="Estantetia"/>
    <x v="2"/>
    <n v="19"/>
    <n v="600000"/>
    <x v="0"/>
    <n v="11400000"/>
  </r>
  <r>
    <x v="18"/>
    <x v="0"/>
    <x v="0"/>
    <x v="3"/>
    <s v="Daby"/>
    <n v="10753419"/>
    <d v="1990-06-12T00:00:00"/>
    <n v="34"/>
    <s v="Sillas"/>
    <x v="2"/>
    <n v="18"/>
    <n v="200000"/>
    <x v="0"/>
    <n v="3600000"/>
  </r>
  <r>
    <x v="18"/>
    <x v="0"/>
    <x v="0"/>
    <x v="4"/>
    <s v="Sergio"/>
    <n v="12288359"/>
    <d v="1992-06-13T00:00:00"/>
    <n v="32"/>
    <s v="Mesa"/>
    <x v="2"/>
    <n v="19"/>
    <n v="550000"/>
    <x v="0"/>
    <n v="10450000"/>
  </r>
  <r>
    <x v="18"/>
    <x v="0"/>
    <x v="0"/>
    <x v="5"/>
    <s v="Carlos"/>
    <n v="11292119"/>
    <d v="1985-06-14T00:00:00"/>
    <n v="39"/>
    <s v="Cama"/>
    <x v="2"/>
    <n v="17"/>
    <n v="2300000"/>
    <x v="1"/>
    <n v="39100000"/>
  </r>
  <r>
    <x v="19"/>
    <x v="0"/>
    <x v="0"/>
    <x v="6"/>
    <s v="Luisa"/>
    <n v="10946132"/>
    <d v="1983-06-15T00:00:00"/>
    <n v="41"/>
    <s v="Comedor"/>
    <x v="2"/>
    <n v="15"/>
    <n v="3200000"/>
    <x v="1"/>
    <n v="48000000"/>
  </r>
  <r>
    <x v="19"/>
    <x v="0"/>
    <x v="0"/>
    <x v="7"/>
    <s v="Felipe"/>
    <n v="11120413"/>
    <d v="1995-06-16T00:00:00"/>
    <n v="29"/>
    <s v="Sofá"/>
    <x v="2"/>
    <n v="10"/>
    <n v="1500000"/>
    <x v="1"/>
    <n v="15000000"/>
  </r>
  <r>
    <x v="19"/>
    <x v="0"/>
    <x v="0"/>
    <x v="0"/>
    <s v="Fabian"/>
    <n v="10238431"/>
    <d v="1998-06-17T00:00:00"/>
    <n v="26"/>
    <s v="Movil"/>
    <x v="0"/>
    <n v="19"/>
    <n v="2000000"/>
    <x v="1"/>
    <n v="38000000"/>
  </r>
  <r>
    <x v="19"/>
    <x v="0"/>
    <x v="0"/>
    <x v="1"/>
    <s v="Julian"/>
    <n v="10873390"/>
    <d v="1996-06-18T00:00:00"/>
    <n v="28"/>
    <s v="Portatil"/>
    <x v="0"/>
    <n v="14"/>
    <n v="4000000"/>
    <x v="1"/>
    <n v="56000000"/>
  </r>
  <r>
    <x v="19"/>
    <x v="0"/>
    <x v="0"/>
    <x v="2"/>
    <s v="Lina"/>
    <n v="11891527"/>
    <d v="1990-01-19T00:00:00"/>
    <n v="34"/>
    <s v="Reloj"/>
    <x v="0"/>
    <n v="20"/>
    <n v="800000"/>
    <x v="2"/>
    <n v="16000000"/>
  </r>
  <r>
    <x v="19"/>
    <x v="0"/>
    <x v="0"/>
    <x v="3"/>
    <s v="Andres"/>
    <n v="10974143"/>
    <d v="1990-07-20T00:00:00"/>
    <n v="34"/>
    <s v="Gafas"/>
    <x v="0"/>
    <n v="19"/>
    <n v="600000"/>
    <x v="0"/>
    <n v="11400000"/>
  </r>
  <r>
    <x v="19"/>
    <x v="0"/>
    <x v="0"/>
    <x v="4"/>
    <s v="Carolina"/>
    <n v="12147920"/>
    <d v="1990-03-21T00:00:00"/>
    <n v="34"/>
    <s v="Audifonos"/>
    <x v="0"/>
    <n v="16"/>
    <n v="500000"/>
    <x v="2"/>
    <n v="8000000"/>
  </r>
  <r>
    <x v="19"/>
    <x v="0"/>
    <x v="0"/>
    <x v="5"/>
    <s v="Angie"/>
    <n v="12638169"/>
    <d v="1990-04-22T00:00:00"/>
    <n v="34"/>
    <s v="Camisas"/>
    <x v="1"/>
    <n v="14"/>
    <n v="100000"/>
    <x v="1"/>
    <n v="1400000"/>
  </r>
  <r>
    <x v="19"/>
    <x v="0"/>
    <x v="0"/>
    <x v="6"/>
    <s v="Daby"/>
    <n v="10753419"/>
    <d v="1990-06-12T00:00:00"/>
    <n v="34"/>
    <s v="Pantalones"/>
    <x v="1"/>
    <n v="16"/>
    <n v="250000"/>
    <x v="1"/>
    <n v="4000000"/>
  </r>
  <r>
    <x v="19"/>
    <x v="0"/>
    <x v="0"/>
    <x v="7"/>
    <s v="Sergio"/>
    <n v="12288359"/>
    <d v="1992-06-13T00:00:00"/>
    <n v="32"/>
    <s v="Chaquetas"/>
    <x v="1"/>
    <n v="16"/>
    <n v="500000"/>
    <x v="1"/>
    <n v="8000000"/>
  </r>
  <r>
    <x v="20"/>
    <x v="0"/>
    <x v="0"/>
    <x v="0"/>
    <s v="Carlos"/>
    <n v="11292119"/>
    <d v="1985-06-14T00:00:00"/>
    <n v="39"/>
    <s v="Cobijas"/>
    <x v="1"/>
    <n v="10"/>
    <n v="180000"/>
    <x v="0"/>
    <n v="1800000"/>
  </r>
  <r>
    <x v="20"/>
    <x v="0"/>
    <x v="0"/>
    <x v="1"/>
    <s v="Luisa"/>
    <n v="10946132"/>
    <d v="1983-06-15T00:00:00"/>
    <n v="41"/>
    <s v="Sabanas"/>
    <x v="1"/>
    <n v="11"/>
    <n v="80000"/>
    <x v="1"/>
    <n v="880000"/>
  </r>
  <r>
    <x v="20"/>
    <x v="0"/>
    <x v="0"/>
    <x v="2"/>
    <s v="Felipe"/>
    <n v="11120413"/>
    <d v="1995-06-16T00:00:00"/>
    <n v="29"/>
    <s v="Estantetia"/>
    <x v="2"/>
    <n v="12"/>
    <n v="600000"/>
    <x v="2"/>
    <n v="7200000"/>
  </r>
  <r>
    <x v="20"/>
    <x v="0"/>
    <x v="0"/>
    <x v="3"/>
    <s v="Fabian"/>
    <n v="10238431"/>
    <d v="1998-06-17T00:00:00"/>
    <n v="26"/>
    <s v="Sillas"/>
    <x v="2"/>
    <n v="13"/>
    <n v="200000"/>
    <x v="1"/>
    <n v="2600000"/>
  </r>
  <r>
    <x v="20"/>
    <x v="0"/>
    <x v="0"/>
    <x v="4"/>
    <s v="Julian"/>
    <n v="10873390"/>
    <d v="1996-06-18T00:00:00"/>
    <n v="28"/>
    <s v="Mesa"/>
    <x v="2"/>
    <n v="14"/>
    <n v="550000"/>
    <x v="0"/>
    <n v="7700000"/>
  </r>
  <r>
    <x v="20"/>
    <x v="0"/>
    <x v="0"/>
    <x v="5"/>
    <s v="Lina"/>
    <n v="11891527"/>
    <d v="1990-01-19T00:00:00"/>
    <n v="34"/>
    <s v="Cama"/>
    <x v="2"/>
    <n v="13"/>
    <n v="2300000"/>
    <x v="1"/>
    <n v="29900000"/>
  </r>
  <r>
    <x v="20"/>
    <x v="0"/>
    <x v="0"/>
    <x v="6"/>
    <s v="Andres"/>
    <n v="10974143"/>
    <d v="1990-07-20T00:00:00"/>
    <n v="34"/>
    <s v="Comedor"/>
    <x v="2"/>
    <n v="12"/>
    <n v="3200000"/>
    <x v="2"/>
    <n v="38400000"/>
  </r>
  <r>
    <x v="20"/>
    <x v="0"/>
    <x v="0"/>
    <x v="7"/>
    <s v="Carolina"/>
    <n v="12147920"/>
    <d v="1990-03-21T00:00:00"/>
    <n v="34"/>
    <s v="Sofá"/>
    <x v="2"/>
    <n v="15"/>
    <n v="1500000"/>
    <x v="0"/>
    <n v="22500000"/>
  </r>
  <r>
    <x v="20"/>
    <x v="0"/>
    <x v="0"/>
    <x v="0"/>
    <s v="Angie"/>
    <n v="12638169"/>
    <d v="1990-04-22T00:00:00"/>
    <n v="34"/>
    <s v="Movil"/>
    <x v="0"/>
    <n v="15"/>
    <n v="2000000"/>
    <x v="0"/>
    <n v="30000000"/>
  </r>
  <r>
    <x v="20"/>
    <x v="0"/>
    <x v="0"/>
    <x v="1"/>
    <s v="Daby"/>
    <n v="10753419"/>
    <d v="1990-06-12T00:00:00"/>
    <n v="34"/>
    <s v="Portatil"/>
    <x v="0"/>
    <n v="18"/>
    <n v="4000000"/>
    <x v="2"/>
    <n v="72000000"/>
  </r>
  <r>
    <x v="21"/>
    <x v="0"/>
    <x v="0"/>
    <x v="2"/>
    <s v="Sergio"/>
    <n v="12288359"/>
    <d v="1992-06-13T00:00:00"/>
    <n v="32"/>
    <s v="Reloj"/>
    <x v="0"/>
    <n v="17"/>
    <n v="800000"/>
    <x v="2"/>
    <n v="13600000"/>
  </r>
  <r>
    <x v="21"/>
    <x v="0"/>
    <x v="0"/>
    <x v="3"/>
    <s v="Carlos"/>
    <n v="11292119"/>
    <d v="1985-06-14T00:00:00"/>
    <n v="39"/>
    <s v="Gafas"/>
    <x v="0"/>
    <n v="20"/>
    <n v="600000"/>
    <x v="0"/>
    <n v="12000000"/>
  </r>
  <r>
    <x v="21"/>
    <x v="0"/>
    <x v="0"/>
    <x v="4"/>
    <s v="Luisa"/>
    <n v="10946132"/>
    <d v="1983-06-15T00:00:00"/>
    <n v="41"/>
    <s v="Audifonos"/>
    <x v="0"/>
    <n v="18"/>
    <n v="500000"/>
    <x v="2"/>
    <n v="9000000"/>
  </r>
  <r>
    <x v="21"/>
    <x v="0"/>
    <x v="0"/>
    <x v="5"/>
    <s v="Felipe"/>
    <n v="11120413"/>
    <d v="1995-06-16T00:00:00"/>
    <n v="29"/>
    <s v="Camisas"/>
    <x v="1"/>
    <n v="14"/>
    <n v="100000"/>
    <x v="1"/>
    <n v="1400000"/>
  </r>
  <r>
    <x v="21"/>
    <x v="0"/>
    <x v="0"/>
    <x v="6"/>
    <s v="Fabian"/>
    <n v="10238431"/>
    <d v="1998-06-17T00:00:00"/>
    <n v="26"/>
    <s v="Pantalones"/>
    <x v="1"/>
    <n v="15"/>
    <n v="250000"/>
    <x v="0"/>
    <n v="3750000"/>
  </r>
  <r>
    <x v="21"/>
    <x v="0"/>
    <x v="0"/>
    <x v="7"/>
    <s v="Julian"/>
    <n v="10873390"/>
    <d v="1996-06-18T00:00:00"/>
    <n v="28"/>
    <s v="Chaquetas"/>
    <x v="1"/>
    <n v="11"/>
    <n v="500000"/>
    <x v="2"/>
    <n v="5500000"/>
  </r>
  <r>
    <x v="21"/>
    <x v="0"/>
    <x v="0"/>
    <x v="0"/>
    <s v="Lina"/>
    <n v="11891527"/>
    <d v="1990-01-19T00:00:00"/>
    <n v="34"/>
    <s v="Cobijas"/>
    <x v="1"/>
    <n v="14"/>
    <n v="180000"/>
    <x v="1"/>
    <n v="2520000"/>
  </r>
  <r>
    <x v="21"/>
    <x v="0"/>
    <x v="0"/>
    <x v="1"/>
    <s v="Andres"/>
    <n v="10974143"/>
    <d v="1990-07-20T00:00:00"/>
    <n v="34"/>
    <s v="Sabanas"/>
    <x v="1"/>
    <n v="12"/>
    <n v="80000"/>
    <x v="2"/>
    <n v="960000"/>
  </r>
  <r>
    <x v="21"/>
    <x v="0"/>
    <x v="0"/>
    <x v="2"/>
    <s v="Carolina"/>
    <n v="12147920"/>
    <d v="1990-03-21T00:00:00"/>
    <n v="34"/>
    <s v="Estantetia"/>
    <x v="2"/>
    <n v="15"/>
    <n v="600000"/>
    <x v="0"/>
    <n v="9000000"/>
  </r>
  <r>
    <x v="21"/>
    <x v="0"/>
    <x v="0"/>
    <x v="3"/>
    <s v="Angie"/>
    <n v="12638169"/>
    <d v="1990-04-22T00:00:00"/>
    <n v="34"/>
    <s v="Sillas"/>
    <x v="2"/>
    <n v="17"/>
    <n v="200000"/>
    <x v="0"/>
    <n v="3400000"/>
  </r>
  <r>
    <x v="22"/>
    <x v="0"/>
    <x v="0"/>
    <x v="4"/>
    <s v="Daby"/>
    <n v="10753419"/>
    <d v="1990-06-12T00:00:00"/>
    <n v="34"/>
    <s v="Mesa"/>
    <x v="2"/>
    <n v="15"/>
    <n v="550000"/>
    <x v="2"/>
    <n v="8250000"/>
  </r>
  <r>
    <x v="22"/>
    <x v="0"/>
    <x v="0"/>
    <x v="5"/>
    <s v="Sergio"/>
    <n v="12288359"/>
    <d v="1992-06-13T00:00:00"/>
    <n v="32"/>
    <s v="Cama"/>
    <x v="2"/>
    <n v="16"/>
    <n v="2300000"/>
    <x v="2"/>
    <n v="36800000"/>
  </r>
  <r>
    <x v="22"/>
    <x v="0"/>
    <x v="0"/>
    <x v="6"/>
    <s v="Carlos"/>
    <n v="11292119"/>
    <d v="1985-06-14T00:00:00"/>
    <n v="39"/>
    <s v="Comedor"/>
    <x v="2"/>
    <n v="13"/>
    <n v="3200000"/>
    <x v="1"/>
    <n v="41600000"/>
  </r>
  <r>
    <x v="22"/>
    <x v="0"/>
    <x v="0"/>
    <x v="7"/>
    <s v="Luisa"/>
    <n v="10946132"/>
    <d v="1983-06-15T00:00:00"/>
    <n v="41"/>
    <s v="Sofá"/>
    <x v="2"/>
    <n v="17"/>
    <n v="1500000"/>
    <x v="1"/>
    <n v="25500000"/>
  </r>
  <r>
    <x v="22"/>
    <x v="0"/>
    <x v="0"/>
    <x v="0"/>
    <s v="Felipe"/>
    <n v="11120413"/>
    <d v="1995-06-16T00:00:00"/>
    <n v="29"/>
    <s v="Movil"/>
    <x v="0"/>
    <n v="12"/>
    <n v="2000000"/>
    <x v="2"/>
    <n v="24000000"/>
  </r>
  <r>
    <x v="22"/>
    <x v="0"/>
    <x v="0"/>
    <x v="1"/>
    <s v="Fabian"/>
    <n v="10238431"/>
    <d v="1998-06-17T00:00:00"/>
    <n v="26"/>
    <s v="Portatil"/>
    <x v="0"/>
    <n v="20"/>
    <n v="4000000"/>
    <x v="2"/>
    <n v="80000000"/>
  </r>
  <r>
    <x v="22"/>
    <x v="0"/>
    <x v="0"/>
    <x v="2"/>
    <s v="Julian"/>
    <n v="10873390"/>
    <d v="1996-06-18T00:00:00"/>
    <n v="28"/>
    <s v="Reloj"/>
    <x v="0"/>
    <n v="11"/>
    <n v="800000"/>
    <x v="1"/>
    <n v="8800000"/>
  </r>
  <r>
    <x v="22"/>
    <x v="0"/>
    <x v="0"/>
    <x v="3"/>
    <s v="Lina"/>
    <n v="11891527"/>
    <d v="1990-01-19T00:00:00"/>
    <n v="34"/>
    <s v="Gafas"/>
    <x v="0"/>
    <n v="13"/>
    <n v="600000"/>
    <x v="0"/>
    <n v="7800000"/>
  </r>
  <r>
    <x v="22"/>
    <x v="0"/>
    <x v="0"/>
    <x v="4"/>
    <s v="Andres"/>
    <n v="10974143"/>
    <d v="1990-07-20T00:00:00"/>
    <n v="34"/>
    <s v="Audifonos"/>
    <x v="0"/>
    <n v="11"/>
    <n v="500000"/>
    <x v="2"/>
    <n v="5500000"/>
  </r>
  <r>
    <x v="22"/>
    <x v="0"/>
    <x v="0"/>
    <x v="5"/>
    <s v="Carolina"/>
    <n v="12147920"/>
    <d v="1990-03-21T00:00:00"/>
    <n v="34"/>
    <s v="Camisas"/>
    <x v="1"/>
    <n v="11"/>
    <n v="100000"/>
    <x v="0"/>
    <n v="1100000"/>
  </r>
  <r>
    <x v="23"/>
    <x v="0"/>
    <x v="1"/>
    <x v="6"/>
    <s v="Angie"/>
    <n v="12638169"/>
    <d v="1990-04-22T00:00:00"/>
    <n v="34"/>
    <s v="Pantalones"/>
    <x v="1"/>
    <n v="12"/>
    <n v="250000"/>
    <x v="1"/>
    <n v="3000000"/>
  </r>
  <r>
    <x v="23"/>
    <x v="0"/>
    <x v="1"/>
    <x v="7"/>
    <s v="Daby"/>
    <n v="10753419"/>
    <d v="1990-06-12T00:00:00"/>
    <n v="34"/>
    <s v="Chaquetas"/>
    <x v="1"/>
    <n v="12"/>
    <n v="500000"/>
    <x v="0"/>
    <n v="6000000"/>
  </r>
  <r>
    <x v="23"/>
    <x v="0"/>
    <x v="1"/>
    <x v="0"/>
    <s v="Sergio"/>
    <n v="12288359"/>
    <d v="1992-06-13T00:00:00"/>
    <n v="32"/>
    <s v="Cobijas"/>
    <x v="1"/>
    <n v="19"/>
    <n v="180000"/>
    <x v="0"/>
    <n v="3420000"/>
  </r>
  <r>
    <x v="23"/>
    <x v="0"/>
    <x v="1"/>
    <x v="1"/>
    <s v="Carlos"/>
    <n v="11292119"/>
    <d v="1985-06-14T00:00:00"/>
    <n v="39"/>
    <s v="Sabanas"/>
    <x v="1"/>
    <n v="11"/>
    <n v="80000"/>
    <x v="2"/>
    <n v="880000"/>
  </r>
  <r>
    <x v="23"/>
    <x v="0"/>
    <x v="1"/>
    <x v="2"/>
    <s v="Luisa"/>
    <n v="10946132"/>
    <d v="1983-06-15T00:00:00"/>
    <n v="41"/>
    <s v="Estantetia"/>
    <x v="2"/>
    <n v="17"/>
    <n v="600000"/>
    <x v="2"/>
    <n v="10200000"/>
  </r>
  <r>
    <x v="23"/>
    <x v="0"/>
    <x v="1"/>
    <x v="3"/>
    <s v="Felipe"/>
    <n v="11120413"/>
    <d v="1995-06-16T00:00:00"/>
    <n v="29"/>
    <s v="Sillas"/>
    <x v="2"/>
    <n v="18"/>
    <n v="200000"/>
    <x v="2"/>
    <n v="3600000"/>
  </r>
  <r>
    <x v="23"/>
    <x v="0"/>
    <x v="1"/>
    <x v="4"/>
    <s v="Fabian"/>
    <n v="10238431"/>
    <d v="1998-06-17T00:00:00"/>
    <n v="26"/>
    <s v="Mesa"/>
    <x v="2"/>
    <n v="12"/>
    <n v="550000"/>
    <x v="0"/>
    <n v="6600000"/>
  </r>
  <r>
    <x v="23"/>
    <x v="0"/>
    <x v="1"/>
    <x v="5"/>
    <s v="Julian"/>
    <n v="10873390"/>
    <d v="1996-06-18T00:00:00"/>
    <n v="28"/>
    <s v="Cama"/>
    <x v="2"/>
    <n v="20"/>
    <n v="2300000"/>
    <x v="2"/>
    <n v="46000000"/>
  </r>
  <r>
    <x v="23"/>
    <x v="0"/>
    <x v="1"/>
    <x v="6"/>
    <s v="Lina"/>
    <n v="11891527"/>
    <d v="1990-01-19T00:00:00"/>
    <n v="34"/>
    <s v="Comedor"/>
    <x v="2"/>
    <n v="18"/>
    <n v="3200000"/>
    <x v="0"/>
    <n v="57600000"/>
  </r>
  <r>
    <x v="23"/>
    <x v="0"/>
    <x v="1"/>
    <x v="7"/>
    <s v="Andres"/>
    <n v="10974143"/>
    <d v="1990-07-20T00:00:00"/>
    <n v="34"/>
    <s v="Sofá"/>
    <x v="2"/>
    <n v="20"/>
    <n v="1500000"/>
    <x v="2"/>
    <n v="30000000"/>
  </r>
  <r>
    <x v="24"/>
    <x v="0"/>
    <x v="1"/>
    <x v="0"/>
    <s v="Carolina"/>
    <n v="12147920"/>
    <d v="1990-03-21T00:00:00"/>
    <n v="34"/>
    <s v="Movil"/>
    <x v="0"/>
    <n v="10"/>
    <n v="2000000"/>
    <x v="1"/>
    <n v="20000000"/>
  </r>
  <r>
    <x v="24"/>
    <x v="0"/>
    <x v="1"/>
    <x v="1"/>
    <s v="Angie"/>
    <n v="12638169"/>
    <d v="1990-04-22T00:00:00"/>
    <n v="34"/>
    <s v="Portatil"/>
    <x v="0"/>
    <n v="11"/>
    <n v="4000000"/>
    <x v="2"/>
    <n v="44000000"/>
  </r>
  <r>
    <x v="24"/>
    <x v="0"/>
    <x v="1"/>
    <x v="2"/>
    <s v="Daby"/>
    <n v="10753419"/>
    <d v="1990-06-12T00:00:00"/>
    <n v="34"/>
    <s v="Reloj"/>
    <x v="0"/>
    <n v="17"/>
    <n v="800000"/>
    <x v="2"/>
    <n v="13600000"/>
  </r>
  <r>
    <x v="24"/>
    <x v="0"/>
    <x v="1"/>
    <x v="3"/>
    <s v="Sergio"/>
    <n v="12288359"/>
    <d v="1992-06-13T00:00:00"/>
    <n v="32"/>
    <s v="Gafas"/>
    <x v="0"/>
    <n v="13"/>
    <n v="600000"/>
    <x v="1"/>
    <n v="7800000"/>
  </r>
  <r>
    <x v="24"/>
    <x v="0"/>
    <x v="1"/>
    <x v="4"/>
    <s v="Carlos"/>
    <n v="11292119"/>
    <d v="1985-06-14T00:00:00"/>
    <n v="39"/>
    <s v="Audifonos"/>
    <x v="0"/>
    <n v="16"/>
    <n v="500000"/>
    <x v="1"/>
    <n v="8000000"/>
  </r>
  <r>
    <x v="24"/>
    <x v="0"/>
    <x v="1"/>
    <x v="5"/>
    <s v="Luisa"/>
    <n v="10946132"/>
    <d v="1983-06-15T00:00:00"/>
    <n v="41"/>
    <s v="Camisas"/>
    <x v="1"/>
    <n v="15"/>
    <n v="100000"/>
    <x v="2"/>
    <n v="1500000"/>
  </r>
  <r>
    <x v="24"/>
    <x v="0"/>
    <x v="1"/>
    <x v="6"/>
    <s v="Felipe"/>
    <n v="11120413"/>
    <d v="1995-06-16T00:00:00"/>
    <n v="29"/>
    <s v="Pantalones"/>
    <x v="1"/>
    <n v="12"/>
    <n v="250000"/>
    <x v="1"/>
    <n v="3000000"/>
  </r>
  <r>
    <x v="24"/>
    <x v="0"/>
    <x v="1"/>
    <x v="7"/>
    <s v="Fabian"/>
    <n v="10238431"/>
    <d v="1998-06-17T00:00:00"/>
    <n v="26"/>
    <s v="Chaquetas"/>
    <x v="1"/>
    <n v="10"/>
    <n v="500000"/>
    <x v="1"/>
    <n v="5000000"/>
  </r>
  <r>
    <x v="24"/>
    <x v="0"/>
    <x v="1"/>
    <x v="0"/>
    <s v="Julian"/>
    <n v="10873390"/>
    <d v="1996-06-18T00:00:00"/>
    <n v="28"/>
    <s v="Cobijas"/>
    <x v="1"/>
    <n v="11"/>
    <n v="180000"/>
    <x v="1"/>
    <n v="1980000"/>
  </r>
  <r>
    <x v="24"/>
    <x v="0"/>
    <x v="1"/>
    <x v="1"/>
    <s v="Lina"/>
    <n v="11891527"/>
    <d v="1990-01-19T00:00:00"/>
    <n v="34"/>
    <s v="Sabanas"/>
    <x v="1"/>
    <n v="19"/>
    <n v="80000"/>
    <x v="1"/>
    <n v="1520000"/>
  </r>
  <r>
    <x v="25"/>
    <x v="0"/>
    <x v="1"/>
    <x v="2"/>
    <s v="Andres"/>
    <n v="10974143"/>
    <d v="1990-07-20T00:00:00"/>
    <n v="34"/>
    <s v="Estantetia"/>
    <x v="2"/>
    <n v="16"/>
    <n v="600000"/>
    <x v="0"/>
    <n v="9600000"/>
  </r>
  <r>
    <x v="25"/>
    <x v="0"/>
    <x v="1"/>
    <x v="3"/>
    <s v="Carolina"/>
    <n v="12147920"/>
    <d v="1990-03-21T00:00:00"/>
    <n v="34"/>
    <s v="Sillas"/>
    <x v="2"/>
    <n v="12"/>
    <n v="200000"/>
    <x v="0"/>
    <n v="2400000"/>
  </r>
  <r>
    <x v="25"/>
    <x v="0"/>
    <x v="1"/>
    <x v="4"/>
    <s v="Angie"/>
    <n v="12638169"/>
    <d v="1990-04-22T00:00:00"/>
    <n v="34"/>
    <s v="Mesa"/>
    <x v="2"/>
    <n v="19"/>
    <n v="550000"/>
    <x v="0"/>
    <n v="10450000"/>
  </r>
  <r>
    <x v="25"/>
    <x v="0"/>
    <x v="1"/>
    <x v="5"/>
    <s v="Daby"/>
    <n v="10753419"/>
    <d v="1990-06-12T00:00:00"/>
    <n v="34"/>
    <s v="Cama"/>
    <x v="2"/>
    <n v="11"/>
    <n v="2300000"/>
    <x v="2"/>
    <n v="25300000"/>
  </r>
  <r>
    <x v="25"/>
    <x v="0"/>
    <x v="1"/>
    <x v="6"/>
    <s v="Sergio"/>
    <n v="12288359"/>
    <d v="1992-06-13T00:00:00"/>
    <n v="32"/>
    <s v="Comedor"/>
    <x v="2"/>
    <n v="13"/>
    <n v="3200000"/>
    <x v="2"/>
    <n v="41600000"/>
  </r>
  <r>
    <x v="25"/>
    <x v="0"/>
    <x v="1"/>
    <x v="7"/>
    <s v="Carlos"/>
    <n v="11292119"/>
    <d v="1985-06-14T00:00:00"/>
    <n v="39"/>
    <s v="Sofá"/>
    <x v="2"/>
    <n v="12"/>
    <n v="1500000"/>
    <x v="1"/>
    <n v="18000000"/>
  </r>
  <r>
    <x v="25"/>
    <x v="0"/>
    <x v="1"/>
    <x v="0"/>
    <s v="Luisa"/>
    <n v="10946132"/>
    <d v="1983-06-15T00:00:00"/>
    <n v="41"/>
    <s v="Movil"/>
    <x v="0"/>
    <n v="12"/>
    <n v="2000000"/>
    <x v="1"/>
    <n v="24000000"/>
  </r>
  <r>
    <x v="25"/>
    <x v="0"/>
    <x v="1"/>
    <x v="1"/>
    <s v="Felipe"/>
    <n v="11120413"/>
    <d v="1995-06-16T00:00:00"/>
    <n v="29"/>
    <s v="Portatil"/>
    <x v="0"/>
    <n v="12"/>
    <n v="4000000"/>
    <x v="2"/>
    <n v="48000000"/>
  </r>
  <r>
    <x v="25"/>
    <x v="0"/>
    <x v="1"/>
    <x v="2"/>
    <s v="Fabian"/>
    <n v="10238431"/>
    <d v="1998-06-17T00:00:00"/>
    <n v="26"/>
    <s v="Reloj"/>
    <x v="0"/>
    <n v="12"/>
    <n v="800000"/>
    <x v="2"/>
    <n v="9600000"/>
  </r>
  <r>
    <x v="25"/>
    <x v="0"/>
    <x v="1"/>
    <x v="3"/>
    <s v="Julian"/>
    <n v="10873390"/>
    <d v="1996-06-18T00:00:00"/>
    <n v="28"/>
    <s v="Gafas"/>
    <x v="0"/>
    <n v="10"/>
    <n v="600000"/>
    <x v="2"/>
    <n v="6000000"/>
  </r>
  <r>
    <x v="26"/>
    <x v="0"/>
    <x v="1"/>
    <x v="4"/>
    <s v="Lina"/>
    <n v="11891527"/>
    <d v="1990-01-19T00:00:00"/>
    <n v="34"/>
    <s v="Audifonos"/>
    <x v="0"/>
    <n v="19"/>
    <n v="500000"/>
    <x v="2"/>
    <n v="9500000"/>
  </r>
  <r>
    <x v="26"/>
    <x v="0"/>
    <x v="1"/>
    <x v="5"/>
    <s v="Andres"/>
    <n v="10974143"/>
    <d v="1990-07-20T00:00:00"/>
    <n v="34"/>
    <s v="Camisas"/>
    <x v="1"/>
    <n v="10"/>
    <n v="100000"/>
    <x v="2"/>
    <n v="1000000"/>
  </r>
  <r>
    <x v="26"/>
    <x v="0"/>
    <x v="1"/>
    <x v="6"/>
    <s v="Carolina"/>
    <n v="12147920"/>
    <d v="1990-03-21T00:00:00"/>
    <n v="34"/>
    <s v="Pantalones"/>
    <x v="1"/>
    <n v="15"/>
    <n v="250000"/>
    <x v="1"/>
    <n v="3750000"/>
  </r>
  <r>
    <x v="26"/>
    <x v="0"/>
    <x v="1"/>
    <x v="7"/>
    <s v="Angie"/>
    <n v="12638169"/>
    <d v="1990-04-22T00:00:00"/>
    <n v="34"/>
    <s v="Chaquetas"/>
    <x v="1"/>
    <n v="20"/>
    <n v="500000"/>
    <x v="1"/>
    <n v="10000000"/>
  </r>
  <r>
    <x v="26"/>
    <x v="0"/>
    <x v="1"/>
    <x v="0"/>
    <s v="Daby"/>
    <n v="10753419"/>
    <d v="1990-06-12T00:00:00"/>
    <n v="34"/>
    <s v="Cobijas"/>
    <x v="1"/>
    <n v="17"/>
    <n v="180000"/>
    <x v="1"/>
    <n v="3060000"/>
  </r>
  <r>
    <x v="26"/>
    <x v="0"/>
    <x v="1"/>
    <x v="1"/>
    <s v="Sergio"/>
    <n v="12288359"/>
    <d v="1992-06-13T00:00:00"/>
    <n v="32"/>
    <s v="Sabanas"/>
    <x v="1"/>
    <n v="18"/>
    <n v="80000"/>
    <x v="0"/>
    <n v="1440000"/>
  </r>
  <r>
    <x v="26"/>
    <x v="0"/>
    <x v="1"/>
    <x v="2"/>
    <s v="Carlos"/>
    <n v="11292119"/>
    <d v="1985-06-14T00:00:00"/>
    <n v="39"/>
    <s v="Estantetia"/>
    <x v="2"/>
    <n v="16"/>
    <n v="600000"/>
    <x v="2"/>
    <n v="9600000"/>
  </r>
  <r>
    <x v="26"/>
    <x v="0"/>
    <x v="1"/>
    <x v="3"/>
    <s v="Luisa"/>
    <n v="10946132"/>
    <d v="1983-06-15T00:00:00"/>
    <n v="41"/>
    <s v="Sillas"/>
    <x v="2"/>
    <n v="20"/>
    <n v="200000"/>
    <x v="2"/>
    <n v="4000000"/>
  </r>
  <r>
    <x v="26"/>
    <x v="0"/>
    <x v="1"/>
    <x v="4"/>
    <s v="Felipe"/>
    <n v="11120413"/>
    <d v="1995-06-16T00:00:00"/>
    <n v="29"/>
    <s v="Mesa"/>
    <x v="2"/>
    <n v="20"/>
    <n v="550000"/>
    <x v="2"/>
    <n v="11000000"/>
  </r>
  <r>
    <x v="26"/>
    <x v="0"/>
    <x v="1"/>
    <x v="5"/>
    <s v="Fabian"/>
    <n v="10238431"/>
    <d v="1998-06-17T00:00:00"/>
    <n v="26"/>
    <s v="Cama"/>
    <x v="2"/>
    <n v="16"/>
    <n v="2300000"/>
    <x v="2"/>
    <n v="36800000"/>
  </r>
  <r>
    <x v="27"/>
    <x v="0"/>
    <x v="1"/>
    <x v="6"/>
    <s v="Julian"/>
    <n v="10873390"/>
    <d v="1996-06-18T00:00:00"/>
    <n v="28"/>
    <s v="Comedor"/>
    <x v="2"/>
    <n v="11"/>
    <n v="3200000"/>
    <x v="1"/>
    <n v="35200000"/>
  </r>
  <r>
    <x v="27"/>
    <x v="0"/>
    <x v="1"/>
    <x v="7"/>
    <s v="Lina"/>
    <n v="11891527"/>
    <d v="1990-01-19T00:00:00"/>
    <n v="34"/>
    <s v="Sofá"/>
    <x v="2"/>
    <n v="11"/>
    <n v="1500000"/>
    <x v="2"/>
    <n v="16500000"/>
  </r>
  <r>
    <x v="27"/>
    <x v="0"/>
    <x v="1"/>
    <x v="0"/>
    <s v="Andres"/>
    <n v="10974143"/>
    <d v="1990-07-20T00:00:00"/>
    <n v="34"/>
    <s v="Movil"/>
    <x v="0"/>
    <n v="18"/>
    <n v="2000000"/>
    <x v="1"/>
    <n v="36000000"/>
  </r>
  <r>
    <x v="27"/>
    <x v="0"/>
    <x v="1"/>
    <x v="1"/>
    <s v="Carolina"/>
    <n v="12147920"/>
    <d v="1990-03-21T00:00:00"/>
    <n v="34"/>
    <s v="Portatil"/>
    <x v="0"/>
    <n v="15"/>
    <n v="4000000"/>
    <x v="1"/>
    <n v="60000000"/>
  </r>
  <r>
    <x v="27"/>
    <x v="0"/>
    <x v="1"/>
    <x v="2"/>
    <s v="Angie"/>
    <n v="12638169"/>
    <d v="1990-04-22T00:00:00"/>
    <n v="34"/>
    <s v="Reloj"/>
    <x v="0"/>
    <n v="19"/>
    <n v="800000"/>
    <x v="1"/>
    <n v="15200000"/>
  </r>
  <r>
    <x v="27"/>
    <x v="0"/>
    <x v="1"/>
    <x v="3"/>
    <s v="Daby"/>
    <n v="10753419"/>
    <d v="1990-06-12T00:00:00"/>
    <n v="34"/>
    <s v="Gafas"/>
    <x v="0"/>
    <n v="15"/>
    <n v="600000"/>
    <x v="1"/>
    <n v="9000000"/>
  </r>
  <r>
    <x v="27"/>
    <x v="0"/>
    <x v="1"/>
    <x v="4"/>
    <s v="Sergio"/>
    <n v="12288359"/>
    <d v="1992-06-13T00:00:00"/>
    <n v="32"/>
    <s v="Audifonos"/>
    <x v="0"/>
    <n v="12"/>
    <n v="500000"/>
    <x v="0"/>
    <n v="6000000"/>
  </r>
  <r>
    <x v="27"/>
    <x v="0"/>
    <x v="1"/>
    <x v="5"/>
    <s v="Carlos"/>
    <n v="11292119"/>
    <d v="1985-06-14T00:00:00"/>
    <n v="39"/>
    <s v="Camisas"/>
    <x v="1"/>
    <n v="15"/>
    <n v="100000"/>
    <x v="2"/>
    <n v="1500000"/>
  </r>
  <r>
    <x v="27"/>
    <x v="0"/>
    <x v="1"/>
    <x v="6"/>
    <s v="Luisa"/>
    <n v="10946132"/>
    <d v="1983-06-15T00:00:00"/>
    <n v="41"/>
    <s v="Pantalones"/>
    <x v="1"/>
    <n v="17"/>
    <n v="250000"/>
    <x v="1"/>
    <n v="4250000"/>
  </r>
  <r>
    <x v="27"/>
    <x v="0"/>
    <x v="1"/>
    <x v="7"/>
    <s v="Felipe"/>
    <n v="11120413"/>
    <d v="1995-06-16T00:00:00"/>
    <n v="29"/>
    <s v="Chaquetas"/>
    <x v="1"/>
    <n v="10"/>
    <n v="500000"/>
    <x v="0"/>
    <n v="5000000"/>
  </r>
  <r>
    <x v="28"/>
    <x v="0"/>
    <x v="1"/>
    <x v="0"/>
    <s v="Fabian"/>
    <n v="10238431"/>
    <d v="1998-06-17T00:00:00"/>
    <n v="26"/>
    <s v="Cobijas"/>
    <x v="1"/>
    <n v="13"/>
    <n v="180000"/>
    <x v="0"/>
    <n v="2340000"/>
  </r>
  <r>
    <x v="28"/>
    <x v="0"/>
    <x v="1"/>
    <x v="1"/>
    <s v="Julian"/>
    <n v="10873390"/>
    <d v="1996-06-18T00:00:00"/>
    <n v="28"/>
    <s v="Sabanas"/>
    <x v="1"/>
    <n v="12"/>
    <n v="80000"/>
    <x v="1"/>
    <n v="960000"/>
  </r>
  <r>
    <x v="28"/>
    <x v="0"/>
    <x v="1"/>
    <x v="2"/>
    <s v="Lina"/>
    <n v="11891527"/>
    <d v="1990-01-19T00:00:00"/>
    <n v="34"/>
    <s v="Estantetia"/>
    <x v="2"/>
    <n v="18"/>
    <n v="600000"/>
    <x v="0"/>
    <n v="10800000"/>
  </r>
  <r>
    <x v="28"/>
    <x v="0"/>
    <x v="1"/>
    <x v="3"/>
    <s v="Andres"/>
    <n v="10974143"/>
    <d v="1990-07-20T00:00:00"/>
    <n v="34"/>
    <s v="Sillas"/>
    <x v="2"/>
    <n v="10"/>
    <n v="200000"/>
    <x v="1"/>
    <n v="2000000"/>
  </r>
  <r>
    <x v="28"/>
    <x v="0"/>
    <x v="1"/>
    <x v="4"/>
    <s v="Carolina"/>
    <n v="12147920"/>
    <d v="1990-03-21T00:00:00"/>
    <n v="34"/>
    <s v="Mesa"/>
    <x v="2"/>
    <n v="19"/>
    <n v="550000"/>
    <x v="1"/>
    <n v="10450000"/>
  </r>
  <r>
    <x v="28"/>
    <x v="0"/>
    <x v="1"/>
    <x v="5"/>
    <s v="Angie"/>
    <n v="12638169"/>
    <d v="1990-04-22T00:00:00"/>
    <n v="34"/>
    <s v="Cama"/>
    <x v="2"/>
    <n v="12"/>
    <n v="2300000"/>
    <x v="0"/>
    <n v="27600000"/>
  </r>
  <r>
    <x v="28"/>
    <x v="0"/>
    <x v="1"/>
    <x v="6"/>
    <s v="Daby"/>
    <n v="10753419"/>
    <d v="1990-06-12T00:00:00"/>
    <n v="34"/>
    <s v="Comedor"/>
    <x v="2"/>
    <n v="13"/>
    <n v="3200000"/>
    <x v="2"/>
    <n v="41600000"/>
  </r>
  <r>
    <x v="28"/>
    <x v="0"/>
    <x v="1"/>
    <x v="7"/>
    <s v="Sergio"/>
    <n v="12288359"/>
    <d v="1992-06-13T00:00:00"/>
    <n v="32"/>
    <s v="Sofá"/>
    <x v="2"/>
    <n v="13"/>
    <n v="1500000"/>
    <x v="2"/>
    <n v="19500000"/>
  </r>
  <r>
    <x v="28"/>
    <x v="0"/>
    <x v="1"/>
    <x v="0"/>
    <s v="Carlos"/>
    <n v="11292119"/>
    <d v="1985-06-14T00:00:00"/>
    <n v="39"/>
    <s v="Movil"/>
    <x v="0"/>
    <n v="10"/>
    <n v="2000000"/>
    <x v="2"/>
    <n v="20000000"/>
  </r>
  <r>
    <x v="28"/>
    <x v="0"/>
    <x v="1"/>
    <x v="1"/>
    <s v="Luisa"/>
    <n v="10946132"/>
    <d v="1983-06-15T00:00:00"/>
    <n v="41"/>
    <s v="Portatil"/>
    <x v="0"/>
    <n v="18"/>
    <n v="4000000"/>
    <x v="1"/>
    <n v="72000000"/>
  </r>
  <r>
    <x v="29"/>
    <x v="0"/>
    <x v="1"/>
    <x v="2"/>
    <s v="Felipe"/>
    <n v="11120413"/>
    <d v="1995-06-16T00:00:00"/>
    <n v="29"/>
    <s v="Reloj"/>
    <x v="0"/>
    <n v="16"/>
    <n v="800000"/>
    <x v="1"/>
    <n v="12800000"/>
  </r>
  <r>
    <x v="29"/>
    <x v="0"/>
    <x v="1"/>
    <x v="3"/>
    <s v="Fabian"/>
    <n v="10238431"/>
    <d v="1998-06-17T00:00:00"/>
    <n v="26"/>
    <s v="Gafas"/>
    <x v="0"/>
    <n v="12"/>
    <n v="600000"/>
    <x v="1"/>
    <n v="7200000"/>
  </r>
  <r>
    <x v="29"/>
    <x v="0"/>
    <x v="1"/>
    <x v="4"/>
    <s v="Julian"/>
    <n v="10873390"/>
    <d v="1996-06-18T00:00:00"/>
    <n v="28"/>
    <s v="Audifonos"/>
    <x v="0"/>
    <n v="10"/>
    <n v="500000"/>
    <x v="0"/>
    <n v="5000000"/>
  </r>
  <r>
    <x v="29"/>
    <x v="0"/>
    <x v="1"/>
    <x v="5"/>
    <s v="Lina"/>
    <n v="11891527"/>
    <d v="1990-01-19T00:00:00"/>
    <n v="34"/>
    <s v="Camisas"/>
    <x v="1"/>
    <n v="15"/>
    <n v="100000"/>
    <x v="2"/>
    <n v="1500000"/>
  </r>
  <r>
    <x v="29"/>
    <x v="0"/>
    <x v="1"/>
    <x v="6"/>
    <s v="Andres"/>
    <n v="10974143"/>
    <d v="1990-07-20T00:00:00"/>
    <n v="34"/>
    <s v="Pantalones"/>
    <x v="1"/>
    <n v="15"/>
    <n v="250000"/>
    <x v="1"/>
    <n v="3750000"/>
  </r>
  <r>
    <x v="29"/>
    <x v="0"/>
    <x v="1"/>
    <x v="7"/>
    <s v="Carolina"/>
    <n v="12147920"/>
    <d v="1990-03-21T00:00:00"/>
    <n v="34"/>
    <s v="Chaquetas"/>
    <x v="1"/>
    <n v="13"/>
    <n v="500000"/>
    <x v="2"/>
    <n v="6500000"/>
  </r>
  <r>
    <x v="29"/>
    <x v="0"/>
    <x v="1"/>
    <x v="0"/>
    <s v="Angie"/>
    <n v="12638169"/>
    <d v="1990-04-22T00:00:00"/>
    <n v="34"/>
    <s v="Cobijas"/>
    <x v="1"/>
    <n v="16"/>
    <n v="180000"/>
    <x v="0"/>
    <n v="2880000"/>
  </r>
  <r>
    <x v="29"/>
    <x v="0"/>
    <x v="1"/>
    <x v="1"/>
    <s v="Daby"/>
    <n v="10753419"/>
    <d v="1990-06-12T00:00:00"/>
    <n v="34"/>
    <s v="Sabanas"/>
    <x v="1"/>
    <n v="13"/>
    <n v="80000"/>
    <x v="2"/>
    <n v="1040000"/>
  </r>
  <r>
    <x v="29"/>
    <x v="0"/>
    <x v="1"/>
    <x v="2"/>
    <s v="Sergio"/>
    <n v="12288359"/>
    <d v="1992-06-13T00:00:00"/>
    <n v="32"/>
    <s v="Estantetia"/>
    <x v="2"/>
    <n v="17"/>
    <n v="600000"/>
    <x v="0"/>
    <n v="10200000"/>
  </r>
  <r>
    <x v="29"/>
    <x v="0"/>
    <x v="1"/>
    <x v="3"/>
    <s v="Carlos"/>
    <n v="11292119"/>
    <d v="1985-06-14T00:00:00"/>
    <n v="39"/>
    <s v="Sillas"/>
    <x v="2"/>
    <n v="14"/>
    <n v="200000"/>
    <x v="2"/>
    <n v="2800000"/>
  </r>
  <r>
    <x v="30"/>
    <x v="0"/>
    <x v="1"/>
    <x v="4"/>
    <s v="Luisa"/>
    <n v="10946132"/>
    <d v="1983-06-15T00:00:00"/>
    <n v="41"/>
    <s v="Mesa"/>
    <x v="2"/>
    <n v="11"/>
    <n v="550000"/>
    <x v="0"/>
    <n v="6050000"/>
  </r>
  <r>
    <x v="30"/>
    <x v="0"/>
    <x v="1"/>
    <x v="5"/>
    <s v="Felipe"/>
    <n v="11120413"/>
    <d v="1995-06-16T00:00:00"/>
    <n v="29"/>
    <s v="Cama"/>
    <x v="2"/>
    <n v="18"/>
    <n v="2300000"/>
    <x v="2"/>
    <n v="41400000"/>
  </r>
  <r>
    <x v="30"/>
    <x v="0"/>
    <x v="1"/>
    <x v="6"/>
    <s v="Fabian"/>
    <n v="10238431"/>
    <d v="1998-06-17T00:00:00"/>
    <n v="26"/>
    <s v="Comedor"/>
    <x v="2"/>
    <n v="12"/>
    <n v="3200000"/>
    <x v="1"/>
    <n v="38400000"/>
  </r>
  <r>
    <x v="30"/>
    <x v="0"/>
    <x v="1"/>
    <x v="7"/>
    <s v="Julian"/>
    <n v="10873390"/>
    <d v="1996-06-18T00:00:00"/>
    <n v="28"/>
    <s v="Sofá"/>
    <x v="2"/>
    <n v="20"/>
    <n v="1500000"/>
    <x v="0"/>
    <n v="30000000"/>
  </r>
  <r>
    <x v="30"/>
    <x v="0"/>
    <x v="1"/>
    <x v="0"/>
    <s v="Lina"/>
    <n v="11891527"/>
    <d v="1990-01-19T00:00:00"/>
    <n v="34"/>
    <s v="Movil"/>
    <x v="0"/>
    <n v="16"/>
    <n v="2000000"/>
    <x v="2"/>
    <n v="32000000"/>
  </r>
  <r>
    <x v="30"/>
    <x v="0"/>
    <x v="1"/>
    <x v="1"/>
    <s v="Andres"/>
    <n v="10974143"/>
    <d v="1990-07-20T00:00:00"/>
    <n v="34"/>
    <s v="Portatil"/>
    <x v="0"/>
    <n v="16"/>
    <n v="4000000"/>
    <x v="1"/>
    <n v="64000000"/>
  </r>
  <r>
    <x v="30"/>
    <x v="0"/>
    <x v="1"/>
    <x v="2"/>
    <s v="Carolina"/>
    <n v="12147920"/>
    <d v="1990-03-21T00:00:00"/>
    <n v="34"/>
    <s v="Reloj"/>
    <x v="0"/>
    <n v="18"/>
    <n v="800000"/>
    <x v="2"/>
    <n v="14400000"/>
  </r>
  <r>
    <x v="30"/>
    <x v="0"/>
    <x v="1"/>
    <x v="3"/>
    <s v="Angie"/>
    <n v="12638169"/>
    <d v="1990-04-22T00:00:00"/>
    <n v="34"/>
    <s v="Gafas"/>
    <x v="0"/>
    <n v="19"/>
    <n v="600000"/>
    <x v="1"/>
    <n v="11400000"/>
  </r>
  <r>
    <x v="30"/>
    <x v="0"/>
    <x v="1"/>
    <x v="4"/>
    <s v="Daby"/>
    <n v="10753419"/>
    <d v="1990-06-12T00:00:00"/>
    <n v="34"/>
    <s v="Audifonos"/>
    <x v="0"/>
    <n v="17"/>
    <n v="500000"/>
    <x v="2"/>
    <n v="8500000"/>
  </r>
  <r>
    <x v="30"/>
    <x v="0"/>
    <x v="1"/>
    <x v="5"/>
    <s v="Sergio"/>
    <n v="12288359"/>
    <d v="1992-06-13T00:00:00"/>
    <n v="32"/>
    <s v="Camisas"/>
    <x v="1"/>
    <n v="12"/>
    <n v="100000"/>
    <x v="0"/>
    <n v="1200000"/>
  </r>
  <r>
    <x v="31"/>
    <x v="0"/>
    <x v="1"/>
    <x v="6"/>
    <s v="Carlos"/>
    <n v="11292119"/>
    <d v="1985-06-14T00:00:00"/>
    <n v="39"/>
    <s v="Pantalones"/>
    <x v="1"/>
    <n v="15"/>
    <n v="250000"/>
    <x v="0"/>
    <n v="3750000"/>
  </r>
  <r>
    <x v="31"/>
    <x v="0"/>
    <x v="1"/>
    <x v="7"/>
    <s v="Luisa"/>
    <n v="10946132"/>
    <d v="1983-06-15T00:00:00"/>
    <n v="41"/>
    <s v="Chaquetas"/>
    <x v="1"/>
    <n v="18"/>
    <n v="500000"/>
    <x v="1"/>
    <n v="9000000"/>
  </r>
  <r>
    <x v="31"/>
    <x v="0"/>
    <x v="1"/>
    <x v="0"/>
    <s v="Felipe"/>
    <n v="11120413"/>
    <d v="1995-06-16T00:00:00"/>
    <n v="29"/>
    <s v="Cobijas"/>
    <x v="1"/>
    <n v="11"/>
    <n v="180000"/>
    <x v="2"/>
    <n v="1980000"/>
  </r>
  <r>
    <x v="31"/>
    <x v="0"/>
    <x v="1"/>
    <x v="1"/>
    <s v="Fabian"/>
    <n v="10238431"/>
    <d v="1998-06-17T00:00:00"/>
    <n v="26"/>
    <s v="Sabanas"/>
    <x v="1"/>
    <n v="11"/>
    <n v="80000"/>
    <x v="0"/>
    <n v="880000"/>
  </r>
  <r>
    <x v="31"/>
    <x v="0"/>
    <x v="1"/>
    <x v="2"/>
    <s v="Julian"/>
    <n v="10873390"/>
    <d v="1996-06-18T00:00:00"/>
    <n v="28"/>
    <s v="Estantetia"/>
    <x v="2"/>
    <n v="18"/>
    <n v="600000"/>
    <x v="0"/>
    <n v="10800000"/>
  </r>
  <r>
    <x v="31"/>
    <x v="0"/>
    <x v="1"/>
    <x v="3"/>
    <s v="Lina"/>
    <n v="11891527"/>
    <d v="1990-01-19T00:00:00"/>
    <n v="34"/>
    <s v="Sillas"/>
    <x v="2"/>
    <n v="15"/>
    <n v="200000"/>
    <x v="2"/>
    <n v="3000000"/>
  </r>
  <r>
    <x v="31"/>
    <x v="0"/>
    <x v="1"/>
    <x v="4"/>
    <s v="Andres"/>
    <n v="10974143"/>
    <d v="1990-07-20T00:00:00"/>
    <n v="34"/>
    <s v="Mesa"/>
    <x v="2"/>
    <n v="19"/>
    <n v="550000"/>
    <x v="0"/>
    <n v="10450000"/>
  </r>
  <r>
    <x v="31"/>
    <x v="0"/>
    <x v="1"/>
    <x v="5"/>
    <s v="Carolina"/>
    <n v="12147920"/>
    <d v="1990-03-21T00:00:00"/>
    <n v="34"/>
    <s v="Cama"/>
    <x v="2"/>
    <n v="18"/>
    <n v="2300000"/>
    <x v="2"/>
    <n v="41400000"/>
  </r>
  <r>
    <x v="31"/>
    <x v="0"/>
    <x v="1"/>
    <x v="6"/>
    <s v="Angie"/>
    <n v="12638169"/>
    <d v="1990-04-22T00:00:00"/>
    <n v="34"/>
    <s v="Comedor"/>
    <x v="2"/>
    <n v="11"/>
    <n v="3200000"/>
    <x v="0"/>
    <n v="35200000"/>
  </r>
  <r>
    <x v="31"/>
    <x v="0"/>
    <x v="1"/>
    <x v="7"/>
    <s v="Daby"/>
    <n v="10753419"/>
    <d v="1990-06-12T00:00:00"/>
    <n v="34"/>
    <s v="Sofá"/>
    <x v="2"/>
    <n v="16"/>
    <n v="1500000"/>
    <x v="2"/>
    <n v="24000000"/>
  </r>
  <r>
    <x v="32"/>
    <x v="0"/>
    <x v="1"/>
    <x v="0"/>
    <s v="Sergio"/>
    <n v="12288359"/>
    <d v="1992-06-13T00:00:00"/>
    <n v="32"/>
    <s v="Movil"/>
    <x v="0"/>
    <n v="18"/>
    <n v="2000000"/>
    <x v="1"/>
    <n v="36000000"/>
  </r>
  <r>
    <x v="32"/>
    <x v="0"/>
    <x v="1"/>
    <x v="1"/>
    <s v="Carlos"/>
    <n v="11292119"/>
    <d v="1985-06-14T00:00:00"/>
    <n v="39"/>
    <s v="Portatil"/>
    <x v="0"/>
    <n v="18"/>
    <n v="4000000"/>
    <x v="0"/>
    <n v="72000000"/>
  </r>
  <r>
    <x v="32"/>
    <x v="0"/>
    <x v="1"/>
    <x v="2"/>
    <s v="Luisa"/>
    <n v="10946132"/>
    <d v="1983-06-15T00:00:00"/>
    <n v="41"/>
    <s v="Reloj"/>
    <x v="0"/>
    <n v="17"/>
    <n v="800000"/>
    <x v="2"/>
    <n v="13600000"/>
  </r>
  <r>
    <x v="32"/>
    <x v="0"/>
    <x v="1"/>
    <x v="3"/>
    <s v="Felipe"/>
    <n v="11120413"/>
    <d v="1995-06-16T00:00:00"/>
    <n v="29"/>
    <s v="Gafas"/>
    <x v="0"/>
    <n v="12"/>
    <n v="600000"/>
    <x v="2"/>
    <n v="7200000"/>
  </r>
  <r>
    <x v="32"/>
    <x v="0"/>
    <x v="1"/>
    <x v="4"/>
    <s v="Fabian"/>
    <n v="10238431"/>
    <d v="1998-06-17T00:00:00"/>
    <n v="26"/>
    <s v="Audifonos"/>
    <x v="0"/>
    <n v="13"/>
    <n v="500000"/>
    <x v="2"/>
    <n v="6500000"/>
  </r>
  <r>
    <x v="32"/>
    <x v="0"/>
    <x v="1"/>
    <x v="5"/>
    <s v="Julian"/>
    <n v="10873390"/>
    <d v="1996-06-18T00:00:00"/>
    <n v="28"/>
    <s v="Camisas"/>
    <x v="1"/>
    <n v="11"/>
    <n v="100000"/>
    <x v="2"/>
    <n v="1100000"/>
  </r>
  <r>
    <x v="32"/>
    <x v="0"/>
    <x v="1"/>
    <x v="6"/>
    <s v="Lina"/>
    <n v="11891527"/>
    <d v="1990-01-19T00:00:00"/>
    <n v="34"/>
    <s v="Pantalones"/>
    <x v="1"/>
    <n v="15"/>
    <n v="250000"/>
    <x v="0"/>
    <n v="3750000"/>
  </r>
  <r>
    <x v="32"/>
    <x v="0"/>
    <x v="1"/>
    <x v="7"/>
    <s v="Andres"/>
    <n v="10974143"/>
    <d v="1990-07-20T00:00:00"/>
    <n v="34"/>
    <s v="Chaquetas"/>
    <x v="1"/>
    <n v="19"/>
    <n v="500000"/>
    <x v="0"/>
    <n v="9500000"/>
  </r>
  <r>
    <x v="32"/>
    <x v="0"/>
    <x v="1"/>
    <x v="0"/>
    <s v="Carolina"/>
    <n v="12147920"/>
    <d v="1990-03-21T00:00:00"/>
    <n v="34"/>
    <s v="Cobijas"/>
    <x v="1"/>
    <n v="11"/>
    <n v="180000"/>
    <x v="1"/>
    <n v="1980000"/>
  </r>
  <r>
    <x v="32"/>
    <x v="0"/>
    <x v="1"/>
    <x v="1"/>
    <s v="Angie"/>
    <n v="12638169"/>
    <d v="1990-04-22T00:00:00"/>
    <n v="34"/>
    <s v="Sabanas"/>
    <x v="1"/>
    <n v="20"/>
    <n v="80000"/>
    <x v="2"/>
    <n v="1600000"/>
  </r>
  <r>
    <x v="33"/>
    <x v="0"/>
    <x v="1"/>
    <x v="2"/>
    <s v="Daby"/>
    <n v="10753419"/>
    <d v="1990-06-12T00:00:00"/>
    <n v="34"/>
    <s v="Estantetia"/>
    <x v="2"/>
    <n v="10"/>
    <n v="600000"/>
    <x v="1"/>
    <n v="6000000"/>
  </r>
  <r>
    <x v="33"/>
    <x v="0"/>
    <x v="1"/>
    <x v="3"/>
    <s v="Sergio"/>
    <n v="12288359"/>
    <d v="1992-06-13T00:00:00"/>
    <n v="32"/>
    <s v="Sillas"/>
    <x v="2"/>
    <n v="12"/>
    <n v="200000"/>
    <x v="2"/>
    <n v="2400000"/>
  </r>
  <r>
    <x v="33"/>
    <x v="0"/>
    <x v="1"/>
    <x v="4"/>
    <s v="Carlos"/>
    <n v="11292119"/>
    <d v="1985-06-14T00:00:00"/>
    <n v="39"/>
    <s v="Mesa"/>
    <x v="2"/>
    <n v="13"/>
    <n v="550000"/>
    <x v="0"/>
    <n v="7150000"/>
  </r>
  <r>
    <x v="33"/>
    <x v="0"/>
    <x v="1"/>
    <x v="5"/>
    <s v="Luisa"/>
    <n v="10946132"/>
    <d v="1983-06-15T00:00:00"/>
    <n v="41"/>
    <s v="Cama"/>
    <x v="2"/>
    <n v="12"/>
    <n v="2300000"/>
    <x v="0"/>
    <n v="27600000"/>
  </r>
  <r>
    <x v="33"/>
    <x v="0"/>
    <x v="1"/>
    <x v="6"/>
    <s v="Felipe"/>
    <n v="11120413"/>
    <d v="1995-06-16T00:00:00"/>
    <n v="29"/>
    <s v="Comedor"/>
    <x v="2"/>
    <n v="17"/>
    <n v="3200000"/>
    <x v="0"/>
    <n v="54400000"/>
  </r>
  <r>
    <x v="33"/>
    <x v="0"/>
    <x v="1"/>
    <x v="7"/>
    <s v="Fabian"/>
    <n v="10238431"/>
    <d v="1998-06-17T00:00:00"/>
    <n v="26"/>
    <s v="Sofá"/>
    <x v="2"/>
    <n v="15"/>
    <n v="1500000"/>
    <x v="2"/>
    <n v="22500000"/>
  </r>
  <r>
    <x v="33"/>
    <x v="0"/>
    <x v="1"/>
    <x v="0"/>
    <s v="Julian"/>
    <n v="10873390"/>
    <d v="1996-06-18T00:00:00"/>
    <n v="28"/>
    <s v="Movil"/>
    <x v="0"/>
    <n v="13"/>
    <n v="2000000"/>
    <x v="0"/>
    <n v="26000000"/>
  </r>
  <r>
    <x v="33"/>
    <x v="0"/>
    <x v="1"/>
    <x v="1"/>
    <s v="Lina"/>
    <n v="11891527"/>
    <d v="1990-01-19T00:00:00"/>
    <n v="34"/>
    <s v="Portatil"/>
    <x v="0"/>
    <n v="13"/>
    <n v="4000000"/>
    <x v="1"/>
    <n v="52000000"/>
  </r>
  <r>
    <x v="33"/>
    <x v="0"/>
    <x v="1"/>
    <x v="2"/>
    <s v="Andres"/>
    <n v="10974143"/>
    <d v="1990-07-20T00:00:00"/>
    <n v="34"/>
    <s v="Reloj"/>
    <x v="0"/>
    <n v="12"/>
    <n v="800000"/>
    <x v="2"/>
    <n v="9600000"/>
  </r>
  <r>
    <x v="33"/>
    <x v="0"/>
    <x v="1"/>
    <x v="3"/>
    <s v="Carolina"/>
    <n v="12147920"/>
    <d v="1990-03-21T00:00:00"/>
    <n v="34"/>
    <s v="Gafas"/>
    <x v="0"/>
    <n v="15"/>
    <n v="600000"/>
    <x v="2"/>
    <n v="9000000"/>
  </r>
  <r>
    <x v="34"/>
    <x v="0"/>
    <x v="1"/>
    <x v="4"/>
    <s v="Angie"/>
    <n v="12638169"/>
    <d v="1990-04-22T00:00:00"/>
    <n v="34"/>
    <s v="Audifonos"/>
    <x v="0"/>
    <n v="16"/>
    <n v="500000"/>
    <x v="0"/>
    <n v="8000000"/>
  </r>
  <r>
    <x v="34"/>
    <x v="0"/>
    <x v="1"/>
    <x v="5"/>
    <s v="Daby"/>
    <n v="10753419"/>
    <d v="1990-06-12T00:00:00"/>
    <n v="34"/>
    <s v="Camisas"/>
    <x v="1"/>
    <n v="14"/>
    <n v="100000"/>
    <x v="0"/>
    <n v="1400000"/>
  </r>
  <r>
    <x v="34"/>
    <x v="0"/>
    <x v="1"/>
    <x v="6"/>
    <s v="Sergio"/>
    <n v="12288359"/>
    <d v="1992-06-13T00:00:00"/>
    <n v="32"/>
    <s v="Pantalones"/>
    <x v="1"/>
    <n v="13"/>
    <n v="250000"/>
    <x v="0"/>
    <n v="3250000"/>
  </r>
  <r>
    <x v="34"/>
    <x v="0"/>
    <x v="1"/>
    <x v="7"/>
    <s v="Carlos"/>
    <n v="11292119"/>
    <d v="1985-06-14T00:00:00"/>
    <n v="39"/>
    <s v="Chaquetas"/>
    <x v="1"/>
    <n v="19"/>
    <n v="500000"/>
    <x v="2"/>
    <n v="9500000"/>
  </r>
  <r>
    <x v="34"/>
    <x v="0"/>
    <x v="1"/>
    <x v="0"/>
    <s v="Luisa"/>
    <n v="10946132"/>
    <d v="1983-06-15T00:00:00"/>
    <n v="41"/>
    <s v="Cobijas"/>
    <x v="1"/>
    <n v="11"/>
    <n v="180000"/>
    <x v="2"/>
    <n v="1980000"/>
  </r>
  <r>
    <x v="34"/>
    <x v="0"/>
    <x v="1"/>
    <x v="1"/>
    <s v="Felipe"/>
    <n v="11120413"/>
    <d v="1995-06-16T00:00:00"/>
    <n v="29"/>
    <s v="Sabanas"/>
    <x v="1"/>
    <n v="10"/>
    <n v="80000"/>
    <x v="1"/>
    <n v="800000"/>
  </r>
  <r>
    <x v="34"/>
    <x v="0"/>
    <x v="1"/>
    <x v="2"/>
    <s v="Fabian"/>
    <n v="10238431"/>
    <d v="1998-06-17T00:00:00"/>
    <n v="26"/>
    <s v="Estantetia"/>
    <x v="2"/>
    <n v="16"/>
    <n v="600000"/>
    <x v="2"/>
    <n v="9600000"/>
  </r>
  <r>
    <x v="34"/>
    <x v="0"/>
    <x v="1"/>
    <x v="3"/>
    <s v="Julian"/>
    <n v="10873390"/>
    <d v="1996-06-18T00:00:00"/>
    <n v="28"/>
    <s v="Sillas"/>
    <x v="2"/>
    <n v="19"/>
    <n v="200000"/>
    <x v="1"/>
    <n v="3800000"/>
  </r>
  <r>
    <x v="34"/>
    <x v="0"/>
    <x v="1"/>
    <x v="4"/>
    <s v="Lina"/>
    <n v="11891527"/>
    <d v="1990-01-19T00:00:00"/>
    <n v="34"/>
    <s v="Mesa"/>
    <x v="2"/>
    <n v="20"/>
    <n v="550000"/>
    <x v="1"/>
    <n v="11000000"/>
  </r>
  <r>
    <x v="34"/>
    <x v="0"/>
    <x v="1"/>
    <x v="5"/>
    <s v="Andres"/>
    <n v="10974143"/>
    <d v="1990-07-20T00:00:00"/>
    <n v="34"/>
    <s v="Cama"/>
    <x v="2"/>
    <n v="16"/>
    <n v="2300000"/>
    <x v="1"/>
    <n v="36800000"/>
  </r>
  <r>
    <x v="35"/>
    <x v="0"/>
    <x v="1"/>
    <x v="6"/>
    <s v="Carolina"/>
    <n v="12147920"/>
    <d v="1990-03-21T00:00:00"/>
    <n v="34"/>
    <s v="Comedor"/>
    <x v="2"/>
    <n v="19"/>
    <n v="3200000"/>
    <x v="1"/>
    <n v="60800000"/>
  </r>
  <r>
    <x v="35"/>
    <x v="0"/>
    <x v="1"/>
    <x v="7"/>
    <s v="Angie"/>
    <n v="12638169"/>
    <d v="1990-04-22T00:00:00"/>
    <n v="34"/>
    <s v="Sofá"/>
    <x v="2"/>
    <n v="11"/>
    <n v="1500000"/>
    <x v="2"/>
    <n v="16500000"/>
  </r>
  <r>
    <x v="35"/>
    <x v="0"/>
    <x v="1"/>
    <x v="0"/>
    <s v="Daby"/>
    <n v="10753419"/>
    <d v="1990-06-12T00:00:00"/>
    <n v="34"/>
    <s v="Movil"/>
    <x v="0"/>
    <n v="11"/>
    <n v="2000000"/>
    <x v="2"/>
    <n v="22000000"/>
  </r>
  <r>
    <x v="35"/>
    <x v="0"/>
    <x v="1"/>
    <x v="1"/>
    <s v="Sergio"/>
    <n v="12288359"/>
    <d v="1992-06-13T00:00:00"/>
    <n v="32"/>
    <s v="Portatil"/>
    <x v="0"/>
    <n v="13"/>
    <n v="4000000"/>
    <x v="1"/>
    <n v="52000000"/>
  </r>
  <r>
    <x v="35"/>
    <x v="0"/>
    <x v="1"/>
    <x v="2"/>
    <s v="Carlos"/>
    <n v="11292119"/>
    <d v="1985-06-14T00:00:00"/>
    <n v="39"/>
    <s v="Reloj"/>
    <x v="0"/>
    <n v="14"/>
    <n v="800000"/>
    <x v="0"/>
    <n v="11200000"/>
  </r>
  <r>
    <x v="35"/>
    <x v="0"/>
    <x v="1"/>
    <x v="3"/>
    <s v="Luisa"/>
    <n v="10946132"/>
    <d v="1983-06-15T00:00:00"/>
    <n v="41"/>
    <s v="Gafas"/>
    <x v="0"/>
    <n v="18"/>
    <n v="600000"/>
    <x v="2"/>
    <n v="10800000"/>
  </r>
  <r>
    <x v="35"/>
    <x v="0"/>
    <x v="1"/>
    <x v="4"/>
    <s v="Felipe"/>
    <n v="11120413"/>
    <d v="1995-06-16T00:00:00"/>
    <n v="29"/>
    <s v="Audifonos"/>
    <x v="0"/>
    <n v="15"/>
    <n v="500000"/>
    <x v="2"/>
    <n v="7500000"/>
  </r>
  <r>
    <x v="35"/>
    <x v="0"/>
    <x v="1"/>
    <x v="5"/>
    <s v="Fabian"/>
    <n v="10238431"/>
    <d v="1998-06-17T00:00:00"/>
    <n v="26"/>
    <s v="Camisas"/>
    <x v="1"/>
    <n v="16"/>
    <n v="100000"/>
    <x v="1"/>
    <n v="1600000"/>
  </r>
  <r>
    <x v="35"/>
    <x v="0"/>
    <x v="1"/>
    <x v="6"/>
    <s v="Julian"/>
    <n v="10873390"/>
    <d v="1996-06-18T00:00:00"/>
    <n v="28"/>
    <s v="Pantalones"/>
    <x v="1"/>
    <n v="14"/>
    <n v="250000"/>
    <x v="1"/>
    <n v="3500000"/>
  </r>
  <r>
    <x v="35"/>
    <x v="0"/>
    <x v="1"/>
    <x v="7"/>
    <s v="Lina"/>
    <n v="11891527"/>
    <d v="1990-01-19T00:00:00"/>
    <n v="34"/>
    <s v="Chaquetas"/>
    <x v="1"/>
    <n v="11"/>
    <n v="500000"/>
    <x v="2"/>
    <n v="5500000"/>
  </r>
  <r>
    <x v="36"/>
    <x v="0"/>
    <x v="1"/>
    <x v="0"/>
    <s v="Andres"/>
    <n v="10974143"/>
    <d v="1990-07-20T00:00:00"/>
    <n v="34"/>
    <s v="Cobijas"/>
    <x v="1"/>
    <n v="19"/>
    <n v="180000"/>
    <x v="2"/>
    <n v="3420000"/>
  </r>
  <r>
    <x v="36"/>
    <x v="0"/>
    <x v="1"/>
    <x v="1"/>
    <s v="Carolina"/>
    <n v="12147920"/>
    <d v="1990-03-21T00:00:00"/>
    <n v="34"/>
    <s v="Sabanas"/>
    <x v="1"/>
    <n v="15"/>
    <n v="80000"/>
    <x v="2"/>
    <n v="1200000"/>
  </r>
  <r>
    <x v="36"/>
    <x v="0"/>
    <x v="1"/>
    <x v="2"/>
    <s v="Angie"/>
    <n v="12638169"/>
    <d v="1990-04-22T00:00:00"/>
    <n v="34"/>
    <s v="Estantetia"/>
    <x v="2"/>
    <n v="18"/>
    <n v="600000"/>
    <x v="0"/>
    <n v="10800000"/>
  </r>
  <r>
    <x v="36"/>
    <x v="0"/>
    <x v="1"/>
    <x v="3"/>
    <s v="Daby"/>
    <n v="10753419"/>
    <d v="1990-06-12T00:00:00"/>
    <n v="34"/>
    <s v="Sillas"/>
    <x v="2"/>
    <n v="15"/>
    <n v="200000"/>
    <x v="1"/>
    <n v="3000000"/>
  </r>
  <r>
    <x v="36"/>
    <x v="0"/>
    <x v="1"/>
    <x v="4"/>
    <s v="Sergio"/>
    <n v="12288359"/>
    <d v="1992-06-13T00:00:00"/>
    <n v="32"/>
    <s v="Mesa"/>
    <x v="2"/>
    <n v="15"/>
    <n v="550000"/>
    <x v="0"/>
    <n v="8250000"/>
  </r>
  <r>
    <x v="36"/>
    <x v="0"/>
    <x v="1"/>
    <x v="5"/>
    <s v="Carlos"/>
    <n v="11292119"/>
    <d v="1985-06-14T00:00:00"/>
    <n v="39"/>
    <s v="Cama"/>
    <x v="2"/>
    <n v="11"/>
    <n v="2300000"/>
    <x v="2"/>
    <n v="25300000"/>
  </r>
  <r>
    <x v="36"/>
    <x v="0"/>
    <x v="1"/>
    <x v="6"/>
    <s v="Luisa"/>
    <n v="10946132"/>
    <d v="1983-06-15T00:00:00"/>
    <n v="41"/>
    <s v="Comedor"/>
    <x v="2"/>
    <n v="18"/>
    <n v="3200000"/>
    <x v="1"/>
    <n v="57600000"/>
  </r>
  <r>
    <x v="36"/>
    <x v="0"/>
    <x v="1"/>
    <x v="7"/>
    <s v="Felipe"/>
    <n v="11120413"/>
    <d v="1995-06-16T00:00:00"/>
    <n v="29"/>
    <s v="Sofá"/>
    <x v="2"/>
    <n v="16"/>
    <n v="1500000"/>
    <x v="0"/>
    <n v="24000000"/>
  </r>
  <r>
    <x v="36"/>
    <x v="0"/>
    <x v="1"/>
    <x v="0"/>
    <s v="Fabian"/>
    <n v="10238431"/>
    <d v="1998-06-17T00:00:00"/>
    <n v="26"/>
    <s v="Movil"/>
    <x v="0"/>
    <n v="19"/>
    <n v="2000000"/>
    <x v="1"/>
    <n v="38000000"/>
  </r>
  <r>
    <x v="36"/>
    <x v="0"/>
    <x v="1"/>
    <x v="1"/>
    <s v="Julian"/>
    <n v="10873390"/>
    <d v="1996-06-18T00:00:00"/>
    <n v="28"/>
    <s v="Portatil"/>
    <x v="0"/>
    <n v="13"/>
    <n v="4000000"/>
    <x v="2"/>
    <n v="52000000"/>
  </r>
  <r>
    <x v="37"/>
    <x v="0"/>
    <x v="1"/>
    <x v="2"/>
    <s v="Lina"/>
    <n v="11891527"/>
    <d v="1990-01-19T00:00:00"/>
    <n v="34"/>
    <s v="Reloj"/>
    <x v="0"/>
    <n v="11"/>
    <n v="800000"/>
    <x v="0"/>
    <n v="8800000"/>
  </r>
  <r>
    <x v="37"/>
    <x v="0"/>
    <x v="1"/>
    <x v="3"/>
    <s v="Andres"/>
    <n v="10974143"/>
    <d v="1990-07-20T00:00:00"/>
    <n v="34"/>
    <s v="Gafas"/>
    <x v="0"/>
    <n v="14"/>
    <n v="600000"/>
    <x v="2"/>
    <n v="8400000"/>
  </r>
  <r>
    <x v="37"/>
    <x v="0"/>
    <x v="1"/>
    <x v="4"/>
    <s v="Carolina"/>
    <n v="12147920"/>
    <d v="1990-03-21T00:00:00"/>
    <n v="34"/>
    <s v="Audifonos"/>
    <x v="0"/>
    <n v="18"/>
    <n v="500000"/>
    <x v="2"/>
    <n v="9000000"/>
  </r>
  <r>
    <x v="37"/>
    <x v="0"/>
    <x v="1"/>
    <x v="5"/>
    <s v="Angie"/>
    <n v="12638169"/>
    <d v="1990-04-22T00:00:00"/>
    <n v="34"/>
    <s v="Camisas"/>
    <x v="1"/>
    <n v="13"/>
    <n v="100000"/>
    <x v="2"/>
    <n v="1300000"/>
  </r>
  <r>
    <x v="37"/>
    <x v="0"/>
    <x v="1"/>
    <x v="6"/>
    <s v="Daby"/>
    <n v="10753419"/>
    <d v="1990-06-12T00:00:00"/>
    <n v="34"/>
    <s v="Pantalones"/>
    <x v="1"/>
    <n v="15"/>
    <n v="250000"/>
    <x v="2"/>
    <n v="3750000"/>
  </r>
  <r>
    <x v="37"/>
    <x v="0"/>
    <x v="1"/>
    <x v="7"/>
    <s v="Sergio"/>
    <n v="12288359"/>
    <d v="1992-06-13T00:00:00"/>
    <n v="32"/>
    <s v="Chaquetas"/>
    <x v="1"/>
    <n v="11"/>
    <n v="500000"/>
    <x v="2"/>
    <n v="5500000"/>
  </r>
  <r>
    <x v="37"/>
    <x v="0"/>
    <x v="1"/>
    <x v="0"/>
    <s v="Carlos"/>
    <n v="11292119"/>
    <d v="1985-06-14T00:00:00"/>
    <n v="39"/>
    <s v="Cobijas"/>
    <x v="1"/>
    <n v="17"/>
    <n v="180000"/>
    <x v="1"/>
    <n v="3060000"/>
  </r>
  <r>
    <x v="37"/>
    <x v="0"/>
    <x v="1"/>
    <x v="1"/>
    <s v="Luisa"/>
    <n v="10946132"/>
    <d v="1983-06-15T00:00:00"/>
    <n v="41"/>
    <s v="Sabanas"/>
    <x v="1"/>
    <n v="10"/>
    <n v="80000"/>
    <x v="0"/>
    <n v="800000"/>
  </r>
  <r>
    <x v="37"/>
    <x v="0"/>
    <x v="1"/>
    <x v="2"/>
    <s v="Felipe"/>
    <n v="11120413"/>
    <d v="1995-06-16T00:00:00"/>
    <n v="29"/>
    <s v="Estantetia"/>
    <x v="2"/>
    <n v="12"/>
    <n v="600000"/>
    <x v="2"/>
    <n v="7200000"/>
  </r>
  <r>
    <x v="37"/>
    <x v="0"/>
    <x v="1"/>
    <x v="3"/>
    <s v="Fabian"/>
    <n v="10238431"/>
    <d v="1998-06-17T00:00:00"/>
    <n v="26"/>
    <s v="Sillas"/>
    <x v="2"/>
    <n v="14"/>
    <n v="200000"/>
    <x v="0"/>
    <n v="2800000"/>
  </r>
  <r>
    <x v="38"/>
    <x v="0"/>
    <x v="1"/>
    <x v="4"/>
    <s v="Julian"/>
    <n v="10873390"/>
    <d v="1996-06-18T00:00:00"/>
    <n v="28"/>
    <s v="Mesa"/>
    <x v="2"/>
    <n v="19"/>
    <n v="550000"/>
    <x v="1"/>
    <n v="10450000"/>
  </r>
  <r>
    <x v="38"/>
    <x v="0"/>
    <x v="1"/>
    <x v="5"/>
    <s v="Lina"/>
    <n v="11891527"/>
    <d v="1990-01-19T00:00:00"/>
    <n v="34"/>
    <s v="Cama"/>
    <x v="2"/>
    <n v="11"/>
    <n v="2300000"/>
    <x v="0"/>
    <n v="25300000"/>
  </r>
  <r>
    <x v="38"/>
    <x v="0"/>
    <x v="1"/>
    <x v="6"/>
    <s v="Andres"/>
    <n v="10974143"/>
    <d v="1990-07-20T00:00:00"/>
    <n v="34"/>
    <s v="Comedor"/>
    <x v="2"/>
    <n v="20"/>
    <n v="3200000"/>
    <x v="1"/>
    <n v="64000000"/>
  </r>
  <r>
    <x v="38"/>
    <x v="0"/>
    <x v="1"/>
    <x v="7"/>
    <s v="Carolina"/>
    <n v="12147920"/>
    <d v="1990-03-21T00:00:00"/>
    <n v="34"/>
    <s v="Sofá"/>
    <x v="2"/>
    <n v="19"/>
    <n v="1500000"/>
    <x v="0"/>
    <n v="28500000"/>
  </r>
  <r>
    <x v="38"/>
    <x v="0"/>
    <x v="1"/>
    <x v="0"/>
    <s v="Angie"/>
    <n v="12638169"/>
    <d v="1990-04-22T00:00:00"/>
    <n v="34"/>
    <s v="Movil"/>
    <x v="0"/>
    <n v="13"/>
    <n v="2000000"/>
    <x v="1"/>
    <n v="26000000"/>
  </r>
  <r>
    <x v="38"/>
    <x v="0"/>
    <x v="1"/>
    <x v="1"/>
    <s v="Daby"/>
    <n v="10753419"/>
    <d v="1990-06-12T00:00:00"/>
    <n v="34"/>
    <s v="Portatil"/>
    <x v="0"/>
    <n v="11"/>
    <n v="4000000"/>
    <x v="1"/>
    <n v="44000000"/>
  </r>
  <r>
    <x v="38"/>
    <x v="0"/>
    <x v="1"/>
    <x v="2"/>
    <s v="Sergio"/>
    <n v="12288359"/>
    <d v="1992-06-13T00:00:00"/>
    <n v="32"/>
    <s v="Reloj"/>
    <x v="0"/>
    <n v="19"/>
    <n v="800000"/>
    <x v="0"/>
    <n v="15200000"/>
  </r>
  <r>
    <x v="38"/>
    <x v="0"/>
    <x v="1"/>
    <x v="3"/>
    <s v="Carlos"/>
    <n v="11292119"/>
    <d v="1985-06-14T00:00:00"/>
    <n v="39"/>
    <s v="Gafas"/>
    <x v="0"/>
    <n v="19"/>
    <n v="600000"/>
    <x v="1"/>
    <n v="11400000"/>
  </r>
  <r>
    <x v="38"/>
    <x v="0"/>
    <x v="1"/>
    <x v="4"/>
    <s v="Luisa"/>
    <n v="10946132"/>
    <d v="1983-06-15T00:00:00"/>
    <n v="41"/>
    <s v="Audifonos"/>
    <x v="0"/>
    <n v="18"/>
    <n v="500000"/>
    <x v="0"/>
    <n v="9000000"/>
  </r>
  <r>
    <x v="38"/>
    <x v="0"/>
    <x v="1"/>
    <x v="5"/>
    <s v="Felipe"/>
    <n v="11120413"/>
    <d v="1995-06-16T00:00:00"/>
    <n v="29"/>
    <s v="Camisas"/>
    <x v="1"/>
    <n v="17"/>
    <n v="100000"/>
    <x v="1"/>
    <n v="1700000"/>
  </r>
  <r>
    <x v="39"/>
    <x v="0"/>
    <x v="1"/>
    <x v="6"/>
    <s v="Fabian"/>
    <n v="10238431"/>
    <d v="1998-06-17T00:00:00"/>
    <n v="26"/>
    <s v="Pantalones"/>
    <x v="1"/>
    <n v="13"/>
    <n v="250000"/>
    <x v="0"/>
    <n v="3250000"/>
  </r>
  <r>
    <x v="39"/>
    <x v="0"/>
    <x v="1"/>
    <x v="7"/>
    <s v="Julian"/>
    <n v="10873390"/>
    <d v="1996-06-18T00:00:00"/>
    <n v="28"/>
    <s v="Chaquetas"/>
    <x v="1"/>
    <n v="11"/>
    <n v="500000"/>
    <x v="2"/>
    <n v="5500000"/>
  </r>
  <r>
    <x v="39"/>
    <x v="0"/>
    <x v="1"/>
    <x v="0"/>
    <s v="Lina"/>
    <n v="11891527"/>
    <d v="1990-01-19T00:00:00"/>
    <n v="34"/>
    <s v="Cobijas"/>
    <x v="1"/>
    <n v="16"/>
    <n v="180000"/>
    <x v="0"/>
    <n v="2880000"/>
  </r>
  <r>
    <x v="39"/>
    <x v="0"/>
    <x v="1"/>
    <x v="1"/>
    <s v="Andres"/>
    <n v="10974143"/>
    <d v="1990-07-20T00:00:00"/>
    <n v="34"/>
    <s v="Sabanas"/>
    <x v="1"/>
    <n v="17"/>
    <n v="80000"/>
    <x v="2"/>
    <n v="1360000"/>
  </r>
  <r>
    <x v="39"/>
    <x v="0"/>
    <x v="1"/>
    <x v="2"/>
    <s v="Carolina"/>
    <n v="12147920"/>
    <d v="1990-03-21T00:00:00"/>
    <n v="34"/>
    <s v="Estantetia"/>
    <x v="2"/>
    <n v="15"/>
    <n v="600000"/>
    <x v="0"/>
    <n v="9000000"/>
  </r>
  <r>
    <x v="39"/>
    <x v="0"/>
    <x v="1"/>
    <x v="3"/>
    <s v="Angie"/>
    <n v="12638169"/>
    <d v="1990-04-22T00:00:00"/>
    <n v="34"/>
    <s v="Sillas"/>
    <x v="2"/>
    <n v="11"/>
    <n v="200000"/>
    <x v="0"/>
    <n v="2200000"/>
  </r>
  <r>
    <x v="39"/>
    <x v="0"/>
    <x v="1"/>
    <x v="4"/>
    <s v="Daby"/>
    <n v="10753419"/>
    <d v="1990-06-12T00:00:00"/>
    <n v="34"/>
    <s v="Mesa"/>
    <x v="2"/>
    <n v="13"/>
    <n v="550000"/>
    <x v="2"/>
    <n v="7150000"/>
  </r>
  <r>
    <x v="39"/>
    <x v="0"/>
    <x v="1"/>
    <x v="5"/>
    <s v="Sergio"/>
    <n v="12288359"/>
    <d v="1992-06-13T00:00:00"/>
    <n v="32"/>
    <s v="Cama"/>
    <x v="2"/>
    <n v="19"/>
    <n v="2300000"/>
    <x v="2"/>
    <n v="43700000"/>
  </r>
  <r>
    <x v="39"/>
    <x v="0"/>
    <x v="1"/>
    <x v="6"/>
    <s v="Carlos"/>
    <n v="11292119"/>
    <d v="1985-06-14T00:00:00"/>
    <n v="39"/>
    <s v="Comedor"/>
    <x v="2"/>
    <n v="14"/>
    <n v="3200000"/>
    <x v="2"/>
    <n v="44800000"/>
  </r>
  <r>
    <x v="39"/>
    <x v="0"/>
    <x v="1"/>
    <x v="7"/>
    <s v="Luisa"/>
    <n v="10946132"/>
    <d v="1983-06-15T00:00:00"/>
    <n v="41"/>
    <s v="Sofá"/>
    <x v="2"/>
    <n v="10"/>
    <n v="1500000"/>
    <x v="0"/>
    <n v="15000000"/>
  </r>
  <r>
    <x v="40"/>
    <x v="0"/>
    <x v="1"/>
    <x v="0"/>
    <s v="Felipe"/>
    <n v="11120413"/>
    <d v="1995-06-16T00:00:00"/>
    <n v="29"/>
    <s v="Movil"/>
    <x v="0"/>
    <n v="10"/>
    <n v="2000000"/>
    <x v="2"/>
    <n v="20000000"/>
  </r>
  <r>
    <x v="40"/>
    <x v="0"/>
    <x v="1"/>
    <x v="1"/>
    <s v="Fabian"/>
    <n v="10238431"/>
    <d v="1998-06-17T00:00:00"/>
    <n v="26"/>
    <s v="Portatil"/>
    <x v="0"/>
    <n v="19"/>
    <n v="4000000"/>
    <x v="2"/>
    <n v="76000000"/>
  </r>
  <r>
    <x v="40"/>
    <x v="0"/>
    <x v="1"/>
    <x v="2"/>
    <s v="Julian"/>
    <n v="10873390"/>
    <d v="1996-06-18T00:00:00"/>
    <n v="28"/>
    <s v="Reloj"/>
    <x v="0"/>
    <n v="17"/>
    <n v="800000"/>
    <x v="0"/>
    <n v="13600000"/>
  </r>
  <r>
    <x v="40"/>
    <x v="0"/>
    <x v="1"/>
    <x v="3"/>
    <s v="Lina"/>
    <n v="11891527"/>
    <d v="1990-01-19T00:00:00"/>
    <n v="34"/>
    <s v="Gafas"/>
    <x v="0"/>
    <n v="16"/>
    <n v="600000"/>
    <x v="1"/>
    <n v="9600000"/>
  </r>
  <r>
    <x v="40"/>
    <x v="0"/>
    <x v="1"/>
    <x v="4"/>
    <s v="Andres"/>
    <n v="10974143"/>
    <d v="1990-07-20T00:00:00"/>
    <n v="34"/>
    <s v="Audifonos"/>
    <x v="0"/>
    <n v="11"/>
    <n v="500000"/>
    <x v="1"/>
    <n v="5500000"/>
  </r>
  <r>
    <x v="40"/>
    <x v="0"/>
    <x v="1"/>
    <x v="5"/>
    <s v="Carolina"/>
    <n v="12147920"/>
    <d v="1990-03-21T00:00:00"/>
    <n v="34"/>
    <s v="Camisas"/>
    <x v="1"/>
    <n v="18"/>
    <n v="100000"/>
    <x v="0"/>
    <n v="1800000"/>
  </r>
  <r>
    <x v="40"/>
    <x v="0"/>
    <x v="1"/>
    <x v="6"/>
    <s v="Angie"/>
    <n v="12638169"/>
    <d v="1990-04-22T00:00:00"/>
    <n v="34"/>
    <s v="Pantalones"/>
    <x v="1"/>
    <n v="14"/>
    <n v="250000"/>
    <x v="1"/>
    <n v="3500000"/>
  </r>
  <r>
    <x v="40"/>
    <x v="0"/>
    <x v="1"/>
    <x v="7"/>
    <s v="Daby"/>
    <n v="10753419"/>
    <d v="1990-06-12T00:00:00"/>
    <n v="34"/>
    <s v="Chaquetas"/>
    <x v="1"/>
    <n v="11"/>
    <n v="500000"/>
    <x v="1"/>
    <n v="5500000"/>
  </r>
  <r>
    <x v="40"/>
    <x v="0"/>
    <x v="1"/>
    <x v="0"/>
    <s v="Sergio"/>
    <n v="12288359"/>
    <d v="1992-06-13T00:00:00"/>
    <n v="32"/>
    <s v="Cobijas"/>
    <x v="1"/>
    <n v="18"/>
    <n v="180000"/>
    <x v="0"/>
    <n v="3240000"/>
  </r>
  <r>
    <x v="40"/>
    <x v="0"/>
    <x v="1"/>
    <x v="1"/>
    <s v="Carlos"/>
    <n v="11292119"/>
    <d v="1985-06-14T00:00:00"/>
    <n v="39"/>
    <s v="Sabanas"/>
    <x v="1"/>
    <n v="20"/>
    <n v="80000"/>
    <x v="0"/>
    <n v="1600000"/>
  </r>
  <r>
    <x v="41"/>
    <x v="0"/>
    <x v="1"/>
    <x v="2"/>
    <s v="Luisa"/>
    <n v="10946132"/>
    <d v="1983-06-15T00:00:00"/>
    <n v="41"/>
    <s v="Estantetia"/>
    <x v="2"/>
    <n v="17"/>
    <n v="600000"/>
    <x v="1"/>
    <n v="10200000"/>
  </r>
  <r>
    <x v="41"/>
    <x v="0"/>
    <x v="1"/>
    <x v="3"/>
    <s v="Felipe"/>
    <n v="11120413"/>
    <d v="1995-06-16T00:00:00"/>
    <n v="29"/>
    <s v="Sillas"/>
    <x v="2"/>
    <n v="19"/>
    <n v="200000"/>
    <x v="2"/>
    <n v="3800000"/>
  </r>
  <r>
    <x v="41"/>
    <x v="0"/>
    <x v="1"/>
    <x v="4"/>
    <s v="Fabian"/>
    <n v="10238431"/>
    <d v="1998-06-17T00:00:00"/>
    <n v="26"/>
    <s v="Mesa"/>
    <x v="2"/>
    <n v="15"/>
    <n v="550000"/>
    <x v="1"/>
    <n v="8250000"/>
  </r>
  <r>
    <x v="41"/>
    <x v="0"/>
    <x v="1"/>
    <x v="5"/>
    <s v="Julian"/>
    <n v="10873390"/>
    <d v="1996-06-18T00:00:00"/>
    <n v="28"/>
    <s v="Cama"/>
    <x v="2"/>
    <n v="17"/>
    <n v="2300000"/>
    <x v="0"/>
    <n v="39100000"/>
  </r>
  <r>
    <x v="41"/>
    <x v="0"/>
    <x v="1"/>
    <x v="6"/>
    <s v="Lina"/>
    <n v="11891527"/>
    <d v="1990-01-19T00:00:00"/>
    <n v="34"/>
    <s v="Comedor"/>
    <x v="2"/>
    <n v="10"/>
    <n v="3200000"/>
    <x v="0"/>
    <n v="32000000"/>
  </r>
  <r>
    <x v="41"/>
    <x v="0"/>
    <x v="1"/>
    <x v="7"/>
    <s v="Andres"/>
    <n v="10974143"/>
    <d v="1990-07-20T00:00:00"/>
    <n v="34"/>
    <s v="Sofá"/>
    <x v="2"/>
    <n v="20"/>
    <n v="1500000"/>
    <x v="0"/>
    <n v="30000000"/>
  </r>
  <r>
    <x v="41"/>
    <x v="0"/>
    <x v="1"/>
    <x v="0"/>
    <s v="Carolina"/>
    <n v="12147920"/>
    <d v="1990-03-21T00:00:00"/>
    <n v="34"/>
    <s v="Movil"/>
    <x v="0"/>
    <n v="13"/>
    <n v="2000000"/>
    <x v="2"/>
    <n v="26000000"/>
  </r>
  <r>
    <x v="41"/>
    <x v="0"/>
    <x v="1"/>
    <x v="1"/>
    <s v="Angie"/>
    <n v="12638169"/>
    <d v="1990-04-22T00:00:00"/>
    <n v="34"/>
    <s v="Portatil"/>
    <x v="0"/>
    <n v="19"/>
    <n v="4000000"/>
    <x v="1"/>
    <n v="76000000"/>
  </r>
  <r>
    <x v="41"/>
    <x v="0"/>
    <x v="1"/>
    <x v="2"/>
    <s v="Daby"/>
    <n v="10753419"/>
    <d v="1990-06-12T00:00:00"/>
    <n v="34"/>
    <s v="Reloj"/>
    <x v="0"/>
    <n v="13"/>
    <n v="800000"/>
    <x v="0"/>
    <n v="10400000"/>
  </r>
  <r>
    <x v="41"/>
    <x v="0"/>
    <x v="1"/>
    <x v="3"/>
    <s v="Sergio"/>
    <n v="12288359"/>
    <d v="1992-06-13T00:00:00"/>
    <n v="32"/>
    <s v="Gafas"/>
    <x v="0"/>
    <n v="14"/>
    <n v="600000"/>
    <x v="1"/>
    <n v="8400000"/>
  </r>
  <r>
    <x v="42"/>
    <x v="0"/>
    <x v="1"/>
    <x v="4"/>
    <s v="Carlos"/>
    <n v="11292119"/>
    <d v="1985-06-14T00:00:00"/>
    <n v="39"/>
    <s v="Audifonos"/>
    <x v="0"/>
    <n v="16"/>
    <n v="500000"/>
    <x v="1"/>
    <n v="8000000"/>
  </r>
  <r>
    <x v="42"/>
    <x v="0"/>
    <x v="1"/>
    <x v="5"/>
    <s v="Luisa"/>
    <n v="10946132"/>
    <d v="1983-06-15T00:00:00"/>
    <n v="41"/>
    <s v="Camisas"/>
    <x v="1"/>
    <n v="13"/>
    <n v="100000"/>
    <x v="2"/>
    <n v="1300000"/>
  </r>
  <r>
    <x v="42"/>
    <x v="0"/>
    <x v="1"/>
    <x v="6"/>
    <s v="Felipe"/>
    <n v="11120413"/>
    <d v="1995-06-16T00:00:00"/>
    <n v="29"/>
    <s v="Pantalones"/>
    <x v="1"/>
    <n v="13"/>
    <n v="250000"/>
    <x v="2"/>
    <n v="3250000"/>
  </r>
  <r>
    <x v="42"/>
    <x v="0"/>
    <x v="1"/>
    <x v="7"/>
    <s v="Fabian"/>
    <n v="10238431"/>
    <d v="1998-06-17T00:00:00"/>
    <n v="26"/>
    <s v="Chaquetas"/>
    <x v="1"/>
    <n v="20"/>
    <n v="500000"/>
    <x v="2"/>
    <n v="10000000"/>
  </r>
  <r>
    <x v="42"/>
    <x v="0"/>
    <x v="1"/>
    <x v="0"/>
    <s v="Julian"/>
    <n v="10873390"/>
    <d v="1996-06-18T00:00:00"/>
    <n v="28"/>
    <s v="Cobijas"/>
    <x v="1"/>
    <n v="13"/>
    <n v="180000"/>
    <x v="2"/>
    <n v="2340000"/>
  </r>
  <r>
    <x v="42"/>
    <x v="0"/>
    <x v="1"/>
    <x v="1"/>
    <s v="Lina"/>
    <n v="11891527"/>
    <d v="1990-01-19T00:00:00"/>
    <n v="34"/>
    <s v="Sabanas"/>
    <x v="1"/>
    <n v="11"/>
    <n v="80000"/>
    <x v="2"/>
    <n v="880000"/>
  </r>
  <r>
    <x v="42"/>
    <x v="0"/>
    <x v="1"/>
    <x v="2"/>
    <s v="Andres"/>
    <n v="10974143"/>
    <d v="1990-07-20T00:00:00"/>
    <n v="34"/>
    <s v="Estantetia"/>
    <x v="2"/>
    <n v="13"/>
    <n v="600000"/>
    <x v="0"/>
    <n v="7800000"/>
  </r>
  <r>
    <x v="42"/>
    <x v="0"/>
    <x v="1"/>
    <x v="3"/>
    <s v="Carolina"/>
    <n v="12147920"/>
    <d v="1990-03-21T00:00:00"/>
    <n v="34"/>
    <s v="Sillas"/>
    <x v="2"/>
    <n v="19"/>
    <n v="200000"/>
    <x v="2"/>
    <n v="3800000"/>
  </r>
  <r>
    <x v="42"/>
    <x v="0"/>
    <x v="1"/>
    <x v="4"/>
    <s v="Angie"/>
    <n v="12638169"/>
    <d v="1990-04-22T00:00:00"/>
    <n v="34"/>
    <s v="Mesa"/>
    <x v="2"/>
    <n v="18"/>
    <n v="550000"/>
    <x v="0"/>
    <n v="9900000"/>
  </r>
  <r>
    <x v="42"/>
    <x v="0"/>
    <x v="1"/>
    <x v="5"/>
    <s v="Daby"/>
    <n v="10753419"/>
    <d v="1990-06-12T00:00:00"/>
    <n v="34"/>
    <s v="Cama"/>
    <x v="2"/>
    <n v="20"/>
    <n v="2300000"/>
    <x v="0"/>
    <n v="46000000"/>
  </r>
  <r>
    <x v="43"/>
    <x v="0"/>
    <x v="1"/>
    <x v="6"/>
    <s v="Sergio"/>
    <n v="12288359"/>
    <d v="1992-06-13T00:00:00"/>
    <n v="32"/>
    <s v="Comedor"/>
    <x v="2"/>
    <n v="10"/>
    <n v="3200000"/>
    <x v="0"/>
    <n v="32000000"/>
  </r>
  <r>
    <x v="43"/>
    <x v="0"/>
    <x v="1"/>
    <x v="7"/>
    <s v="Carlos"/>
    <n v="11292119"/>
    <d v="1985-06-14T00:00:00"/>
    <n v="39"/>
    <s v="Sofá"/>
    <x v="2"/>
    <n v="15"/>
    <n v="1500000"/>
    <x v="2"/>
    <n v="22500000"/>
  </r>
  <r>
    <x v="43"/>
    <x v="0"/>
    <x v="1"/>
    <x v="0"/>
    <s v="Luisa"/>
    <n v="10946132"/>
    <d v="1983-06-15T00:00:00"/>
    <n v="41"/>
    <s v="Movil"/>
    <x v="0"/>
    <n v="15"/>
    <n v="2000000"/>
    <x v="1"/>
    <n v="30000000"/>
  </r>
  <r>
    <x v="43"/>
    <x v="0"/>
    <x v="1"/>
    <x v="1"/>
    <s v="Felipe"/>
    <n v="11120413"/>
    <d v="1995-06-16T00:00:00"/>
    <n v="29"/>
    <s v="Portatil"/>
    <x v="0"/>
    <n v="11"/>
    <n v="4000000"/>
    <x v="1"/>
    <n v="44000000"/>
  </r>
  <r>
    <x v="43"/>
    <x v="0"/>
    <x v="1"/>
    <x v="2"/>
    <s v="Fabian"/>
    <n v="10238431"/>
    <d v="1998-06-17T00:00:00"/>
    <n v="26"/>
    <s v="Reloj"/>
    <x v="0"/>
    <n v="16"/>
    <n v="800000"/>
    <x v="0"/>
    <n v="12800000"/>
  </r>
  <r>
    <x v="43"/>
    <x v="0"/>
    <x v="1"/>
    <x v="3"/>
    <s v="Julian"/>
    <n v="10873390"/>
    <d v="1996-06-18T00:00:00"/>
    <n v="28"/>
    <s v="Gafas"/>
    <x v="0"/>
    <n v="19"/>
    <n v="600000"/>
    <x v="0"/>
    <n v="11400000"/>
  </r>
  <r>
    <x v="43"/>
    <x v="0"/>
    <x v="1"/>
    <x v="4"/>
    <s v="Lina"/>
    <n v="11891527"/>
    <d v="1990-01-19T00:00:00"/>
    <n v="34"/>
    <s v="Audifonos"/>
    <x v="0"/>
    <n v="11"/>
    <n v="500000"/>
    <x v="1"/>
    <n v="5500000"/>
  </r>
  <r>
    <x v="43"/>
    <x v="0"/>
    <x v="1"/>
    <x v="5"/>
    <s v="Andres"/>
    <n v="10974143"/>
    <d v="1990-07-20T00:00:00"/>
    <n v="34"/>
    <s v="Camisas"/>
    <x v="1"/>
    <n v="17"/>
    <n v="100000"/>
    <x v="2"/>
    <n v="1700000"/>
  </r>
  <r>
    <x v="43"/>
    <x v="0"/>
    <x v="1"/>
    <x v="6"/>
    <s v="Carolina"/>
    <n v="12147920"/>
    <d v="1990-03-21T00:00:00"/>
    <n v="34"/>
    <s v="Pantalones"/>
    <x v="1"/>
    <n v="20"/>
    <n v="250000"/>
    <x v="0"/>
    <n v="5000000"/>
  </r>
  <r>
    <x v="43"/>
    <x v="0"/>
    <x v="1"/>
    <x v="7"/>
    <s v="Angie"/>
    <n v="12638169"/>
    <d v="1990-04-22T00:00:00"/>
    <n v="34"/>
    <s v="Chaquetas"/>
    <x v="1"/>
    <n v="18"/>
    <n v="500000"/>
    <x v="0"/>
    <n v="9000000"/>
  </r>
  <r>
    <x v="44"/>
    <x v="0"/>
    <x v="2"/>
    <x v="0"/>
    <s v="Daby"/>
    <n v="10753419"/>
    <d v="1990-06-12T00:00:00"/>
    <n v="34"/>
    <s v="Cobijas"/>
    <x v="1"/>
    <n v="15"/>
    <n v="180000"/>
    <x v="2"/>
    <n v="2700000"/>
  </r>
  <r>
    <x v="44"/>
    <x v="0"/>
    <x v="2"/>
    <x v="1"/>
    <s v="Sergio"/>
    <n v="12288359"/>
    <d v="1992-06-13T00:00:00"/>
    <n v="32"/>
    <s v="Sabanas"/>
    <x v="1"/>
    <n v="10"/>
    <n v="80000"/>
    <x v="0"/>
    <n v="800000"/>
  </r>
  <r>
    <x v="44"/>
    <x v="0"/>
    <x v="2"/>
    <x v="2"/>
    <s v="Carlos"/>
    <n v="11292119"/>
    <d v="1985-06-14T00:00:00"/>
    <n v="39"/>
    <s v="Estantetia"/>
    <x v="2"/>
    <n v="16"/>
    <n v="600000"/>
    <x v="2"/>
    <n v="9600000"/>
  </r>
  <r>
    <x v="44"/>
    <x v="0"/>
    <x v="2"/>
    <x v="3"/>
    <s v="Luisa"/>
    <n v="10946132"/>
    <d v="1983-06-15T00:00:00"/>
    <n v="41"/>
    <s v="Sillas"/>
    <x v="2"/>
    <n v="17"/>
    <n v="200000"/>
    <x v="0"/>
    <n v="3400000"/>
  </r>
  <r>
    <x v="44"/>
    <x v="0"/>
    <x v="2"/>
    <x v="4"/>
    <s v="Felipe"/>
    <n v="11120413"/>
    <d v="1995-06-16T00:00:00"/>
    <n v="29"/>
    <s v="Mesa"/>
    <x v="2"/>
    <n v="12"/>
    <n v="550000"/>
    <x v="0"/>
    <n v="6600000"/>
  </r>
  <r>
    <x v="44"/>
    <x v="0"/>
    <x v="2"/>
    <x v="5"/>
    <s v="Fabian"/>
    <n v="10238431"/>
    <d v="1998-06-17T00:00:00"/>
    <n v="26"/>
    <s v="Cama"/>
    <x v="2"/>
    <n v="12"/>
    <n v="2300000"/>
    <x v="0"/>
    <n v="27600000"/>
  </r>
  <r>
    <x v="44"/>
    <x v="0"/>
    <x v="2"/>
    <x v="6"/>
    <s v="Julian"/>
    <n v="10873390"/>
    <d v="1996-06-18T00:00:00"/>
    <n v="28"/>
    <s v="Comedor"/>
    <x v="2"/>
    <n v="17"/>
    <n v="3200000"/>
    <x v="2"/>
    <n v="54400000"/>
  </r>
  <r>
    <x v="44"/>
    <x v="0"/>
    <x v="2"/>
    <x v="7"/>
    <s v="Lina"/>
    <n v="11891527"/>
    <d v="1990-01-19T00:00:00"/>
    <n v="34"/>
    <s v="Sofá"/>
    <x v="2"/>
    <n v="19"/>
    <n v="1500000"/>
    <x v="0"/>
    <n v="28500000"/>
  </r>
  <r>
    <x v="44"/>
    <x v="0"/>
    <x v="2"/>
    <x v="0"/>
    <s v="Andres"/>
    <n v="10974143"/>
    <d v="1990-07-20T00:00:00"/>
    <n v="34"/>
    <s v="Movil"/>
    <x v="0"/>
    <n v="11"/>
    <n v="2000000"/>
    <x v="1"/>
    <n v="22000000"/>
  </r>
  <r>
    <x v="44"/>
    <x v="0"/>
    <x v="2"/>
    <x v="1"/>
    <s v="Carolina"/>
    <n v="12147920"/>
    <d v="1990-03-21T00:00:00"/>
    <n v="34"/>
    <s v="Portatil"/>
    <x v="0"/>
    <n v="10"/>
    <n v="4000000"/>
    <x v="1"/>
    <n v="40000000"/>
  </r>
  <r>
    <x v="45"/>
    <x v="0"/>
    <x v="2"/>
    <x v="2"/>
    <s v="Angie"/>
    <n v="12638169"/>
    <d v="1990-04-22T00:00:00"/>
    <n v="34"/>
    <s v="Reloj"/>
    <x v="0"/>
    <n v="15"/>
    <n v="800000"/>
    <x v="2"/>
    <n v="12000000"/>
  </r>
  <r>
    <x v="45"/>
    <x v="0"/>
    <x v="2"/>
    <x v="3"/>
    <s v="Daby"/>
    <n v="10753419"/>
    <d v="1990-06-12T00:00:00"/>
    <n v="34"/>
    <s v="Gafas"/>
    <x v="0"/>
    <n v="18"/>
    <n v="600000"/>
    <x v="0"/>
    <n v="10800000"/>
  </r>
  <r>
    <x v="45"/>
    <x v="0"/>
    <x v="2"/>
    <x v="4"/>
    <s v="Sergio"/>
    <n v="12288359"/>
    <d v="1992-06-13T00:00:00"/>
    <n v="32"/>
    <s v="Audifonos"/>
    <x v="0"/>
    <n v="18"/>
    <n v="500000"/>
    <x v="2"/>
    <n v="9000000"/>
  </r>
  <r>
    <x v="45"/>
    <x v="0"/>
    <x v="2"/>
    <x v="5"/>
    <s v="Carlos"/>
    <n v="11292119"/>
    <d v="1985-06-14T00:00:00"/>
    <n v="39"/>
    <s v="Camisas"/>
    <x v="1"/>
    <n v="10"/>
    <n v="100000"/>
    <x v="0"/>
    <n v="1000000"/>
  </r>
  <r>
    <x v="45"/>
    <x v="0"/>
    <x v="2"/>
    <x v="6"/>
    <s v="Luisa"/>
    <n v="10946132"/>
    <d v="1983-06-15T00:00:00"/>
    <n v="41"/>
    <s v="Pantalones"/>
    <x v="1"/>
    <n v="14"/>
    <n v="250000"/>
    <x v="0"/>
    <n v="3500000"/>
  </r>
  <r>
    <x v="45"/>
    <x v="0"/>
    <x v="2"/>
    <x v="7"/>
    <s v="Felipe"/>
    <n v="11120413"/>
    <d v="1995-06-16T00:00:00"/>
    <n v="29"/>
    <s v="Chaquetas"/>
    <x v="1"/>
    <n v="17"/>
    <n v="500000"/>
    <x v="0"/>
    <n v="8500000"/>
  </r>
  <r>
    <x v="45"/>
    <x v="0"/>
    <x v="2"/>
    <x v="0"/>
    <s v="Fabian"/>
    <n v="10238431"/>
    <d v="1998-06-17T00:00:00"/>
    <n v="26"/>
    <s v="Cobijas"/>
    <x v="1"/>
    <n v="12"/>
    <n v="180000"/>
    <x v="2"/>
    <n v="2160000"/>
  </r>
  <r>
    <x v="45"/>
    <x v="0"/>
    <x v="2"/>
    <x v="1"/>
    <s v="Julian"/>
    <n v="10873390"/>
    <d v="1996-06-18T00:00:00"/>
    <n v="28"/>
    <s v="Sabanas"/>
    <x v="1"/>
    <n v="16"/>
    <n v="80000"/>
    <x v="0"/>
    <n v="1280000"/>
  </r>
  <r>
    <x v="45"/>
    <x v="0"/>
    <x v="2"/>
    <x v="2"/>
    <s v="Lina"/>
    <n v="11891527"/>
    <d v="1990-01-19T00:00:00"/>
    <n v="34"/>
    <s v="Estantetia"/>
    <x v="2"/>
    <n v="20"/>
    <n v="600000"/>
    <x v="2"/>
    <n v="12000000"/>
  </r>
  <r>
    <x v="45"/>
    <x v="0"/>
    <x v="2"/>
    <x v="3"/>
    <s v="Andres"/>
    <n v="10974143"/>
    <d v="1990-07-20T00:00:00"/>
    <n v="34"/>
    <s v="Sillas"/>
    <x v="2"/>
    <n v="18"/>
    <n v="200000"/>
    <x v="0"/>
    <n v="3600000"/>
  </r>
  <r>
    <x v="46"/>
    <x v="0"/>
    <x v="2"/>
    <x v="4"/>
    <s v="Carolina"/>
    <n v="12147920"/>
    <d v="1990-03-21T00:00:00"/>
    <n v="34"/>
    <s v="Mesa"/>
    <x v="2"/>
    <n v="11"/>
    <n v="550000"/>
    <x v="1"/>
    <n v="6050000"/>
  </r>
  <r>
    <x v="46"/>
    <x v="0"/>
    <x v="2"/>
    <x v="5"/>
    <s v="Angie"/>
    <n v="12638169"/>
    <d v="1990-04-22T00:00:00"/>
    <n v="34"/>
    <s v="Cama"/>
    <x v="2"/>
    <n v="11"/>
    <n v="2300000"/>
    <x v="2"/>
    <n v="25300000"/>
  </r>
  <r>
    <x v="46"/>
    <x v="0"/>
    <x v="2"/>
    <x v="6"/>
    <s v="Daby"/>
    <n v="10753419"/>
    <d v="1990-06-12T00:00:00"/>
    <n v="34"/>
    <s v="Comedor"/>
    <x v="2"/>
    <n v="14"/>
    <n v="3200000"/>
    <x v="2"/>
    <n v="44800000"/>
  </r>
  <r>
    <x v="46"/>
    <x v="0"/>
    <x v="2"/>
    <x v="7"/>
    <s v="Sergio"/>
    <n v="12288359"/>
    <d v="1992-06-13T00:00:00"/>
    <n v="32"/>
    <s v="Sofá"/>
    <x v="2"/>
    <n v="19"/>
    <n v="1500000"/>
    <x v="2"/>
    <n v="28500000"/>
  </r>
  <r>
    <x v="46"/>
    <x v="0"/>
    <x v="2"/>
    <x v="0"/>
    <s v="Carlos"/>
    <n v="11292119"/>
    <d v="1985-06-14T00:00:00"/>
    <n v="39"/>
    <s v="Movil"/>
    <x v="0"/>
    <n v="17"/>
    <n v="2000000"/>
    <x v="0"/>
    <n v="34000000"/>
  </r>
  <r>
    <x v="46"/>
    <x v="0"/>
    <x v="2"/>
    <x v="1"/>
    <s v="Luisa"/>
    <n v="10946132"/>
    <d v="1983-06-15T00:00:00"/>
    <n v="41"/>
    <s v="Portatil"/>
    <x v="0"/>
    <n v="12"/>
    <n v="4000000"/>
    <x v="2"/>
    <n v="48000000"/>
  </r>
  <r>
    <x v="46"/>
    <x v="0"/>
    <x v="2"/>
    <x v="2"/>
    <s v="Felipe"/>
    <n v="11120413"/>
    <d v="1995-06-16T00:00:00"/>
    <n v="29"/>
    <s v="Reloj"/>
    <x v="0"/>
    <n v="16"/>
    <n v="800000"/>
    <x v="0"/>
    <n v="12800000"/>
  </r>
  <r>
    <x v="46"/>
    <x v="0"/>
    <x v="2"/>
    <x v="3"/>
    <s v="Fabian"/>
    <n v="10238431"/>
    <d v="1998-06-17T00:00:00"/>
    <n v="26"/>
    <s v="Gafas"/>
    <x v="0"/>
    <n v="11"/>
    <n v="600000"/>
    <x v="0"/>
    <n v="6600000"/>
  </r>
  <r>
    <x v="46"/>
    <x v="0"/>
    <x v="2"/>
    <x v="4"/>
    <s v="Julian"/>
    <n v="10873390"/>
    <d v="1996-06-18T00:00:00"/>
    <n v="28"/>
    <s v="Audifonos"/>
    <x v="0"/>
    <n v="11"/>
    <n v="500000"/>
    <x v="2"/>
    <n v="5500000"/>
  </r>
  <r>
    <x v="46"/>
    <x v="0"/>
    <x v="2"/>
    <x v="5"/>
    <s v="Lina"/>
    <n v="11891527"/>
    <d v="1990-01-19T00:00:00"/>
    <n v="34"/>
    <s v="Camisas"/>
    <x v="1"/>
    <n v="20"/>
    <n v="100000"/>
    <x v="2"/>
    <n v="2000000"/>
  </r>
  <r>
    <x v="47"/>
    <x v="0"/>
    <x v="2"/>
    <x v="6"/>
    <s v="Andres"/>
    <n v="10974143"/>
    <d v="1990-07-20T00:00:00"/>
    <n v="34"/>
    <s v="Pantalones"/>
    <x v="1"/>
    <n v="12"/>
    <n v="250000"/>
    <x v="1"/>
    <n v="3000000"/>
  </r>
  <r>
    <x v="47"/>
    <x v="0"/>
    <x v="2"/>
    <x v="7"/>
    <s v="Carolina"/>
    <n v="12147920"/>
    <d v="1990-03-21T00:00:00"/>
    <n v="34"/>
    <s v="Chaquetas"/>
    <x v="1"/>
    <n v="16"/>
    <n v="500000"/>
    <x v="0"/>
    <n v="8000000"/>
  </r>
  <r>
    <x v="47"/>
    <x v="0"/>
    <x v="2"/>
    <x v="0"/>
    <s v="Angie"/>
    <n v="12638169"/>
    <d v="1990-04-22T00:00:00"/>
    <n v="34"/>
    <s v="Cobijas"/>
    <x v="1"/>
    <n v="17"/>
    <n v="180000"/>
    <x v="0"/>
    <n v="3060000"/>
  </r>
  <r>
    <x v="47"/>
    <x v="0"/>
    <x v="2"/>
    <x v="1"/>
    <s v="Daby"/>
    <n v="10753419"/>
    <d v="1990-06-12T00:00:00"/>
    <n v="34"/>
    <s v="Sabanas"/>
    <x v="1"/>
    <n v="12"/>
    <n v="80000"/>
    <x v="2"/>
    <n v="960000"/>
  </r>
  <r>
    <x v="47"/>
    <x v="0"/>
    <x v="2"/>
    <x v="2"/>
    <s v="Sergio"/>
    <n v="12288359"/>
    <d v="1992-06-13T00:00:00"/>
    <n v="32"/>
    <s v="Estantetia"/>
    <x v="2"/>
    <n v="17"/>
    <n v="600000"/>
    <x v="0"/>
    <n v="10200000"/>
  </r>
  <r>
    <x v="47"/>
    <x v="0"/>
    <x v="2"/>
    <x v="3"/>
    <s v="Carlos"/>
    <n v="11292119"/>
    <d v="1985-06-14T00:00:00"/>
    <n v="39"/>
    <s v="Sillas"/>
    <x v="2"/>
    <n v="19"/>
    <n v="200000"/>
    <x v="1"/>
    <n v="3800000"/>
  </r>
  <r>
    <x v="47"/>
    <x v="0"/>
    <x v="2"/>
    <x v="4"/>
    <s v="Luisa"/>
    <n v="10946132"/>
    <d v="1983-06-15T00:00:00"/>
    <n v="41"/>
    <s v="Mesa"/>
    <x v="2"/>
    <n v="10"/>
    <n v="550000"/>
    <x v="2"/>
    <n v="5500000"/>
  </r>
  <r>
    <x v="47"/>
    <x v="0"/>
    <x v="2"/>
    <x v="5"/>
    <s v="Felipe"/>
    <n v="11120413"/>
    <d v="1995-06-16T00:00:00"/>
    <n v="29"/>
    <s v="Cama"/>
    <x v="2"/>
    <n v="12"/>
    <n v="2300000"/>
    <x v="0"/>
    <n v="27600000"/>
  </r>
  <r>
    <x v="47"/>
    <x v="0"/>
    <x v="2"/>
    <x v="6"/>
    <s v="Fabian"/>
    <n v="10238431"/>
    <d v="1998-06-17T00:00:00"/>
    <n v="26"/>
    <s v="Comedor"/>
    <x v="2"/>
    <n v="10"/>
    <n v="3200000"/>
    <x v="2"/>
    <n v="32000000"/>
  </r>
  <r>
    <x v="47"/>
    <x v="0"/>
    <x v="2"/>
    <x v="7"/>
    <s v="Julian"/>
    <n v="10873390"/>
    <d v="1996-06-18T00:00:00"/>
    <n v="28"/>
    <s v="Sofá"/>
    <x v="2"/>
    <n v="15"/>
    <n v="1500000"/>
    <x v="0"/>
    <n v="22500000"/>
  </r>
  <r>
    <x v="48"/>
    <x v="0"/>
    <x v="2"/>
    <x v="0"/>
    <s v="Lina"/>
    <n v="11891527"/>
    <d v="1990-01-19T00:00:00"/>
    <n v="34"/>
    <s v="Movil"/>
    <x v="0"/>
    <n v="15"/>
    <n v="2000000"/>
    <x v="1"/>
    <n v="30000000"/>
  </r>
  <r>
    <x v="48"/>
    <x v="0"/>
    <x v="2"/>
    <x v="1"/>
    <s v="Andres"/>
    <n v="10974143"/>
    <d v="1990-07-20T00:00:00"/>
    <n v="34"/>
    <s v="Portatil"/>
    <x v="0"/>
    <n v="16"/>
    <n v="4000000"/>
    <x v="1"/>
    <n v="64000000"/>
  </r>
  <r>
    <x v="48"/>
    <x v="0"/>
    <x v="2"/>
    <x v="2"/>
    <s v="Carolina"/>
    <n v="12147920"/>
    <d v="1990-03-21T00:00:00"/>
    <n v="34"/>
    <s v="Reloj"/>
    <x v="0"/>
    <n v="17"/>
    <n v="800000"/>
    <x v="0"/>
    <n v="13600000"/>
  </r>
  <r>
    <x v="48"/>
    <x v="0"/>
    <x v="2"/>
    <x v="3"/>
    <s v="Angie"/>
    <n v="12638169"/>
    <d v="1990-04-22T00:00:00"/>
    <n v="34"/>
    <s v="Gafas"/>
    <x v="0"/>
    <n v="19"/>
    <n v="600000"/>
    <x v="1"/>
    <n v="11400000"/>
  </r>
  <r>
    <x v="48"/>
    <x v="0"/>
    <x v="2"/>
    <x v="4"/>
    <s v="Daby"/>
    <n v="10753419"/>
    <d v="1990-06-12T00:00:00"/>
    <n v="34"/>
    <s v="Audifonos"/>
    <x v="0"/>
    <n v="17"/>
    <n v="500000"/>
    <x v="2"/>
    <n v="8500000"/>
  </r>
  <r>
    <x v="48"/>
    <x v="0"/>
    <x v="2"/>
    <x v="5"/>
    <s v="Sergio"/>
    <n v="12288359"/>
    <d v="1992-06-13T00:00:00"/>
    <n v="32"/>
    <s v="Camisas"/>
    <x v="1"/>
    <n v="18"/>
    <n v="100000"/>
    <x v="1"/>
    <n v="1800000"/>
  </r>
  <r>
    <x v="48"/>
    <x v="0"/>
    <x v="2"/>
    <x v="6"/>
    <s v="Carlos"/>
    <n v="11292119"/>
    <d v="1985-06-14T00:00:00"/>
    <n v="39"/>
    <s v="Pantalones"/>
    <x v="1"/>
    <n v="11"/>
    <n v="250000"/>
    <x v="1"/>
    <n v="2750000"/>
  </r>
  <r>
    <x v="48"/>
    <x v="0"/>
    <x v="2"/>
    <x v="7"/>
    <s v="Luisa"/>
    <n v="10946132"/>
    <d v="1983-06-15T00:00:00"/>
    <n v="41"/>
    <s v="Chaquetas"/>
    <x v="1"/>
    <n v="20"/>
    <n v="500000"/>
    <x v="1"/>
    <n v="10000000"/>
  </r>
  <r>
    <x v="48"/>
    <x v="0"/>
    <x v="2"/>
    <x v="0"/>
    <s v="Felipe"/>
    <n v="11120413"/>
    <d v="1995-06-16T00:00:00"/>
    <n v="29"/>
    <s v="Cobijas"/>
    <x v="1"/>
    <n v="15"/>
    <n v="180000"/>
    <x v="2"/>
    <n v="2700000"/>
  </r>
  <r>
    <x v="48"/>
    <x v="0"/>
    <x v="2"/>
    <x v="1"/>
    <s v="Fabian"/>
    <n v="10238431"/>
    <d v="1998-06-17T00:00:00"/>
    <n v="26"/>
    <s v="Sabanas"/>
    <x v="1"/>
    <n v="10"/>
    <n v="80000"/>
    <x v="0"/>
    <n v="800000"/>
  </r>
  <r>
    <x v="49"/>
    <x v="0"/>
    <x v="2"/>
    <x v="2"/>
    <s v="Julian"/>
    <n v="10873390"/>
    <d v="1996-06-18T00:00:00"/>
    <n v="28"/>
    <s v="Estantetia"/>
    <x v="2"/>
    <n v="12"/>
    <n v="600000"/>
    <x v="1"/>
    <n v="7200000"/>
  </r>
  <r>
    <x v="49"/>
    <x v="0"/>
    <x v="2"/>
    <x v="3"/>
    <s v="Lina"/>
    <n v="11891527"/>
    <d v="1990-01-19T00:00:00"/>
    <n v="34"/>
    <s v="Sillas"/>
    <x v="2"/>
    <n v="11"/>
    <n v="200000"/>
    <x v="2"/>
    <n v="2200000"/>
  </r>
  <r>
    <x v="49"/>
    <x v="0"/>
    <x v="2"/>
    <x v="4"/>
    <s v="Andres"/>
    <n v="10974143"/>
    <d v="1990-07-20T00:00:00"/>
    <n v="34"/>
    <s v="Mesa"/>
    <x v="2"/>
    <n v="12"/>
    <n v="550000"/>
    <x v="2"/>
    <n v="6600000"/>
  </r>
  <r>
    <x v="49"/>
    <x v="0"/>
    <x v="2"/>
    <x v="5"/>
    <s v="Carolina"/>
    <n v="12147920"/>
    <d v="1990-03-21T00:00:00"/>
    <n v="34"/>
    <s v="Cama"/>
    <x v="2"/>
    <n v="10"/>
    <n v="2300000"/>
    <x v="1"/>
    <n v="23000000"/>
  </r>
  <r>
    <x v="49"/>
    <x v="0"/>
    <x v="2"/>
    <x v="6"/>
    <s v="Angie"/>
    <n v="12638169"/>
    <d v="1990-04-22T00:00:00"/>
    <n v="34"/>
    <s v="Comedor"/>
    <x v="2"/>
    <n v="11"/>
    <n v="3200000"/>
    <x v="0"/>
    <n v="35200000"/>
  </r>
  <r>
    <x v="49"/>
    <x v="0"/>
    <x v="2"/>
    <x v="7"/>
    <s v="Daby"/>
    <n v="10753419"/>
    <d v="1990-06-12T00:00:00"/>
    <n v="34"/>
    <s v="Sofá"/>
    <x v="2"/>
    <n v="19"/>
    <n v="1500000"/>
    <x v="2"/>
    <n v="28500000"/>
  </r>
  <r>
    <x v="49"/>
    <x v="0"/>
    <x v="2"/>
    <x v="0"/>
    <s v="Sergio"/>
    <n v="12288359"/>
    <d v="1992-06-13T00:00:00"/>
    <n v="32"/>
    <s v="Movil"/>
    <x v="0"/>
    <n v="11"/>
    <n v="2000000"/>
    <x v="2"/>
    <n v="22000000"/>
  </r>
  <r>
    <x v="49"/>
    <x v="0"/>
    <x v="2"/>
    <x v="1"/>
    <s v="Carlos"/>
    <n v="11292119"/>
    <d v="1985-06-14T00:00:00"/>
    <n v="39"/>
    <s v="Portatil"/>
    <x v="0"/>
    <n v="13"/>
    <n v="4000000"/>
    <x v="0"/>
    <n v="52000000"/>
  </r>
  <r>
    <x v="49"/>
    <x v="0"/>
    <x v="2"/>
    <x v="2"/>
    <s v="Luisa"/>
    <n v="10946132"/>
    <d v="1983-06-15T00:00:00"/>
    <n v="41"/>
    <s v="Reloj"/>
    <x v="0"/>
    <n v="14"/>
    <n v="800000"/>
    <x v="2"/>
    <n v="11200000"/>
  </r>
  <r>
    <x v="49"/>
    <x v="0"/>
    <x v="2"/>
    <x v="3"/>
    <s v="Felipe"/>
    <n v="11120413"/>
    <d v="1995-06-16T00:00:00"/>
    <n v="29"/>
    <s v="Gafas"/>
    <x v="0"/>
    <n v="18"/>
    <n v="600000"/>
    <x v="0"/>
    <n v="10800000"/>
  </r>
  <r>
    <x v="50"/>
    <x v="0"/>
    <x v="2"/>
    <x v="4"/>
    <s v="Fabian"/>
    <n v="10238431"/>
    <d v="1998-06-17T00:00:00"/>
    <n v="26"/>
    <s v="Audifonos"/>
    <x v="0"/>
    <n v="18"/>
    <n v="500000"/>
    <x v="2"/>
    <n v="9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">
  <r>
    <x v="0"/>
    <x v="0"/>
    <x v="0"/>
    <x v="0"/>
    <s v="Alejandro"/>
    <n v="11943522"/>
    <d v="1975-09-12T00:00:00"/>
    <n v="49"/>
    <s v="Movil"/>
    <x v="0"/>
    <n v="3"/>
    <n v="2000000"/>
    <x v="0"/>
    <n v="6000000"/>
  </r>
  <r>
    <x v="0"/>
    <x v="0"/>
    <x v="0"/>
    <x v="0"/>
    <s v="Luisa"/>
    <n v="10086615"/>
    <d v="1978-06-08T00:00:00"/>
    <n v="46"/>
    <s v="Portatil"/>
    <x v="0"/>
    <n v="5"/>
    <n v="4000000"/>
    <x v="1"/>
    <n v="20000000"/>
  </r>
  <r>
    <x v="0"/>
    <x v="0"/>
    <x v="0"/>
    <x v="0"/>
    <s v="Sergio"/>
    <n v="11186573"/>
    <d v="1981-03-04T00:00:00"/>
    <n v="43"/>
    <s v="Reloj"/>
    <x v="0"/>
    <n v="6"/>
    <n v="800000"/>
    <x v="0"/>
    <n v="4800000"/>
  </r>
  <r>
    <x v="0"/>
    <x v="0"/>
    <x v="0"/>
    <x v="0"/>
    <s v="Carolina"/>
    <n v="10862722"/>
    <d v="1983-11-29T00:00:00"/>
    <n v="41"/>
    <s v="Gafas"/>
    <x v="0"/>
    <n v="7"/>
    <n v="600000"/>
    <x v="0"/>
    <n v="4200000"/>
  </r>
  <r>
    <x v="0"/>
    <x v="0"/>
    <x v="0"/>
    <x v="1"/>
    <s v="Lina"/>
    <n v="10394891"/>
    <d v="1986-08-25T00:00:00"/>
    <n v="38"/>
    <s v="Audifonos"/>
    <x v="0"/>
    <n v="8"/>
    <n v="500000"/>
    <x v="0"/>
    <n v="4000000"/>
  </r>
  <r>
    <x v="1"/>
    <x v="0"/>
    <x v="0"/>
    <x v="2"/>
    <s v="Felipe"/>
    <n v="11239909"/>
    <d v="1989-05-21T00:00:00"/>
    <n v="35"/>
    <s v="Camisas"/>
    <x v="1"/>
    <n v="5"/>
    <n v="100000"/>
    <x v="2"/>
    <n v="500000"/>
  </r>
  <r>
    <x v="1"/>
    <x v="0"/>
    <x v="0"/>
    <x v="2"/>
    <s v="Cristina"/>
    <n v="11092256"/>
    <d v="1992-02-15T00:00:00"/>
    <n v="32"/>
    <s v="Pantalones"/>
    <x v="1"/>
    <n v="10"/>
    <n v="250000"/>
    <x v="2"/>
    <n v="2500000"/>
  </r>
  <r>
    <x v="1"/>
    <x v="0"/>
    <x v="0"/>
    <x v="2"/>
    <s v="Carlos"/>
    <n v="10134809"/>
    <d v="1994-11-11T00:00:00"/>
    <n v="30"/>
    <s v="Chaquetas"/>
    <x v="1"/>
    <n v="6"/>
    <n v="500000"/>
    <x v="1"/>
    <n v="3000000"/>
  </r>
  <r>
    <x v="1"/>
    <x v="0"/>
    <x v="0"/>
    <x v="2"/>
    <s v="Alejandro"/>
    <n v="11943522"/>
    <d v="1975-09-12T00:00:00"/>
    <n v="49"/>
    <s v="Cobijas"/>
    <x v="1"/>
    <n v="3"/>
    <n v="180000"/>
    <x v="1"/>
    <n v="540000"/>
  </r>
  <r>
    <x v="1"/>
    <x v="0"/>
    <x v="0"/>
    <x v="2"/>
    <s v="Luisa"/>
    <n v="10086615"/>
    <d v="1978-06-08T00:00:00"/>
    <n v="46"/>
    <s v="Sabanas"/>
    <x v="1"/>
    <n v="2"/>
    <n v="80000"/>
    <x v="0"/>
    <n v="160000"/>
  </r>
  <r>
    <x v="2"/>
    <x v="0"/>
    <x v="0"/>
    <x v="0"/>
    <s v="Sergio"/>
    <n v="11186573"/>
    <d v="1981-03-04T00:00:00"/>
    <n v="43"/>
    <s v="Estantetia"/>
    <x v="2"/>
    <n v="9"/>
    <n v="600000"/>
    <x v="1"/>
    <n v="5400000"/>
  </r>
  <r>
    <x v="2"/>
    <x v="0"/>
    <x v="0"/>
    <x v="2"/>
    <s v="Carolina"/>
    <n v="10862722"/>
    <d v="1983-11-29T00:00:00"/>
    <n v="41"/>
    <s v="Sillas"/>
    <x v="2"/>
    <n v="9"/>
    <n v="200000"/>
    <x v="0"/>
    <n v="1800000"/>
  </r>
  <r>
    <x v="2"/>
    <x v="0"/>
    <x v="0"/>
    <x v="0"/>
    <s v="Lina"/>
    <n v="10394891"/>
    <d v="1986-08-25T00:00:00"/>
    <n v="38"/>
    <s v="Mesa"/>
    <x v="2"/>
    <n v="7"/>
    <n v="550000"/>
    <x v="1"/>
    <n v="3850000"/>
  </r>
  <r>
    <x v="2"/>
    <x v="0"/>
    <x v="0"/>
    <x v="0"/>
    <s v="Felipe"/>
    <n v="11239909"/>
    <d v="1989-05-21T00:00:00"/>
    <n v="35"/>
    <s v="Cama"/>
    <x v="2"/>
    <n v="7"/>
    <n v="2300000"/>
    <x v="0"/>
    <n v="16100000"/>
  </r>
  <r>
    <x v="2"/>
    <x v="0"/>
    <x v="0"/>
    <x v="0"/>
    <s v="Cristina"/>
    <n v="11092256"/>
    <d v="1992-02-15T00:00:00"/>
    <n v="32"/>
    <s v="Comedor"/>
    <x v="2"/>
    <n v="5"/>
    <n v="3200000"/>
    <x v="2"/>
    <n v="16000000"/>
  </r>
  <r>
    <x v="3"/>
    <x v="0"/>
    <x v="0"/>
    <x v="1"/>
    <s v="Carlos"/>
    <n v="10134809"/>
    <d v="1994-11-11T00:00:00"/>
    <n v="30"/>
    <s v="Sofá"/>
    <x v="2"/>
    <n v="8"/>
    <n v="1500000"/>
    <x v="0"/>
    <n v="12000000"/>
  </r>
  <r>
    <x v="3"/>
    <x v="0"/>
    <x v="0"/>
    <x v="2"/>
    <s v="Alejandro"/>
    <n v="11943522"/>
    <d v="1975-09-12T00:00:00"/>
    <n v="49"/>
    <s v="Movil"/>
    <x v="0"/>
    <n v="2"/>
    <n v="2000000"/>
    <x v="0"/>
    <n v="4000000"/>
  </r>
  <r>
    <x v="3"/>
    <x v="0"/>
    <x v="0"/>
    <x v="2"/>
    <s v="Luisa"/>
    <n v="10086615"/>
    <d v="1978-06-08T00:00:00"/>
    <n v="46"/>
    <s v="Portatil"/>
    <x v="0"/>
    <n v="10"/>
    <n v="4000000"/>
    <x v="1"/>
    <n v="40000000"/>
  </r>
  <r>
    <x v="3"/>
    <x v="0"/>
    <x v="0"/>
    <x v="2"/>
    <s v="Sergio"/>
    <n v="11186573"/>
    <d v="1981-03-04T00:00:00"/>
    <n v="43"/>
    <s v="Reloj"/>
    <x v="0"/>
    <n v="9"/>
    <n v="800000"/>
    <x v="1"/>
    <n v="7200000"/>
  </r>
  <r>
    <x v="3"/>
    <x v="0"/>
    <x v="0"/>
    <x v="1"/>
    <s v="Carolina"/>
    <n v="10862722"/>
    <d v="1983-11-29T00:00:00"/>
    <n v="41"/>
    <s v="Gafas"/>
    <x v="0"/>
    <n v="8"/>
    <n v="600000"/>
    <x v="1"/>
    <n v="4800000"/>
  </r>
  <r>
    <x v="4"/>
    <x v="0"/>
    <x v="0"/>
    <x v="2"/>
    <s v="Lina"/>
    <n v="10394891"/>
    <d v="1986-08-25T00:00:00"/>
    <n v="38"/>
    <s v="Audifonos"/>
    <x v="0"/>
    <n v="4"/>
    <n v="500000"/>
    <x v="2"/>
    <n v="2000000"/>
  </r>
  <r>
    <x v="4"/>
    <x v="0"/>
    <x v="0"/>
    <x v="2"/>
    <s v="Felipe"/>
    <n v="11239909"/>
    <d v="1989-05-21T00:00:00"/>
    <n v="35"/>
    <s v="Camisas"/>
    <x v="1"/>
    <n v="3"/>
    <n v="100000"/>
    <x v="1"/>
    <n v="300000"/>
  </r>
  <r>
    <x v="4"/>
    <x v="0"/>
    <x v="0"/>
    <x v="2"/>
    <s v="Cristina"/>
    <n v="11092256"/>
    <d v="1992-02-15T00:00:00"/>
    <n v="32"/>
    <s v="Pantalones"/>
    <x v="1"/>
    <n v="10"/>
    <n v="250000"/>
    <x v="2"/>
    <n v="2500000"/>
  </r>
  <r>
    <x v="4"/>
    <x v="0"/>
    <x v="0"/>
    <x v="1"/>
    <s v="Carlos"/>
    <n v="10134809"/>
    <d v="1994-11-11T00:00:00"/>
    <n v="30"/>
    <s v="Chaquetas"/>
    <x v="1"/>
    <n v="2"/>
    <n v="500000"/>
    <x v="0"/>
    <n v="1000000"/>
  </r>
  <r>
    <x v="4"/>
    <x v="0"/>
    <x v="0"/>
    <x v="2"/>
    <s v="Alejandro"/>
    <n v="11943522"/>
    <d v="1975-09-12T00:00:00"/>
    <n v="49"/>
    <s v="Cobijas"/>
    <x v="1"/>
    <n v="8"/>
    <n v="180000"/>
    <x v="1"/>
    <n v="1440000"/>
  </r>
  <r>
    <x v="5"/>
    <x v="0"/>
    <x v="0"/>
    <x v="2"/>
    <s v="Luisa"/>
    <n v="10086615"/>
    <d v="1978-06-08T00:00:00"/>
    <n v="46"/>
    <s v="Sabanas"/>
    <x v="1"/>
    <n v="2"/>
    <n v="80000"/>
    <x v="2"/>
    <n v="160000"/>
  </r>
  <r>
    <x v="5"/>
    <x v="0"/>
    <x v="0"/>
    <x v="1"/>
    <s v="Sergio"/>
    <n v="11186573"/>
    <d v="1981-03-04T00:00:00"/>
    <n v="43"/>
    <s v="Estantetia"/>
    <x v="2"/>
    <n v="7"/>
    <n v="600000"/>
    <x v="0"/>
    <n v="4200000"/>
  </r>
  <r>
    <x v="5"/>
    <x v="0"/>
    <x v="0"/>
    <x v="2"/>
    <s v="Carolina"/>
    <n v="10862722"/>
    <d v="1983-11-29T00:00:00"/>
    <n v="41"/>
    <s v="Sillas"/>
    <x v="2"/>
    <n v="10"/>
    <n v="200000"/>
    <x v="2"/>
    <n v="2000000"/>
  </r>
  <r>
    <x v="5"/>
    <x v="0"/>
    <x v="0"/>
    <x v="2"/>
    <s v="Lina"/>
    <n v="10394891"/>
    <d v="1986-08-25T00:00:00"/>
    <n v="38"/>
    <s v="Mesa"/>
    <x v="2"/>
    <n v="2"/>
    <n v="550000"/>
    <x v="0"/>
    <n v="1100000"/>
  </r>
  <r>
    <x v="5"/>
    <x v="0"/>
    <x v="0"/>
    <x v="0"/>
    <s v="Felipe"/>
    <n v="11239909"/>
    <d v="1989-05-21T00:00:00"/>
    <n v="35"/>
    <s v="Cama"/>
    <x v="2"/>
    <n v="8"/>
    <n v="2300000"/>
    <x v="2"/>
    <n v="18400000"/>
  </r>
  <r>
    <x v="6"/>
    <x v="0"/>
    <x v="0"/>
    <x v="0"/>
    <s v="Cristina"/>
    <n v="11092256"/>
    <d v="1992-02-15T00:00:00"/>
    <n v="32"/>
    <s v="Comedor"/>
    <x v="2"/>
    <n v="8"/>
    <n v="3200000"/>
    <x v="2"/>
    <n v="25600000"/>
  </r>
  <r>
    <x v="6"/>
    <x v="0"/>
    <x v="0"/>
    <x v="0"/>
    <s v="Carlos"/>
    <n v="10134809"/>
    <d v="1994-11-11T00:00:00"/>
    <n v="30"/>
    <s v="Sofá"/>
    <x v="2"/>
    <n v="9"/>
    <n v="1500000"/>
    <x v="0"/>
    <n v="13500000"/>
  </r>
  <r>
    <x v="6"/>
    <x v="0"/>
    <x v="0"/>
    <x v="2"/>
    <s v="Alejandro"/>
    <n v="11943522"/>
    <d v="1975-09-12T00:00:00"/>
    <n v="49"/>
    <s v="Movil"/>
    <x v="0"/>
    <n v="7"/>
    <n v="2000000"/>
    <x v="0"/>
    <n v="14000000"/>
  </r>
  <r>
    <x v="6"/>
    <x v="0"/>
    <x v="0"/>
    <x v="0"/>
    <s v="Luisa"/>
    <n v="10086615"/>
    <d v="1978-06-08T00:00:00"/>
    <n v="46"/>
    <s v="Portatil"/>
    <x v="0"/>
    <n v="5"/>
    <n v="4000000"/>
    <x v="0"/>
    <n v="20000000"/>
  </r>
  <r>
    <x v="6"/>
    <x v="0"/>
    <x v="0"/>
    <x v="2"/>
    <s v="Sergio"/>
    <n v="11186573"/>
    <d v="1981-03-04T00:00:00"/>
    <n v="43"/>
    <s v="Reloj"/>
    <x v="0"/>
    <n v="7"/>
    <n v="800000"/>
    <x v="0"/>
    <n v="5600000"/>
  </r>
  <r>
    <x v="7"/>
    <x v="0"/>
    <x v="0"/>
    <x v="1"/>
    <s v="Carolina"/>
    <n v="10862722"/>
    <d v="1983-11-29T00:00:00"/>
    <n v="41"/>
    <s v="Gafas"/>
    <x v="0"/>
    <n v="6"/>
    <n v="600000"/>
    <x v="2"/>
    <n v="3600000"/>
  </r>
  <r>
    <x v="7"/>
    <x v="0"/>
    <x v="0"/>
    <x v="2"/>
    <s v="Lina"/>
    <n v="10394891"/>
    <d v="1986-08-25T00:00:00"/>
    <n v="38"/>
    <s v="Audifonos"/>
    <x v="0"/>
    <n v="3"/>
    <n v="500000"/>
    <x v="0"/>
    <n v="1500000"/>
  </r>
  <r>
    <x v="7"/>
    <x v="0"/>
    <x v="0"/>
    <x v="0"/>
    <s v="Felipe"/>
    <n v="11239909"/>
    <d v="1989-05-21T00:00:00"/>
    <n v="35"/>
    <s v="Camisas"/>
    <x v="1"/>
    <n v="10"/>
    <n v="100000"/>
    <x v="0"/>
    <n v="1000000"/>
  </r>
  <r>
    <x v="7"/>
    <x v="0"/>
    <x v="0"/>
    <x v="2"/>
    <s v="Cristina"/>
    <n v="11092256"/>
    <d v="1992-02-15T00:00:00"/>
    <n v="32"/>
    <s v="Pantalones"/>
    <x v="1"/>
    <n v="3"/>
    <n v="250000"/>
    <x v="0"/>
    <n v="750000"/>
  </r>
  <r>
    <x v="7"/>
    <x v="0"/>
    <x v="0"/>
    <x v="1"/>
    <s v="Carlos"/>
    <n v="10134809"/>
    <d v="1994-11-11T00:00:00"/>
    <n v="30"/>
    <s v="Chaquetas"/>
    <x v="1"/>
    <n v="4"/>
    <n v="500000"/>
    <x v="2"/>
    <n v="2000000"/>
  </r>
  <r>
    <x v="8"/>
    <x v="0"/>
    <x v="0"/>
    <x v="1"/>
    <s v="Alejandro"/>
    <n v="11943522"/>
    <d v="1975-09-12T00:00:00"/>
    <n v="49"/>
    <s v="Cobijas"/>
    <x v="1"/>
    <n v="9"/>
    <n v="180000"/>
    <x v="1"/>
    <n v="1620000"/>
  </r>
  <r>
    <x v="8"/>
    <x v="0"/>
    <x v="0"/>
    <x v="1"/>
    <s v="Luisa"/>
    <n v="10086615"/>
    <d v="1978-06-08T00:00:00"/>
    <n v="46"/>
    <s v="Sabanas"/>
    <x v="1"/>
    <n v="7"/>
    <n v="80000"/>
    <x v="1"/>
    <n v="560000"/>
  </r>
  <r>
    <x v="8"/>
    <x v="0"/>
    <x v="0"/>
    <x v="2"/>
    <s v="Sergio"/>
    <n v="11186573"/>
    <d v="1981-03-04T00:00:00"/>
    <n v="43"/>
    <s v="Estantetia"/>
    <x v="2"/>
    <n v="5"/>
    <n v="600000"/>
    <x v="2"/>
    <n v="3000000"/>
  </r>
  <r>
    <x v="8"/>
    <x v="0"/>
    <x v="0"/>
    <x v="0"/>
    <s v="Carolina"/>
    <n v="10862722"/>
    <d v="1983-11-29T00:00:00"/>
    <n v="41"/>
    <s v="Sillas"/>
    <x v="2"/>
    <n v="4"/>
    <n v="200000"/>
    <x v="1"/>
    <n v="800000"/>
  </r>
  <r>
    <x v="8"/>
    <x v="0"/>
    <x v="0"/>
    <x v="1"/>
    <s v="Lina"/>
    <n v="10394891"/>
    <d v="1986-08-25T00:00:00"/>
    <n v="38"/>
    <s v="Mesa"/>
    <x v="2"/>
    <n v="6"/>
    <n v="550000"/>
    <x v="2"/>
    <n v="3300000"/>
  </r>
  <r>
    <x v="9"/>
    <x v="0"/>
    <x v="0"/>
    <x v="1"/>
    <s v="Felipe"/>
    <n v="11239909"/>
    <d v="1989-05-21T00:00:00"/>
    <n v="35"/>
    <s v="Cama"/>
    <x v="2"/>
    <n v="4"/>
    <n v="2300000"/>
    <x v="0"/>
    <n v="9200000"/>
  </r>
  <r>
    <x v="9"/>
    <x v="0"/>
    <x v="0"/>
    <x v="0"/>
    <s v="Cristina"/>
    <n v="11092256"/>
    <d v="1992-02-15T00:00:00"/>
    <n v="32"/>
    <s v="Comedor"/>
    <x v="2"/>
    <n v="2"/>
    <n v="3200000"/>
    <x v="1"/>
    <n v="6400000"/>
  </r>
  <r>
    <x v="9"/>
    <x v="0"/>
    <x v="0"/>
    <x v="2"/>
    <s v="Carlos"/>
    <n v="10134809"/>
    <d v="1994-11-11T00:00:00"/>
    <n v="30"/>
    <s v="Sofá"/>
    <x v="2"/>
    <n v="10"/>
    <n v="1500000"/>
    <x v="1"/>
    <n v="15000000"/>
  </r>
  <r>
    <x v="9"/>
    <x v="0"/>
    <x v="0"/>
    <x v="2"/>
    <s v="Alejandro"/>
    <n v="11943522"/>
    <d v="1975-09-12T00:00:00"/>
    <n v="49"/>
    <s v="Movil"/>
    <x v="0"/>
    <n v="7"/>
    <n v="2000000"/>
    <x v="1"/>
    <n v="14000000"/>
  </r>
  <r>
    <x v="9"/>
    <x v="0"/>
    <x v="0"/>
    <x v="2"/>
    <s v="Luisa"/>
    <n v="10086615"/>
    <d v="1978-06-08T00:00:00"/>
    <n v="46"/>
    <s v="Portatil"/>
    <x v="0"/>
    <n v="3"/>
    <n v="4000000"/>
    <x v="2"/>
    <n v="12000000"/>
  </r>
  <r>
    <x v="10"/>
    <x v="0"/>
    <x v="0"/>
    <x v="2"/>
    <s v="Sergio"/>
    <n v="11186573"/>
    <d v="1981-03-04T00:00:00"/>
    <n v="43"/>
    <s v="Reloj"/>
    <x v="0"/>
    <n v="8"/>
    <n v="800000"/>
    <x v="1"/>
    <n v="6400000"/>
  </r>
  <r>
    <x v="10"/>
    <x v="0"/>
    <x v="0"/>
    <x v="1"/>
    <s v="Carolina"/>
    <n v="10862722"/>
    <d v="1983-11-29T00:00:00"/>
    <n v="41"/>
    <s v="Gafas"/>
    <x v="0"/>
    <n v="2"/>
    <n v="600000"/>
    <x v="2"/>
    <n v="1200000"/>
  </r>
  <r>
    <x v="10"/>
    <x v="0"/>
    <x v="0"/>
    <x v="1"/>
    <s v="Lina"/>
    <n v="10394891"/>
    <d v="1986-08-25T00:00:00"/>
    <n v="38"/>
    <s v="Audifonos"/>
    <x v="0"/>
    <n v="5"/>
    <n v="500000"/>
    <x v="2"/>
    <n v="2500000"/>
  </r>
  <r>
    <x v="10"/>
    <x v="0"/>
    <x v="0"/>
    <x v="2"/>
    <s v="Felipe"/>
    <n v="11239909"/>
    <d v="1989-05-21T00:00:00"/>
    <n v="35"/>
    <s v="Camisas"/>
    <x v="1"/>
    <n v="5"/>
    <n v="100000"/>
    <x v="2"/>
    <n v="500000"/>
  </r>
  <r>
    <x v="10"/>
    <x v="0"/>
    <x v="0"/>
    <x v="2"/>
    <s v="Cristina"/>
    <n v="11092256"/>
    <d v="1992-02-15T00:00:00"/>
    <n v="32"/>
    <s v="Pantalones"/>
    <x v="1"/>
    <n v="3"/>
    <n v="250000"/>
    <x v="0"/>
    <n v="750000"/>
  </r>
  <r>
    <x v="11"/>
    <x v="0"/>
    <x v="0"/>
    <x v="1"/>
    <s v="Carlos"/>
    <n v="10134809"/>
    <d v="1994-11-11T00:00:00"/>
    <n v="30"/>
    <s v="Chaquetas"/>
    <x v="1"/>
    <n v="9"/>
    <n v="500000"/>
    <x v="0"/>
    <n v="4500000"/>
  </r>
  <r>
    <x v="11"/>
    <x v="0"/>
    <x v="0"/>
    <x v="1"/>
    <s v="Alejandro"/>
    <n v="11943522"/>
    <d v="1975-09-12T00:00:00"/>
    <n v="49"/>
    <s v="Cobijas"/>
    <x v="1"/>
    <n v="6"/>
    <n v="180000"/>
    <x v="1"/>
    <n v="1080000"/>
  </r>
  <r>
    <x v="11"/>
    <x v="0"/>
    <x v="0"/>
    <x v="0"/>
    <s v="Luisa"/>
    <n v="10086615"/>
    <d v="1978-06-08T00:00:00"/>
    <n v="46"/>
    <s v="Sabanas"/>
    <x v="1"/>
    <n v="3"/>
    <n v="80000"/>
    <x v="0"/>
    <n v="240000"/>
  </r>
  <r>
    <x v="11"/>
    <x v="0"/>
    <x v="0"/>
    <x v="1"/>
    <s v="Sergio"/>
    <n v="11186573"/>
    <d v="1981-03-04T00:00:00"/>
    <n v="43"/>
    <s v="Estantetia"/>
    <x v="2"/>
    <n v="2"/>
    <n v="600000"/>
    <x v="2"/>
    <n v="1200000"/>
  </r>
  <r>
    <x v="11"/>
    <x v="0"/>
    <x v="0"/>
    <x v="1"/>
    <s v="Carolina"/>
    <n v="10862722"/>
    <d v="1983-11-29T00:00:00"/>
    <n v="41"/>
    <s v="Sillas"/>
    <x v="2"/>
    <n v="9"/>
    <n v="200000"/>
    <x v="1"/>
    <n v="1800000"/>
  </r>
  <r>
    <x v="12"/>
    <x v="0"/>
    <x v="0"/>
    <x v="1"/>
    <s v="Lina"/>
    <n v="10394891"/>
    <d v="1986-08-25T00:00:00"/>
    <n v="38"/>
    <s v="Mesa"/>
    <x v="2"/>
    <n v="8"/>
    <n v="550000"/>
    <x v="2"/>
    <n v="4400000"/>
  </r>
  <r>
    <x v="12"/>
    <x v="0"/>
    <x v="0"/>
    <x v="0"/>
    <s v="Felipe"/>
    <n v="11239909"/>
    <d v="1989-05-21T00:00:00"/>
    <n v="35"/>
    <s v="Cama"/>
    <x v="2"/>
    <n v="4"/>
    <n v="2300000"/>
    <x v="2"/>
    <n v="9200000"/>
  </r>
  <r>
    <x v="12"/>
    <x v="0"/>
    <x v="0"/>
    <x v="1"/>
    <s v="Cristina"/>
    <n v="11092256"/>
    <d v="1992-02-15T00:00:00"/>
    <n v="32"/>
    <s v="Comedor"/>
    <x v="2"/>
    <n v="3"/>
    <n v="3200000"/>
    <x v="0"/>
    <n v="9600000"/>
  </r>
  <r>
    <x v="12"/>
    <x v="0"/>
    <x v="0"/>
    <x v="1"/>
    <s v="Carlos"/>
    <n v="10134809"/>
    <d v="1994-11-11T00:00:00"/>
    <n v="30"/>
    <s v="Sofá"/>
    <x v="2"/>
    <n v="2"/>
    <n v="1500000"/>
    <x v="0"/>
    <n v="3000000"/>
  </r>
  <r>
    <x v="12"/>
    <x v="0"/>
    <x v="0"/>
    <x v="2"/>
    <s v="Alejandro"/>
    <n v="11943522"/>
    <d v="1975-09-12T00:00:00"/>
    <n v="49"/>
    <s v="Movil"/>
    <x v="0"/>
    <n v="2"/>
    <n v="2000000"/>
    <x v="1"/>
    <n v="4000000"/>
  </r>
  <r>
    <x v="13"/>
    <x v="0"/>
    <x v="0"/>
    <x v="1"/>
    <s v="Luisa"/>
    <n v="10086615"/>
    <d v="1978-06-08T00:00:00"/>
    <n v="46"/>
    <s v="Portatil"/>
    <x v="0"/>
    <n v="2"/>
    <n v="4000000"/>
    <x v="0"/>
    <n v="8000000"/>
  </r>
  <r>
    <x v="13"/>
    <x v="0"/>
    <x v="0"/>
    <x v="1"/>
    <s v="Sergio"/>
    <n v="11186573"/>
    <d v="1981-03-04T00:00:00"/>
    <n v="43"/>
    <s v="Reloj"/>
    <x v="0"/>
    <n v="9"/>
    <n v="800000"/>
    <x v="0"/>
    <n v="7200000"/>
  </r>
  <r>
    <x v="13"/>
    <x v="0"/>
    <x v="0"/>
    <x v="1"/>
    <s v="Carolina"/>
    <n v="10862722"/>
    <d v="1983-11-29T00:00:00"/>
    <n v="41"/>
    <s v="Gafas"/>
    <x v="0"/>
    <n v="6"/>
    <n v="600000"/>
    <x v="1"/>
    <n v="3600000"/>
  </r>
  <r>
    <x v="13"/>
    <x v="0"/>
    <x v="0"/>
    <x v="0"/>
    <s v="Lina"/>
    <n v="10394891"/>
    <d v="1986-08-25T00:00:00"/>
    <n v="38"/>
    <s v="Audifonos"/>
    <x v="0"/>
    <n v="2"/>
    <n v="500000"/>
    <x v="2"/>
    <n v="1000000"/>
  </r>
  <r>
    <x v="13"/>
    <x v="0"/>
    <x v="0"/>
    <x v="2"/>
    <s v="Felipe"/>
    <n v="11239909"/>
    <d v="1989-05-21T00:00:00"/>
    <n v="35"/>
    <s v="Camisas"/>
    <x v="1"/>
    <n v="9"/>
    <n v="100000"/>
    <x v="1"/>
    <n v="900000"/>
  </r>
  <r>
    <x v="14"/>
    <x v="0"/>
    <x v="0"/>
    <x v="2"/>
    <s v="Cristina"/>
    <n v="11092256"/>
    <d v="1992-02-15T00:00:00"/>
    <n v="32"/>
    <s v="Pantalones"/>
    <x v="1"/>
    <n v="5"/>
    <n v="250000"/>
    <x v="0"/>
    <n v="1250000"/>
  </r>
  <r>
    <x v="14"/>
    <x v="0"/>
    <x v="0"/>
    <x v="1"/>
    <s v="Carlos"/>
    <n v="10134809"/>
    <d v="1994-11-11T00:00:00"/>
    <n v="30"/>
    <s v="Chaquetas"/>
    <x v="1"/>
    <n v="4"/>
    <n v="500000"/>
    <x v="0"/>
    <n v="2000000"/>
  </r>
  <r>
    <x v="14"/>
    <x v="0"/>
    <x v="0"/>
    <x v="1"/>
    <s v="Alejandro"/>
    <n v="11943522"/>
    <d v="1975-09-12T00:00:00"/>
    <n v="49"/>
    <s v="Cobijas"/>
    <x v="1"/>
    <n v="5"/>
    <n v="180000"/>
    <x v="1"/>
    <n v="900000"/>
  </r>
  <r>
    <x v="14"/>
    <x v="0"/>
    <x v="0"/>
    <x v="1"/>
    <s v="Luisa"/>
    <n v="10086615"/>
    <d v="1978-06-08T00:00:00"/>
    <n v="46"/>
    <s v="Sabanas"/>
    <x v="1"/>
    <n v="6"/>
    <n v="80000"/>
    <x v="2"/>
    <n v="480000"/>
  </r>
  <r>
    <x v="14"/>
    <x v="0"/>
    <x v="0"/>
    <x v="1"/>
    <s v="Sergio"/>
    <n v="11186573"/>
    <d v="1981-03-04T00:00:00"/>
    <n v="43"/>
    <s v="Estantetia"/>
    <x v="2"/>
    <n v="3"/>
    <n v="600000"/>
    <x v="1"/>
    <n v="1800000"/>
  </r>
  <r>
    <x v="15"/>
    <x v="0"/>
    <x v="0"/>
    <x v="2"/>
    <s v="Carolina"/>
    <n v="10862722"/>
    <d v="1983-11-29T00:00:00"/>
    <n v="41"/>
    <s v="Sillas"/>
    <x v="2"/>
    <n v="7"/>
    <n v="200000"/>
    <x v="0"/>
    <n v="1400000"/>
  </r>
  <r>
    <x v="15"/>
    <x v="0"/>
    <x v="0"/>
    <x v="1"/>
    <s v="Lina"/>
    <n v="10394891"/>
    <d v="1986-08-25T00:00:00"/>
    <n v="38"/>
    <s v="Mesa"/>
    <x v="2"/>
    <n v="4"/>
    <n v="550000"/>
    <x v="0"/>
    <n v="2200000"/>
  </r>
  <r>
    <x v="15"/>
    <x v="0"/>
    <x v="0"/>
    <x v="2"/>
    <s v="Felipe"/>
    <n v="11239909"/>
    <d v="1989-05-21T00:00:00"/>
    <n v="35"/>
    <s v="Cama"/>
    <x v="2"/>
    <n v="2"/>
    <n v="2300000"/>
    <x v="1"/>
    <n v="4600000"/>
  </r>
  <r>
    <x v="15"/>
    <x v="0"/>
    <x v="0"/>
    <x v="2"/>
    <s v="Cristina"/>
    <n v="11092256"/>
    <d v="1992-02-15T00:00:00"/>
    <n v="32"/>
    <s v="Comedor"/>
    <x v="2"/>
    <n v="2"/>
    <n v="3200000"/>
    <x v="2"/>
    <n v="6400000"/>
  </r>
  <r>
    <x v="15"/>
    <x v="0"/>
    <x v="0"/>
    <x v="0"/>
    <s v="Carlos"/>
    <n v="10134809"/>
    <d v="1994-11-11T00:00:00"/>
    <n v="30"/>
    <s v="Sofá"/>
    <x v="2"/>
    <n v="6"/>
    <n v="1500000"/>
    <x v="1"/>
    <n v="9000000"/>
  </r>
  <r>
    <x v="16"/>
    <x v="0"/>
    <x v="0"/>
    <x v="1"/>
    <s v="Alejandro"/>
    <n v="11943522"/>
    <d v="1975-09-12T00:00:00"/>
    <n v="49"/>
    <s v="Movil"/>
    <x v="0"/>
    <n v="4"/>
    <n v="2000000"/>
    <x v="0"/>
    <n v="8000000"/>
  </r>
  <r>
    <x v="16"/>
    <x v="0"/>
    <x v="0"/>
    <x v="2"/>
    <s v="Luisa"/>
    <n v="10086615"/>
    <d v="1978-06-08T00:00:00"/>
    <n v="46"/>
    <s v="Portatil"/>
    <x v="0"/>
    <n v="5"/>
    <n v="4000000"/>
    <x v="0"/>
    <n v="20000000"/>
  </r>
  <r>
    <x v="16"/>
    <x v="0"/>
    <x v="0"/>
    <x v="2"/>
    <s v="Sergio"/>
    <n v="11186573"/>
    <d v="1981-03-04T00:00:00"/>
    <n v="43"/>
    <s v="Reloj"/>
    <x v="0"/>
    <n v="10"/>
    <n v="800000"/>
    <x v="0"/>
    <n v="8000000"/>
  </r>
  <r>
    <x v="16"/>
    <x v="0"/>
    <x v="0"/>
    <x v="2"/>
    <s v="Carolina"/>
    <n v="10862722"/>
    <d v="1983-11-29T00:00:00"/>
    <n v="41"/>
    <s v="Gafas"/>
    <x v="0"/>
    <n v="7"/>
    <n v="600000"/>
    <x v="2"/>
    <n v="4200000"/>
  </r>
  <r>
    <x v="16"/>
    <x v="0"/>
    <x v="0"/>
    <x v="1"/>
    <s v="Lina"/>
    <n v="10394891"/>
    <d v="1986-08-25T00:00:00"/>
    <n v="38"/>
    <s v="Audifonos"/>
    <x v="0"/>
    <n v="5"/>
    <n v="500000"/>
    <x v="1"/>
    <n v="2500000"/>
  </r>
  <r>
    <x v="17"/>
    <x v="0"/>
    <x v="0"/>
    <x v="2"/>
    <s v="Felipe"/>
    <n v="11239909"/>
    <d v="1989-05-21T00:00:00"/>
    <n v="35"/>
    <s v="Camisas"/>
    <x v="1"/>
    <n v="5"/>
    <n v="100000"/>
    <x v="2"/>
    <n v="500000"/>
  </r>
  <r>
    <x v="17"/>
    <x v="0"/>
    <x v="0"/>
    <x v="1"/>
    <s v="Cristina"/>
    <n v="11092256"/>
    <d v="1992-02-15T00:00:00"/>
    <n v="32"/>
    <s v="Pantalones"/>
    <x v="1"/>
    <n v="7"/>
    <n v="250000"/>
    <x v="2"/>
    <n v="1750000"/>
  </r>
  <r>
    <x v="17"/>
    <x v="0"/>
    <x v="0"/>
    <x v="1"/>
    <s v="Carlos"/>
    <n v="10134809"/>
    <d v="1994-11-11T00:00:00"/>
    <n v="30"/>
    <s v="Chaquetas"/>
    <x v="1"/>
    <n v="6"/>
    <n v="500000"/>
    <x v="1"/>
    <n v="3000000"/>
  </r>
  <r>
    <x v="17"/>
    <x v="0"/>
    <x v="0"/>
    <x v="1"/>
    <s v="Alejandro"/>
    <n v="11943522"/>
    <d v="1975-09-12T00:00:00"/>
    <n v="49"/>
    <s v="Cobijas"/>
    <x v="1"/>
    <n v="6"/>
    <n v="180000"/>
    <x v="2"/>
    <n v="1080000"/>
  </r>
  <r>
    <x v="17"/>
    <x v="0"/>
    <x v="0"/>
    <x v="0"/>
    <s v="Luisa"/>
    <n v="10086615"/>
    <d v="1978-06-08T00:00:00"/>
    <n v="46"/>
    <s v="Sabanas"/>
    <x v="1"/>
    <n v="4"/>
    <n v="80000"/>
    <x v="0"/>
    <n v="320000"/>
  </r>
  <r>
    <x v="18"/>
    <x v="0"/>
    <x v="0"/>
    <x v="0"/>
    <s v="Sergio"/>
    <n v="11186573"/>
    <d v="1981-03-04T00:00:00"/>
    <n v="43"/>
    <s v="Estantetia"/>
    <x v="2"/>
    <n v="4"/>
    <n v="600000"/>
    <x v="2"/>
    <n v="2400000"/>
  </r>
  <r>
    <x v="18"/>
    <x v="0"/>
    <x v="0"/>
    <x v="2"/>
    <s v="Carolina"/>
    <n v="10862722"/>
    <d v="1983-11-29T00:00:00"/>
    <n v="41"/>
    <s v="Sillas"/>
    <x v="2"/>
    <n v="2"/>
    <n v="200000"/>
    <x v="0"/>
    <n v="400000"/>
  </r>
  <r>
    <x v="18"/>
    <x v="0"/>
    <x v="0"/>
    <x v="2"/>
    <s v="Lina"/>
    <n v="10394891"/>
    <d v="1986-08-25T00:00:00"/>
    <n v="38"/>
    <s v="Mesa"/>
    <x v="2"/>
    <n v="8"/>
    <n v="550000"/>
    <x v="0"/>
    <n v="4400000"/>
  </r>
  <r>
    <x v="18"/>
    <x v="0"/>
    <x v="0"/>
    <x v="1"/>
    <s v="Felipe"/>
    <n v="11239909"/>
    <d v="1989-05-21T00:00:00"/>
    <n v="35"/>
    <s v="Cama"/>
    <x v="2"/>
    <n v="4"/>
    <n v="2300000"/>
    <x v="0"/>
    <n v="9200000"/>
  </r>
  <r>
    <x v="18"/>
    <x v="0"/>
    <x v="0"/>
    <x v="0"/>
    <s v="Cristina"/>
    <n v="11092256"/>
    <d v="1992-02-15T00:00:00"/>
    <n v="32"/>
    <s v="Comedor"/>
    <x v="2"/>
    <n v="5"/>
    <n v="3200000"/>
    <x v="0"/>
    <n v="16000000"/>
  </r>
  <r>
    <x v="19"/>
    <x v="0"/>
    <x v="0"/>
    <x v="2"/>
    <s v="Carlos"/>
    <n v="10134809"/>
    <d v="1994-11-11T00:00:00"/>
    <n v="30"/>
    <s v="Sofá"/>
    <x v="2"/>
    <n v="8"/>
    <n v="1500000"/>
    <x v="2"/>
    <n v="12000000"/>
  </r>
  <r>
    <x v="19"/>
    <x v="0"/>
    <x v="0"/>
    <x v="1"/>
    <s v="Alejandro"/>
    <n v="11943522"/>
    <d v="1975-09-12T00:00:00"/>
    <n v="49"/>
    <s v="Movil"/>
    <x v="0"/>
    <n v="5"/>
    <n v="2000000"/>
    <x v="1"/>
    <n v="10000000"/>
  </r>
  <r>
    <x v="19"/>
    <x v="0"/>
    <x v="0"/>
    <x v="0"/>
    <s v="Luisa"/>
    <n v="10086615"/>
    <d v="1978-06-08T00:00:00"/>
    <n v="46"/>
    <s v="Portatil"/>
    <x v="0"/>
    <n v="10"/>
    <n v="4000000"/>
    <x v="0"/>
    <n v="40000000"/>
  </r>
  <r>
    <x v="19"/>
    <x v="0"/>
    <x v="0"/>
    <x v="0"/>
    <s v="Sergio"/>
    <n v="11186573"/>
    <d v="1981-03-04T00:00:00"/>
    <n v="43"/>
    <s v="Reloj"/>
    <x v="0"/>
    <n v="5"/>
    <n v="800000"/>
    <x v="0"/>
    <n v="4000000"/>
  </r>
  <r>
    <x v="19"/>
    <x v="0"/>
    <x v="0"/>
    <x v="2"/>
    <s v="Carolina"/>
    <n v="10862722"/>
    <d v="1983-11-29T00:00:00"/>
    <n v="41"/>
    <s v="Gafas"/>
    <x v="0"/>
    <n v="9"/>
    <n v="600000"/>
    <x v="1"/>
    <n v="5400000"/>
  </r>
  <r>
    <x v="20"/>
    <x v="0"/>
    <x v="0"/>
    <x v="0"/>
    <s v="Lina"/>
    <n v="10394891"/>
    <d v="1986-08-25T00:00:00"/>
    <n v="38"/>
    <s v="Audifonos"/>
    <x v="0"/>
    <n v="8"/>
    <n v="500000"/>
    <x v="2"/>
    <n v="4000000"/>
  </r>
  <r>
    <x v="20"/>
    <x v="0"/>
    <x v="0"/>
    <x v="2"/>
    <s v="Felipe"/>
    <n v="11239909"/>
    <d v="1989-05-21T00:00:00"/>
    <n v="35"/>
    <s v="Camisas"/>
    <x v="1"/>
    <n v="6"/>
    <n v="100000"/>
    <x v="2"/>
    <n v="600000"/>
  </r>
  <r>
    <x v="20"/>
    <x v="0"/>
    <x v="0"/>
    <x v="1"/>
    <s v="Cristina"/>
    <n v="11092256"/>
    <d v="1992-02-15T00:00:00"/>
    <n v="32"/>
    <s v="Pantalones"/>
    <x v="1"/>
    <n v="9"/>
    <n v="250000"/>
    <x v="2"/>
    <n v="2250000"/>
  </r>
  <r>
    <x v="20"/>
    <x v="0"/>
    <x v="0"/>
    <x v="0"/>
    <s v="Carlos"/>
    <n v="10134809"/>
    <d v="1994-11-11T00:00:00"/>
    <n v="30"/>
    <s v="Chaquetas"/>
    <x v="1"/>
    <n v="7"/>
    <n v="500000"/>
    <x v="0"/>
    <n v="3500000"/>
  </r>
  <r>
    <x v="20"/>
    <x v="0"/>
    <x v="0"/>
    <x v="2"/>
    <s v="Alejandro"/>
    <n v="11943522"/>
    <d v="1975-09-12T00:00:00"/>
    <n v="49"/>
    <s v="Cobijas"/>
    <x v="1"/>
    <n v="4"/>
    <n v="180000"/>
    <x v="0"/>
    <n v="720000"/>
  </r>
  <r>
    <x v="21"/>
    <x v="0"/>
    <x v="0"/>
    <x v="2"/>
    <s v="Luisa"/>
    <n v="10086615"/>
    <d v="1978-06-08T00:00:00"/>
    <n v="46"/>
    <s v="Sabanas"/>
    <x v="1"/>
    <n v="10"/>
    <n v="80000"/>
    <x v="0"/>
    <n v="800000"/>
  </r>
  <r>
    <x v="21"/>
    <x v="0"/>
    <x v="0"/>
    <x v="1"/>
    <s v="Sergio"/>
    <n v="11186573"/>
    <d v="1981-03-04T00:00:00"/>
    <n v="43"/>
    <s v="Estantetia"/>
    <x v="2"/>
    <n v="10"/>
    <n v="600000"/>
    <x v="2"/>
    <n v="6000000"/>
  </r>
  <r>
    <x v="21"/>
    <x v="0"/>
    <x v="0"/>
    <x v="2"/>
    <s v="Carolina"/>
    <n v="10862722"/>
    <d v="1983-11-29T00:00:00"/>
    <n v="41"/>
    <s v="Sillas"/>
    <x v="2"/>
    <n v="4"/>
    <n v="200000"/>
    <x v="0"/>
    <n v="800000"/>
  </r>
  <r>
    <x v="21"/>
    <x v="0"/>
    <x v="0"/>
    <x v="2"/>
    <s v="Lina"/>
    <n v="10394891"/>
    <d v="1986-08-25T00:00:00"/>
    <n v="38"/>
    <s v="Mesa"/>
    <x v="2"/>
    <n v="3"/>
    <n v="550000"/>
    <x v="2"/>
    <n v="1650000"/>
  </r>
  <r>
    <x v="21"/>
    <x v="0"/>
    <x v="0"/>
    <x v="0"/>
    <s v="Felipe"/>
    <n v="11239909"/>
    <d v="1989-05-21T00:00:00"/>
    <n v="35"/>
    <s v="Cama"/>
    <x v="2"/>
    <n v="8"/>
    <n v="2300000"/>
    <x v="0"/>
    <n v="18400000"/>
  </r>
  <r>
    <x v="22"/>
    <x v="0"/>
    <x v="0"/>
    <x v="2"/>
    <s v="Cristina"/>
    <n v="11092256"/>
    <d v="1992-02-15T00:00:00"/>
    <n v="32"/>
    <s v="Comedor"/>
    <x v="2"/>
    <n v="4"/>
    <n v="3200000"/>
    <x v="0"/>
    <n v="12800000"/>
  </r>
  <r>
    <x v="22"/>
    <x v="0"/>
    <x v="0"/>
    <x v="1"/>
    <s v="Carlos"/>
    <n v="10134809"/>
    <d v="1994-11-11T00:00:00"/>
    <n v="30"/>
    <s v="Sofá"/>
    <x v="2"/>
    <n v="9"/>
    <n v="1500000"/>
    <x v="2"/>
    <n v="13500000"/>
  </r>
  <r>
    <x v="22"/>
    <x v="0"/>
    <x v="0"/>
    <x v="0"/>
    <s v="Alejandro"/>
    <n v="11943522"/>
    <d v="1975-09-12T00:00:00"/>
    <n v="49"/>
    <s v="Movil"/>
    <x v="0"/>
    <n v="6"/>
    <n v="2000000"/>
    <x v="2"/>
    <n v="12000000"/>
  </r>
  <r>
    <x v="22"/>
    <x v="0"/>
    <x v="0"/>
    <x v="0"/>
    <s v="Luisa"/>
    <n v="10086615"/>
    <d v="1978-06-08T00:00:00"/>
    <n v="46"/>
    <s v="Portatil"/>
    <x v="0"/>
    <n v="2"/>
    <n v="4000000"/>
    <x v="0"/>
    <n v="8000000"/>
  </r>
  <r>
    <x v="22"/>
    <x v="0"/>
    <x v="0"/>
    <x v="1"/>
    <s v="Sergio"/>
    <n v="11186573"/>
    <d v="1981-03-04T00:00:00"/>
    <n v="43"/>
    <s v="Reloj"/>
    <x v="0"/>
    <n v="3"/>
    <n v="800000"/>
    <x v="0"/>
    <n v="2400000"/>
  </r>
  <r>
    <x v="23"/>
    <x v="0"/>
    <x v="1"/>
    <x v="2"/>
    <s v="Carolina"/>
    <n v="10862722"/>
    <d v="1983-11-29T00:00:00"/>
    <n v="41"/>
    <s v="Gafas"/>
    <x v="0"/>
    <n v="9"/>
    <n v="600000"/>
    <x v="0"/>
    <n v="5400000"/>
  </r>
  <r>
    <x v="23"/>
    <x v="0"/>
    <x v="1"/>
    <x v="2"/>
    <s v="Lina"/>
    <n v="10394891"/>
    <d v="1986-08-25T00:00:00"/>
    <n v="38"/>
    <s v="Audifonos"/>
    <x v="0"/>
    <n v="6"/>
    <n v="500000"/>
    <x v="0"/>
    <n v="3000000"/>
  </r>
  <r>
    <x v="23"/>
    <x v="0"/>
    <x v="1"/>
    <x v="0"/>
    <s v="Felipe"/>
    <n v="11239909"/>
    <d v="1989-05-21T00:00:00"/>
    <n v="35"/>
    <s v="Camisas"/>
    <x v="1"/>
    <n v="6"/>
    <n v="100000"/>
    <x v="2"/>
    <n v="600000"/>
  </r>
  <r>
    <x v="23"/>
    <x v="0"/>
    <x v="1"/>
    <x v="0"/>
    <s v="Cristina"/>
    <n v="11092256"/>
    <d v="1992-02-15T00:00:00"/>
    <n v="32"/>
    <s v="Pantalones"/>
    <x v="1"/>
    <n v="3"/>
    <n v="250000"/>
    <x v="2"/>
    <n v="750000"/>
  </r>
  <r>
    <x v="23"/>
    <x v="0"/>
    <x v="1"/>
    <x v="2"/>
    <s v="Carlos"/>
    <n v="10134809"/>
    <d v="1994-11-11T00:00:00"/>
    <n v="30"/>
    <s v="Chaquetas"/>
    <x v="1"/>
    <n v="4"/>
    <n v="500000"/>
    <x v="1"/>
    <n v="2000000"/>
  </r>
  <r>
    <x v="24"/>
    <x v="0"/>
    <x v="1"/>
    <x v="0"/>
    <s v="Alejandro"/>
    <n v="11943522"/>
    <d v="1975-09-12T00:00:00"/>
    <n v="49"/>
    <s v="Cobijas"/>
    <x v="1"/>
    <n v="8"/>
    <n v="180000"/>
    <x v="0"/>
    <n v="1440000"/>
  </r>
  <r>
    <x v="24"/>
    <x v="0"/>
    <x v="1"/>
    <x v="0"/>
    <s v="Luisa"/>
    <n v="10086615"/>
    <d v="1978-06-08T00:00:00"/>
    <n v="46"/>
    <s v="Sabanas"/>
    <x v="1"/>
    <n v="5"/>
    <n v="80000"/>
    <x v="1"/>
    <n v="400000"/>
  </r>
  <r>
    <x v="24"/>
    <x v="0"/>
    <x v="1"/>
    <x v="2"/>
    <s v="Sergio"/>
    <n v="11186573"/>
    <d v="1981-03-04T00:00:00"/>
    <n v="43"/>
    <s v="Estantetia"/>
    <x v="2"/>
    <n v="9"/>
    <n v="600000"/>
    <x v="0"/>
    <n v="5400000"/>
  </r>
  <r>
    <x v="24"/>
    <x v="0"/>
    <x v="1"/>
    <x v="1"/>
    <s v="Carolina"/>
    <n v="10862722"/>
    <d v="1983-11-29T00:00:00"/>
    <n v="41"/>
    <s v="Sillas"/>
    <x v="2"/>
    <n v="2"/>
    <n v="200000"/>
    <x v="1"/>
    <n v="400000"/>
  </r>
  <r>
    <x v="24"/>
    <x v="0"/>
    <x v="1"/>
    <x v="2"/>
    <s v="Lina"/>
    <n v="10394891"/>
    <d v="1986-08-25T00:00:00"/>
    <n v="38"/>
    <s v="Mesa"/>
    <x v="2"/>
    <n v="9"/>
    <n v="550000"/>
    <x v="2"/>
    <n v="4950000"/>
  </r>
  <r>
    <x v="25"/>
    <x v="0"/>
    <x v="1"/>
    <x v="1"/>
    <s v="Felipe"/>
    <n v="11239909"/>
    <d v="1989-05-21T00:00:00"/>
    <n v="35"/>
    <s v="Cama"/>
    <x v="2"/>
    <n v="7"/>
    <n v="2300000"/>
    <x v="1"/>
    <n v="16100000"/>
  </r>
  <r>
    <x v="25"/>
    <x v="0"/>
    <x v="1"/>
    <x v="1"/>
    <s v="Cristina"/>
    <n v="11092256"/>
    <d v="1992-02-15T00:00:00"/>
    <n v="32"/>
    <s v="Comedor"/>
    <x v="2"/>
    <n v="4"/>
    <n v="3200000"/>
    <x v="1"/>
    <n v="12800000"/>
  </r>
  <r>
    <x v="25"/>
    <x v="0"/>
    <x v="1"/>
    <x v="1"/>
    <s v="Carlos"/>
    <n v="10134809"/>
    <d v="1994-11-11T00:00:00"/>
    <n v="30"/>
    <s v="Sofá"/>
    <x v="2"/>
    <n v="9"/>
    <n v="1500000"/>
    <x v="1"/>
    <n v="13500000"/>
  </r>
  <r>
    <x v="25"/>
    <x v="0"/>
    <x v="1"/>
    <x v="2"/>
    <s v="Alejandro"/>
    <n v="11943522"/>
    <d v="1975-09-12T00:00:00"/>
    <n v="49"/>
    <s v="Movil"/>
    <x v="0"/>
    <n v="9"/>
    <n v="2000000"/>
    <x v="1"/>
    <n v="18000000"/>
  </r>
  <r>
    <x v="25"/>
    <x v="0"/>
    <x v="1"/>
    <x v="1"/>
    <s v="Luisa"/>
    <n v="10086615"/>
    <d v="1978-06-08T00:00:00"/>
    <n v="46"/>
    <s v="Portatil"/>
    <x v="0"/>
    <n v="2"/>
    <n v="4000000"/>
    <x v="1"/>
    <n v="8000000"/>
  </r>
  <r>
    <x v="26"/>
    <x v="0"/>
    <x v="1"/>
    <x v="0"/>
    <s v="Sergio"/>
    <n v="11186573"/>
    <d v="1981-03-04T00:00:00"/>
    <n v="43"/>
    <s v="Reloj"/>
    <x v="0"/>
    <n v="4"/>
    <n v="800000"/>
    <x v="1"/>
    <n v="3200000"/>
  </r>
  <r>
    <x v="26"/>
    <x v="0"/>
    <x v="1"/>
    <x v="2"/>
    <s v="Carolina"/>
    <n v="10862722"/>
    <d v="1983-11-29T00:00:00"/>
    <n v="41"/>
    <s v="Gafas"/>
    <x v="0"/>
    <n v="8"/>
    <n v="600000"/>
    <x v="0"/>
    <n v="4800000"/>
  </r>
  <r>
    <x v="26"/>
    <x v="0"/>
    <x v="1"/>
    <x v="2"/>
    <s v="Lina"/>
    <n v="10394891"/>
    <d v="1986-08-25T00:00:00"/>
    <n v="38"/>
    <s v="Audifonos"/>
    <x v="0"/>
    <n v="7"/>
    <n v="500000"/>
    <x v="0"/>
    <n v="3500000"/>
  </r>
  <r>
    <x v="26"/>
    <x v="0"/>
    <x v="1"/>
    <x v="2"/>
    <s v="Felipe"/>
    <n v="11239909"/>
    <d v="1989-05-21T00:00:00"/>
    <n v="35"/>
    <s v="Camisas"/>
    <x v="1"/>
    <n v="9"/>
    <n v="100000"/>
    <x v="2"/>
    <n v="900000"/>
  </r>
  <r>
    <x v="26"/>
    <x v="0"/>
    <x v="1"/>
    <x v="1"/>
    <s v="Cristina"/>
    <n v="11092256"/>
    <d v="1992-02-15T00:00:00"/>
    <n v="32"/>
    <s v="Pantalones"/>
    <x v="1"/>
    <n v="6"/>
    <n v="250000"/>
    <x v="0"/>
    <n v="1500000"/>
  </r>
  <r>
    <x v="27"/>
    <x v="0"/>
    <x v="1"/>
    <x v="0"/>
    <s v="Carlos"/>
    <n v="10134809"/>
    <d v="1994-11-11T00:00:00"/>
    <n v="30"/>
    <s v="Chaquetas"/>
    <x v="1"/>
    <n v="4"/>
    <n v="500000"/>
    <x v="2"/>
    <n v="2000000"/>
  </r>
  <r>
    <x v="27"/>
    <x v="0"/>
    <x v="1"/>
    <x v="2"/>
    <s v="Alejandro"/>
    <n v="11943522"/>
    <d v="1975-09-12T00:00:00"/>
    <n v="49"/>
    <s v="Cobijas"/>
    <x v="1"/>
    <n v="6"/>
    <n v="180000"/>
    <x v="2"/>
    <n v="1080000"/>
  </r>
  <r>
    <x v="27"/>
    <x v="0"/>
    <x v="1"/>
    <x v="1"/>
    <s v="Luisa"/>
    <n v="10086615"/>
    <d v="1978-06-08T00:00:00"/>
    <n v="46"/>
    <s v="Sabanas"/>
    <x v="1"/>
    <n v="8"/>
    <n v="80000"/>
    <x v="0"/>
    <n v="640000"/>
  </r>
  <r>
    <x v="27"/>
    <x v="0"/>
    <x v="1"/>
    <x v="1"/>
    <s v="Sergio"/>
    <n v="11186573"/>
    <d v="1981-03-04T00:00:00"/>
    <n v="43"/>
    <s v="Estantetia"/>
    <x v="2"/>
    <n v="5"/>
    <n v="600000"/>
    <x v="1"/>
    <n v="3000000"/>
  </r>
  <r>
    <x v="27"/>
    <x v="0"/>
    <x v="1"/>
    <x v="2"/>
    <s v="Carolina"/>
    <n v="10862722"/>
    <d v="1983-11-29T00:00:00"/>
    <n v="41"/>
    <s v="Sillas"/>
    <x v="2"/>
    <n v="8"/>
    <n v="200000"/>
    <x v="0"/>
    <n v="1600000"/>
  </r>
  <r>
    <x v="28"/>
    <x v="0"/>
    <x v="1"/>
    <x v="2"/>
    <s v="Lina"/>
    <n v="10394891"/>
    <d v="1986-08-25T00:00:00"/>
    <n v="38"/>
    <s v="Mesa"/>
    <x v="2"/>
    <n v="4"/>
    <n v="550000"/>
    <x v="1"/>
    <n v="2200000"/>
  </r>
  <r>
    <x v="28"/>
    <x v="0"/>
    <x v="1"/>
    <x v="2"/>
    <s v="Felipe"/>
    <n v="11239909"/>
    <d v="1989-05-21T00:00:00"/>
    <n v="35"/>
    <s v="Cama"/>
    <x v="2"/>
    <n v="7"/>
    <n v="2300000"/>
    <x v="1"/>
    <n v="16100000"/>
  </r>
  <r>
    <x v="28"/>
    <x v="0"/>
    <x v="1"/>
    <x v="2"/>
    <s v="Cristina"/>
    <n v="11092256"/>
    <d v="1992-02-15T00:00:00"/>
    <n v="32"/>
    <s v="Comedor"/>
    <x v="2"/>
    <n v="5"/>
    <n v="3200000"/>
    <x v="2"/>
    <n v="16000000"/>
  </r>
  <r>
    <x v="28"/>
    <x v="0"/>
    <x v="1"/>
    <x v="2"/>
    <s v="Carlos"/>
    <n v="10134809"/>
    <d v="1994-11-11T00:00:00"/>
    <n v="30"/>
    <s v="Sofá"/>
    <x v="2"/>
    <n v="2"/>
    <n v="1500000"/>
    <x v="0"/>
    <n v="3000000"/>
  </r>
  <r>
    <x v="28"/>
    <x v="0"/>
    <x v="1"/>
    <x v="2"/>
    <s v="Alejandro"/>
    <n v="11943522"/>
    <d v="1975-09-12T00:00:00"/>
    <n v="49"/>
    <s v="Movil"/>
    <x v="0"/>
    <n v="9"/>
    <n v="2000000"/>
    <x v="0"/>
    <n v="18000000"/>
  </r>
  <r>
    <x v="29"/>
    <x v="0"/>
    <x v="1"/>
    <x v="1"/>
    <s v="Luisa"/>
    <n v="10086615"/>
    <d v="1978-06-08T00:00:00"/>
    <n v="46"/>
    <s v="Portatil"/>
    <x v="0"/>
    <n v="8"/>
    <n v="4000000"/>
    <x v="0"/>
    <n v="32000000"/>
  </r>
  <r>
    <x v="29"/>
    <x v="0"/>
    <x v="1"/>
    <x v="1"/>
    <s v="Sergio"/>
    <n v="11186573"/>
    <d v="1981-03-04T00:00:00"/>
    <n v="43"/>
    <s v="Reloj"/>
    <x v="0"/>
    <n v="10"/>
    <n v="800000"/>
    <x v="0"/>
    <n v="8000000"/>
  </r>
  <r>
    <x v="29"/>
    <x v="0"/>
    <x v="1"/>
    <x v="0"/>
    <s v="Carolina"/>
    <n v="10862722"/>
    <d v="1983-11-29T00:00:00"/>
    <n v="41"/>
    <s v="Gafas"/>
    <x v="0"/>
    <n v="5"/>
    <n v="600000"/>
    <x v="2"/>
    <n v="3000000"/>
  </r>
  <r>
    <x v="29"/>
    <x v="0"/>
    <x v="1"/>
    <x v="2"/>
    <s v="Lina"/>
    <n v="10394891"/>
    <d v="1986-08-25T00:00:00"/>
    <n v="38"/>
    <s v="Audifonos"/>
    <x v="0"/>
    <n v="9"/>
    <n v="500000"/>
    <x v="1"/>
    <n v="4500000"/>
  </r>
  <r>
    <x v="29"/>
    <x v="0"/>
    <x v="1"/>
    <x v="1"/>
    <s v="Felipe"/>
    <n v="11239909"/>
    <d v="1989-05-21T00:00:00"/>
    <n v="35"/>
    <s v="Camisas"/>
    <x v="1"/>
    <n v="6"/>
    <n v="100000"/>
    <x v="0"/>
    <n v="600000"/>
  </r>
  <r>
    <x v="30"/>
    <x v="0"/>
    <x v="1"/>
    <x v="1"/>
    <s v="Cristina"/>
    <n v="11092256"/>
    <d v="1992-02-15T00:00:00"/>
    <n v="32"/>
    <s v="Pantalones"/>
    <x v="1"/>
    <n v="3"/>
    <n v="250000"/>
    <x v="0"/>
    <n v="750000"/>
  </r>
  <r>
    <x v="30"/>
    <x v="0"/>
    <x v="1"/>
    <x v="1"/>
    <s v="Carlos"/>
    <n v="10134809"/>
    <d v="1994-11-11T00:00:00"/>
    <n v="30"/>
    <s v="Chaquetas"/>
    <x v="1"/>
    <n v="10"/>
    <n v="500000"/>
    <x v="2"/>
    <n v="5000000"/>
  </r>
  <r>
    <x v="30"/>
    <x v="0"/>
    <x v="1"/>
    <x v="1"/>
    <s v="Alejandro"/>
    <n v="11943522"/>
    <d v="1975-09-12T00:00:00"/>
    <n v="49"/>
    <s v="Cobijas"/>
    <x v="1"/>
    <n v="5"/>
    <n v="180000"/>
    <x v="1"/>
    <n v="900000"/>
  </r>
  <r>
    <x v="30"/>
    <x v="0"/>
    <x v="1"/>
    <x v="0"/>
    <s v="Luisa"/>
    <n v="10086615"/>
    <d v="1978-06-08T00:00:00"/>
    <n v="46"/>
    <s v="Sabanas"/>
    <x v="1"/>
    <n v="5"/>
    <n v="80000"/>
    <x v="2"/>
    <n v="400000"/>
  </r>
  <r>
    <x v="30"/>
    <x v="0"/>
    <x v="1"/>
    <x v="0"/>
    <s v="Sergio"/>
    <n v="11186573"/>
    <d v="1981-03-04T00:00:00"/>
    <n v="43"/>
    <s v="Estantetia"/>
    <x v="2"/>
    <n v="6"/>
    <n v="600000"/>
    <x v="0"/>
    <n v="3600000"/>
  </r>
  <r>
    <x v="31"/>
    <x v="0"/>
    <x v="1"/>
    <x v="2"/>
    <s v="Carolina"/>
    <n v="10862722"/>
    <d v="1983-11-29T00:00:00"/>
    <n v="41"/>
    <s v="Sillas"/>
    <x v="2"/>
    <n v="8"/>
    <n v="200000"/>
    <x v="1"/>
    <n v="1600000"/>
  </r>
  <r>
    <x v="31"/>
    <x v="0"/>
    <x v="1"/>
    <x v="0"/>
    <s v="Lina"/>
    <n v="10394891"/>
    <d v="1986-08-25T00:00:00"/>
    <n v="38"/>
    <s v="Mesa"/>
    <x v="2"/>
    <n v="7"/>
    <n v="550000"/>
    <x v="0"/>
    <n v="3850000"/>
  </r>
  <r>
    <x v="31"/>
    <x v="0"/>
    <x v="1"/>
    <x v="1"/>
    <s v="Felipe"/>
    <n v="11239909"/>
    <d v="1989-05-21T00:00:00"/>
    <n v="35"/>
    <s v="Cama"/>
    <x v="2"/>
    <n v="5"/>
    <n v="2300000"/>
    <x v="1"/>
    <n v="11500000"/>
  </r>
  <r>
    <x v="31"/>
    <x v="0"/>
    <x v="1"/>
    <x v="0"/>
    <s v="Cristina"/>
    <n v="11092256"/>
    <d v="1992-02-15T00:00:00"/>
    <n v="32"/>
    <s v="Comedor"/>
    <x v="2"/>
    <n v="6"/>
    <n v="3200000"/>
    <x v="1"/>
    <n v="19200000"/>
  </r>
  <r>
    <x v="31"/>
    <x v="0"/>
    <x v="1"/>
    <x v="2"/>
    <s v="Carlos"/>
    <n v="10134809"/>
    <d v="1994-11-11T00:00:00"/>
    <n v="30"/>
    <s v="Sofá"/>
    <x v="2"/>
    <n v="8"/>
    <n v="1500000"/>
    <x v="2"/>
    <n v="12000000"/>
  </r>
  <r>
    <x v="32"/>
    <x v="0"/>
    <x v="1"/>
    <x v="2"/>
    <s v="Alejandro"/>
    <n v="11943522"/>
    <d v="1975-09-12T00:00:00"/>
    <n v="49"/>
    <s v="Movil"/>
    <x v="0"/>
    <n v="6"/>
    <n v="2000000"/>
    <x v="2"/>
    <n v="12000000"/>
  </r>
  <r>
    <x v="32"/>
    <x v="0"/>
    <x v="1"/>
    <x v="2"/>
    <s v="Luisa"/>
    <n v="10086615"/>
    <d v="1978-06-08T00:00:00"/>
    <n v="46"/>
    <s v="Portatil"/>
    <x v="0"/>
    <n v="10"/>
    <n v="4000000"/>
    <x v="2"/>
    <n v="40000000"/>
  </r>
  <r>
    <x v="32"/>
    <x v="0"/>
    <x v="1"/>
    <x v="2"/>
    <s v="Sergio"/>
    <n v="11186573"/>
    <d v="1981-03-04T00:00:00"/>
    <n v="43"/>
    <s v="Reloj"/>
    <x v="0"/>
    <n v="10"/>
    <n v="800000"/>
    <x v="0"/>
    <n v="8000000"/>
  </r>
  <r>
    <x v="32"/>
    <x v="0"/>
    <x v="1"/>
    <x v="0"/>
    <s v="Carolina"/>
    <n v="10862722"/>
    <d v="1983-11-29T00:00:00"/>
    <n v="41"/>
    <s v="Gafas"/>
    <x v="0"/>
    <n v="6"/>
    <n v="600000"/>
    <x v="1"/>
    <n v="3600000"/>
  </r>
  <r>
    <x v="32"/>
    <x v="0"/>
    <x v="1"/>
    <x v="2"/>
    <s v="Lina"/>
    <n v="10394891"/>
    <d v="1986-08-25T00:00:00"/>
    <n v="38"/>
    <s v="Audifonos"/>
    <x v="0"/>
    <n v="10"/>
    <n v="500000"/>
    <x v="0"/>
    <n v="5000000"/>
  </r>
  <r>
    <x v="33"/>
    <x v="0"/>
    <x v="1"/>
    <x v="2"/>
    <s v="Felipe"/>
    <n v="11239909"/>
    <d v="1989-05-21T00:00:00"/>
    <n v="35"/>
    <s v="Camisas"/>
    <x v="1"/>
    <n v="7"/>
    <n v="100000"/>
    <x v="1"/>
    <n v="700000"/>
  </r>
  <r>
    <x v="33"/>
    <x v="0"/>
    <x v="1"/>
    <x v="1"/>
    <s v="Cristina"/>
    <n v="11092256"/>
    <d v="1992-02-15T00:00:00"/>
    <n v="32"/>
    <s v="Pantalones"/>
    <x v="1"/>
    <n v="8"/>
    <n v="250000"/>
    <x v="2"/>
    <n v="2000000"/>
  </r>
  <r>
    <x v="33"/>
    <x v="0"/>
    <x v="1"/>
    <x v="0"/>
    <s v="Carlos"/>
    <n v="10134809"/>
    <d v="1994-11-11T00:00:00"/>
    <n v="30"/>
    <s v="Chaquetas"/>
    <x v="1"/>
    <n v="9"/>
    <n v="500000"/>
    <x v="2"/>
    <n v="4500000"/>
  </r>
  <r>
    <x v="33"/>
    <x v="0"/>
    <x v="1"/>
    <x v="0"/>
    <s v="Alejandro"/>
    <n v="11943522"/>
    <d v="1975-09-12T00:00:00"/>
    <n v="49"/>
    <s v="Cobijas"/>
    <x v="1"/>
    <n v="4"/>
    <n v="180000"/>
    <x v="1"/>
    <n v="720000"/>
  </r>
  <r>
    <x v="33"/>
    <x v="0"/>
    <x v="1"/>
    <x v="2"/>
    <s v="Luisa"/>
    <n v="10086615"/>
    <d v="1978-06-08T00:00:00"/>
    <n v="46"/>
    <s v="Sabanas"/>
    <x v="1"/>
    <n v="9"/>
    <n v="80000"/>
    <x v="1"/>
    <n v="720000"/>
  </r>
  <r>
    <x v="34"/>
    <x v="0"/>
    <x v="1"/>
    <x v="1"/>
    <s v="Sergio"/>
    <n v="11186573"/>
    <d v="1981-03-04T00:00:00"/>
    <n v="43"/>
    <s v="Estantetia"/>
    <x v="2"/>
    <n v="10"/>
    <n v="600000"/>
    <x v="0"/>
    <n v="6000000"/>
  </r>
  <r>
    <x v="34"/>
    <x v="0"/>
    <x v="1"/>
    <x v="1"/>
    <s v="Carolina"/>
    <n v="10862722"/>
    <d v="1983-11-29T00:00:00"/>
    <n v="41"/>
    <s v="Sillas"/>
    <x v="2"/>
    <n v="3"/>
    <n v="200000"/>
    <x v="1"/>
    <n v="600000"/>
  </r>
  <r>
    <x v="34"/>
    <x v="0"/>
    <x v="1"/>
    <x v="0"/>
    <s v="Lina"/>
    <n v="10394891"/>
    <d v="1986-08-25T00:00:00"/>
    <n v="38"/>
    <s v="Mesa"/>
    <x v="2"/>
    <n v="3"/>
    <n v="550000"/>
    <x v="0"/>
    <n v="1650000"/>
  </r>
  <r>
    <x v="34"/>
    <x v="0"/>
    <x v="1"/>
    <x v="2"/>
    <s v="Felipe"/>
    <n v="11239909"/>
    <d v="1989-05-21T00:00:00"/>
    <n v="35"/>
    <s v="Cama"/>
    <x v="2"/>
    <n v="3"/>
    <n v="2300000"/>
    <x v="0"/>
    <n v="6900000"/>
  </r>
  <r>
    <x v="34"/>
    <x v="0"/>
    <x v="1"/>
    <x v="2"/>
    <s v="Cristina"/>
    <n v="11092256"/>
    <d v="1992-02-15T00:00:00"/>
    <n v="32"/>
    <s v="Comedor"/>
    <x v="2"/>
    <n v="9"/>
    <n v="3200000"/>
    <x v="2"/>
    <n v="28800000"/>
  </r>
  <r>
    <x v="35"/>
    <x v="0"/>
    <x v="1"/>
    <x v="1"/>
    <s v="Carlos"/>
    <n v="10134809"/>
    <d v="1994-11-11T00:00:00"/>
    <n v="30"/>
    <s v="Sofá"/>
    <x v="2"/>
    <n v="9"/>
    <n v="1500000"/>
    <x v="2"/>
    <n v="13500000"/>
  </r>
  <r>
    <x v="35"/>
    <x v="0"/>
    <x v="1"/>
    <x v="1"/>
    <s v="Alejandro"/>
    <n v="11943522"/>
    <d v="1975-09-12T00:00:00"/>
    <n v="49"/>
    <s v="Movil"/>
    <x v="0"/>
    <n v="2"/>
    <n v="2000000"/>
    <x v="0"/>
    <n v="4000000"/>
  </r>
  <r>
    <x v="35"/>
    <x v="0"/>
    <x v="1"/>
    <x v="0"/>
    <s v="Luisa"/>
    <n v="10086615"/>
    <d v="1978-06-08T00:00:00"/>
    <n v="46"/>
    <s v="Portatil"/>
    <x v="0"/>
    <n v="3"/>
    <n v="4000000"/>
    <x v="1"/>
    <n v="12000000"/>
  </r>
  <r>
    <x v="35"/>
    <x v="0"/>
    <x v="1"/>
    <x v="0"/>
    <s v="Sergio"/>
    <n v="11186573"/>
    <d v="1981-03-04T00:00:00"/>
    <n v="43"/>
    <s v="Reloj"/>
    <x v="0"/>
    <n v="3"/>
    <n v="800000"/>
    <x v="1"/>
    <n v="2400000"/>
  </r>
  <r>
    <x v="35"/>
    <x v="0"/>
    <x v="1"/>
    <x v="2"/>
    <s v="Carolina"/>
    <n v="10862722"/>
    <d v="1983-11-29T00:00:00"/>
    <n v="41"/>
    <s v="Gafas"/>
    <x v="0"/>
    <n v="8"/>
    <n v="600000"/>
    <x v="1"/>
    <n v="4800000"/>
  </r>
  <r>
    <x v="36"/>
    <x v="0"/>
    <x v="1"/>
    <x v="1"/>
    <s v="Lina"/>
    <n v="10394891"/>
    <d v="1986-08-25T00:00:00"/>
    <n v="38"/>
    <s v="Audifonos"/>
    <x v="0"/>
    <n v="5"/>
    <n v="500000"/>
    <x v="2"/>
    <n v="2500000"/>
  </r>
  <r>
    <x v="36"/>
    <x v="0"/>
    <x v="1"/>
    <x v="0"/>
    <s v="Felipe"/>
    <n v="11239909"/>
    <d v="1989-05-21T00:00:00"/>
    <n v="35"/>
    <s v="Camisas"/>
    <x v="1"/>
    <n v="8"/>
    <n v="100000"/>
    <x v="0"/>
    <n v="800000"/>
  </r>
  <r>
    <x v="36"/>
    <x v="0"/>
    <x v="1"/>
    <x v="1"/>
    <s v="Cristina"/>
    <n v="11092256"/>
    <d v="1992-02-15T00:00:00"/>
    <n v="32"/>
    <s v="Pantalones"/>
    <x v="1"/>
    <n v="6"/>
    <n v="250000"/>
    <x v="0"/>
    <n v="1500000"/>
  </r>
  <r>
    <x v="36"/>
    <x v="0"/>
    <x v="1"/>
    <x v="1"/>
    <s v="Carlos"/>
    <n v="10134809"/>
    <d v="1994-11-11T00:00:00"/>
    <n v="30"/>
    <s v="Chaquetas"/>
    <x v="1"/>
    <n v="5"/>
    <n v="500000"/>
    <x v="0"/>
    <n v="2500000"/>
  </r>
  <r>
    <x v="36"/>
    <x v="0"/>
    <x v="1"/>
    <x v="1"/>
    <s v="Alejandro"/>
    <n v="11943522"/>
    <d v="1975-09-12T00:00:00"/>
    <n v="49"/>
    <s v="Cobijas"/>
    <x v="1"/>
    <n v="10"/>
    <n v="180000"/>
    <x v="0"/>
    <n v="1800000"/>
  </r>
  <r>
    <x v="37"/>
    <x v="0"/>
    <x v="1"/>
    <x v="1"/>
    <s v="Luisa"/>
    <n v="10086615"/>
    <d v="1978-06-08T00:00:00"/>
    <n v="46"/>
    <s v="Sabanas"/>
    <x v="1"/>
    <n v="2"/>
    <n v="80000"/>
    <x v="2"/>
    <n v="160000"/>
  </r>
  <r>
    <x v="37"/>
    <x v="0"/>
    <x v="1"/>
    <x v="0"/>
    <s v="Sergio"/>
    <n v="11186573"/>
    <d v="1981-03-04T00:00:00"/>
    <n v="43"/>
    <s v="Estantetia"/>
    <x v="2"/>
    <n v="10"/>
    <n v="600000"/>
    <x v="2"/>
    <n v="6000000"/>
  </r>
  <r>
    <x v="37"/>
    <x v="0"/>
    <x v="1"/>
    <x v="0"/>
    <s v="Carolina"/>
    <n v="10862722"/>
    <d v="1983-11-29T00:00:00"/>
    <n v="41"/>
    <s v="Sillas"/>
    <x v="2"/>
    <n v="6"/>
    <n v="200000"/>
    <x v="2"/>
    <n v="1200000"/>
  </r>
  <r>
    <x v="37"/>
    <x v="0"/>
    <x v="1"/>
    <x v="2"/>
    <s v="Lina"/>
    <n v="10394891"/>
    <d v="1986-08-25T00:00:00"/>
    <n v="38"/>
    <s v="Mesa"/>
    <x v="2"/>
    <n v="5"/>
    <n v="550000"/>
    <x v="1"/>
    <n v="2750000"/>
  </r>
  <r>
    <x v="37"/>
    <x v="0"/>
    <x v="1"/>
    <x v="0"/>
    <s v="Felipe"/>
    <n v="11239909"/>
    <d v="1989-05-21T00:00:00"/>
    <n v="35"/>
    <s v="Cama"/>
    <x v="2"/>
    <n v="6"/>
    <n v="2300000"/>
    <x v="1"/>
    <n v="13800000"/>
  </r>
  <r>
    <x v="38"/>
    <x v="0"/>
    <x v="1"/>
    <x v="0"/>
    <s v="Cristina"/>
    <n v="11092256"/>
    <d v="1992-02-15T00:00:00"/>
    <n v="32"/>
    <s v="Comedor"/>
    <x v="2"/>
    <n v="5"/>
    <n v="3200000"/>
    <x v="1"/>
    <n v="16000000"/>
  </r>
  <r>
    <x v="38"/>
    <x v="0"/>
    <x v="1"/>
    <x v="0"/>
    <s v="Carlos"/>
    <n v="10134809"/>
    <d v="1994-11-11T00:00:00"/>
    <n v="30"/>
    <s v="Sofá"/>
    <x v="2"/>
    <n v="4"/>
    <n v="1500000"/>
    <x v="1"/>
    <n v="6000000"/>
  </r>
  <r>
    <x v="38"/>
    <x v="0"/>
    <x v="1"/>
    <x v="2"/>
    <s v="Alejandro"/>
    <n v="11943522"/>
    <d v="1975-09-12T00:00:00"/>
    <n v="49"/>
    <s v="Movil"/>
    <x v="0"/>
    <n v="9"/>
    <n v="2000000"/>
    <x v="1"/>
    <n v="18000000"/>
  </r>
  <r>
    <x v="38"/>
    <x v="0"/>
    <x v="1"/>
    <x v="0"/>
    <s v="Luisa"/>
    <n v="10086615"/>
    <d v="1978-06-08T00:00:00"/>
    <n v="46"/>
    <s v="Portatil"/>
    <x v="0"/>
    <n v="4"/>
    <n v="4000000"/>
    <x v="2"/>
    <n v="16000000"/>
  </r>
  <r>
    <x v="38"/>
    <x v="0"/>
    <x v="1"/>
    <x v="0"/>
    <s v="Sergio"/>
    <n v="11186573"/>
    <d v="1981-03-04T00:00:00"/>
    <n v="43"/>
    <s v="Reloj"/>
    <x v="0"/>
    <n v="7"/>
    <n v="800000"/>
    <x v="2"/>
    <n v="5600000"/>
  </r>
  <r>
    <x v="39"/>
    <x v="0"/>
    <x v="1"/>
    <x v="0"/>
    <s v="Carolina"/>
    <n v="10862722"/>
    <d v="1983-11-29T00:00:00"/>
    <n v="41"/>
    <s v="Gafas"/>
    <x v="0"/>
    <n v="5"/>
    <n v="600000"/>
    <x v="1"/>
    <n v="3000000"/>
  </r>
  <r>
    <x v="39"/>
    <x v="0"/>
    <x v="1"/>
    <x v="0"/>
    <s v="Lina"/>
    <n v="10394891"/>
    <d v="1986-08-25T00:00:00"/>
    <n v="38"/>
    <s v="Audifonos"/>
    <x v="0"/>
    <n v="10"/>
    <n v="500000"/>
    <x v="2"/>
    <n v="5000000"/>
  </r>
  <r>
    <x v="39"/>
    <x v="0"/>
    <x v="1"/>
    <x v="2"/>
    <s v="Felipe"/>
    <n v="11239909"/>
    <d v="1989-05-21T00:00:00"/>
    <n v="35"/>
    <s v="Camisas"/>
    <x v="1"/>
    <n v="10"/>
    <n v="100000"/>
    <x v="1"/>
    <n v="1000000"/>
  </r>
  <r>
    <x v="39"/>
    <x v="0"/>
    <x v="1"/>
    <x v="2"/>
    <s v="Cristina"/>
    <n v="11092256"/>
    <d v="1992-02-15T00:00:00"/>
    <n v="32"/>
    <s v="Pantalones"/>
    <x v="1"/>
    <n v="2"/>
    <n v="250000"/>
    <x v="2"/>
    <n v="500000"/>
  </r>
  <r>
    <x v="39"/>
    <x v="0"/>
    <x v="1"/>
    <x v="2"/>
    <s v="Carlos"/>
    <n v="10134809"/>
    <d v="1994-11-11T00:00:00"/>
    <n v="30"/>
    <s v="Chaquetas"/>
    <x v="1"/>
    <n v="10"/>
    <n v="500000"/>
    <x v="0"/>
    <n v="5000000"/>
  </r>
  <r>
    <x v="40"/>
    <x v="0"/>
    <x v="1"/>
    <x v="2"/>
    <s v="Alejandro"/>
    <n v="11943522"/>
    <d v="1975-09-12T00:00:00"/>
    <n v="49"/>
    <s v="Cobijas"/>
    <x v="1"/>
    <n v="2"/>
    <n v="180000"/>
    <x v="2"/>
    <n v="360000"/>
  </r>
  <r>
    <x v="40"/>
    <x v="0"/>
    <x v="1"/>
    <x v="2"/>
    <s v="Luisa"/>
    <n v="10086615"/>
    <d v="1978-06-08T00:00:00"/>
    <n v="46"/>
    <s v="Sabanas"/>
    <x v="1"/>
    <n v="2"/>
    <n v="80000"/>
    <x v="1"/>
    <n v="160000"/>
  </r>
  <r>
    <x v="40"/>
    <x v="0"/>
    <x v="1"/>
    <x v="2"/>
    <s v="Sergio"/>
    <n v="11186573"/>
    <d v="1981-03-04T00:00:00"/>
    <n v="43"/>
    <s v="Estantetia"/>
    <x v="2"/>
    <n v="9"/>
    <n v="600000"/>
    <x v="1"/>
    <n v="5400000"/>
  </r>
  <r>
    <x v="40"/>
    <x v="0"/>
    <x v="1"/>
    <x v="2"/>
    <s v="Carolina"/>
    <n v="10862722"/>
    <d v="1983-11-29T00:00:00"/>
    <n v="41"/>
    <s v="Sillas"/>
    <x v="2"/>
    <n v="10"/>
    <n v="200000"/>
    <x v="0"/>
    <n v="2000000"/>
  </r>
  <r>
    <x v="40"/>
    <x v="0"/>
    <x v="1"/>
    <x v="0"/>
    <s v="Lina"/>
    <n v="10394891"/>
    <d v="1986-08-25T00:00:00"/>
    <n v="38"/>
    <s v="Mesa"/>
    <x v="2"/>
    <n v="8"/>
    <n v="550000"/>
    <x v="2"/>
    <n v="4400000"/>
  </r>
  <r>
    <x v="41"/>
    <x v="0"/>
    <x v="1"/>
    <x v="1"/>
    <s v="Felipe"/>
    <n v="11239909"/>
    <d v="1989-05-21T00:00:00"/>
    <n v="35"/>
    <s v="Cama"/>
    <x v="2"/>
    <n v="3"/>
    <n v="2300000"/>
    <x v="0"/>
    <n v="6900000"/>
  </r>
  <r>
    <x v="41"/>
    <x v="0"/>
    <x v="1"/>
    <x v="1"/>
    <s v="Cristina"/>
    <n v="11092256"/>
    <d v="1992-02-15T00:00:00"/>
    <n v="32"/>
    <s v="Comedor"/>
    <x v="2"/>
    <n v="7"/>
    <n v="3200000"/>
    <x v="1"/>
    <n v="22400000"/>
  </r>
  <r>
    <x v="41"/>
    <x v="0"/>
    <x v="1"/>
    <x v="1"/>
    <s v="Carlos"/>
    <n v="10134809"/>
    <d v="1994-11-11T00:00:00"/>
    <n v="30"/>
    <s v="Sofá"/>
    <x v="2"/>
    <n v="2"/>
    <n v="1500000"/>
    <x v="1"/>
    <n v="3000000"/>
  </r>
  <r>
    <x v="41"/>
    <x v="0"/>
    <x v="1"/>
    <x v="0"/>
    <s v="Alejandro"/>
    <n v="11943522"/>
    <d v="1975-09-12T00:00:00"/>
    <n v="49"/>
    <s v="Movil"/>
    <x v="0"/>
    <n v="9"/>
    <n v="2000000"/>
    <x v="1"/>
    <n v="18000000"/>
  </r>
  <r>
    <x v="41"/>
    <x v="0"/>
    <x v="1"/>
    <x v="1"/>
    <s v="Luisa"/>
    <n v="10086615"/>
    <d v="1978-06-08T00:00:00"/>
    <n v="46"/>
    <s v="Portatil"/>
    <x v="0"/>
    <n v="7"/>
    <n v="4000000"/>
    <x v="0"/>
    <n v="28000000"/>
  </r>
  <r>
    <x v="42"/>
    <x v="0"/>
    <x v="1"/>
    <x v="1"/>
    <s v="Sergio"/>
    <n v="11186573"/>
    <d v="1981-03-04T00:00:00"/>
    <n v="43"/>
    <s v="Reloj"/>
    <x v="0"/>
    <n v="10"/>
    <n v="800000"/>
    <x v="2"/>
    <n v="8000000"/>
  </r>
  <r>
    <x v="42"/>
    <x v="0"/>
    <x v="1"/>
    <x v="1"/>
    <s v="Carolina"/>
    <n v="10862722"/>
    <d v="1983-11-29T00:00:00"/>
    <n v="41"/>
    <s v="Gafas"/>
    <x v="0"/>
    <n v="9"/>
    <n v="600000"/>
    <x v="0"/>
    <n v="5400000"/>
  </r>
  <r>
    <x v="42"/>
    <x v="0"/>
    <x v="1"/>
    <x v="2"/>
    <s v="Lina"/>
    <n v="10394891"/>
    <d v="1986-08-25T00:00:00"/>
    <n v="38"/>
    <s v="Audifonos"/>
    <x v="0"/>
    <n v="10"/>
    <n v="500000"/>
    <x v="2"/>
    <n v="5000000"/>
  </r>
  <r>
    <x v="42"/>
    <x v="0"/>
    <x v="1"/>
    <x v="0"/>
    <s v="Felipe"/>
    <n v="11239909"/>
    <d v="1989-05-21T00:00:00"/>
    <n v="35"/>
    <s v="Camisas"/>
    <x v="1"/>
    <n v="2"/>
    <n v="100000"/>
    <x v="1"/>
    <n v="200000"/>
  </r>
  <r>
    <x v="42"/>
    <x v="0"/>
    <x v="1"/>
    <x v="1"/>
    <s v="Cristina"/>
    <n v="11092256"/>
    <d v="1992-02-15T00:00:00"/>
    <n v="32"/>
    <s v="Pantalones"/>
    <x v="1"/>
    <n v="10"/>
    <n v="250000"/>
    <x v="2"/>
    <n v="2500000"/>
  </r>
  <r>
    <x v="43"/>
    <x v="0"/>
    <x v="1"/>
    <x v="2"/>
    <s v="Carlos"/>
    <n v="10134809"/>
    <d v="1994-11-11T00:00:00"/>
    <n v="30"/>
    <s v="Chaquetas"/>
    <x v="1"/>
    <n v="8"/>
    <n v="500000"/>
    <x v="1"/>
    <n v="4000000"/>
  </r>
  <r>
    <x v="43"/>
    <x v="0"/>
    <x v="1"/>
    <x v="1"/>
    <s v="Alejandro"/>
    <n v="11943522"/>
    <d v="1975-09-12T00:00:00"/>
    <n v="49"/>
    <s v="Cobijas"/>
    <x v="1"/>
    <n v="8"/>
    <n v="180000"/>
    <x v="1"/>
    <n v="1440000"/>
  </r>
  <r>
    <x v="43"/>
    <x v="0"/>
    <x v="1"/>
    <x v="2"/>
    <s v="Luisa"/>
    <n v="10086615"/>
    <d v="1978-06-08T00:00:00"/>
    <n v="46"/>
    <s v="Sabanas"/>
    <x v="1"/>
    <n v="8"/>
    <n v="80000"/>
    <x v="2"/>
    <n v="640000"/>
  </r>
  <r>
    <x v="43"/>
    <x v="0"/>
    <x v="1"/>
    <x v="0"/>
    <s v="Sergio"/>
    <n v="11186573"/>
    <d v="1981-03-04T00:00:00"/>
    <n v="43"/>
    <s v="Estantetia"/>
    <x v="2"/>
    <n v="5"/>
    <n v="600000"/>
    <x v="1"/>
    <n v="3000000"/>
  </r>
  <r>
    <x v="43"/>
    <x v="0"/>
    <x v="1"/>
    <x v="0"/>
    <s v="Carolina"/>
    <n v="10862722"/>
    <d v="1983-11-29T00:00:00"/>
    <n v="41"/>
    <s v="Sillas"/>
    <x v="2"/>
    <n v="8"/>
    <n v="200000"/>
    <x v="0"/>
    <n v="1600000"/>
  </r>
  <r>
    <x v="44"/>
    <x v="0"/>
    <x v="2"/>
    <x v="2"/>
    <s v="Lina"/>
    <n v="10394891"/>
    <d v="1986-08-25T00:00:00"/>
    <n v="38"/>
    <s v="Mesa"/>
    <x v="2"/>
    <n v="4"/>
    <n v="550000"/>
    <x v="2"/>
    <n v="2200000"/>
  </r>
  <r>
    <x v="44"/>
    <x v="0"/>
    <x v="2"/>
    <x v="2"/>
    <s v="Felipe"/>
    <n v="11239909"/>
    <d v="1989-05-21T00:00:00"/>
    <n v="35"/>
    <s v="Cama"/>
    <x v="2"/>
    <n v="8"/>
    <n v="2300000"/>
    <x v="1"/>
    <n v="18400000"/>
  </r>
  <r>
    <x v="44"/>
    <x v="0"/>
    <x v="2"/>
    <x v="2"/>
    <s v="Cristina"/>
    <n v="11092256"/>
    <d v="1992-02-15T00:00:00"/>
    <n v="32"/>
    <s v="Comedor"/>
    <x v="2"/>
    <n v="4"/>
    <n v="3200000"/>
    <x v="1"/>
    <n v="12800000"/>
  </r>
  <r>
    <x v="44"/>
    <x v="0"/>
    <x v="2"/>
    <x v="0"/>
    <s v="Carlos"/>
    <n v="10134809"/>
    <d v="1994-11-11T00:00:00"/>
    <n v="30"/>
    <s v="Sofá"/>
    <x v="2"/>
    <n v="3"/>
    <n v="1500000"/>
    <x v="2"/>
    <n v="4500000"/>
  </r>
  <r>
    <x v="44"/>
    <x v="0"/>
    <x v="2"/>
    <x v="1"/>
    <s v="Alejandro"/>
    <n v="11943522"/>
    <d v="1975-09-12T00:00:00"/>
    <n v="49"/>
    <s v="Movil"/>
    <x v="0"/>
    <n v="8"/>
    <n v="2000000"/>
    <x v="0"/>
    <n v="16000000"/>
  </r>
  <r>
    <x v="45"/>
    <x v="0"/>
    <x v="2"/>
    <x v="2"/>
    <s v="Luisa"/>
    <n v="10086615"/>
    <d v="1978-06-08T00:00:00"/>
    <n v="46"/>
    <s v="Portatil"/>
    <x v="0"/>
    <n v="6"/>
    <n v="4000000"/>
    <x v="2"/>
    <n v="24000000"/>
  </r>
  <r>
    <x v="45"/>
    <x v="0"/>
    <x v="2"/>
    <x v="1"/>
    <s v="Sergio"/>
    <n v="11186573"/>
    <d v="1981-03-04T00:00:00"/>
    <n v="43"/>
    <s v="Reloj"/>
    <x v="0"/>
    <n v="10"/>
    <n v="800000"/>
    <x v="1"/>
    <n v="8000000"/>
  </r>
  <r>
    <x v="45"/>
    <x v="0"/>
    <x v="2"/>
    <x v="0"/>
    <s v="Carolina"/>
    <n v="10862722"/>
    <d v="1983-11-29T00:00:00"/>
    <n v="41"/>
    <s v="Gafas"/>
    <x v="0"/>
    <n v="6"/>
    <n v="600000"/>
    <x v="2"/>
    <n v="3600000"/>
  </r>
  <r>
    <x v="45"/>
    <x v="0"/>
    <x v="2"/>
    <x v="0"/>
    <s v="Lina"/>
    <n v="10394891"/>
    <d v="1986-08-25T00:00:00"/>
    <n v="38"/>
    <s v="Audifonos"/>
    <x v="0"/>
    <n v="5"/>
    <n v="500000"/>
    <x v="1"/>
    <n v="2500000"/>
  </r>
  <r>
    <x v="45"/>
    <x v="0"/>
    <x v="2"/>
    <x v="2"/>
    <s v="Felipe"/>
    <n v="11239909"/>
    <d v="1989-05-21T00:00:00"/>
    <n v="35"/>
    <s v="Camisas"/>
    <x v="1"/>
    <n v="10"/>
    <n v="100000"/>
    <x v="2"/>
    <n v="1000000"/>
  </r>
  <r>
    <x v="46"/>
    <x v="0"/>
    <x v="2"/>
    <x v="0"/>
    <s v="Cristina"/>
    <n v="11092256"/>
    <d v="1992-02-15T00:00:00"/>
    <n v="32"/>
    <s v="Pantalones"/>
    <x v="1"/>
    <n v="2"/>
    <n v="250000"/>
    <x v="1"/>
    <n v="500000"/>
  </r>
  <r>
    <x v="46"/>
    <x v="0"/>
    <x v="2"/>
    <x v="0"/>
    <s v="Carlos"/>
    <n v="10134809"/>
    <d v="1994-11-11T00:00:00"/>
    <n v="30"/>
    <s v="Chaquetas"/>
    <x v="1"/>
    <n v="6"/>
    <n v="500000"/>
    <x v="0"/>
    <n v="3000000"/>
  </r>
  <r>
    <x v="46"/>
    <x v="0"/>
    <x v="2"/>
    <x v="2"/>
    <s v="Alejandro"/>
    <n v="11943522"/>
    <d v="1975-09-12T00:00:00"/>
    <n v="49"/>
    <s v="Cobijas"/>
    <x v="1"/>
    <n v="7"/>
    <n v="180000"/>
    <x v="2"/>
    <n v="1260000"/>
  </r>
  <r>
    <x v="46"/>
    <x v="0"/>
    <x v="2"/>
    <x v="2"/>
    <s v="Luisa"/>
    <n v="10086615"/>
    <d v="1978-06-08T00:00:00"/>
    <n v="46"/>
    <s v="Sabanas"/>
    <x v="1"/>
    <n v="6"/>
    <n v="80000"/>
    <x v="2"/>
    <n v="480000"/>
  </r>
  <r>
    <x v="46"/>
    <x v="0"/>
    <x v="2"/>
    <x v="1"/>
    <s v="Sergio"/>
    <n v="11186573"/>
    <d v="1981-03-04T00:00:00"/>
    <n v="43"/>
    <s v="Estantetia"/>
    <x v="2"/>
    <n v="5"/>
    <n v="600000"/>
    <x v="0"/>
    <n v="3000000"/>
  </r>
  <r>
    <x v="47"/>
    <x v="0"/>
    <x v="2"/>
    <x v="0"/>
    <s v="Carolina"/>
    <n v="10862722"/>
    <d v="1983-11-29T00:00:00"/>
    <n v="41"/>
    <s v="Sillas"/>
    <x v="2"/>
    <n v="5"/>
    <n v="200000"/>
    <x v="0"/>
    <n v="1000000"/>
  </r>
  <r>
    <x v="47"/>
    <x v="0"/>
    <x v="2"/>
    <x v="0"/>
    <s v="Lina"/>
    <n v="10394891"/>
    <d v="1986-08-25T00:00:00"/>
    <n v="38"/>
    <s v="Mesa"/>
    <x v="2"/>
    <n v="5"/>
    <n v="550000"/>
    <x v="1"/>
    <n v="2750000"/>
  </r>
  <r>
    <x v="47"/>
    <x v="0"/>
    <x v="2"/>
    <x v="1"/>
    <s v="Felipe"/>
    <n v="11239909"/>
    <d v="1989-05-21T00:00:00"/>
    <n v="35"/>
    <s v="Cama"/>
    <x v="2"/>
    <n v="5"/>
    <n v="2300000"/>
    <x v="0"/>
    <n v="11500000"/>
  </r>
  <r>
    <x v="47"/>
    <x v="0"/>
    <x v="2"/>
    <x v="1"/>
    <s v="Cristina"/>
    <n v="11092256"/>
    <d v="1992-02-15T00:00:00"/>
    <n v="32"/>
    <s v="Comedor"/>
    <x v="2"/>
    <n v="9"/>
    <n v="3200000"/>
    <x v="0"/>
    <n v="28800000"/>
  </r>
  <r>
    <x v="47"/>
    <x v="0"/>
    <x v="2"/>
    <x v="1"/>
    <s v="Carlos"/>
    <n v="10134809"/>
    <d v="1994-11-11T00:00:00"/>
    <n v="30"/>
    <s v="Sofá"/>
    <x v="2"/>
    <n v="3"/>
    <n v="1500000"/>
    <x v="1"/>
    <n v="4500000"/>
  </r>
  <r>
    <x v="48"/>
    <x v="0"/>
    <x v="2"/>
    <x v="2"/>
    <s v="Alejandro"/>
    <n v="11943522"/>
    <d v="1975-09-12T00:00:00"/>
    <n v="49"/>
    <s v="Movil"/>
    <x v="0"/>
    <n v="10"/>
    <n v="2000000"/>
    <x v="1"/>
    <n v="20000000"/>
  </r>
  <r>
    <x v="48"/>
    <x v="0"/>
    <x v="2"/>
    <x v="2"/>
    <s v="Luisa"/>
    <n v="10086615"/>
    <d v="1978-06-08T00:00:00"/>
    <n v="46"/>
    <s v="Portatil"/>
    <x v="0"/>
    <n v="9"/>
    <n v="4000000"/>
    <x v="2"/>
    <n v="36000000"/>
  </r>
  <r>
    <x v="48"/>
    <x v="0"/>
    <x v="2"/>
    <x v="0"/>
    <s v="Sergio"/>
    <n v="11186573"/>
    <d v="1981-03-04T00:00:00"/>
    <n v="43"/>
    <s v="Reloj"/>
    <x v="0"/>
    <n v="10"/>
    <n v="800000"/>
    <x v="2"/>
    <n v="8000000"/>
  </r>
  <r>
    <x v="48"/>
    <x v="0"/>
    <x v="2"/>
    <x v="1"/>
    <s v="Carolina"/>
    <n v="10862722"/>
    <d v="1983-11-29T00:00:00"/>
    <n v="41"/>
    <s v="Gafas"/>
    <x v="0"/>
    <n v="10"/>
    <n v="600000"/>
    <x v="1"/>
    <n v="6000000"/>
  </r>
  <r>
    <x v="48"/>
    <x v="0"/>
    <x v="2"/>
    <x v="1"/>
    <s v="Lina"/>
    <n v="10394891"/>
    <d v="1986-08-25T00:00:00"/>
    <n v="38"/>
    <s v="Audifonos"/>
    <x v="0"/>
    <n v="6"/>
    <n v="500000"/>
    <x v="1"/>
    <n v="3000000"/>
  </r>
  <r>
    <x v="49"/>
    <x v="0"/>
    <x v="2"/>
    <x v="1"/>
    <s v="Felipe"/>
    <n v="11239909"/>
    <d v="1989-05-21T00:00:00"/>
    <n v="35"/>
    <s v="Camisas"/>
    <x v="1"/>
    <n v="4"/>
    <n v="100000"/>
    <x v="2"/>
    <n v="400000"/>
  </r>
  <r>
    <x v="49"/>
    <x v="0"/>
    <x v="2"/>
    <x v="0"/>
    <s v="Cristina"/>
    <n v="11092256"/>
    <d v="1992-02-15T00:00:00"/>
    <n v="32"/>
    <s v="Pantalones"/>
    <x v="1"/>
    <n v="10"/>
    <n v="250000"/>
    <x v="2"/>
    <n v="2500000"/>
  </r>
  <r>
    <x v="49"/>
    <x v="0"/>
    <x v="2"/>
    <x v="0"/>
    <s v="Carlos"/>
    <n v="10134809"/>
    <d v="1994-11-11T00:00:00"/>
    <n v="30"/>
    <s v="Chaquetas"/>
    <x v="1"/>
    <n v="10"/>
    <n v="500000"/>
    <x v="0"/>
    <n v="5000000"/>
  </r>
  <r>
    <x v="49"/>
    <x v="0"/>
    <x v="2"/>
    <x v="1"/>
    <s v="Alejandro"/>
    <n v="11943522"/>
    <d v="1975-09-12T00:00:00"/>
    <n v="49"/>
    <s v="Cobijas"/>
    <x v="1"/>
    <n v="6"/>
    <n v="180000"/>
    <x v="2"/>
    <n v="1080000"/>
  </r>
  <r>
    <x v="49"/>
    <x v="0"/>
    <x v="2"/>
    <x v="1"/>
    <s v="Luisa"/>
    <n v="10086615"/>
    <d v="1978-06-08T00:00:00"/>
    <n v="46"/>
    <s v="Sabanas"/>
    <x v="1"/>
    <n v="9"/>
    <n v="80000"/>
    <x v="2"/>
    <n v="720000"/>
  </r>
  <r>
    <x v="50"/>
    <x v="0"/>
    <x v="2"/>
    <x v="1"/>
    <s v="Sergio"/>
    <n v="11186573"/>
    <d v="1981-03-04T00:00:00"/>
    <n v="43"/>
    <s v="Estantetia"/>
    <x v="2"/>
    <n v="8"/>
    <n v="600000"/>
    <x v="1"/>
    <n v="4800000"/>
  </r>
  <r>
    <x v="50"/>
    <x v="0"/>
    <x v="2"/>
    <x v="0"/>
    <s v="Carolina"/>
    <n v="10862722"/>
    <d v="1983-11-29T00:00:00"/>
    <n v="41"/>
    <s v="Sillas"/>
    <x v="2"/>
    <n v="9"/>
    <n v="200000"/>
    <x v="0"/>
    <n v="1800000"/>
  </r>
  <r>
    <x v="50"/>
    <x v="0"/>
    <x v="2"/>
    <x v="1"/>
    <s v="Lina"/>
    <n v="10394891"/>
    <d v="1986-08-25T00:00:00"/>
    <n v="38"/>
    <s v="Mesa"/>
    <x v="2"/>
    <n v="3"/>
    <n v="550000"/>
    <x v="2"/>
    <n v="1650000"/>
  </r>
  <r>
    <x v="50"/>
    <x v="0"/>
    <x v="2"/>
    <x v="1"/>
    <s v="Felipe"/>
    <n v="11239909"/>
    <d v="1989-05-21T00:00:00"/>
    <n v="35"/>
    <s v="Cama"/>
    <x v="2"/>
    <n v="6"/>
    <n v="2300000"/>
    <x v="0"/>
    <n v="13800000"/>
  </r>
  <r>
    <x v="50"/>
    <x v="0"/>
    <x v="2"/>
    <x v="1"/>
    <s v="Cristina"/>
    <n v="11092256"/>
    <d v="1992-02-15T00:00:00"/>
    <n v="32"/>
    <s v="Comedor"/>
    <x v="2"/>
    <n v="2"/>
    <n v="3200000"/>
    <x v="0"/>
    <n v="6400000"/>
  </r>
  <r>
    <x v="51"/>
    <x v="0"/>
    <x v="2"/>
    <x v="2"/>
    <s v="Carlos"/>
    <n v="10134809"/>
    <d v="1994-11-11T00:00:00"/>
    <n v="30"/>
    <s v="Sofá"/>
    <x v="2"/>
    <n v="5"/>
    <n v="1500000"/>
    <x v="0"/>
    <n v="7500000"/>
  </r>
  <r>
    <x v="51"/>
    <x v="0"/>
    <x v="2"/>
    <x v="2"/>
    <s v="Alejandro"/>
    <n v="11943522"/>
    <d v="1975-09-12T00:00:00"/>
    <n v="49"/>
    <s v="Movil"/>
    <x v="0"/>
    <n v="8"/>
    <n v="2000000"/>
    <x v="2"/>
    <n v="16000000"/>
  </r>
  <r>
    <x v="51"/>
    <x v="0"/>
    <x v="2"/>
    <x v="2"/>
    <s v="Luisa"/>
    <n v="10086615"/>
    <d v="1978-06-08T00:00:00"/>
    <n v="46"/>
    <s v="Portatil"/>
    <x v="0"/>
    <n v="2"/>
    <n v="4000000"/>
    <x v="0"/>
    <n v="8000000"/>
  </r>
  <r>
    <x v="51"/>
    <x v="0"/>
    <x v="2"/>
    <x v="2"/>
    <s v="Sergio"/>
    <n v="11186573"/>
    <d v="1981-03-04T00:00:00"/>
    <n v="43"/>
    <s v="Reloj"/>
    <x v="0"/>
    <n v="4"/>
    <n v="800000"/>
    <x v="1"/>
    <n v="3200000"/>
  </r>
  <r>
    <x v="51"/>
    <x v="0"/>
    <x v="2"/>
    <x v="0"/>
    <s v="Carolina"/>
    <n v="10862722"/>
    <d v="1983-11-29T00:00:00"/>
    <n v="41"/>
    <s v="Gafas"/>
    <x v="0"/>
    <n v="8"/>
    <n v="600000"/>
    <x v="0"/>
    <n v="4800000"/>
  </r>
  <r>
    <x v="52"/>
    <x v="0"/>
    <x v="2"/>
    <x v="0"/>
    <s v="Lina"/>
    <n v="10394891"/>
    <d v="1986-08-25T00:00:00"/>
    <n v="38"/>
    <s v="Audifonos"/>
    <x v="0"/>
    <n v="8"/>
    <n v="500000"/>
    <x v="2"/>
    <n v="4000000"/>
  </r>
  <r>
    <x v="52"/>
    <x v="0"/>
    <x v="2"/>
    <x v="0"/>
    <s v="Felipe"/>
    <n v="11239909"/>
    <d v="1989-05-21T00:00:00"/>
    <n v="35"/>
    <s v="Camisas"/>
    <x v="1"/>
    <n v="9"/>
    <n v="100000"/>
    <x v="2"/>
    <n v="900000"/>
  </r>
  <r>
    <x v="52"/>
    <x v="0"/>
    <x v="2"/>
    <x v="1"/>
    <s v="Cristina"/>
    <n v="11092256"/>
    <d v="1992-02-15T00:00:00"/>
    <n v="32"/>
    <s v="Pantalones"/>
    <x v="1"/>
    <n v="7"/>
    <n v="250000"/>
    <x v="0"/>
    <n v="1750000"/>
  </r>
  <r>
    <x v="52"/>
    <x v="0"/>
    <x v="2"/>
    <x v="1"/>
    <s v="Carlos"/>
    <n v="10134809"/>
    <d v="1994-11-11T00:00:00"/>
    <n v="30"/>
    <s v="Chaquetas"/>
    <x v="1"/>
    <n v="10"/>
    <n v="500000"/>
    <x v="2"/>
    <n v="5000000"/>
  </r>
  <r>
    <x v="52"/>
    <x v="0"/>
    <x v="2"/>
    <x v="1"/>
    <s v="Alejandro"/>
    <n v="11943522"/>
    <d v="1975-09-12T00:00:00"/>
    <n v="49"/>
    <s v="Cobijas"/>
    <x v="1"/>
    <n v="7"/>
    <n v="180000"/>
    <x v="1"/>
    <n v="1260000"/>
  </r>
  <r>
    <x v="53"/>
    <x v="0"/>
    <x v="2"/>
    <x v="1"/>
    <s v="Luisa"/>
    <n v="10086615"/>
    <d v="1978-06-08T00:00:00"/>
    <n v="46"/>
    <s v="Sabanas"/>
    <x v="1"/>
    <n v="4"/>
    <n v="80000"/>
    <x v="2"/>
    <n v="320000"/>
  </r>
  <r>
    <x v="53"/>
    <x v="0"/>
    <x v="2"/>
    <x v="2"/>
    <s v="Sergio"/>
    <n v="11186573"/>
    <d v="1981-03-04T00:00:00"/>
    <n v="43"/>
    <s v="Estantetia"/>
    <x v="2"/>
    <n v="2"/>
    <n v="600000"/>
    <x v="1"/>
    <n v="1200000"/>
  </r>
  <r>
    <x v="53"/>
    <x v="0"/>
    <x v="2"/>
    <x v="2"/>
    <s v="Carolina"/>
    <n v="10862722"/>
    <d v="1983-11-29T00:00:00"/>
    <n v="41"/>
    <s v="Sillas"/>
    <x v="2"/>
    <n v="8"/>
    <n v="200000"/>
    <x v="2"/>
    <n v="1600000"/>
  </r>
  <r>
    <x v="53"/>
    <x v="0"/>
    <x v="2"/>
    <x v="1"/>
    <s v="Lina"/>
    <n v="10394891"/>
    <d v="1986-08-25T00:00:00"/>
    <n v="38"/>
    <s v="Mesa"/>
    <x v="2"/>
    <n v="6"/>
    <n v="550000"/>
    <x v="2"/>
    <n v="3300000"/>
  </r>
  <r>
    <x v="53"/>
    <x v="0"/>
    <x v="2"/>
    <x v="2"/>
    <s v="Felipe"/>
    <n v="11239909"/>
    <d v="1989-05-21T00:00:00"/>
    <n v="35"/>
    <s v="Cama"/>
    <x v="2"/>
    <n v="5"/>
    <n v="2300000"/>
    <x v="0"/>
    <n v="11500000"/>
  </r>
  <r>
    <x v="54"/>
    <x v="0"/>
    <x v="2"/>
    <x v="2"/>
    <s v="Cristina"/>
    <n v="11092256"/>
    <d v="1992-02-15T00:00:00"/>
    <n v="32"/>
    <s v="Comedor"/>
    <x v="2"/>
    <n v="2"/>
    <n v="3200000"/>
    <x v="0"/>
    <n v="6400000"/>
  </r>
  <r>
    <x v="54"/>
    <x v="0"/>
    <x v="2"/>
    <x v="2"/>
    <s v="Carlos"/>
    <n v="10134809"/>
    <d v="1994-11-11T00:00:00"/>
    <n v="30"/>
    <s v="Sofá"/>
    <x v="2"/>
    <n v="6"/>
    <n v="1500000"/>
    <x v="2"/>
    <n v="9000000"/>
  </r>
  <r>
    <x v="54"/>
    <x v="0"/>
    <x v="2"/>
    <x v="1"/>
    <s v="Alejandro"/>
    <n v="11943522"/>
    <d v="1975-09-12T00:00:00"/>
    <n v="49"/>
    <s v="Movil"/>
    <x v="0"/>
    <n v="3"/>
    <n v="2000000"/>
    <x v="2"/>
    <n v="6000000"/>
  </r>
  <r>
    <x v="54"/>
    <x v="0"/>
    <x v="2"/>
    <x v="1"/>
    <s v="Luisa"/>
    <n v="10086615"/>
    <d v="1978-06-08T00:00:00"/>
    <n v="46"/>
    <s v="Portatil"/>
    <x v="0"/>
    <n v="3"/>
    <n v="4000000"/>
    <x v="1"/>
    <n v="12000000"/>
  </r>
  <r>
    <x v="54"/>
    <x v="0"/>
    <x v="2"/>
    <x v="2"/>
    <s v="Sergio"/>
    <n v="11186573"/>
    <d v="1981-03-04T00:00:00"/>
    <n v="43"/>
    <s v="Reloj"/>
    <x v="0"/>
    <n v="5"/>
    <n v="800000"/>
    <x v="2"/>
    <n v="4000000"/>
  </r>
  <r>
    <x v="55"/>
    <x v="0"/>
    <x v="2"/>
    <x v="0"/>
    <s v="Carolina"/>
    <n v="10862722"/>
    <d v="1983-11-29T00:00:00"/>
    <n v="41"/>
    <s v="Gafas"/>
    <x v="0"/>
    <n v="4"/>
    <n v="600000"/>
    <x v="1"/>
    <n v="2400000"/>
  </r>
  <r>
    <x v="55"/>
    <x v="0"/>
    <x v="2"/>
    <x v="1"/>
    <s v="Lina"/>
    <n v="10394891"/>
    <d v="1986-08-25T00:00:00"/>
    <n v="38"/>
    <s v="Audifonos"/>
    <x v="0"/>
    <n v="7"/>
    <n v="500000"/>
    <x v="2"/>
    <n v="3500000"/>
  </r>
  <r>
    <x v="55"/>
    <x v="0"/>
    <x v="2"/>
    <x v="2"/>
    <s v="Felipe"/>
    <n v="11239909"/>
    <d v="1989-05-21T00:00:00"/>
    <n v="35"/>
    <s v="Camisas"/>
    <x v="1"/>
    <n v="9"/>
    <n v="100000"/>
    <x v="2"/>
    <n v="900000"/>
  </r>
  <r>
    <x v="55"/>
    <x v="0"/>
    <x v="2"/>
    <x v="1"/>
    <s v="Cristina"/>
    <n v="11092256"/>
    <d v="1992-02-15T00:00:00"/>
    <n v="32"/>
    <s v="Pantalones"/>
    <x v="1"/>
    <n v="9"/>
    <n v="250000"/>
    <x v="1"/>
    <n v="2250000"/>
  </r>
  <r>
    <x v="55"/>
    <x v="0"/>
    <x v="2"/>
    <x v="1"/>
    <s v="Carlos"/>
    <n v="10134809"/>
    <d v="1994-11-11T00:00:00"/>
    <n v="30"/>
    <s v="Chaquetas"/>
    <x v="1"/>
    <n v="4"/>
    <n v="500000"/>
    <x v="1"/>
    <n v="2000000"/>
  </r>
  <r>
    <x v="56"/>
    <x v="0"/>
    <x v="2"/>
    <x v="1"/>
    <s v="Alejandro"/>
    <n v="11943522"/>
    <d v="1975-09-12T00:00:00"/>
    <n v="49"/>
    <s v="Cobijas"/>
    <x v="1"/>
    <n v="10"/>
    <n v="180000"/>
    <x v="0"/>
    <n v="1800000"/>
  </r>
  <r>
    <x v="56"/>
    <x v="0"/>
    <x v="2"/>
    <x v="0"/>
    <s v="Luisa"/>
    <n v="10086615"/>
    <d v="1978-06-08T00:00:00"/>
    <n v="46"/>
    <s v="Sabanas"/>
    <x v="1"/>
    <n v="6"/>
    <n v="80000"/>
    <x v="0"/>
    <n v="480000"/>
  </r>
  <r>
    <x v="56"/>
    <x v="0"/>
    <x v="2"/>
    <x v="2"/>
    <s v="Sergio"/>
    <n v="11186573"/>
    <d v="1981-03-04T00:00:00"/>
    <n v="43"/>
    <s v="Estantetia"/>
    <x v="2"/>
    <n v="9"/>
    <n v="600000"/>
    <x v="0"/>
    <n v="5400000"/>
  </r>
  <r>
    <x v="56"/>
    <x v="0"/>
    <x v="2"/>
    <x v="0"/>
    <s v="Carolina"/>
    <n v="10862722"/>
    <d v="1983-11-29T00:00:00"/>
    <n v="41"/>
    <s v="Sillas"/>
    <x v="2"/>
    <n v="10"/>
    <n v="200000"/>
    <x v="0"/>
    <n v="2000000"/>
  </r>
  <r>
    <x v="56"/>
    <x v="0"/>
    <x v="2"/>
    <x v="1"/>
    <s v="Lina"/>
    <n v="10394891"/>
    <d v="1986-08-25T00:00:00"/>
    <n v="38"/>
    <s v="Mesa"/>
    <x v="2"/>
    <n v="2"/>
    <n v="550000"/>
    <x v="2"/>
    <n v="1100000"/>
  </r>
  <r>
    <x v="57"/>
    <x v="0"/>
    <x v="2"/>
    <x v="2"/>
    <s v="Felipe"/>
    <n v="11239909"/>
    <d v="1989-05-21T00:00:00"/>
    <n v="35"/>
    <s v="Cama"/>
    <x v="2"/>
    <n v="3"/>
    <n v="2300000"/>
    <x v="2"/>
    <n v="6900000"/>
  </r>
  <r>
    <x v="57"/>
    <x v="0"/>
    <x v="2"/>
    <x v="1"/>
    <s v="Cristina"/>
    <n v="11092256"/>
    <d v="1992-02-15T00:00:00"/>
    <n v="32"/>
    <s v="Comedor"/>
    <x v="2"/>
    <n v="3"/>
    <n v="3200000"/>
    <x v="0"/>
    <n v="9600000"/>
  </r>
  <r>
    <x v="57"/>
    <x v="0"/>
    <x v="2"/>
    <x v="1"/>
    <s v="Carlos"/>
    <n v="10134809"/>
    <d v="1994-11-11T00:00:00"/>
    <n v="30"/>
    <s v="Sofá"/>
    <x v="2"/>
    <n v="4"/>
    <n v="1500000"/>
    <x v="2"/>
    <n v="6000000"/>
  </r>
  <r>
    <x v="57"/>
    <x v="0"/>
    <x v="2"/>
    <x v="1"/>
    <s v="Alejandro"/>
    <n v="11943522"/>
    <d v="1975-09-12T00:00:00"/>
    <n v="49"/>
    <s v="Movil"/>
    <x v="0"/>
    <n v="7"/>
    <n v="2000000"/>
    <x v="1"/>
    <n v="14000000"/>
  </r>
  <r>
    <x v="57"/>
    <x v="0"/>
    <x v="2"/>
    <x v="0"/>
    <s v="Luisa"/>
    <n v="10086615"/>
    <d v="1978-06-08T00:00:00"/>
    <n v="46"/>
    <s v="Portatil"/>
    <x v="0"/>
    <n v="4"/>
    <n v="4000000"/>
    <x v="2"/>
    <n v="16000000"/>
  </r>
  <r>
    <x v="58"/>
    <x v="0"/>
    <x v="2"/>
    <x v="2"/>
    <s v="Sergio"/>
    <n v="11186573"/>
    <d v="1981-03-04T00:00:00"/>
    <n v="43"/>
    <s v="Reloj"/>
    <x v="0"/>
    <n v="6"/>
    <n v="800000"/>
    <x v="0"/>
    <n v="4800000"/>
  </r>
  <r>
    <x v="58"/>
    <x v="0"/>
    <x v="2"/>
    <x v="1"/>
    <s v="Carolina"/>
    <n v="10862722"/>
    <d v="1983-11-29T00:00:00"/>
    <n v="41"/>
    <s v="Gafas"/>
    <x v="0"/>
    <n v="6"/>
    <n v="600000"/>
    <x v="1"/>
    <n v="3600000"/>
  </r>
  <r>
    <x v="58"/>
    <x v="0"/>
    <x v="2"/>
    <x v="2"/>
    <s v="Lina"/>
    <n v="10394891"/>
    <d v="1986-08-25T00:00:00"/>
    <n v="38"/>
    <s v="Audifonos"/>
    <x v="0"/>
    <n v="9"/>
    <n v="500000"/>
    <x v="2"/>
    <n v="4500000"/>
  </r>
  <r>
    <x v="58"/>
    <x v="0"/>
    <x v="2"/>
    <x v="1"/>
    <s v="Felipe"/>
    <n v="11239909"/>
    <d v="1989-05-21T00:00:00"/>
    <n v="35"/>
    <s v="Camisas"/>
    <x v="1"/>
    <n v="7"/>
    <n v="100000"/>
    <x v="0"/>
    <n v="700000"/>
  </r>
  <r>
    <x v="58"/>
    <x v="0"/>
    <x v="2"/>
    <x v="2"/>
    <s v="Cristina"/>
    <n v="11092256"/>
    <d v="1992-02-15T00:00:00"/>
    <n v="32"/>
    <s v="Pantalones"/>
    <x v="1"/>
    <n v="8"/>
    <n v="250000"/>
    <x v="0"/>
    <n v="2000000"/>
  </r>
  <r>
    <x v="59"/>
    <x v="0"/>
    <x v="2"/>
    <x v="1"/>
    <s v="Carlos"/>
    <n v="10134809"/>
    <d v="1994-11-11T00:00:00"/>
    <n v="30"/>
    <s v="Chaquetas"/>
    <x v="1"/>
    <n v="4"/>
    <n v="500000"/>
    <x v="0"/>
    <n v="2000000"/>
  </r>
  <r>
    <x v="59"/>
    <x v="0"/>
    <x v="2"/>
    <x v="0"/>
    <s v="Alejandro"/>
    <n v="11943522"/>
    <d v="1975-09-12T00:00:00"/>
    <n v="49"/>
    <s v="Cobijas"/>
    <x v="1"/>
    <n v="5"/>
    <n v="180000"/>
    <x v="1"/>
    <n v="900000"/>
  </r>
  <r>
    <x v="59"/>
    <x v="0"/>
    <x v="2"/>
    <x v="2"/>
    <s v="Luisa"/>
    <n v="10086615"/>
    <d v="1978-06-08T00:00:00"/>
    <n v="46"/>
    <s v="Sabanas"/>
    <x v="1"/>
    <n v="4"/>
    <n v="80000"/>
    <x v="2"/>
    <n v="320000"/>
  </r>
  <r>
    <x v="59"/>
    <x v="0"/>
    <x v="2"/>
    <x v="2"/>
    <s v="Sergio"/>
    <n v="11186573"/>
    <d v="1981-03-04T00:00:00"/>
    <n v="43"/>
    <s v="Estantetia"/>
    <x v="2"/>
    <n v="6"/>
    <n v="600000"/>
    <x v="1"/>
    <n v="3600000"/>
  </r>
  <r>
    <x v="59"/>
    <x v="0"/>
    <x v="2"/>
    <x v="1"/>
    <s v="Carolina"/>
    <n v="10862722"/>
    <d v="1983-11-29T00:00:00"/>
    <n v="41"/>
    <s v="Sillas"/>
    <x v="2"/>
    <n v="4"/>
    <n v="200000"/>
    <x v="2"/>
    <n v="800000"/>
  </r>
  <r>
    <x v="60"/>
    <x v="0"/>
    <x v="2"/>
    <x v="1"/>
    <s v="Lina"/>
    <n v="10394891"/>
    <d v="1986-08-25T00:00:00"/>
    <n v="38"/>
    <s v="Mesa"/>
    <x v="2"/>
    <n v="3"/>
    <n v="550000"/>
    <x v="1"/>
    <n v="1650000"/>
  </r>
  <r>
    <x v="60"/>
    <x v="0"/>
    <x v="2"/>
    <x v="0"/>
    <s v="Felipe"/>
    <n v="11239909"/>
    <d v="1989-05-21T00:00:00"/>
    <n v="35"/>
    <s v="Cama"/>
    <x v="2"/>
    <n v="10"/>
    <n v="2300000"/>
    <x v="0"/>
    <n v="23000000"/>
  </r>
  <r>
    <x v="60"/>
    <x v="0"/>
    <x v="2"/>
    <x v="0"/>
    <s v="Cristina"/>
    <n v="11092256"/>
    <d v="1992-02-15T00:00:00"/>
    <n v="32"/>
    <s v="Comedor"/>
    <x v="2"/>
    <n v="5"/>
    <n v="3200000"/>
    <x v="1"/>
    <n v="16000000"/>
  </r>
  <r>
    <x v="60"/>
    <x v="0"/>
    <x v="2"/>
    <x v="2"/>
    <s v="Carlos"/>
    <n v="10134809"/>
    <d v="1994-11-11T00:00:00"/>
    <n v="30"/>
    <s v="Sofá"/>
    <x v="2"/>
    <n v="10"/>
    <n v="1500000"/>
    <x v="1"/>
    <n v="15000000"/>
  </r>
  <r>
    <x v="60"/>
    <x v="0"/>
    <x v="2"/>
    <x v="1"/>
    <s v="Alejandro"/>
    <n v="11943522"/>
    <d v="1975-09-12T00:00:00"/>
    <n v="49"/>
    <s v="Movil"/>
    <x v="0"/>
    <n v="4"/>
    <n v="2000000"/>
    <x v="2"/>
    <n v="8000000"/>
  </r>
  <r>
    <x v="61"/>
    <x v="0"/>
    <x v="2"/>
    <x v="2"/>
    <s v="Luisa"/>
    <n v="10086615"/>
    <d v="1978-06-08T00:00:00"/>
    <n v="46"/>
    <s v="Portatil"/>
    <x v="0"/>
    <n v="9"/>
    <n v="4000000"/>
    <x v="2"/>
    <n v="36000000"/>
  </r>
  <r>
    <x v="61"/>
    <x v="0"/>
    <x v="2"/>
    <x v="1"/>
    <s v="Sergio"/>
    <n v="11186573"/>
    <d v="1981-03-04T00:00:00"/>
    <n v="43"/>
    <s v="Reloj"/>
    <x v="0"/>
    <n v="3"/>
    <n v="800000"/>
    <x v="1"/>
    <n v="2400000"/>
  </r>
  <r>
    <x v="61"/>
    <x v="0"/>
    <x v="2"/>
    <x v="0"/>
    <s v="Carolina"/>
    <n v="10862722"/>
    <d v="1983-11-29T00:00:00"/>
    <n v="41"/>
    <s v="Gafas"/>
    <x v="0"/>
    <n v="4"/>
    <n v="600000"/>
    <x v="1"/>
    <n v="2400000"/>
  </r>
  <r>
    <x v="61"/>
    <x v="0"/>
    <x v="2"/>
    <x v="1"/>
    <s v="Lina"/>
    <n v="10394891"/>
    <d v="1986-08-25T00:00:00"/>
    <n v="38"/>
    <s v="Audifonos"/>
    <x v="0"/>
    <n v="2"/>
    <n v="500000"/>
    <x v="0"/>
    <n v="1000000"/>
  </r>
  <r>
    <x v="61"/>
    <x v="0"/>
    <x v="2"/>
    <x v="2"/>
    <s v="Felipe"/>
    <n v="11239909"/>
    <d v="1989-05-21T00:00:00"/>
    <n v="35"/>
    <s v="Camisas"/>
    <x v="1"/>
    <n v="2"/>
    <n v="100000"/>
    <x v="0"/>
    <n v="200000"/>
  </r>
  <r>
    <x v="62"/>
    <x v="0"/>
    <x v="2"/>
    <x v="0"/>
    <s v="Cristina"/>
    <n v="11092256"/>
    <d v="1992-02-15T00:00:00"/>
    <n v="32"/>
    <s v="Pantalones"/>
    <x v="1"/>
    <n v="8"/>
    <n v="250000"/>
    <x v="1"/>
    <n v="2000000"/>
  </r>
  <r>
    <x v="62"/>
    <x v="0"/>
    <x v="2"/>
    <x v="2"/>
    <s v="Carlos"/>
    <n v="10134809"/>
    <d v="1994-11-11T00:00:00"/>
    <n v="30"/>
    <s v="Chaquetas"/>
    <x v="1"/>
    <n v="10"/>
    <n v="500000"/>
    <x v="0"/>
    <n v="5000000"/>
  </r>
  <r>
    <x v="62"/>
    <x v="0"/>
    <x v="2"/>
    <x v="2"/>
    <s v="Alejandro"/>
    <n v="11943522"/>
    <d v="1975-09-12T00:00:00"/>
    <n v="49"/>
    <s v="Cobijas"/>
    <x v="1"/>
    <n v="3"/>
    <n v="180000"/>
    <x v="0"/>
    <n v="540000"/>
  </r>
  <r>
    <x v="62"/>
    <x v="0"/>
    <x v="2"/>
    <x v="0"/>
    <s v="Luisa"/>
    <n v="10086615"/>
    <d v="1978-06-08T00:00:00"/>
    <n v="46"/>
    <s v="Sabanas"/>
    <x v="1"/>
    <n v="6"/>
    <n v="80000"/>
    <x v="1"/>
    <n v="480000"/>
  </r>
  <r>
    <x v="62"/>
    <x v="0"/>
    <x v="2"/>
    <x v="1"/>
    <s v="Sergio"/>
    <n v="11186573"/>
    <d v="1981-03-04T00:00:00"/>
    <n v="43"/>
    <s v="Estantetia"/>
    <x v="2"/>
    <n v="6"/>
    <n v="600000"/>
    <x v="1"/>
    <n v="3600000"/>
  </r>
  <r>
    <x v="63"/>
    <x v="0"/>
    <x v="2"/>
    <x v="1"/>
    <s v="Carolina"/>
    <n v="10862722"/>
    <d v="1983-11-29T00:00:00"/>
    <n v="41"/>
    <s v="Sillas"/>
    <x v="2"/>
    <n v="6"/>
    <n v="200000"/>
    <x v="0"/>
    <n v="1200000"/>
  </r>
  <r>
    <x v="63"/>
    <x v="0"/>
    <x v="2"/>
    <x v="2"/>
    <s v="Lina"/>
    <n v="10394891"/>
    <d v="1986-08-25T00:00:00"/>
    <n v="38"/>
    <s v="Mesa"/>
    <x v="2"/>
    <n v="8"/>
    <n v="550000"/>
    <x v="0"/>
    <n v="4400000"/>
  </r>
  <r>
    <x v="63"/>
    <x v="0"/>
    <x v="2"/>
    <x v="1"/>
    <s v="Felipe"/>
    <n v="11239909"/>
    <d v="1989-05-21T00:00:00"/>
    <n v="35"/>
    <s v="Cama"/>
    <x v="2"/>
    <n v="8"/>
    <n v="2300000"/>
    <x v="2"/>
    <n v="18400000"/>
  </r>
  <r>
    <x v="63"/>
    <x v="0"/>
    <x v="2"/>
    <x v="1"/>
    <s v="Cristina"/>
    <n v="11092256"/>
    <d v="1992-02-15T00:00:00"/>
    <n v="32"/>
    <s v="Comedor"/>
    <x v="2"/>
    <n v="10"/>
    <n v="3200000"/>
    <x v="0"/>
    <n v="32000000"/>
  </r>
  <r>
    <x v="63"/>
    <x v="0"/>
    <x v="2"/>
    <x v="1"/>
    <s v="Carlos"/>
    <n v="10134809"/>
    <d v="1994-11-11T00:00:00"/>
    <n v="30"/>
    <s v="Sofá"/>
    <x v="2"/>
    <n v="9"/>
    <n v="1500000"/>
    <x v="2"/>
    <n v="13500000"/>
  </r>
  <r>
    <x v="64"/>
    <x v="0"/>
    <x v="2"/>
    <x v="1"/>
    <s v="Alejandro"/>
    <n v="11943522"/>
    <d v="1975-09-12T00:00:00"/>
    <n v="49"/>
    <s v="Movil"/>
    <x v="0"/>
    <n v="8"/>
    <n v="2000000"/>
    <x v="2"/>
    <n v="16000000"/>
  </r>
  <r>
    <x v="64"/>
    <x v="0"/>
    <x v="2"/>
    <x v="1"/>
    <s v="Luisa"/>
    <n v="10086615"/>
    <d v="1978-06-08T00:00:00"/>
    <n v="46"/>
    <s v="Portatil"/>
    <x v="0"/>
    <n v="4"/>
    <n v="4000000"/>
    <x v="2"/>
    <n v="16000000"/>
  </r>
  <r>
    <x v="64"/>
    <x v="0"/>
    <x v="2"/>
    <x v="2"/>
    <s v="Sergio"/>
    <n v="11186573"/>
    <d v="1981-03-04T00:00:00"/>
    <n v="43"/>
    <s v="Reloj"/>
    <x v="0"/>
    <n v="8"/>
    <n v="800000"/>
    <x v="2"/>
    <n v="6400000"/>
  </r>
  <r>
    <x v="64"/>
    <x v="0"/>
    <x v="2"/>
    <x v="2"/>
    <s v="Carolina"/>
    <n v="10862722"/>
    <d v="1983-11-29T00:00:00"/>
    <n v="41"/>
    <s v="Gafas"/>
    <x v="0"/>
    <n v="6"/>
    <n v="600000"/>
    <x v="1"/>
    <n v="3600000"/>
  </r>
  <r>
    <x v="64"/>
    <x v="0"/>
    <x v="2"/>
    <x v="2"/>
    <s v="Lina"/>
    <n v="10394891"/>
    <d v="1986-08-25T00:00:00"/>
    <n v="38"/>
    <s v="Audifonos"/>
    <x v="0"/>
    <n v="2"/>
    <n v="500000"/>
    <x v="1"/>
    <n v="1000000"/>
  </r>
  <r>
    <x v="65"/>
    <x v="0"/>
    <x v="3"/>
    <x v="2"/>
    <s v="Felipe"/>
    <n v="11239909"/>
    <d v="1989-05-21T00:00:00"/>
    <n v="35"/>
    <s v="Camisas"/>
    <x v="1"/>
    <n v="6"/>
    <n v="100000"/>
    <x v="2"/>
    <n v="600000"/>
  </r>
  <r>
    <x v="65"/>
    <x v="0"/>
    <x v="3"/>
    <x v="2"/>
    <s v="Cristina"/>
    <n v="11092256"/>
    <d v="1992-02-15T00:00:00"/>
    <n v="32"/>
    <s v="Pantalones"/>
    <x v="1"/>
    <n v="2"/>
    <n v="250000"/>
    <x v="0"/>
    <n v="500000"/>
  </r>
  <r>
    <x v="65"/>
    <x v="0"/>
    <x v="3"/>
    <x v="1"/>
    <s v="Carlos"/>
    <n v="10134809"/>
    <d v="1994-11-11T00:00:00"/>
    <n v="30"/>
    <s v="Chaquetas"/>
    <x v="1"/>
    <n v="7"/>
    <n v="500000"/>
    <x v="1"/>
    <n v="3500000"/>
  </r>
  <r>
    <x v="65"/>
    <x v="0"/>
    <x v="3"/>
    <x v="0"/>
    <s v="Alejandro"/>
    <n v="11943522"/>
    <d v="1975-09-12T00:00:00"/>
    <n v="49"/>
    <s v="Cobijas"/>
    <x v="1"/>
    <n v="3"/>
    <n v="180000"/>
    <x v="0"/>
    <n v="540000"/>
  </r>
  <r>
    <x v="65"/>
    <x v="0"/>
    <x v="3"/>
    <x v="1"/>
    <s v="Luisa"/>
    <n v="10086615"/>
    <d v="1978-06-08T00:00:00"/>
    <n v="46"/>
    <s v="Sabanas"/>
    <x v="1"/>
    <n v="2"/>
    <n v="80000"/>
    <x v="2"/>
    <n v="160000"/>
  </r>
  <r>
    <x v="66"/>
    <x v="0"/>
    <x v="3"/>
    <x v="1"/>
    <s v="Sergio"/>
    <n v="11186573"/>
    <d v="1981-03-04T00:00:00"/>
    <n v="43"/>
    <s v="Estantetia"/>
    <x v="2"/>
    <n v="8"/>
    <n v="600000"/>
    <x v="0"/>
    <n v="4800000"/>
  </r>
  <r>
    <x v="66"/>
    <x v="0"/>
    <x v="3"/>
    <x v="0"/>
    <s v="Carolina"/>
    <n v="10862722"/>
    <d v="1983-11-29T00:00:00"/>
    <n v="41"/>
    <s v="Sillas"/>
    <x v="2"/>
    <n v="4"/>
    <n v="200000"/>
    <x v="0"/>
    <n v="800000"/>
  </r>
  <r>
    <x v="66"/>
    <x v="0"/>
    <x v="3"/>
    <x v="1"/>
    <s v="Lina"/>
    <n v="10394891"/>
    <d v="1986-08-25T00:00:00"/>
    <n v="38"/>
    <s v="Mesa"/>
    <x v="2"/>
    <n v="9"/>
    <n v="550000"/>
    <x v="2"/>
    <n v="4950000"/>
  </r>
  <r>
    <x v="66"/>
    <x v="0"/>
    <x v="3"/>
    <x v="0"/>
    <s v="Felipe"/>
    <n v="11239909"/>
    <d v="1989-05-21T00:00:00"/>
    <n v="35"/>
    <s v="Cama"/>
    <x v="2"/>
    <n v="5"/>
    <n v="2300000"/>
    <x v="2"/>
    <n v="11500000"/>
  </r>
  <r>
    <x v="66"/>
    <x v="0"/>
    <x v="3"/>
    <x v="1"/>
    <s v="Cristina"/>
    <n v="11092256"/>
    <d v="1992-02-15T00:00:00"/>
    <n v="32"/>
    <s v="Comedor"/>
    <x v="2"/>
    <n v="6"/>
    <n v="3200000"/>
    <x v="2"/>
    <n v="19200000"/>
  </r>
  <r>
    <x v="67"/>
    <x v="0"/>
    <x v="3"/>
    <x v="0"/>
    <s v="Carlos"/>
    <n v="10134809"/>
    <d v="1994-11-11T00:00:00"/>
    <n v="30"/>
    <s v="Sofá"/>
    <x v="2"/>
    <n v="4"/>
    <n v="1500000"/>
    <x v="0"/>
    <n v="6000000"/>
  </r>
  <r>
    <x v="67"/>
    <x v="0"/>
    <x v="3"/>
    <x v="2"/>
    <s v="Alejandro"/>
    <n v="11943522"/>
    <d v="1975-09-12T00:00:00"/>
    <n v="49"/>
    <s v="Movil"/>
    <x v="0"/>
    <n v="5"/>
    <n v="2000000"/>
    <x v="1"/>
    <n v="10000000"/>
  </r>
  <r>
    <x v="67"/>
    <x v="0"/>
    <x v="3"/>
    <x v="1"/>
    <s v="Luisa"/>
    <n v="10086615"/>
    <d v="1978-06-08T00:00:00"/>
    <n v="46"/>
    <s v="Portatil"/>
    <x v="0"/>
    <n v="9"/>
    <n v="4000000"/>
    <x v="0"/>
    <n v="36000000"/>
  </r>
  <r>
    <x v="67"/>
    <x v="0"/>
    <x v="3"/>
    <x v="1"/>
    <s v="Sergio"/>
    <n v="11186573"/>
    <d v="1981-03-04T00:00:00"/>
    <n v="43"/>
    <s v="Reloj"/>
    <x v="0"/>
    <n v="6"/>
    <n v="800000"/>
    <x v="1"/>
    <n v="4800000"/>
  </r>
  <r>
    <x v="67"/>
    <x v="0"/>
    <x v="3"/>
    <x v="1"/>
    <s v="Carolina"/>
    <n v="10862722"/>
    <d v="1983-11-29T00:00:00"/>
    <n v="41"/>
    <s v="Gafas"/>
    <x v="0"/>
    <n v="7"/>
    <n v="600000"/>
    <x v="2"/>
    <n v="4200000"/>
  </r>
  <r>
    <x v="68"/>
    <x v="0"/>
    <x v="3"/>
    <x v="1"/>
    <s v="Lina"/>
    <n v="10394891"/>
    <d v="1986-08-25T00:00:00"/>
    <n v="38"/>
    <s v="Audifonos"/>
    <x v="0"/>
    <n v="8"/>
    <n v="500000"/>
    <x v="2"/>
    <n v="4000000"/>
  </r>
  <r>
    <x v="68"/>
    <x v="0"/>
    <x v="3"/>
    <x v="0"/>
    <s v="Felipe"/>
    <n v="11239909"/>
    <d v="1989-05-21T00:00:00"/>
    <n v="35"/>
    <s v="Camisas"/>
    <x v="1"/>
    <n v="4"/>
    <n v="100000"/>
    <x v="2"/>
    <n v="400000"/>
  </r>
  <r>
    <x v="68"/>
    <x v="0"/>
    <x v="3"/>
    <x v="2"/>
    <s v="Cristina"/>
    <n v="11092256"/>
    <d v="1992-02-15T00:00:00"/>
    <n v="32"/>
    <s v="Pantalones"/>
    <x v="1"/>
    <n v="6"/>
    <n v="250000"/>
    <x v="2"/>
    <n v="1500000"/>
  </r>
  <r>
    <x v="68"/>
    <x v="0"/>
    <x v="3"/>
    <x v="2"/>
    <s v="Carlos"/>
    <n v="10134809"/>
    <d v="1994-11-11T00:00:00"/>
    <n v="30"/>
    <s v="Chaquetas"/>
    <x v="1"/>
    <n v="8"/>
    <n v="500000"/>
    <x v="1"/>
    <n v="4000000"/>
  </r>
  <r>
    <x v="68"/>
    <x v="0"/>
    <x v="3"/>
    <x v="1"/>
    <s v="Alejandro"/>
    <n v="11943522"/>
    <d v="1975-09-12T00:00:00"/>
    <n v="49"/>
    <s v="Cobijas"/>
    <x v="1"/>
    <n v="10"/>
    <n v="180000"/>
    <x v="2"/>
    <n v="1800000"/>
  </r>
  <r>
    <x v="69"/>
    <x v="0"/>
    <x v="3"/>
    <x v="2"/>
    <s v="Luisa"/>
    <n v="10086615"/>
    <d v="1978-06-08T00:00:00"/>
    <n v="46"/>
    <s v="Sabanas"/>
    <x v="1"/>
    <n v="9"/>
    <n v="80000"/>
    <x v="0"/>
    <n v="720000"/>
  </r>
  <r>
    <x v="69"/>
    <x v="0"/>
    <x v="3"/>
    <x v="1"/>
    <s v="Sergio"/>
    <n v="11186573"/>
    <d v="1981-03-04T00:00:00"/>
    <n v="43"/>
    <s v="Estantetia"/>
    <x v="2"/>
    <n v="10"/>
    <n v="600000"/>
    <x v="1"/>
    <n v="6000000"/>
  </r>
  <r>
    <x v="69"/>
    <x v="0"/>
    <x v="3"/>
    <x v="1"/>
    <s v="Carolina"/>
    <n v="10862722"/>
    <d v="1983-11-29T00:00:00"/>
    <n v="41"/>
    <s v="Sillas"/>
    <x v="2"/>
    <n v="2"/>
    <n v="200000"/>
    <x v="2"/>
    <n v="400000"/>
  </r>
  <r>
    <x v="69"/>
    <x v="0"/>
    <x v="3"/>
    <x v="2"/>
    <s v="Lina"/>
    <n v="10394891"/>
    <d v="1986-08-25T00:00:00"/>
    <n v="38"/>
    <s v="Mesa"/>
    <x v="2"/>
    <n v="7"/>
    <n v="550000"/>
    <x v="1"/>
    <n v="3850000"/>
  </r>
  <r>
    <x v="69"/>
    <x v="0"/>
    <x v="3"/>
    <x v="2"/>
    <s v="Felipe"/>
    <n v="11239909"/>
    <d v="1989-05-21T00:00:00"/>
    <n v="35"/>
    <s v="Cama"/>
    <x v="2"/>
    <n v="2"/>
    <n v="2300000"/>
    <x v="1"/>
    <n v="4600000"/>
  </r>
  <r>
    <x v="70"/>
    <x v="0"/>
    <x v="3"/>
    <x v="2"/>
    <s v="Cristina"/>
    <n v="11092256"/>
    <d v="1992-02-15T00:00:00"/>
    <n v="32"/>
    <s v="Comedor"/>
    <x v="2"/>
    <n v="3"/>
    <n v="3200000"/>
    <x v="1"/>
    <n v="9600000"/>
  </r>
  <r>
    <x v="70"/>
    <x v="0"/>
    <x v="3"/>
    <x v="0"/>
    <s v="Carlos"/>
    <n v="10134809"/>
    <d v="1994-11-11T00:00:00"/>
    <n v="30"/>
    <s v="Sofá"/>
    <x v="2"/>
    <n v="10"/>
    <n v="1500000"/>
    <x v="2"/>
    <n v="15000000"/>
  </r>
  <r>
    <x v="70"/>
    <x v="0"/>
    <x v="3"/>
    <x v="1"/>
    <s v="Alejandro"/>
    <n v="11943522"/>
    <d v="1975-09-12T00:00:00"/>
    <n v="49"/>
    <s v="Movil"/>
    <x v="0"/>
    <n v="6"/>
    <n v="2000000"/>
    <x v="2"/>
    <n v="12000000"/>
  </r>
  <r>
    <x v="70"/>
    <x v="0"/>
    <x v="3"/>
    <x v="0"/>
    <s v="Luisa"/>
    <n v="10086615"/>
    <d v="1978-06-08T00:00:00"/>
    <n v="46"/>
    <s v="Portatil"/>
    <x v="0"/>
    <n v="3"/>
    <n v="4000000"/>
    <x v="0"/>
    <n v="12000000"/>
  </r>
  <r>
    <x v="70"/>
    <x v="0"/>
    <x v="3"/>
    <x v="1"/>
    <s v="Sergio"/>
    <n v="11186573"/>
    <d v="1981-03-04T00:00:00"/>
    <n v="43"/>
    <s v="Reloj"/>
    <x v="0"/>
    <n v="9"/>
    <n v="800000"/>
    <x v="1"/>
    <n v="7200000"/>
  </r>
  <r>
    <x v="71"/>
    <x v="0"/>
    <x v="3"/>
    <x v="1"/>
    <s v="Carolina"/>
    <n v="10862722"/>
    <d v="1983-11-29T00:00:00"/>
    <n v="41"/>
    <s v="Gafas"/>
    <x v="0"/>
    <n v="3"/>
    <n v="600000"/>
    <x v="1"/>
    <n v="1800000"/>
  </r>
  <r>
    <x v="71"/>
    <x v="0"/>
    <x v="3"/>
    <x v="0"/>
    <s v="Lina"/>
    <n v="10394891"/>
    <d v="1986-08-25T00:00:00"/>
    <n v="38"/>
    <s v="Audifonos"/>
    <x v="0"/>
    <n v="3"/>
    <n v="500000"/>
    <x v="1"/>
    <n v="1500000"/>
  </r>
  <r>
    <x v="71"/>
    <x v="0"/>
    <x v="3"/>
    <x v="1"/>
    <s v="Felipe"/>
    <n v="11239909"/>
    <d v="1989-05-21T00:00:00"/>
    <n v="35"/>
    <s v="Camisas"/>
    <x v="1"/>
    <n v="8"/>
    <n v="100000"/>
    <x v="2"/>
    <n v="800000"/>
  </r>
  <r>
    <x v="71"/>
    <x v="0"/>
    <x v="3"/>
    <x v="1"/>
    <s v="Cristina"/>
    <n v="11092256"/>
    <d v="1992-02-15T00:00:00"/>
    <n v="32"/>
    <s v="Pantalones"/>
    <x v="1"/>
    <n v="7"/>
    <n v="250000"/>
    <x v="2"/>
    <n v="1750000"/>
  </r>
  <r>
    <x v="71"/>
    <x v="0"/>
    <x v="3"/>
    <x v="1"/>
    <s v="Carlos"/>
    <n v="10134809"/>
    <d v="1994-11-11T00:00:00"/>
    <n v="30"/>
    <s v="Chaquetas"/>
    <x v="1"/>
    <n v="2"/>
    <n v="500000"/>
    <x v="0"/>
    <n v="1000000"/>
  </r>
  <r>
    <x v="72"/>
    <x v="0"/>
    <x v="3"/>
    <x v="1"/>
    <s v="Alejandro"/>
    <n v="11943522"/>
    <d v="1975-09-12T00:00:00"/>
    <n v="49"/>
    <s v="Cobijas"/>
    <x v="1"/>
    <n v="6"/>
    <n v="180000"/>
    <x v="0"/>
    <n v="1080000"/>
  </r>
  <r>
    <x v="72"/>
    <x v="0"/>
    <x v="3"/>
    <x v="1"/>
    <s v="Luisa"/>
    <n v="10086615"/>
    <d v="1978-06-08T00:00:00"/>
    <n v="46"/>
    <s v="Sabanas"/>
    <x v="1"/>
    <n v="6"/>
    <n v="80000"/>
    <x v="1"/>
    <n v="480000"/>
  </r>
  <r>
    <x v="72"/>
    <x v="0"/>
    <x v="3"/>
    <x v="1"/>
    <s v="Sergio"/>
    <n v="11186573"/>
    <d v="1981-03-04T00:00:00"/>
    <n v="43"/>
    <s v="Estantetia"/>
    <x v="2"/>
    <n v="10"/>
    <n v="600000"/>
    <x v="1"/>
    <n v="6000000"/>
  </r>
  <r>
    <x v="72"/>
    <x v="0"/>
    <x v="3"/>
    <x v="2"/>
    <s v="Carolina"/>
    <n v="10862722"/>
    <d v="1983-11-29T00:00:00"/>
    <n v="41"/>
    <s v="Sillas"/>
    <x v="2"/>
    <n v="8"/>
    <n v="200000"/>
    <x v="0"/>
    <n v="1600000"/>
  </r>
  <r>
    <x v="72"/>
    <x v="0"/>
    <x v="3"/>
    <x v="1"/>
    <s v="Lina"/>
    <n v="10394891"/>
    <d v="1986-08-25T00:00:00"/>
    <n v="38"/>
    <s v="Mesa"/>
    <x v="2"/>
    <n v="7"/>
    <n v="550000"/>
    <x v="2"/>
    <n v="3850000"/>
  </r>
  <r>
    <x v="73"/>
    <x v="0"/>
    <x v="3"/>
    <x v="0"/>
    <s v="Felipe"/>
    <n v="11239909"/>
    <d v="1989-05-21T00:00:00"/>
    <n v="35"/>
    <s v="Cama"/>
    <x v="2"/>
    <n v="3"/>
    <n v="2300000"/>
    <x v="1"/>
    <n v="6900000"/>
  </r>
  <r>
    <x v="73"/>
    <x v="0"/>
    <x v="3"/>
    <x v="0"/>
    <s v="Cristina"/>
    <n v="11092256"/>
    <d v="1992-02-15T00:00:00"/>
    <n v="32"/>
    <s v="Comedor"/>
    <x v="2"/>
    <n v="7"/>
    <n v="3200000"/>
    <x v="2"/>
    <n v="22400000"/>
  </r>
  <r>
    <x v="73"/>
    <x v="0"/>
    <x v="3"/>
    <x v="0"/>
    <s v="Carlos"/>
    <n v="10134809"/>
    <d v="1994-11-11T00:00:00"/>
    <n v="30"/>
    <s v="Sofá"/>
    <x v="2"/>
    <n v="7"/>
    <n v="1500000"/>
    <x v="1"/>
    <n v="10500000"/>
  </r>
  <r>
    <x v="73"/>
    <x v="0"/>
    <x v="3"/>
    <x v="0"/>
    <s v="Alejandro"/>
    <n v="11943522"/>
    <d v="1975-09-12T00:00:00"/>
    <n v="49"/>
    <s v="Movil"/>
    <x v="0"/>
    <n v="10"/>
    <n v="2000000"/>
    <x v="1"/>
    <n v="20000000"/>
  </r>
  <r>
    <x v="73"/>
    <x v="0"/>
    <x v="3"/>
    <x v="2"/>
    <s v="Luisa"/>
    <n v="10086615"/>
    <d v="1978-06-08T00:00:00"/>
    <n v="46"/>
    <s v="Portatil"/>
    <x v="0"/>
    <n v="7"/>
    <n v="4000000"/>
    <x v="2"/>
    <n v="28000000"/>
  </r>
  <r>
    <x v="74"/>
    <x v="0"/>
    <x v="3"/>
    <x v="0"/>
    <s v="Sergio"/>
    <n v="11186573"/>
    <d v="1981-03-04T00:00:00"/>
    <n v="43"/>
    <s v="Reloj"/>
    <x v="0"/>
    <n v="10"/>
    <n v="800000"/>
    <x v="0"/>
    <n v="8000000"/>
  </r>
  <r>
    <x v="74"/>
    <x v="0"/>
    <x v="3"/>
    <x v="2"/>
    <s v="Carolina"/>
    <n v="10862722"/>
    <d v="1983-11-29T00:00:00"/>
    <n v="41"/>
    <s v="Gafas"/>
    <x v="0"/>
    <n v="5"/>
    <n v="600000"/>
    <x v="1"/>
    <n v="3000000"/>
  </r>
  <r>
    <x v="74"/>
    <x v="0"/>
    <x v="3"/>
    <x v="1"/>
    <s v="Lina"/>
    <n v="10394891"/>
    <d v="1986-08-25T00:00:00"/>
    <n v="38"/>
    <s v="Audifonos"/>
    <x v="0"/>
    <n v="6"/>
    <n v="500000"/>
    <x v="2"/>
    <n v="3000000"/>
  </r>
  <r>
    <x v="74"/>
    <x v="0"/>
    <x v="3"/>
    <x v="1"/>
    <s v="Felipe"/>
    <n v="11239909"/>
    <d v="1989-05-21T00:00:00"/>
    <n v="35"/>
    <s v="Camisas"/>
    <x v="1"/>
    <n v="7"/>
    <n v="100000"/>
    <x v="1"/>
    <n v="700000"/>
  </r>
  <r>
    <x v="74"/>
    <x v="0"/>
    <x v="3"/>
    <x v="0"/>
    <s v="Cristina"/>
    <n v="11092256"/>
    <d v="1992-02-15T00:00:00"/>
    <n v="32"/>
    <s v="Pantalones"/>
    <x v="1"/>
    <n v="8"/>
    <n v="250000"/>
    <x v="0"/>
    <n v="2000000"/>
  </r>
  <r>
    <x v="75"/>
    <x v="0"/>
    <x v="3"/>
    <x v="2"/>
    <s v="Carlos"/>
    <n v="10134809"/>
    <d v="1994-11-11T00:00:00"/>
    <n v="30"/>
    <s v="Chaquetas"/>
    <x v="1"/>
    <n v="5"/>
    <n v="500000"/>
    <x v="2"/>
    <n v="2500000"/>
  </r>
  <r>
    <x v="75"/>
    <x v="0"/>
    <x v="3"/>
    <x v="0"/>
    <s v="Alejandro"/>
    <n v="11943522"/>
    <d v="1975-09-12T00:00:00"/>
    <n v="49"/>
    <s v="Cobijas"/>
    <x v="1"/>
    <n v="4"/>
    <n v="180000"/>
    <x v="2"/>
    <n v="720000"/>
  </r>
  <r>
    <x v="75"/>
    <x v="0"/>
    <x v="3"/>
    <x v="2"/>
    <s v="Luisa"/>
    <n v="10086615"/>
    <d v="1978-06-08T00:00:00"/>
    <n v="46"/>
    <s v="Sabanas"/>
    <x v="1"/>
    <n v="6"/>
    <n v="80000"/>
    <x v="0"/>
    <n v="480000"/>
  </r>
  <r>
    <x v="75"/>
    <x v="0"/>
    <x v="3"/>
    <x v="0"/>
    <s v="Sergio"/>
    <n v="11186573"/>
    <d v="1981-03-04T00:00:00"/>
    <n v="43"/>
    <s v="Estantetia"/>
    <x v="2"/>
    <n v="4"/>
    <n v="600000"/>
    <x v="2"/>
    <n v="2400000"/>
  </r>
  <r>
    <x v="75"/>
    <x v="0"/>
    <x v="3"/>
    <x v="2"/>
    <s v="Carolina"/>
    <n v="10862722"/>
    <d v="1983-11-29T00:00:00"/>
    <n v="41"/>
    <s v="Sillas"/>
    <x v="2"/>
    <n v="5"/>
    <n v="200000"/>
    <x v="1"/>
    <n v="1000000"/>
  </r>
  <r>
    <x v="76"/>
    <x v="0"/>
    <x v="3"/>
    <x v="1"/>
    <s v="Lina"/>
    <n v="10394891"/>
    <d v="1986-08-25T00:00:00"/>
    <n v="38"/>
    <s v="Mesa"/>
    <x v="2"/>
    <n v="2"/>
    <n v="550000"/>
    <x v="1"/>
    <n v="1100000"/>
  </r>
  <r>
    <x v="76"/>
    <x v="0"/>
    <x v="3"/>
    <x v="2"/>
    <s v="Felipe"/>
    <n v="11239909"/>
    <d v="1989-05-21T00:00:00"/>
    <n v="35"/>
    <s v="Cama"/>
    <x v="2"/>
    <n v="6"/>
    <n v="2300000"/>
    <x v="0"/>
    <n v="13800000"/>
  </r>
  <r>
    <x v="76"/>
    <x v="0"/>
    <x v="3"/>
    <x v="2"/>
    <s v="Cristina"/>
    <n v="11092256"/>
    <d v="1992-02-15T00:00:00"/>
    <n v="32"/>
    <s v="Comedor"/>
    <x v="2"/>
    <n v="2"/>
    <n v="3200000"/>
    <x v="1"/>
    <n v="6400000"/>
  </r>
  <r>
    <x v="76"/>
    <x v="0"/>
    <x v="3"/>
    <x v="2"/>
    <s v="Carlos"/>
    <n v="10134809"/>
    <d v="1994-11-11T00:00:00"/>
    <n v="30"/>
    <s v="Sofá"/>
    <x v="2"/>
    <n v="2"/>
    <n v="1500000"/>
    <x v="2"/>
    <n v="3000000"/>
  </r>
  <r>
    <x v="76"/>
    <x v="0"/>
    <x v="3"/>
    <x v="0"/>
    <s v="Alejandro"/>
    <n v="11943522"/>
    <d v="1975-09-12T00:00:00"/>
    <n v="49"/>
    <s v="Movil"/>
    <x v="0"/>
    <n v="2"/>
    <n v="2000000"/>
    <x v="0"/>
    <n v="4000000"/>
  </r>
  <r>
    <x v="77"/>
    <x v="0"/>
    <x v="3"/>
    <x v="1"/>
    <s v="Luisa"/>
    <n v="10086615"/>
    <d v="1978-06-08T00:00:00"/>
    <n v="46"/>
    <s v="Portatil"/>
    <x v="0"/>
    <n v="10"/>
    <n v="4000000"/>
    <x v="0"/>
    <n v="40000000"/>
  </r>
  <r>
    <x v="77"/>
    <x v="0"/>
    <x v="3"/>
    <x v="2"/>
    <s v="Sergio"/>
    <n v="11186573"/>
    <d v="1981-03-04T00:00:00"/>
    <n v="43"/>
    <s v="Reloj"/>
    <x v="0"/>
    <n v="8"/>
    <n v="800000"/>
    <x v="0"/>
    <n v="6400000"/>
  </r>
  <r>
    <x v="77"/>
    <x v="0"/>
    <x v="3"/>
    <x v="1"/>
    <s v="Carolina"/>
    <n v="10862722"/>
    <d v="1983-11-29T00:00:00"/>
    <n v="41"/>
    <s v="Gafas"/>
    <x v="0"/>
    <n v="3"/>
    <n v="600000"/>
    <x v="1"/>
    <n v="1800000"/>
  </r>
  <r>
    <x v="77"/>
    <x v="0"/>
    <x v="3"/>
    <x v="0"/>
    <s v="Lina"/>
    <n v="10394891"/>
    <d v="1986-08-25T00:00:00"/>
    <n v="38"/>
    <s v="Audifonos"/>
    <x v="0"/>
    <n v="10"/>
    <n v="500000"/>
    <x v="2"/>
    <n v="5000000"/>
  </r>
  <r>
    <x v="77"/>
    <x v="0"/>
    <x v="3"/>
    <x v="2"/>
    <s v="Felipe"/>
    <n v="11239909"/>
    <d v="1989-05-21T00:00:00"/>
    <n v="35"/>
    <s v="Camisas"/>
    <x v="1"/>
    <n v="9"/>
    <n v="100000"/>
    <x v="1"/>
    <n v="900000"/>
  </r>
  <r>
    <x v="78"/>
    <x v="0"/>
    <x v="3"/>
    <x v="2"/>
    <s v="Cristina"/>
    <n v="11092256"/>
    <d v="1992-02-15T00:00:00"/>
    <n v="32"/>
    <s v="Pantalones"/>
    <x v="1"/>
    <n v="4"/>
    <n v="250000"/>
    <x v="0"/>
    <n v="1000000"/>
  </r>
  <r>
    <x v="78"/>
    <x v="0"/>
    <x v="3"/>
    <x v="0"/>
    <s v="Carlos"/>
    <n v="10134809"/>
    <d v="1994-11-11T00:00:00"/>
    <n v="30"/>
    <s v="Chaquetas"/>
    <x v="1"/>
    <n v="9"/>
    <n v="500000"/>
    <x v="2"/>
    <n v="4500000"/>
  </r>
  <r>
    <x v="78"/>
    <x v="0"/>
    <x v="3"/>
    <x v="1"/>
    <s v="Alejandro"/>
    <n v="11943522"/>
    <d v="1975-09-12T00:00:00"/>
    <n v="49"/>
    <s v="Cobijas"/>
    <x v="1"/>
    <n v="4"/>
    <n v="180000"/>
    <x v="2"/>
    <n v="720000"/>
  </r>
  <r>
    <x v="78"/>
    <x v="0"/>
    <x v="3"/>
    <x v="1"/>
    <s v="Luisa"/>
    <n v="10086615"/>
    <d v="1978-06-08T00:00:00"/>
    <n v="46"/>
    <s v="Sabanas"/>
    <x v="1"/>
    <n v="4"/>
    <n v="80000"/>
    <x v="1"/>
    <n v="320000"/>
  </r>
  <r>
    <x v="78"/>
    <x v="0"/>
    <x v="3"/>
    <x v="1"/>
    <s v="Sergio"/>
    <n v="11186573"/>
    <d v="1981-03-04T00:00:00"/>
    <n v="43"/>
    <s v="Estantetia"/>
    <x v="2"/>
    <n v="4"/>
    <n v="600000"/>
    <x v="2"/>
    <n v="2400000"/>
  </r>
  <r>
    <x v="79"/>
    <x v="0"/>
    <x v="3"/>
    <x v="0"/>
    <s v="Carolina"/>
    <n v="10862722"/>
    <d v="1983-11-29T00:00:00"/>
    <n v="41"/>
    <s v="Sillas"/>
    <x v="2"/>
    <n v="6"/>
    <n v="200000"/>
    <x v="2"/>
    <n v="1200000"/>
  </r>
  <r>
    <x v="79"/>
    <x v="0"/>
    <x v="3"/>
    <x v="1"/>
    <s v="Lina"/>
    <n v="10394891"/>
    <d v="1986-08-25T00:00:00"/>
    <n v="38"/>
    <s v="Mesa"/>
    <x v="2"/>
    <n v="8"/>
    <n v="550000"/>
    <x v="2"/>
    <n v="4400000"/>
  </r>
  <r>
    <x v="79"/>
    <x v="0"/>
    <x v="3"/>
    <x v="1"/>
    <s v="Felipe"/>
    <n v="11239909"/>
    <d v="1989-05-21T00:00:00"/>
    <n v="35"/>
    <s v="Cama"/>
    <x v="2"/>
    <n v="3"/>
    <n v="2300000"/>
    <x v="0"/>
    <n v="6900000"/>
  </r>
  <r>
    <x v="79"/>
    <x v="0"/>
    <x v="3"/>
    <x v="1"/>
    <s v="Cristina"/>
    <n v="11092256"/>
    <d v="1992-02-15T00:00:00"/>
    <n v="32"/>
    <s v="Comedor"/>
    <x v="2"/>
    <n v="2"/>
    <n v="3200000"/>
    <x v="0"/>
    <n v="6400000"/>
  </r>
  <r>
    <x v="79"/>
    <x v="0"/>
    <x v="3"/>
    <x v="0"/>
    <s v="Carlos"/>
    <n v="10134809"/>
    <d v="1994-11-11T00:00:00"/>
    <n v="30"/>
    <s v="Sofá"/>
    <x v="2"/>
    <n v="3"/>
    <n v="1500000"/>
    <x v="1"/>
    <n v="4500000"/>
  </r>
  <r>
    <x v="80"/>
    <x v="0"/>
    <x v="3"/>
    <x v="1"/>
    <s v="Alejandro"/>
    <n v="11943522"/>
    <d v="1975-09-12T00:00:00"/>
    <n v="49"/>
    <s v="Movil"/>
    <x v="0"/>
    <n v="2"/>
    <n v="2000000"/>
    <x v="2"/>
    <n v="4000000"/>
  </r>
  <r>
    <x v="80"/>
    <x v="0"/>
    <x v="3"/>
    <x v="2"/>
    <s v="Luisa"/>
    <n v="10086615"/>
    <d v="1978-06-08T00:00:00"/>
    <n v="46"/>
    <s v="Portatil"/>
    <x v="0"/>
    <n v="8"/>
    <n v="4000000"/>
    <x v="2"/>
    <n v="32000000"/>
  </r>
  <r>
    <x v="80"/>
    <x v="0"/>
    <x v="3"/>
    <x v="2"/>
    <s v="Sergio"/>
    <n v="11186573"/>
    <d v="1981-03-04T00:00:00"/>
    <n v="43"/>
    <s v="Reloj"/>
    <x v="0"/>
    <n v="10"/>
    <n v="800000"/>
    <x v="0"/>
    <n v="8000000"/>
  </r>
  <r>
    <x v="80"/>
    <x v="0"/>
    <x v="3"/>
    <x v="1"/>
    <s v="Carolina"/>
    <n v="10862722"/>
    <d v="1983-11-29T00:00:00"/>
    <n v="41"/>
    <s v="Gafas"/>
    <x v="0"/>
    <n v="2"/>
    <n v="600000"/>
    <x v="1"/>
    <n v="1200000"/>
  </r>
  <r>
    <x v="80"/>
    <x v="0"/>
    <x v="3"/>
    <x v="2"/>
    <s v="Lina"/>
    <n v="10394891"/>
    <d v="1986-08-25T00:00:00"/>
    <n v="38"/>
    <s v="Audifonos"/>
    <x v="0"/>
    <n v="10"/>
    <n v="500000"/>
    <x v="2"/>
    <n v="5000000"/>
  </r>
  <r>
    <x v="81"/>
    <x v="0"/>
    <x v="3"/>
    <x v="0"/>
    <s v="Felipe"/>
    <n v="11239909"/>
    <d v="1989-05-21T00:00:00"/>
    <n v="35"/>
    <s v="Camisas"/>
    <x v="1"/>
    <n v="8"/>
    <n v="100000"/>
    <x v="0"/>
    <n v="800000"/>
  </r>
  <r>
    <x v="81"/>
    <x v="0"/>
    <x v="3"/>
    <x v="2"/>
    <s v="Cristina"/>
    <n v="11092256"/>
    <d v="1992-02-15T00:00:00"/>
    <n v="32"/>
    <s v="Pantalones"/>
    <x v="1"/>
    <n v="2"/>
    <n v="250000"/>
    <x v="2"/>
    <n v="500000"/>
  </r>
  <r>
    <x v="81"/>
    <x v="0"/>
    <x v="3"/>
    <x v="0"/>
    <s v="Carlos"/>
    <n v="10134809"/>
    <d v="1994-11-11T00:00:00"/>
    <n v="30"/>
    <s v="Chaquetas"/>
    <x v="1"/>
    <n v="2"/>
    <n v="500000"/>
    <x v="2"/>
    <n v="1000000"/>
  </r>
  <r>
    <x v="81"/>
    <x v="0"/>
    <x v="3"/>
    <x v="2"/>
    <s v="Alejandro"/>
    <n v="11943522"/>
    <d v="1975-09-12T00:00:00"/>
    <n v="49"/>
    <s v="Cobijas"/>
    <x v="1"/>
    <n v="7"/>
    <n v="180000"/>
    <x v="0"/>
    <n v="1260000"/>
  </r>
  <r>
    <x v="81"/>
    <x v="0"/>
    <x v="3"/>
    <x v="2"/>
    <s v="Luisa"/>
    <n v="10086615"/>
    <d v="1978-06-08T00:00:00"/>
    <n v="46"/>
    <s v="Sabanas"/>
    <x v="1"/>
    <n v="4"/>
    <n v="80000"/>
    <x v="0"/>
    <n v="320000"/>
  </r>
  <r>
    <x v="82"/>
    <x v="0"/>
    <x v="3"/>
    <x v="0"/>
    <s v="Sergio"/>
    <n v="11186573"/>
    <d v="1981-03-04T00:00:00"/>
    <n v="43"/>
    <s v="Estantetia"/>
    <x v="2"/>
    <n v="6"/>
    <n v="600000"/>
    <x v="1"/>
    <n v="3600000"/>
  </r>
  <r>
    <x v="82"/>
    <x v="0"/>
    <x v="3"/>
    <x v="0"/>
    <s v="Carolina"/>
    <n v="10862722"/>
    <d v="1983-11-29T00:00:00"/>
    <n v="41"/>
    <s v="Sillas"/>
    <x v="2"/>
    <n v="9"/>
    <n v="200000"/>
    <x v="0"/>
    <n v="1800000"/>
  </r>
  <r>
    <x v="82"/>
    <x v="0"/>
    <x v="3"/>
    <x v="2"/>
    <s v="Lina"/>
    <n v="10394891"/>
    <d v="1986-08-25T00:00:00"/>
    <n v="38"/>
    <s v="Mesa"/>
    <x v="2"/>
    <n v="7"/>
    <n v="550000"/>
    <x v="2"/>
    <n v="3850000"/>
  </r>
  <r>
    <x v="82"/>
    <x v="0"/>
    <x v="3"/>
    <x v="0"/>
    <s v="Felipe"/>
    <n v="11239909"/>
    <d v="1989-05-21T00:00:00"/>
    <n v="35"/>
    <s v="Cama"/>
    <x v="2"/>
    <n v="6"/>
    <n v="2300000"/>
    <x v="1"/>
    <n v="13800000"/>
  </r>
  <r>
    <x v="82"/>
    <x v="0"/>
    <x v="3"/>
    <x v="1"/>
    <s v="Cristina"/>
    <n v="11092256"/>
    <d v="1992-02-15T00:00:00"/>
    <n v="32"/>
    <s v="Comedor"/>
    <x v="2"/>
    <n v="9"/>
    <n v="3200000"/>
    <x v="2"/>
    <n v="28800000"/>
  </r>
  <r>
    <x v="83"/>
    <x v="0"/>
    <x v="3"/>
    <x v="1"/>
    <s v="Carlos"/>
    <n v="10134809"/>
    <d v="1994-11-11T00:00:00"/>
    <n v="30"/>
    <s v="Sofá"/>
    <x v="2"/>
    <n v="4"/>
    <n v="1500000"/>
    <x v="0"/>
    <n v="6000000"/>
  </r>
  <r>
    <x v="83"/>
    <x v="0"/>
    <x v="3"/>
    <x v="0"/>
    <s v="Alejandro"/>
    <n v="11943522"/>
    <d v="1975-09-12T00:00:00"/>
    <n v="49"/>
    <s v="Movil"/>
    <x v="0"/>
    <n v="7"/>
    <n v="2000000"/>
    <x v="1"/>
    <n v="14000000"/>
  </r>
  <r>
    <x v="83"/>
    <x v="0"/>
    <x v="3"/>
    <x v="0"/>
    <s v="Luisa"/>
    <n v="10086615"/>
    <d v="1978-06-08T00:00:00"/>
    <n v="46"/>
    <s v="Portatil"/>
    <x v="0"/>
    <n v="6"/>
    <n v="4000000"/>
    <x v="1"/>
    <n v="24000000"/>
  </r>
  <r>
    <x v="83"/>
    <x v="0"/>
    <x v="3"/>
    <x v="2"/>
    <s v="Sergio"/>
    <n v="11186573"/>
    <d v="1981-03-04T00:00:00"/>
    <n v="43"/>
    <s v="Reloj"/>
    <x v="0"/>
    <n v="5"/>
    <n v="800000"/>
    <x v="2"/>
    <n v="4000000"/>
  </r>
  <r>
    <x v="83"/>
    <x v="0"/>
    <x v="3"/>
    <x v="2"/>
    <s v="Carolina"/>
    <n v="10862722"/>
    <d v="1983-11-29T00:00:00"/>
    <n v="41"/>
    <s v="Gafas"/>
    <x v="0"/>
    <n v="2"/>
    <n v="600000"/>
    <x v="1"/>
    <n v="1200000"/>
  </r>
  <r>
    <x v="84"/>
    <x v="0"/>
    <x v="3"/>
    <x v="1"/>
    <s v="Lina"/>
    <n v="10394891"/>
    <d v="1986-08-25T00:00:00"/>
    <n v="38"/>
    <s v="Audifonos"/>
    <x v="0"/>
    <n v="5"/>
    <n v="500000"/>
    <x v="0"/>
    <n v="2500000"/>
  </r>
  <r>
    <x v="84"/>
    <x v="0"/>
    <x v="3"/>
    <x v="1"/>
    <s v="Felipe"/>
    <n v="11239909"/>
    <d v="1989-05-21T00:00:00"/>
    <n v="35"/>
    <s v="Camisas"/>
    <x v="1"/>
    <n v="4"/>
    <n v="100000"/>
    <x v="2"/>
    <n v="400000"/>
  </r>
  <r>
    <x v="84"/>
    <x v="0"/>
    <x v="3"/>
    <x v="2"/>
    <s v="Cristina"/>
    <n v="11092256"/>
    <d v="1992-02-15T00:00:00"/>
    <n v="32"/>
    <s v="Pantalones"/>
    <x v="1"/>
    <n v="10"/>
    <n v="250000"/>
    <x v="1"/>
    <n v="2500000"/>
  </r>
  <r>
    <x v="84"/>
    <x v="0"/>
    <x v="3"/>
    <x v="2"/>
    <s v="Carlos"/>
    <n v="10134809"/>
    <d v="1994-11-11T00:00:00"/>
    <n v="30"/>
    <s v="Chaquetas"/>
    <x v="1"/>
    <n v="4"/>
    <n v="500000"/>
    <x v="0"/>
    <n v="2000000"/>
  </r>
  <r>
    <x v="84"/>
    <x v="0"/>
    <x v="3"/>
    <x v="0"/>
    <s v="Alejandro"/>
    <n v="11943522"/>
    <d v="1975-09-12T00:00:00"/>
    <n v="49"/>
    <s v="Cobijas"/>
    <x v="1"/>
    <n v="3"/>
    <n v="180000"/>
    <x v="0"/>
    <n v="540000"/>
  </r>
  <r>
    <x v="85"/>
    <x v="0"/>
    <x v="3"/>
    <x v="0"/>
    <s v="Luisa"/>
    <n v="10086615"/>
    <d v="1978-06-08T00:00:00"/>
    <n v="46"/>
    <s v="Sabanas"/>
    <x v="1"/>
    <n v="10"/>
    <n v="80000"/>
    <x v="0"/>
    <n v="800000"/>
  </r>
  <r>
    <x v="85"/>
    <x v="0"/>
    <x v="3"/>
    <x v="2"/>
    <s v="Sergio"/>
    <n v="11186573"/>
    <d v="1981-03-04T00:00:00"/>
    <n v="43"/>
    <s v="Estantetia"/>
    <x v="2"/>
    <n v="4"/>
    <n v="600000"/>
    <x v="0"/>
    <n v="2400000"/>
  </r>
  <r>
    <x v="85"/>
    <x v="0"/>
    <x v="3"/>
    <x v="2"/>
    <s v="Carolina"/>
    <n v="10862722"/>
    <d v="1983-11-29T00:00:00"/>
    <n v="41"/>
    <s v="Sillas"/>
    <x v="2"/>
    <n v="5"/>
    <n v="200000"/>
    <x v="0"/>
    <n v="1000000"/>
  </r>
  <r>
    <x v="85"/>
    <x v="0"/>
    <x v="3"/>
    <x v="1"/>
    <s v="Lina"/>
    <n v="10394891"/>
    <d v="1986-08-25T00:00:00"/>
    <n v="38"/>
    <s v="Mesa"/>
    <x v="2"/>
    <n v="9"/>
    <n v="550000"/>
    <x v="0"/>
    <n v="4950000"/>
  </r>
  <r>
    <x v="85"/>
    <x v="0"/>
    <x v="3"/>
    <x v="0"/>
    <s v="Felipe"/>
    <n v="11239909"/>
    <d v="1989-05-21T00:00:00"/>
    <n v="35"/>
    <s v="Cama"/>
    <x v="2"/>
    <n v="7"/>
    <n v="2300000"/>
    <x v="1"/>
    <n v="16100000"/>
  </r>
  <r>
    <x v="86"/>
    <x v="0"/>
    <x v="3"/>
    <x v="1"/>
    <s v="Cristina"/>
    <n v="11092256"/>
    <d v="1992-02-15T00:00:00"/>
    <n v="32"/>
    <s v="Comedor"/>
    <x v="2"/>
    <n v="6"/>
    <n v="3200000"/>
    <x v="0"/>
    <n v="19200000"/>
  </r>
  <r>
    <x v="86"/>
    <x v="0"/>
    <x v="3"/>
    <x v="1"/>
    <s v="Carlos"/>
    <n v="10134809"/>
    <d v="1994-11-11T00:00:00"/>
    <n v="30"/>
    <s v="Sofá"/>
    <x v="2"/>
    <n v="4"/>
    <n v="1500000"/>
    <x v="0"/>
    <n v="6000000"/>
  </r>
  <r>
    <x v="86"/>
    <x v="0"/>
    <x v="3"/>
    <x v="2"/>
    <s v="Alejandro"/>
    <n v="11943522"/>
    <d v="1975-09-12T00:00:00"/>
    <n v="49"/>
    <s v="Movil"/>
    <x v="0"/>
    <n v="5"/>
    <n v="2000000"/>
    <x v="1"/>
    <n v="10000000"/>
  </r>
  <r>
    <x v="86"/>
    <x v="0"/>
    <x v="3"/>
    <x v="2"/>
    <s v="Luisa"/>
    <n v="10086615"/>
    <d v="1978-06-08T00:00:00"/>
    <n v="46"/>
    <s v="Portatil"/>
    <x v="0"/>
    <n v="6"/>
    <n v="4000000"/>
    <x v="2"/>
    <n v="24000000"/>
  </r>
  <r>
    <x v="86"/>
    <x v="0"/>
    <x v="3"/>
    <x v="2"/>
    <s v="Sergio"/>
    <n v="11186573"/>
    <d v="1981-03-04T00:00:00"/>
    <n v="43"/>
    <s v="Reloj"/>
    <x v="0"/>
    <n v="5"/>
    <n v="800000"/>
    <x v="0"/>
    <n v="4000000"/>
  </r>
  <r>
    <x v="87"/>
    <x v="0"/>
    <x v="4"/>
    <x v="0"/>
    <s v="Carolina"/>
    <n v="10862722"/>
    <d v="1983-11-29T00:00:00"/>
    <n v="41"/>
    <s v="Gafas"/>
    <x v="0"/>
    <n v="9"/>
    <n v="600000"/>
    <x v="0"/>
    <n v="5400000"/>
  </r>
  <r>
    <x v="87"/>
    <x v="0"/>
    <x v="4"/>
    <x v="1"/>
    <s v="Lina"/>
    <n v="10394891"/>
    <d v="1986-08-25T00:00:00"/>
    <n v="38"/>
    <s v="Audifonos"/>
    <x v="0"/>
    <n v="8"/>
    <n v="500000"/>
    <x v="1"/>
    <n v="4000000"/>
  </r>
  <r>
    <x v="87"/>
    <x v="0"/>
    <x v="4"/>
    <x v="0"/>
    <s v="Felipe"/>
    <n v="11239909"/>
    <d v="1989-05-21T00:00:00"/>
    <n v="35"/>
    <s v="Camisas"/>
    <x v="1"/>
    <n v="7"/>
    <n v="100000"/>
    <x v="1"/>
    <n v="700000"/>
  </r>
  <r>
    <x v="87"/>
    <x v="0"/>
    <x v="4"/>
    <x v="2"/>
    <s v="Cristina"/>
    <n v="11092256"/>
    <d v="1992-02-15T00:00:00"/>
    <n v="32"/>
    <s v="Pantalones"/>
    <x v="1"/>
    <n v="9"/>
    <n v="250000"/>
    <x v="2"/>
    <n v="2250000"/>
  </r>
  <r>
    <x v="87"/>
    <x v="0"/>
    <x v="4"/>
    <x v="1"/>
    <s v="Carlos"/>
    <n v="10134809"/>
    <d v="1994-11-11T00:00:00"/>
    <n v="30"/>
    <s v="Chaquetas"/>
    <x v="1"/>
    <n v="2"/>
    <n v="500000"/>
    <x v="1"/>
    <n v="1000000"/>
  </r>
  <r>
    <x v="88"/>
    <x v="0"/>
    <x v="4"/>
    <x v="2"/>
    <s v="Alejandro"/>
    <n v="11943522"/>
    <d v="1975-09-12T00:00:00"/>
    <n v="49"/>
    <s v="Cobijas"/>
    <x v="1"/>
    <n v="10"/>
    <n v="180000"/>
    <x v="1"/>
    <n v="1800000"/>
  </r>
  <r>
    <x v="88"/>
    <x v="0"/>
    <x v="4"/>
    <x v="2"/>
    <s v="Luisa"/>
    <n v="10086615"/>
    <d v="1978-06-08T00:00:00"/>
    <n v="46"/>
    <s v="Sabanas"/>
    <x v="1"/>
    <n v="2"/>
    <n v="80000"/>
    <x v="0"/>
    <n v="160000"/>
  </r>
  <r>
    <x v="88"/>
    <x v="0"/>
    <x v="4"/>
    <x v="0"/>
    <s v="Sergio"/>
    <n v="11186573"/>
    <d v="1981-03-04T00:00:00"/>
    <n v="43"/>
    <s v="Estantetia"/>
    <x v="2"/>
    <n v="8"/>
    <n v="600000"/>
    <x v="0"/>
    <n v="4800000"/>
  </r>
  <r>
    <x v="88"/>
    <x v="0"/>
    <x v="4"/>
    <x v="0"/>
    <s v="Carolina"/>
    <n v="10862722"/>
    <d v="1983-11-29T00:00:00"/>
    <n v="41"/>
    <s v="Sillas"/>
    <x v="2"/>
    <n v="8"/>
    <n v="200000"/>
    <x v="1"/>
    <n v="1600000"/>
  </r>
  <r>
    <x v="88"/>
    <x v="0"/>
    <x v="4"/>
    <x v="0"/>
    <s v="Lina"/>
    <n v="10394891"/>
    <d v="1986-08-25T00:00:00"/>
    <n v="38"/>
    <s v="Mesa"/>
    <x v="2"/>
    <n v="7"/>
    <n v="550000"/>
    <x v="1"/>
    <n v="3850000"/>
  </r>
  <r>
    <x v="89"/>
    <x v="0"/>
    <x v="4"/>
    <x v="1"/>
    <s v="Felipe"/>
    <n v="11239909"/>
    <d v="1989-05-21T00:00:00"/>
    <n v="35"/>
    <s v="Cama"/>
    <x v="2"/>
    <n v="10"/>
    <n v="2300000"/>
    <x v="1"/>
    <n v="23000000"/>
  </r>
  <r>
    <x v="89"/>
    <x v="0"/>
    <x v="4"/>
    <x v="2"/>
    <s v="Cristina"/>
    <n v="11092256"/>
    <d v="1992-02-15T00:00:00"/>
    <n v="32"/>
    <s v="Comedor"/>
    <x v="2"/>
    <n v="10"/>
    <n v="3200000"/>
    <x v="2"/>
    <n v="32000000"/>
  </r>
  <r>
    <x v="89"/>
    <x v="0"/>
    <x v="4"/>
    <x v="0"/>
    <s v="Carlos"/>
    <n v="10134809"/>
    <d v="1994-11-11T00:00:00"/>
    <n v="30"/>
    <s v="Sofá"/>
    <x v="2"/>
    <n v="7"/>
    <n v="1500000"/>
    <x v="2"/>
    <n v="10500000"/>
  </r>
  <r>
    <x v="89"/>
    <x v="0"/>
    <x v="4"/>
    <x v="0"/>
    <s v="Alejandro"/>
    <n v="11943522"/>
    <d v="1975-09-12T00:00:00"/>
    <n v="49"/>
    <s v="Movil"/>
    <x v="0"/>
    <n v="4"/>
    <n v="2000000"/>
    <x v="0"/>
    <n v="8000000"/>
  </r>
  <r>
    <x v="89"/>
    <x v="0"/>
    <x v="4"/>
    <x v="2"/>
    <s v="Luisa"/>
    <n v="10086615"/>
    <d v="1978-06-08T00:00:00"/>
    <n v="46"/>
    <s v="Portatil"/>
    <x v="0"/>
    <n v="9"/>
    <n v="4000000"/>
    <x v="0"/>
    <n v="36000000"/>
  </r>
  <r>
    <x v="90"/>
    <x v="0"/>
    <x v="4"/>
    <x v="0"/>
    <s v="Sergio"/>
    <n v="11186573"/>
    <d v="1981-03-04T00:00:00"/>
    <n v="43"/>
    <s v="Reloj"/>
    <x v="0"/>
    <n v="8"/>
    <n v="800000"/>
    <x v="0"/>
    <n v="6400000"/>
  </r>
  <r>
    <x v="90"/>
    <x v="0"/>
    <x v="4"/>
    <x v="0"/>
    <s v="Carolina"/>
    <n v="10862722"/>
    <d v="1983-11-29T00:00:00"/>
    <n v="41"/>
    <s v="Gafas"/>
    <x v="0"/>
    <n v="4"/>
    <n v="600000"/>
    <x v="0"/>
    <n v="2400000"/>
  </r>
  <r>
    <x v="90"/>
    <x v="0"/>
    <x v="4"/>
    <x v="0"/>
    <s v="Lina"/>
    <n v="10394891"/>
    <d v="1986-08-25T00:00:00"/>
    <n v="38"/>
    <s v="Audifonos"/>
    <x v="0"/>
    <n v="3"/>
    <n v="500000"/>
    <x v="2"/>
    <n v="1500000"/>
  </r>
  <r>
    <x v="90"/>
    <x v="0"/>
    <x v="4"/>
    <x v="2"/>
    <s v="Felipe"/>
    <n v="11239909"/>
    <d v="1989-05-21T00:00:00"/>
    <n v="35"/>
    <s v="Camisas"/>
    <x v="1"/>
    <n v="7"/>
    <n v="100000"/>
    <x v="0"/>
    <n v="700000"/>
  </r>
  <r>
    <x v="90"/>
    <x v="0"/>
    <x v="4"/>
    <x v="1"/>
    <s v="Cristina"/>
    <n v="11092256"/>
    <d v="1992-02-15T00:00:00"/>
    <n v="32"/>
    <s v="Pantalones"/>
    <x v="1"/>
    <n v="10"/>
    <n v="250000"/>
    <x v="2"/>
    <n v="2500000"/>
  </r>
  <r>
    <x v="91"/>
    <x v="0"/>
    <x v="4"/>
    <x v="0"/>
    <s v="Carlos"/>
    <n v="10134809"/>
    <d v="1994-11-11T00:00:00"/>
    <n v="30"/>
    <s v="Chaquetas"/>
    <x v="1"/>
    <n v="9"/>
    <n v="500000"/>
    <x v="1"/>
    <n v="4500000"/>
  </r>
  <r>
    <x v="91"/>
    <x v="0"/>
    <x v="4"/>
    <x v="1"/>
    <s v="Alejandro"/>
    <n v="11943522"/>
    <d v="1975-09-12T00:00:00"/>
    <n v="49"/>
    <s v="Cobijas"/>
    <x v="1"/>
    <n v="9"/>
    <n v="180000"/>
    <x v="0"/>
    <n v="1620000"/>
  </r>
  <r>
    <x v="91"/>
    <x v="0"/>
    <x v="4"/>
    <x v="1"/>
    <s v="Luisa"/>
    <n v="10086615"/>
    <d v="1978-06-08T00:00:00"/>
    <n v="46"/>
    <s v="Sabanas"/>
    <x v="1"/>
    <n v="7"/>
    <n v="80000"/>
    <x v="1"/>
    <n v="560000"/>
  </r>
  <r>
    <x v="91"/>
    <x v="0"/>
    <x v="4"/>
    <x v="2"/>
    <s v="Sergio"/>
    <n v="11186573"/>
    <d v="1981-03-04T00:00:00"/>
    <n v="43"/>
    <s v="Estantetia"/>
    <x v="2"/>
    <n v="8"/>
    <n v="600000"/>
    <x v="0"/>
    <n v="4800000"/>
  </r>
  <r>
    <x v="91"/>
    <x v="0"/>
    <x v="4"/>
    <x v="1"/>
    <s v="Carolina"/>
    <n v="10862722"/>
    <d v="1983-11-29T00:00:00"/>
    <n v="41"/>
    <s v="Sillas"/>
    <x v="2"/>
    <n v="2"/>
    <n v="200000"/>
    <x v="0"/>
    <n v="400000"/>
  </r>
  <r>
    <x v="92"/>
    <x v="0"/>
    <x v="4"/>
    <x v="0"/>
    <s v="Lina"/>
    <n v="10394891"/>
    <d v="1986-08-25T00:00:00"/>
    <n v="38"/>
    <s v="Mesa"/>
    <x v="2"/>
    <n v="9"/>
    <n v="550000"/>
    <x v="1"/>
    <n v="4950000"/>
  </r>
  <r>
    <x v="92"/>
    <x v="0"/>
    <x v="4"/>
    <x v="1"/>
    <s v="Felipe"/>
    <n v="11239909"/>
    <d v="1989-05-21T00:00:00"/>
    <n v="35"/>
    <s v="Cama"/>
    <x v="2"/>
    <n v="3"/>
    <n v="2300000"/>
    <x v="1"/>
    <n v="6900000"/>
  </r>
  <r>
    <x v="92"/>
    <x v="0"/>
    <x v="4"/>
    <x v="0"/>
    <s v="Cristina"/>
    <n v="11092256"/>
    <d v="1992-02-15T00:00:00"/>
    <n v="32"/>
    <s v="Comedor"/>
    <x v="2"/>
    <n v="5"/>
    <n v="3200000"/>
    <x v="0"/>
    <n v="16000000"/>
  </r>
  <r>
    <x v="92"/>
    <x v="0"/>
    <x v="4"/>
    <x v="1"/>
    <s v="Carlos"/>
    <n v="10134809"/>
    <d v="1994-11-11T00:00:00"/>
    <n v="30"/>
    <s v="Sofá"/>
    <x v="2"/>
    <n v="3"/>
    <n v="1500000"/>
    <x v="1"/>
    <n v="4500000"/>
  </r>
  <r>
    <x v="92"/>
    <x v="0"/>
    <x v="4"/>
    <x v="2"/>
    <s v="Alejandro"/>
    <n v="11943522"/>
    <d v="1975-09-12T00:00:00"/>
    <n v="49"/>
    <s v="Movil"/>
    <x v="0"/>
    <n v="5"/>
    <n v="2000000"/>
    <x v="2"/>
    <n v="10000000"/>
  </r>
  <r>
    <x v="93"/>
    <x v="0"/>
    <x v="4"/>
    <x v="1"/>
    <s v="Luisa"/>
    <n v="10086615"/>
    <d v="1978-06-08T00:00:00"/>
    <n v="46"/>
    <s v="Portatil"/>
    <x v="0"/>
    <n v="4"/>
    <n v="4000000"/>
    <x v="1"/>
    <n v="16000000"/>
  </r>
  <r>
    <x v="93"/>
    <x v="0"/>
    <x v="4"/>
    <x v="2"/>
    <s v="Sergio"/>
    <n v="11186573"/>
    <d v="1981-03-04T00:00:00"/>
    <n v="43"/>
    <s v="Reloj"/>
    <x v="0"/>
    <n v="4"/>
    <n v="800000"/>
    <x v="1"/>
    <n v="3200000"/>
  </r>
  <r>
    <x v="93"/>
    <x v="0"/>
    <x v="4"/>
    <x v="0"/>
    <s v="Carolina"/>
    <n v="10862722"/>
    <d v="1983-11-29T00:00:00"/>
    <n v="41"/>
    <s v="Gafas"/>
    <x v="0"/>
    <n v="4"/>
    <n v="600000"/>
    <x v="0"/>
    <n v="2400000"/>
  </r>
  <r>
    <x v="93"/>
    <x v="0"/>
    <x v="4"/>
    <x v="1"/>
    <s v="Lina"/>
    <n v="10394891"/>
    <d v="1986-08-25T00:00:00"/>
    <n v="38"/>
    <s v="Audifonos"/>
    <x v="0"/>
    <n v="9"/>
    <n v="500000"/>
    <x v="1"/>
    <n v="4500000"/>
  </r>
  <r>
    <x v="93"/>
    <x v="0"/>
    <x v="4"/>
    <x v="0"/>
    <s v="Felipe"/>
    <n v="11239909"/>
    <d v="1989-05-21T00:00:00"/>
    <n v="35"/>
    <s v="Camisas"/>
    <x v="1"/>
    <n v="7"/>
    <n v="100000"/>
    <x v="0"/>
    <n v="700000"/>
  </r>
  <r>
    <x v="94"/>
    <x v="0"/>
    <x v="4"/>
    <x v="1"/>
    <s v="Cristina"/>
    <n v="11092256"/>
    <d v="1992-02-15T00:00:00"/>
    <n v="32"/>
    <s v="Pantalones"/>
    <x v="1"/>
    <n v="8"/>
    <n v="250000"/>
    <x v="1"/>
    <n v="2000000"/>
  </r>
  <r>
    <x v="94"/>
    <x v="0"/>
    <x v="4"/>
    <x v="2"/>
    <s v="Carlos"/>
    <n v="10134809"/>
    <d v="1994-11-11T00:00:00"/>
    <n v="30"/>
    <s v="Chaquetas"/>
    <x v="1"/>
    <n v="10"/>
    <n v="500000"/>
    <x v="0"/>
    <n v="5000000"/>
  </r>
  <r>
    <x v="94"/>
    <x v="0"/>
    <x v="4"/>
    <x v="1"/>
    <s v="Alejandro"/>
    <n v="11943522"/>
    <d v="1975-09-12T00:00:00"/>
    <n v="49"/>
    <s v="Cobijas"/>
    <x v="1"/>
    <n v="4"/>
    <n v="180000"/>
    <x v="2"/>
    <n v="720000"/>
  </r>
  <r>
    <x v="94"/>
    <x v="0"/>
    <x v="4"/>
    <x v="0"/>
    <s v="Luisa"/>
    <n v="10086615"/>
    <d v="1978-06-08T00:00:00"/>
    <n v="46"/>
    <s v="Sabanas"/>
    <x v="1"/>
    <n v="6"/>
    <n v="80000"/>
    <x v="2"/>
    <n v="480000"/>
  </r>
  <r>
    <x v="94"/>
    <x v="0"/>
    <x v="4"/>
    <x v="1"/>
    <s v="Sergio"/>
    <n v="11186573"/>
    <d v="1981-03-04T00:00:00"/>
    <n v="43"/>
    <s v="Estantetia"/>
    <x v="2"/>
    <n v="6"/>
    <n v="600000"/>
    <x v="0"/>
    <n v="3600000"/>
  </r>
  <r>
    <x v="95"/>
    <x v="0"/>
    <x v="4"/>
    <x v="1"/>
    <s v="Carolina"/>
    <n v="10862722"/>
    <d v="1983-11-29T00:00:00"/>
    <n v="41"/>
    <s v="Sillas"/>
    <x v="2"/>
    <n v="8"/>
    <n v="200000"/>
    <x v="1"/>
    <n v="1600000"/>
  </r>
  <r>
    <x v="95"/>
    <x v="0"/>
    <x v="4"/>
    <x v="0"/>
    <s v="Lina"/>
    <n v="10394891"/>
    <d v="1986-08-25T00:00:00"/>
    <n v="38"/>
    <s v="Mesa"/>
    <x v="2"/>
    <n v="5"/>
    <n v="550000"/>
    <x v="2"/>
    <n v="2750000"/>
  </r>
  <r>
    <x v="95"/>
    <x v="0"/>
    <x v="4"/>
    <x v="2"/>
    <s v="Felipe"/>
    <n v="11239909"/>
    <d v="1989-05-21T00:00:00"/>
    <n v="35"/>
    <s v="Cama"/>
    <x v="2"/>
    <n v="10"/>
    <n v="2300000"/>
    <x v="0"/>
    <n v="23000000"/>
  </r>
  <r>
    <x v="95"/>
    <x v="0"/>
    <x v="4"/>
    <x v="1"/>
    <s v="Cristina"/>
    <n v="11092256"/>
    <d v="1992-02-15T00:00:00"/>
    <n v="32"/>
    <s v="Comedor"/>
    <x v="2"/>
    <n v="10"/>
    <n v="3200000"/>
    <x v="0"/>
    <n v="32000000"/>
  </r>
  <r>
    <x v="95"/>
    <x v="0"/>
    <x v="4"/>
    <x v="1"/>
    <s v="Carlos"/>
    <n v="10134809"/>
    <d v="1994-11-11T00:00:00"/>
    <n v="30"/>
    <s v="Sofá"/>
    <x v="2"/>
    <n v="10"/>
    <n v="1500000"/>
    <x v="2"/>
    <n v="15000000"/>
  </r>
  <r>
    <x v="96"/>
    <x v="0"/>
    <x v="4"/>
    <x v="1"/>
    <s v="Alejandro"/>
    <n v="11943522"/>
    <d v="1975-09-12T00:00:00"/>
    <n v="49"/>
    <s v="Movil"/>
    <x v="0"/>
    <n v="5"/>
    <n v="2000000"/>
    <x v="0"/>
    <n v="10000000"/>
  </r>
  <r>
    <x v="96"/>
    <x v="0"/>
    <x v="4"/>
    <x v="1"/>
    <s v="Luisa"/>
    <n v="10086615"/>
    <d v="1978-06-08T00:00:00"/>
    <n v="46"/>
    <s v="Portatil"/>
    <x v="0"/>
    <n v="5"/>
    <n v="4000000"/>
    <x v="0"/>
    <n v="20000000"/>
  </r>
  <r>
    <x v="96"/>
    <x v="0"/>
    <x v="4"/>
    <x v="0"/>
    <s v="Sergio"/>
    <n v="11186573"/>
    <d v="1981-03-04T00:00:00"/>
    <n v="43"/>
    <s v="Reloj"/>
    <x v="0"/>
    <n v="5"/>
    <n v="800000"/>
    <x v="0"/>
    <n v="4000000"/>
  </r>
  <r>
    <x v="96"/>
    <x v="0"/>
    <x v="4"/>
    <x v="1"/>
    <s v="Carolina"/>
    <n v="10862722"/>
    <d v="1983-11-29T00:00:00"/>
    <n v="41"/>
    <s v="Gafas"/>
    <x v="0"/>
    <n v="7"/>
    <n v="600000"/>
    <x v="0"/>
    <n v="4200000"/>
  </r>
  <r>
    <x v="96"/>
    <x v="0"/>
    <x v="4"/>
    <x v="1"/>
    <s v="Lina"/>
    <n v="10394891"/>
    <d v="1986-08-25T00:00:00"/>
    <n v="38"/>
    <s v="Audifonos"/>
    <x v="0"/>
    <n v="7"/>
    <n v="500000"/>
    <x v="1"/>
    <n v="3500000"/>
  </r>
  <r>
    <x v="97"/>
    <x v="0"/>
    <x v="4"/>
    <x v="2"/>
    <s v="Felipe"/>
    <n v="11239909"/>
    <d v="1989-05-21T00:00:00"/>
    <n v="35"/>
    <s v="Camisas"/>
    <x v="1"/>
    <n v="4"/>
    <n v="100000"/>
    <x v="1"/>
    <n v="400000"/>
  </r>
  <r>
    <x v="97"/>
    <x v="0"/>
    <x v="4"/>
    <x v="1"/>
    <s v="Cristina"/>
    <n v="11092256"/>
    <d v="1992-02-15T00:00:00"/>
    <n v="32"/>
    <s v="Pantalones"/>
    <x v="1"/>
    <n v="2"/>
    <n v="250000"/>
    <x v="0"/>
    <n v="500000"/>
  </r>
  <r>
    <x v="97"/>
    <x v="0"/>
    <x v="4"/>
    <x v="1"/>
    <s v="Carlos"/>
    <n v="10134809"/>
    <d v="1994-11-11T00:00:00"/>
    <n v="30"/>
    <s v="Chaquetas"/>
    <x v="1"/>
    <n v="3"/>
    <n v="500000"/>
    <x v="1"/>
    <n v="1500000"/>
  </r>
  <r>
    <x v="97"/>
    <x v="0"/>
    <x v="4"/>
    <x v="2"/>
    <s v="Alejandro"/>
    <n v="11943522"/>
    <d v="1975-09-12T00:00:00"/>
    <n v="49"/>
    <s v="Cobijas"/>
    <x v="1"/>
    <n v="9"/>
    <n v="180000"/>
    <x v="2"/>
    <n v="1620000"/>
  </r>
  <r>
    <x v="97"/>
    <x v="0"/>
    <x v="4"/>
    <x v="0"/>
    <s v="Luisa"/>
    <n v="10086615"/>
    <d v="1978-06-08T00:00:00"/>
    <n v="46"/>
    <s v="Sabanas"/>
    <x v="1"/>
    <n v="2"/>
    <n v="80000"/>
    <x v="0"/>
    <n v="160000"/>
  </r>
  <r>
    <x v="98"/>
    <x v="0"/>
    <x v="4"/>
    <x v="0"/>
    <s v="Sergio"/>
    <n v="11186573"/>
    <d v="1981-03-04T00:00:00"/>
    <n v="43"/>
    <s v="Estantetia"/>
    <x v="2"/>
    <n v="8"/>
    <n v="600000"/>
    <x v="2"/>
    <n v="4800000"/>
  </r>
  <r>
    <x v="98"/>
    <x v="0"/>
    <x v="4"/>
    <x v="0"/>
    <s v="Carolina"/>
    <n v="10862722"/>
    <d v="1983-11-29T00:00:00"/>
    <n v="41"/>
    <s v="Sillas"/>
    <x v="2"/>
    <n v="5"/>
    <n v="200000"/>
    <x v="0"/>
    <n v="1000000"/>
  </r>
  <r>
    <x v="98"/>
    <x v="0"/>
    <x v="4"/>
    <x v="0"/>
    <s v="Lina"/>
    <n v="10394891"/>
    <d v="1986-08-25T00:00:00"/>
    <n v="38"/>
    <s v="Mesa"/>
    <x v="2"/>
    <n v="2"/>
    <n v="550000"/>
    <x v="2"/>
    <n v="1100000"/>
  </r>
  <r>
    <x v="98"/>
    <x v="0"/>
    <x v="4"/>
    <x v="1"/>
    <s v="Felipe"/>
    <n v="11239909"/>
    <d v="1989-05-21T00:00:00"/>
    <n v="35"/>
    <s v="Cama"/>
    <x v="2"/>
    <n v="5"/>
    <n v="2300000"/>
    <x v="0"/>
    <n v="11500000"/>
  </r>
  <r>
    <x v="98"/>
    <x v="0"/>
    <x v="4"/>
    <x v="0"/>
    <s v="Cristina"/>
    <n v="11092256"/>
    <d v="1992-02-15T00:00:00"/>
    <n v="32"/>
    <s v="Comedor"/>
    <x v="2"/>
    <n v="6"/>
    <n v="3200000"/>
    <x v="2"/>
    <n v="19200000"/>
  </r>
  <r>
    <x v="99"/>
    <x v="0"/>
    <x v="4"/>
    <x v="1"/>
    <s v="Carlos"/>
    <n v="10134809"/>
    <d v="1994-11-11T00:00:00"/>
    <n v="30"/>
    <s v="Sofá"/>
    <x v="2"/>
    <n v="5"/>
    <n v="1500000"/>
    <x v="1"/>
    <n v="7500000"/>
  </r>
  <r>
    <x v="99"/>
    <x v="0"/>
    <x v="4"/>
    <x v="0"/>
    <s v="Alejandro"/>
    <n v="11943522"/>
    <d v="1975-09-12T00:00:00"/>
    <n v="49"/>
    <s v="Movil"/>
    <x v="0"/>
    <n v="10"/>
    <n v="2000000"/>
    <x v="0"/>
    <n v="20000000"/>
  </r>
  <r>
    <x v="99"/>
    <x v="0"/>
    <x v="4"/>
    <x v="2"/>
    <s v="Luisa"/>
    <n v="10086615"/>
    <d v="1978-06-08T00:00:00"/>
    <n v="46"/>
    <s v="Portatil"/>
    <x v="0"/>
    <n v="4"/>
    <n v="4000000"/>
    <x v="2"/>
    <n v="16000000"/>
  </r>
  <r>
    <x v="99"/>
    <x v="0"/>
    <x v="4"/>
    <x v="1"/>
    <s v="Sergio"/>
    <n v="11186573"/>
    <d v="1981-03-04T00:00:00"/>
    <n v="43"/>
    <s v="Reloj"/>
    <x v="0"/>
    <n v="8"/>
    <n v="800000"/>
    <x v="0"/>
    <n v="6400000"/>
  </r>
  <r>
    <x v="99"/>
    <x v="0"/>
    <x v="4"/>
    <x v="1"/>
    <s v="Carolina"/>
    <n v="10862722"/>
    <d v="1983-11-29T00:00:00"/>
    <n v="41"/>
    <s v="Gafas"/>
    <x v="0"/>
    <n v="5"/>
    <n v="600000"/>
    <x v="1"/>
    <n v="3000000"/>
  </r>
  <r>
    <x v="100"/>
    <x v="0"/>
    <x v="4"/>
    <x v="1"/>
    <s v="Lina"/>
    <n v="10394891"/>
    <d v="1986-08-25T00:00:00"/>
    <n v="38"/>
    <s v="Audifonos"/>
    <x v="0"/>
    <n v="2"/>
    <n v="500000"/>
    <x v="0"/>
    <n v="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74A22A-6B9C-4D6E-B0DF-3AF6FDF1EAF9}" name="TablaDinámica11" cacheId="2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8">
  <location ref="A3:B7" firstHeaderRow="1" firstDataRow="1" firstDataCol="1"/>
  <pivotFields count="14">
    <pivotField numFmtId="14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>
      <items count="9">
        <item h="1" x="7"/>
        <item x="0"/>
        <item h="1" x="1"/>
        <item h="1" x="2"/>
        <item h="1" x="3"/>
        <item h="1" x="4"/>
        <item h="1" x="5"/>
        <item h="1" x="6"/>
        <item t="default"/>
      </items>
    </pivotField>
    <pivotField showAll="0"/>
    <pivotField showAll="0"/>
    <pivotField numFmtId="14" showAll="0"/>
    <pivotField numFmtId="1" showAll="0"/>
    <pivotField showAll="0"/>
    <pivotField showAll="0">
      <items count="4">
        <item x="2"/>
        <item x="0"/>
        <item x="1"/>
        <item t="default"/>
      </items>
    </pivotField>
    <pivotField showAll="0"/>
    <pivotField numFmtId="164" showAll="0"/>
    <pivotField axis="axisRow" showAll="0">
      <items count="4">
        <item x="1"/>
        <item x="0"/>
        <item x="2"/>
        <item t="default"/>
      </items>
    </pivotField>
    <pivotField dataField="1" numFmtId="44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Valor Total" fld="13" baseField="0" baseItem="0"/>
  </dataFields>
  <formats count="1">
    <format dxfId="108">
      <pivotArea collapsedLevelsAreSubtotals="1" fieldPosition="0">
        <references count="1">
          <reference field="12" count="0"/>
        </references>
      </pivotArea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21" name="Fecha">
      <autoFilter ref="A1">
        <filterColumn colId="0">
          <customFilters and="1">
            <customFilter operator="greaterThanOrEqual" val="45292"/>
            <customFilter operator="lessThanOrEqual" val="4532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955697-37CD-41E3-A10A-FC974651F2FD}" name="TablaDinámica8" cacheId="2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B7:B8" firstHeaderRow="1" firstDataRow="1" firstDataCol="0"/>
  <pivotFields count="14">
    <pivotField numFmtId="14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>
      <items count="9">
        <item h="1" x="7"/>
        <item x="0"/>
        <item h="1" x="1"/>
        <item h="1" x="2"/>
        <item h="1" x="3"/>
        <item h="1" x="4"/>
        <item h="1" x="5"/>
        <item h="1" x="6"/>
        <item t="default"/>
      </items>
    </pivotField>
    <pivotField showAll="0"/>
    <pivotField showAll="0"/>
    <pivotField numFmtId="14" showAll="0"/>
    <pivotField numFmtId="1" showAll="0"/>
    <pivotField showAll="0"/>
    <pivotField showAll="0">
      <items count="4">
        <item x="2"/>
        <item x="0"/>
        <item x="1"/>
        <item t="default"/>
      </items>
    </pivotField>
    <pivotField showAll="0"/>
    <pivotField numFmtId="164" showAll="0"/>
    <pivotField showAll="0">
      <items count="4">
        <item x="1"/>
        <item x="0"/>
        <item x="2"/>
        <item t="default"/>
      </items>
    </pivotField>
    <pivotField dataField="1" numFmtId="44" showAll="0"/>
  </pivotFields>
  <rowItems count="1">
    <i/>
  </rowItems>
  <colItems count="1">
    <i/>
  </colItems>
  <dataFields count="1">
    <dataField name="Suma de Valor Total" fld="13" baseField="0" baseItem="0" numFmtId="164"/>
  </dataFields>
  <formats count="6">
    <format dxfId="107">
      <pivotArea outline="0" collapsedLevelsAreSubtotals="1" fieldPosition="0"/>
    </format>
    <format dxfId="106">
      <pivotArea outline="0" collapsedLevelsAreSubtotals="1" fieldPosition="0"/>
    </format>
    <format dxfId="105">
      <pivotArea outline="0" collapsedLevelsAreSubtotals="1" fieldPosition="0"/>
    </format>
    <format dxfId="104">
      <pivotArea dataOnly="0" labelOnly="1" outline="0" axis="axisValues" fieldPosition="0"/>
    </format>
    <format dxfId="103">
      <pivotArea dataOnly="0" labelOnly="1" outline="0" axis="axisValues" fieldPosition="0"/>
    </format>
    <format dxfId="102">
      <pivotArea dataOnly="0" labelOnly="1" outline="0" axis="axisValues" fieldPosition="0"/>
    </format>
  </formats>
  <pivotTableStyleInfo name="PivotStyleLight16" showRowHeaders="0" showColHeaders="0" showRowStripes="0" showColStripes="0" showLastColumn="1"/>
  <filters count="1">
    <filter fld="0" type="dateBetween" evalOrder="-1" id="69" name="Fecha">
      <autoFilter ref="A1">
        <filterColumn colId="0">
          <customFilters and="1">
            <customFilter operator="greaterThanOrEqual" val="45292"/>
            <customFilter operator="lessThanOrEqual" val="4532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F0F75-0EAE-48C1-ADA0-9F2FED5E490C}" name="TablaDinámica10" cacheId="2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1">
  <location ref="C17:D20" firstHeaderRow="1" firstDataRow="1" firstDataCol="1"/>
  <pivotFields count="14">
    <pivotField numFmtId="14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9">
        <item h="1" x="7"/>
        <item x="0"/>
        <item h="1" x="1"/>
        <item h="1" x="2"/>
        <item h="1" x="3"/>
        <item h="1" x="4"/>
        <item h="1" x="5"/>
        <item h="1" x="6"/>
        <item t="default"/>
      </items>
    </pivotField>
    <pivotField showAll="0"/>
    <pivotField showAll="0"/>
    <pivotField numFmtId="14" showAll="0"/>
    <pivotField numFmtId="1" showAll="0"/>
    <pivotField showAll="0"/>
    <pivotField showAll="0">
      <items count="4">
        <item x="2"/>
        <item x="0"/>
        <item x="1"/>
        <item t="default"/>
      </items>
    </pivotField>
    <pivotField dataField="1" showAll="0"/>
    <pivotField numFmtId="164" showAll="0"/>
    <pivotField showAll="0">
      <items count="4">
        <item x="1"/>
        <item x="0"/>
        <item x="2"/>
        <item t="default"/>
      </items>
    </pivotField>
    <pivotField numFmtId="44" showAll="0"/>
  </pivotFields>
  <rowFields count="2">
    <field x="1"/>
    <field x="2"/>
  </rowFields>
  <rowItems count="3">
    <i>
      <x/>
    </i>
    <i r="1">
      <x/>
    </i>
    <i t="grand">
      <x/>
    </i>
  </rowItems>
  <colItems count="1">
    <i/>
  </colItems>
  <dataFields count="1">
    <dataField name="Suma de Cantidad" fld="1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51" name="Fecha">
      <autoFilter ref="A1">
        <filterColumn colId="0">
          <customFilters and="1">
            <customFilter operator="greaterThanOrEqual" val="45292"/>
            <customFilter operator="lessThanOrEqual" val="4532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279D7C-C6E6-4BFF-8A1F-18A1B6E156D8}" name="TablaDinámica3" cacheId="12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2">
  <location ref="K15:L19" firstHeaderRow="1" firstDataRow="1" firstDataCol="1"/>
  <pivotFields count="1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numFmtId="14" showAll="0"/>
    <pivotField numFmtId="1"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 defaultSubtota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Cantidad" fld="10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71B75-790C-40AD-A150-01F4A4B93548}" name="TablaDinámica2" cacheId="12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2">
  <location ref="F17:G23" firstHeaderRow="1" firstDataRow="1" firstDataCol="1"/>
  <pivotFields count="1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2"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numFmtId="14" showAll="0"/>
    <pivotField numFmtId="1" showAll="0"/>
    <pivotField showAll="0"/>
    <pivotField showAll="0">
      <items count="4">
        <item x="2"/>
        <item x="0"/>
        <item x="1"/>
        <item t="default"/>
      </items>
    </pivotField>
    <pivotField dataField="1"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Cantidad" fld="10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B946A-E50D-42AD-90E0-B75CC61E7C2D}" name="TablaDinámica1" cacheId="12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B4:B5" firstHeaderRow="1" firstDataRow="1" firstDataCol="0"/>
  <pivotFields count="1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numFmtId="14" showAll="0"/>
    <pivotField numFmtId="1"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Items count="1">
    <i/>
  </rowItems>
  <colItems count="1">
    <i/>
  </colItems>
  <dataFields count="1">
    <dataField name="." fld="13" baseField="0" baseItem="0" numFmtId="44"/>
  </dataFields>
  <formats count="4">
    <format dxfId="101">
      <pivotArea outline="0" collapsedLevelsAreSubtotals="1" fieldPosition="0"/>
    </format>
    <format dxfId="100">
      <pivotArea outline="0" collapsedLevelsAreSubtotals="1" fieldPosition="0"/>
    </format>
    <format dxfId="99">
      <pivotArea outline="0" collapsedLevelsAreSubtotals="1" fieldPosition="0"/>
    </format>
    <format dxfId="98">
      <pivotArea outline="0" collapsedLevelsAreSubtotals="1" fieldPosition="0"/>
    </format>
  </formats>
  <pivotTableStyleInfo name="PivotStyleLight16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" xr10:uid="{A9EB3C4D-7AAB-46F7-898C-3D9A583031C2}" sourceName="País">
  <pivotTables>
    <pivotTable tabId="5" name="TablaDinámica8"/>
    <pivotTable tabId="5" name="TablaDinámica10"/>
    <pivotTable tabId="6" name="TablaDinámica11"/>
  </pivotTables>
  <data>
    <tabular pivotCacheId="1135246602">
      <items count="8">
        <i x="7"/>
        <i x="0" s="1"/>
        <i x="1"/>
        <i x="2"/>
        <i x="3"/>
        <i x="4"/>
        <i x="5"/>
        <i x="6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ÁREA" xr10:uid="{6DC07BFD-80A8-4241-9C30-40D4B5F23621}" sourceName="ÁREA">
  <pivotTables>
    <pivotTable tabId="5" name="TablaDinámica8"/>
    <pivotTable tabId="5" name="TablaDinámica10"/>
    <pivotTable tabId="6" name="TablaDinámica11"/>
  </pivotTables>
  <data>
    <tabular pivotCacheId="1135246602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orma_de_pago" xr10:uid="{5FF060D9-DFA9-4204-A1CF-381BD94A0A94}" sourceName="Forma de pago">
  <pivotTables>
    <pivotTable tabId="5" name="TablaDinámica8"/>
    <pivotTable tabId="5" name="TablaDinámica10"/>
    <pivotTable tabId="6" name="TablaDinámica11"/>
  </pivotTables>
  <data>
    <tabular pivotCacheId="1135246602">
      <items count="3">
        <i x="1" s="1"/>
        <i x="0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1" xr10:uid="{FE7FCC81-AA60-40F6-B186-876D83F19F1A}" sourceName="País">
  <pivotTables>
    <pivotTable tabId="10" name="TablaDinámica2"/>
    <pivotTable tabId="10" name="TablaDinámica1"/>
    <pivotTable tabId="10" name="TablaDinámica3"/>
  </pivotTables>
  <data>
    <tabular pivotCacheId="671900818">
      <items count="3">
        <i x="2" s="1"/>
        <i x="1" s="1"/>
        <i x="0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ÁREA1" xr10:uid="{BEB1E83C-810F-4B9F-B550-C5C4177923BC}" sourceName="ÁREA">
  <pivotTables>
    <pivotTable tabId="10" name="TablaDinámica2"/>
    <pivotTable tabId="10" name="TablaDinámica1"/>
    <pivotTable tabId="10" name="TablaDinámica3"/>
  </pivotTables>
  <data>
    <tabular pivotCacheId="671900818">
      <items count="3">
        <i x="2" s="1"/>
        <i x="0" s="1"/>
        <i x="1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orma_de_pago1" xr10:uid="{E6CE1D1D-EE96-4150-876E-E656E2B40EC0}" sourceName="Forma de pago">
  <pivotTables>
    <pivotTable tabId="10" name="TablaDinámica2"/>
    <pivotTable tabId="10" name="TablaDinámica1"/>
    <pivotTable tabId="10" name="TablaDinámica3"/>
  </pivotTables>
  <data>
    <tabular pivotCacheId="671900818">
      <items count="3">
        <i x="2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aís" xr10:uid="{E4B4AB29-D510-4AD0-958B-DD2C01E19F97}" cache="SegmentaciónDeDatos_País" caption="País" showCaption="0" style="Estilo de segmentación de datos 1" rowHeight="234950"/>
  <slicer name="ÁREA" xr10:uid="{142A9D04-3EC2-4963-9034-F89002949F5C}" cache="SegmentaciónDeDatos_ÁREA" caption="ÁREA" columnCount="3" showCaption="0" style="Estilo de segmentación de datos 1" rowHeight="234950"/>
  <slicer name="Forma de pago" xr10:uid="{192F7D74-1DE8-407C-AB06-3ECDF5959D1A}" cache="SegmentaciónDeDatos_Forma_de_pago" caption="Forma de pago" columnCount="3" showCaption="0" style="Estilo de segmentación de datos 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aís 1" xr10:uid="{7BC16189-BE87-4037-AC10-520FB38BDDA6}" cache="SegmentaciónDeDatos_País1" caption="País" showCaption="0" style="Estilo de segmentación de datos 1" rowHeight="234950"/>
  <slicer name="ÁREA 1" xr10:uid="{1227A9E4-3691-418A-BC19-B2930038F230}" cache="SegmentaciónDeDatos_ÁREA1" caption="ÁREA" columnCount="3" showCaption="0" style="Estilo de segmentación de datos 1" rowHeight="234950"/>
  <slicer name="Forma de pago 1" xr10:uid="{8694F818-22EF-4AEB-A95C-93D07AB62465}" cache="SegmentaciónDeDatos_Forma_de_pago1" caption="Forma de pago" columnCount="3" showCaption="0" style="Estilo de segmentación de datos 1" rowHeight="23495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0CE301A4-C974-48D8-A0AF-825435C9AEAC}" sourceName="Fecha">
  <pivotTables>
    <pivotTable tabId="5" name="TablaDinámica10"/>
    <pivotTable tabId="5" name="TablaDinámica8"/>
    <pivotTable tabId="6" name="TablaDinámica11"/>
  </pivotTables>
  <state minimalRefreshVersion="6" lastRefreshVersion="6" pivotCacheId="1135246602" filterType="dateBetween">
    <selection startDate="2024-01-01T00:00:00" endDate="2024-01-31T00:00:00"/>
    <bounds startDate="2024-01-01T00:00:00" endDate="2025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1" xr10:uid="{0B0BD4F6-984D-4F2A-98B9-4D2188AC0D77}" sourceName="Fecha">
  <pivotTables>
    <pivotTable tabId="10" name="TablaDinámica2"/>
    <pivotTable tabId="10" name="TablaDinámica1"/>
    <pivotTable tabId="10" name="TablaDinámica3"/>
  </pivotTables>
  <state minimalRefreshVersion="6" lastRefreshVersion="6" pivotCacheId="671900818" filterType="unknown">
    <bounds startDate="2024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7D1B018E-395A-42CC-8FDC-19E5063FFFF1}" cache="NativeTimeline_Fecha" caption="Fecha" level="2" selectionLevel="2" scrollPosition="2024-01-01T00:00:00" style="TimeSlicerStyleDark6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1" xr10:uid="{4F8C223F-AAF4-4304-AD39-FEF229B44880}" cache="NativeTimeline_Fecha1" caption="Fecha" showHeader="0" level="2" selectionLevel="2" scrollPosition="2024-02-06T00:00:00" style="Estilo de escala de tiempo 1"/>
</timeline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11/relationships/timeline" Target="../timelines/timeline1.xml"/><Relationship Id="rId5" Type="http://schemas.microsoft.com/office/2007/relationships/slicer" Target="../slicers/slicer1.xml"/><Relationship Id="rId4" Type="http://schemas.openxmlformats.org/officeDocument/2006/relationships/image" Target="../media/image1.jpeg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7" Type="http://schemas.microsoft.com/office/2011/relationships/timeline" Target="../timelines/timeline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microsoft.com/office/2007/relationships/slicer" Target="../slicers/slicer2.xml"/><Relationship Id="rId5" Type="http://schemas.openxmlformats.org/officeDocument/2006/relationships/image" Target="../media/image1.jpeg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9057-3F5E-4D6F-BF82-2202B8620D24}">
  <dimension ref="B3:D15"/>
  <sheetViews>
    <sheetView workbookViewId="0">
      <selection activeCell="B5" sqref="B5"/>
    </sheetView>
  </sheetViews>
  <sheetFormatPr baseColWidth="10" defaultRowHeight="14.4" x14ac:dyDescent="0.3"/>
  <cols>
    <col min="4" max="4" width="20.77734375" customWidth="1"/>
  </cols>
  <sheetData>
    <row r="3" spans="2:4" x14ac:dyDescent="0.3">
      <c r="B3">
        <v>1</v>
      </c>
      <c r="C3">
        <v>2</v>
      </c>
      <c r="D3">
        <v>3</v>
      </c>
    </row>
    <row r="4" spans="2:4" x14ac:dyDescent="0.3">
      <c r="B4" t="s">
        <v>0</v>
      </c>
      <c r="C4" t="s">
        <v>12</v>
      </c>
      <c r="D4" t="s">
        <v>13</v>
      </c>
    </row>
    <row r="5" spans="2:4" x14ac:dyDescent="0.3">
      <c r="B5" t="s">
        <v>1</v>
      </c>
      <c r="C5">
        <v>10753419</v>
      </c>
      <c r="D5" s="1">
        <v>33036</v>
      </c>
    </row>
    <row r="6" spans="2:4" x14ac:dyDescent="0.3">
      <c r="B6" t="s">
        <v>2</v>
      </c>
      <c r="C6">
        <v>12288359</v>
      </c>
      <c r="D6" s="1">
        <v>33768</v>
      </c>
    </row>
    <row r="7" spans="2:4" x14ac:dyDescent="0.3">
      <c r="B7" t="s">
        <v>3</v>
      </c>
      <c r="C7">
        <v>11292119</v>
      </c>
      <c r="D7" s="1">
        <v>31212</v>
      </c>
    </row>
    <row r="8" spans="2:4" x14ac:dyDescent="0.3">
      <c r="B8" t="s">
        <v>4</v>
      </c>
      <c r="C8">
        <v>10946132</v>
      </c>
      <c r="D8" s="1">
        <v>30482</v>
      </c>
    </row>
    <row r="9" spans="2:4" x14ac:dyDescent="0.3">
      <c r="B9" t="s">
        <v>5</v>
      </c>
      <c r="C9">
        <v>11120413</v>
      </c>
      <c r="D9" s="1">
        <v>34866</v>
      </c>
    </row>
    <row r="10" spans="2:4" x14ac:dyDescent="0.3">
      <c r="B10" t="s">
        <v>6</v>
      </c>
      <c r="C10">
        <v>10238431</v>
      </c>
      <c r="D10" s="1">
        <v>35963</v>
      </c>
    </row>
    <row r="11" spans="2:4" x14ac:dyDescent="0.3">
      <c r="B11" t="s">
        <v>7</v>
      </c>
      <c r="C11">
        <v>10873390</v>
      </c>
      <c r="D11" s="1">
        <v>35234</v>
      </c>
    </row>
    <row r="12" spans="2:4" x14ac:dyDescent="0.3">
      <c r="B12" t="s">
        <v>8</v>
      </c>
      <c r="C12">
        <v>11891527</v>
      </c>
      <c r="D12" s="1">
        <v>32892</v>
      </c>
    </row>
    <row r="13" spans="2:4" x14ac:dyDescent="0.3">
      <c r="B13" t="s">
        <v>9</v>
      </c>
      <c r="C13">
        <v>10974143</v>
      </c>
      <c r="D13" s="1">
        <v>33074</v>
      </c>
    </row>
    <row r="14" spans="2:4" x14ac:dyDescent="0.3">
      <c r="B14" t="s">
        <v>10</v>
      </c>
      <c r="C14">
        <v>12147920</v>
      </c>
      <c r="D14" s="1">
        <v>32953</v>
      </c>
    </row>
    <row r="15" spans="2:4" x14ac:dyDescent="0.3">
      <c r="B15" t="s">
        <v>11</v>
      </c>
      <c r="C15">
        <v>12638169</v>
      </c>
      <c r="D15" s="1">
        <v>32985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A775-D9D5-4FEB-B97E-61C66C87D2D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08A9-22D7-4BFD-A61A-ED0A63A5009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FA3F-761E-44F3-968A-27023B616857}">
  <dimension ref="B3:D20"/>
  <sheetViews>
    <sheetView workbookViewId="0">
      <selection activeCell="D1" sqref="D1:D1048576"/>
    </sheetView>
  </sheetViews>
  <sheetFormatPr baseColWidth="10" defaultRowHeight="14.4" x14ac:dyDescent="0.3"/>
  <sheetData>
    <row r="3" spans="2:4" x14ac:dyDescent="0.3">
      <c r="C3">
        <v>1</v>
      </c>
      <c r="D3">
        <v>2</v>
      </c>
    </row>
    <row r="4" spans="2:4" x14ac:dyDescent="0.3">
      <c r="B4" t="s">
        <v>14</v>
      </c>
      <c r="C4" t="s">
        <v>15</v>
      </c>
      <c r="D4" t="s">
        <v>16</v>
      </c>
    </row>
    <row r="5" spans="2:4" x14ac:dyDescent="0.3">
      <c r="B5" t="s">
        <v>17</v>
      </c>
      <c r="C5" t="s">
        <v>18</v>
      </c>
      <c r="D5">
        <v>2000000</v>
      </c>
    </row>
    <row r="6" spans="2:4" x14ac:dyDescent="0.3">
      <c r="B6" t="s">
        <v>17</v>
      </c>
      <c r="C6" t="s">
        <v>19</v>
      </c>
      <c r="D6">
        <v>4000000</v>
      </c>
    </row>
    <row r="7" spans="2:4" x14ac:dyDescent="0.3">
      <c r="B7" t="s">
        <v>17</v>
      </c>
      <c r="C7" t="s">
        <v>20</v>
      </c>
      <c r="D7">
        <v>800000</v>
      </c>
    </row>
    <row r="8" spans="2:4" x14ac:dyDescent="0.3">
      <c r="B8" t="s">
        <v>17</v>
      </c>
      <c r="C8" t="s">
        <v>21</v>
      </c>
      <c r="D8">
        <v>600000</v>
      </c>
    </row>
    <row r="9" spans="2:4" x14ac:dyDescent="0.3">
      <c r="B9" t="s">
        <v>17</v>
      </c>
      <c r="C9" t="s">
        <v>22</v>
      </c>
      <c r="D9">
        <v>500000</v>
      </c>
    </row>
    <row r="10" spans="2:4" x14ac:dyDescent="0.3">
      <c r="B10" t="s">
        <v>23</v>
      </c>
      <c r="C10" t="s">
        <v>24</v>
      </c>
      <c r="D10">
        <v>100000</v>
      </c>
    </row>
    <row r="11" spans="2:4" x14ac:dyDescent="0.3">
      <c r="B11" t="s">
        <v>23</v>
      </c>
      <c r="C11" t="s">
        <v>25</v>
      </c>
      <c r="D11">
        <v>250000</v>
      </c>
    </row>
    <row r="12" spans="2:4" x14ac:dyDescent="0.3">
      <c r="B12" t="s">
        <v>23</v>
      </c>
      <c r="C12" t="s">
        <v>26</v>
      </c>
      <c r="D12">
        <v>500000</v>
      </c>
    </row>
    <row r="13" spans="2:4" x14ac:dyDescent="0.3">
      <c r="B13" t="s">
        <v>23</v>
      </c>
      <c r="C13" t="s">
        <v>27</v>
      </c>
      <c r="D13">
        <v>180000</v>
      </c>
    </row>
    <row r="14" spans="2:4" x14ac:dyDescent="0.3">
      <c r="B14" t="s">
        <v>23</v>
      </c>
      <c r="C14" t="s">
        <v>28</v>
      </c>
      <c r="D14">
        <v>80000</v>
      </c>
    </row>
    <row r="15" spans="2:4" x14ac:dyDescent="0.3">
      <c r="B15" t="s">
        <v>29</v>
      </c>
      <c r="C15" t="s">
        <v>30</v>
      </c>
      <c r="D15">
        <v>600000</v>
      </c>
    </row>
    <row r="16" spans="2:4" x14ac:dyDescent="0.3">
      <c r="B16" t="s">
        <v>29</v>
      </c>
      <c r="C16" t="s">
        <v>31</v>
      </c>
      <c r="D16">
        <v>200000</v>
      </c>
    </row>
    <row r="17" spans="2:4" x14ac:dyDescent="0.3">
      <c r="B17" t="s">
        <v>29</v>
      </c>
      <c r="C17" t="s">
        <v>32</v>
      </c>
      <c r="D17">
        <v>550000</v>
      </c>
    </row>
    <row r="18" spans="2:4" x14ac:dyDescent="0.3">
      <c r="B18" t="s">
        <v>29</v>
      </c>
      <c r="C18" t="s">
        <v>33</v>
      </c>
      <c r="D18">
        <v>2300000</v>
      </c>
    </row>
    <row r="19" spans="2:4" x14ac:dyDescent="0.3">
      <c r="B19" t="s">
        <v>29</v>
      </c>
      <c r="C19" t="s">
        <v>34</v>
      </c>
      <c r="D19">
        <v>3200000</v>
      </c>
    </row>
    <row r="20" spans="2:4" x14ac:dyDescent="0.3">
      <c r="B20" t="s">
        <v>29</v>
      </c>
      <c r="C20" t="s">
        <v>35</v>
      </c>
      <c r="D20"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4BCB-822B-4C20-8B65-2AFD302BB7E5}">
  <dimension ref="A3:B7"/>
  <sheetViews>
    <sheetView workbookViewId="0">
      <selection activeCell="B4" sqref="B4"/>
    </sheetView>
  </sheetViews>
  <sheetFormatPr baseColWidth="10" defaultRowHeight="14.4" x14ac:dyDescent="0.3"/>
  <cols>
    <col min="1" max="1" width="16.5546875" bestFit="1" customWidth="1"/>
    <col min="2" max="2" width="18" bestFit="1" customWidth="1"/>
  </cols>
  <sheetData>
    <row r="3" spans="1:2" x14ac:dyDescent="0.3">
      <c r="A3" s="9" t="s">
        <v>61</v>
      </c>
      <c r="B3" t="s">
        <v>60</v>
      </c>
    </row>
    <row r="4" spans="1:2" x14ac:dyDescent="0.3">
      <c r="A4" s="10" t="s">
        <v>58</v>
      </c>
      <c r="B4" s="4">
        <v>224060000</v>
      </c>
    </row>
    <row r="5" spans="1:2" x14ac:dyDescent="0.3">
      <c r="A5" s="10" t="s">
        <v>57</v>
      </c>
      <c r="B5" s="4">
        <v>168800000</v>
      </c>
    </row>
    <row r="6" spans="1:2" x14ac:dyDescent="0.3">
      <c r="A6" s="10" t="s">
        <v>59</v>
      </c>
      <c r="B6" s="4">
        <v>107340000</v>
      </c>
    </row>
    <row r="7" spans="1:2" x14ac:dyDescent="0.3">
      <c r="A7" s="10" t="s">
        <v>63</v>
      </c>
      <c r="B7" s="6">
        <v>500200000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E336-7831-4FE7-AF80-53F8D17937DC}">
  <dimension ref="A3:N504"/>
  <sheetViews>
    <sheetView topLeftCell="H1" zoomScale="160" zoomScaleNormal="160" workbookViewId="0">
      <selection activeCell="A3" sqref="A3:N3"/>
    </sheetView>
  </sheetViews>
  <sheetFormatPr baseColWidth="10" defaultRowHeight="14.4" x14ac:dyDescent="0.3"/>
  <cols>
    <col min="6" max="6" width="11.5546875" customWidth="1"/>
    <col min="7" max="7" width="16.109375" customWidth="1"/>
    <col min="8" max="8" width="16.44140625" customWidth="1"/>
    <col min="12" max="12" width="13.44140625" customWidth="1"/>
    <col min="13" max="13" width="22.77734375" customWidth="1"/>
    <col min="14" max="14" width="15.33203125" bestFit="1" customWidth="1"/>
  </cols>
  <sheetData>
    <row r="3" spans="1:14" x14ac:dyDescent="0.3">
      <c r="A3" s="2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15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</row>
    <row r="4" spans="1:14" x14ac:dyDescent="0.3">
      <c r="A4" s="1">
        <v>45292</v>
      </c>
      <c r="B4">
        <f>YEAR(A4)</f>
        <v>2024</v>
      </c>
      <c r="C4" t="str">
        <f>TEXT(A4,"mmmm")</f>
        <v>enero</v>
      </c>
      <c r="D4" t="s">
        <v>49</v>
      </c>
      <c r="E4" t="s">
        <v>1</v>
      </c>
      <c r="F4" cm="1">
        <f t="array" ref="F4:G4">TRANSPOSE(VLOOKUP(E4,COLABORADOR!$B$5:$D$15,{2;3},0))</f>
        <v>10753419</v>
      </c>
      <c r="G4" s="1">
        <v>33036</v>
      </c>
      <c r="H4" s="3">
        <f ca="1">YEAR(TODAY())-YEAR(G4)</f>
        <v>34</v>
      </c>
      <c r="I4" t="s">
        <v>18</v>
      </c>
      <c r="J4" t="str">
        <f>_xlfn.XLOOKUP(I4,Area!$C$5:$C$20,Area!$B$5:$B$20)</f>
        <v>Tecnología</v>
      </c>
      <c r="K4">
        <v>14</v>
      </c>
      <c r="L4" s="4">
        <f>_xlfn.XLOOKUP(I4,Area!$C$5:$C$20,Area!$D$5:$D$20)</f>
        <v>2000000</v>
      </c>
      <c r="M4" t="s">
        <v>57</v>
      </c>
      <c r="N4" s="5">
        <f>K4*L4</f>
        <v>28000000</v>
      </c>
    </row>
    <row r="5" spans="1:14" x14ac:dyDescent="0.3">
      <c r="A5" s="1">
        <v>45292</v>
      </c>
      <c r="B5">
        <f t="shared" ref="B5:B68" si="0">YEAR(A5)</f>
        <v>2024</v>
      </c>
      <c r="C5" t="str">
        <f t="shared" ref="C5:C68" si="1">TEXT(A5,"mmmm")</f>
        <v>enero</v>
      </c>
      <c r="D5" t="s">
        <v>50</v>
      </c>
      <c r="E5" t="s">
        <v>2</v>
      </c>
      <c r="F5" cm="1">
        <f t="array" ref="F5:G5">TRANSPOSE(VLOOKUP(E5,COLABORADOR!$B$5:$D$15,{2;3},0))</f>
        <v>12288359</v>
      </c>
      <c r="G5" s="1">
        <v>33768</v>
      </c>
      <c r="H5" s="3">
        <f t="shared" ref="H5:H68" ca="1" si="2">YEAR(TODAY())-YEAR(G5)</f>
        <v>32</v>
      </c>
      <c r="I5" t="s">
        <v>19</v>
      </c>
      <c r="J5" t="str">
        <f>_xlfn.XLOOKUP(I5,Area!$C$5:$C$20,Area!$B$5:$B$20)</f>
        <v>Tecnología</v>
      </c>
      <c r="K5">
        <v>13</v>
      </c>
      <c r="L5" s="4">
        <f>_xlfn.XLOOKUP(I5,Area!$C$5:$C$20,Area!$D$5:$D$20)</f>
        <v>4000000</v>
      </c>
      <c r="M5" t="s">
        <v>57</v>
      </c>
      <c r="N5" s="5">
        <f t="shared" ref="N5:N68" si="3">K5*L5</f>
        <v>52000000</v>
      </c>
    </row>
    <row r="6" spans="1:14" x14ac:dyDescent="0.3">
      <c r="A6" s="1">
        <v>45292</v>
      </c>
      <c r="B6">
        <f t="shared" si="0"/>
        <v>2024</v>
      </c>
      <c r="C6" t="str">
        <f t="shared" si="1"/>
        <v>enero</v>
      </c>
      <c r="D6" t="s">
        <v>51</v>
      </c>
      <c r="E6" t="s">
        <v>3</v>
      </c>
      <c r="F6" cm="1">
        <f t="array" ref="F6:G6">TRANSPOSE(VLOOKUP(E6,COLABORADOR!$B$5:$D$15,{2;3},0))</f>
        <v>11292119</v>
      </c>
      <c r="G6" s="1">
        <v>31212</v>
      </c>
      <c r="H6" s="3">
        <f t="shared" ca="1" si="2"/>
        <v>39</v>
      </c>
      <c r="I6" t="s">
        <v>20</v>
      </c>
      <c r="J6" t="str">
        <f>_xlfn.XLOOKUP(I6,Area!$C$5:$C$20,Area!$B$5:$B$20)</f>
        <v>Tecnología</v>
      </c>
      <c r="K6">
        <v>15</v>
      </c>
      <c r="L6" s="4">
        <f>_xlfn.XLOOKUP(I6,Area!$C$5:$C$20,Area!$D$5:$D$20)</f>
        <v>800000</v>
      </c>
      <c r="M6" t="s">
        <v>58</v>
      </c>
      <c r="N6" s="5">
        <f t="shared" si="3"/>
        <v>12000000</v>
      </c>
    </row>
    <row r="7" spans="1:14" x14ac:dyDescent="0.3">
      <c r="A7" s="1">
        <v>45292</v>
      </c>
      <c r="B7">
        <f t="shared" si="0"/>
        <v>2024</v>
      </c>
      <c r="C7" t="str">
        <f t="shared" si="1"/>
        <v>enero</v>
      </c>
      <c r="D7" t="s">
        <v>52</v>
      </c>
      <c r="E7" t="s">
        <v>4</v>
      </c>
      <c r="F7" cm="1">
        <f t="array" ref="F7:G7">TRANSPOSE(VLOOKUP(E7,COLABORADOR!$B$5:$D$15,{2;3},0))</f>
        <v>10946132</v>
      </c>
      <c r="G7" s="1">
        <v>30482</v>
      </c>
      <c r="H7" s="3">
        <f t="shared" ca="1" si="2"/>
        <v>41</v>
      </c>
      <c r="I7" t="s">
        <v>21</v>
      </c>
      <c r="J7" t="str">
        <f>_xlfn.XLOOKUP(I7,Area!$C$5:$C$20,Area!$B$5:$B$20)</f>
        <v>Tecnología</v>
      </c>
      <c r="K7">
        <v>17</v>
      </c>
      <c r="L7" s="4">
        <f>_xlfn.XLOOKUP(I7,Area!$C$5:$C$20,Area!$D$5:$D$20)</f>
        <v>600000</v>
      </c>
      <c r="M7" t="s">
        <v>58</v>
      </c>
      <c r="N7" s="5">
        <f t="shared" si="3"/>
        <v>10200000</v>
      </c>
    </row>
    <row r="8" spans="1:14" x14ac:dyDescent="0.3">
      <c r="A8" s="1">
        <v>45292</v>
      </c>
      <c r="B8">
        <f t="shared" si="0"/>
        <v>2024</v>
      </c>
      <c r="C8" t="str">
        <f t="shared" si="1"/>
        <v>enero</v>
      </c>
      <c r="D8" t="s">
        <v>53</v>
      </c>
      <c r="E8" t="s">
        <v>5</v>
      </c>
      <c r="F8" cm="1">
        <f t="array" ref="F8:G8">TRANSPOSE(VLOOKUP(E8,COLABORADOR!$B$5:$D$15,{2;3},0))</f>
        <v>11120413</v>
      </c>
      <c r="G8" s="1">
        <v>34866</v>
      </c>
      <c r="H8" s="3">
        <f t="shared" ca="1" si="2"/>
        <v>29</v>
      </c>
      <c r="I8" t="s">
        <v>22</v>
      </c>
      <c r="J8" t="str">
        <f>_xlfn.XLOOKUP(I8,Area!$C$5:$C$20,Area!$B$5:$B$20)</f>
        <v>Tecnología</v>
      </c>
      <c r="K8">
        <v>19</v>
      </c>
      <c r="L8" s="4">
        <f>_xlfn.XLOOKUP(I8,Area!$C$5:$C$20,Area!$D$5:$D$20)</f>
        <v>500000</v>
      </c>
      <c r="M8" t="s">
        <v>59</v>
      </c>
      <c r="N8" s="5">
        <f t="shared" si="3"/>
        <v>9500000</v>
      </c>
    </row>
    <row r="9" spans="1:14" x14ac:dyDescent="0.3">
      <c r="A9" s="1">
        <v>45292</v>
      </c>
      <c r="B9">
        <f t="shared" si="0"/>
        <v>2024</v>
      </c>
      <c r="C9" t="str">
        <f t="shared" si="1"/>
        <v>enero</v>
      </c>
      <c r="D9" t="s">
        <v>54</v>
      </c>
      <c r="E9" t="s">
        <v>6</v>
      </c>
      <c r="F9" cm="1">
        <f t="array" ref="F9:G9">TRANSPOSE(VLOOKUP(E9,COLABORADOR!$B$5:$D$15,{2;3},0))</f>
        <v>10238431</v>
      </c>
      <c r="G9" s="1">
        <v>35963</v>
      </c>
      <c r="H9" s="3">
        <f t="shared" ca="1" si="2"/>
        <v>26</v>
      </c>
      <c r="I9" t="s">
        <v>24</v>
      </c>
      <c r="J9" t="str">
        <f>_xlfn.XLOOKUP(I9,Area!$C$5:$C$20,Area!$B$5:$B$20)</f>
        <v>Textil</v>
      </c>
      <c r="K9">
        <v>10</v>
      </c>
      <c r="L9" s="4">
        <f>_xlfn.XLOOKUP(I9,Area!$C$5:$C$20,Area!$D$5:$D$20)</f>
        <v>100000</v>
      </c>
      <c r="M9" t="s">
        <v>59</v>
      </c>
      <c r="N9" s="5">
        <f t="shared" si="3"/>
        <v>1000000</v>
      </c>
    </row>
    <row r="10" spans="1:14" x14ac:dyDescent="0.3">
      <c r="A10" s="1">
        <v>45292</v>
      </c>
      <c r="B10">
        <f t="shared" si="0"/>
        <v>2024</v>
      </c>
      <c r="C10" t="str">
        <f t="shared" si="1"/>
        <v>enero</v>
      </c>
      <c r="D10" t="s">
        <v>55</v>
      </c>
      <c r="E10" t="s">
        <v>7</v>
      </c>
      <c r="F10" cm="1">
        <f t="array" ref="F10:G10">TRANSPOSE(VLOOKUP(E10,COLABORADOR!$B$5:$D$15,{2;3},0))</f>
        <v>10873390</v>
      </c>
      <c r="G10" s="1">
        <v>35234</v>
      </c>
      <c r="H10" s="3">
        <f t="shared" ca="1" si="2"/>
        <v>28</v>
      </c>
      <c r="I10" t="s">
        <v>25</v>
      </c>
      <c r="J10" t="str">
        <f>_xlfn.XLOOKUP(I10,Area!$C$5:$C$20,Area!$B$5:$B$20)</f>
        <v>Textil</v>
      </c>
      <c r="K10">
        <v>18</v>
      </c>
      <c r="L10" s="4">
        <f>_xlfn.XLOOKUP(I10,Area!$C$5:$C$20,Area!$D$5:$D$20)</f>
        <v>250000</v>
      </c>
      <c r="M10" t="s">
        <v>58</v>
      </c>
      <c r="N10" s="5">
        <f t="shared" si="3"/>
        <v>4500000</v>
      </c>
    </row>
    <row r="11" spans="1:14" x14ac:dyDescent="0.3">
      <c r="A11" s="1">
        <v>45292</v>
      </c>
      <c r="B11">
        <f t="shared" si="0"/>
        <v>2024</v>
      </c>
      <c r="C11" t="str">
        <f t="shared" si="1"/>
        <v>enero</v>
      </c>
      <c r="D11" t="s">
        <v>56</v>
      </c>
      <c r="E11" t="s">
        <v>8</v>
      </c>
      <c r="F11" cm="1">
        <f t="array" ref="F11:G11">TRANSPOSE(VLOOKUP(E11,COLABORADOR!$B$5:$D$15,{2;3},0))</f>
        <v>11891527</v>
      </c>
      <c r="G11" s="1">
        <v>32892</v>
      </c>
      <c r="H11" s="3">
        <f t="shared" ca="1" si="2"/>
        <v>34</v>
      </c>
      <c r="I11" t="s">
        <v>26</v>
      </c>
      <c r="J11" t="str">
        <f>_xlfn.XLOOKUP(I11,Area!$C$5:$C$20,Area!$B$5:$B$20)</f>
        <v>Textil</v>
      </c>
      <c r="K11">
        <v>18</v>
      </c>
      <c r="L11" s="4">
        <f>_xlfn.XLOOKUP(I11,Area!$C$5:$C$20,Area!$D$5:$D$20)</f>
        <v>500000</v>
      </c>
      <c r="M11" t="s">
        <v>57</v>
      </c>
      <c r="N11" s="5">
        <f t="shared" si="3"/>
        <v>9000000</v>
      </c>
    </row>
    <row r="12" spans="1:14" x14ac:dyDescent="0.3">
      <c r="A12" s="1">
        <v>45292</v>
      </c>
      <c r="B12">
        <f t="shared" si="0"/>
        <v>2024</v>
      </c>
      <c r="C12" t="str">
        <f t="shared" si="1"/>
        <v>enero</v>
      </c>
      <c r="D12" t="s">
        <v>49</v>
      </c>
      <c r="E12" t="s">
        <v>9</v>
      </c>
      <c r="F12" cm="1">
        <f t="array" ref="F12:G12">TRANSPOSE(VLOOKUP(E12,COLABORADOR!$B$5:$D$15,{2;3},0))</f>
        <v>10974143</v>
      </c>
      <c r="G12" s="1">
        <v>33074</v>
      </c>
      <c r="H12" s="3">
        <f t="shared" ca="1" si="2"/>
        <v>34</v>
      </c>
      <c r="I12" t="s">
        <v>27</v>
      </c>
      <c r="J12" t="str">
        <f>_xlfn.XLOOKUP(I12,Area!$C$5:$C$20,Area!$B$5:$B$20)</f>
        <v>Textil</v>
      </c>
      <c r="K12">
        <v>13</v>
      </c>
      <c r="L12" s="4">
        <f>_xlfn.XLOOKUP(I12,Area!$C$5:$C$20,Area!$D$5:$D$20)</f>
        <v>180000</v>
      </c>
      <c r="M12" t="s">
        <v>57</v>
      </c>
      <c r="N12" s="5">
        <f t="shared" si="3"/>
        <v>2340000</v>
      </c>
    </row>
    <row r="13" spans="1:14" x14ac:dyDescent="0.3">
      <c r="A13" s="1">
        <v>45292</v>
      </c>
      <c r="B13">
        <f t="shared" si="0"/>
        <v>2024</v>
      </c>
      <c r="C13" t="str">
        <f t="shared" si="1"/>
        <v>enero</v>
      </c>
      <c r="D13" t="s">
        <v>50</v>
      </c>
      <c r="E13" t="s">
        <v>10</v>
      </c>
      <c r="F13" cm="1">
        <f t="array" ref="F13:G13">TRANSPOSE(VLOOKUP(E13,COLABORADOR!$B$5:$D$15,{2;3},0))</f>
        <v>12147920</v>
      </c>
      <c r="G13" s="1">
        <v>32953</v>
      </c>
      <c r="H13" s="3">
        <f t="shared" ca="1" si="2"/>
        <v>34</v>
      </c>
      <c r="I13" t="s">
        <v>28</v>
      </c>
      <c r="J13" t="str">
        <f>_xlfn.XLOOKUP(I13,Area!$C$5:$C$20,Area!$B$5:$B$20)</f>
        <v>Textil</v>
      </c>
      <c r="K13">
        <v>18</v>
      </c>
      <c r="L13" s="4">
        <f>_xlfn.XLOOKUP(I13,Area!$C$5:$C$20,Area!$D$5:$D$20)</f>
        <v>80000</v>
      </c>
      <c r="M13" t="s">
        <v>57</v>
      </c>
      <c r="N13" s="5">
        <f t="shared" si="3"/>
        <v>1440000</v>
      </c>
    </row>
    <row r="14" spans="1:14" x14ac:dyDescent="0.3">
      <c r="A14" s="1">
        <v>45293</v>
      </c>
      <c r="B14">
        <f t="shared" si="0"/>
        <v>2024</v>
      </c>
      <c r="C14" t="str">
        <f t="shared" si="1"/>
        <v>enero</v>
      </c>
      <c r="D14" t="s">
        <v>51</v>
      </c>
      <c r="E14" t="s">
        <v>11</v>
      </c>
      <c r="F14" cm="1">
        <f t="array" ref="F14:G14">TRANSPOSE(VLOOKUP(E14,COLABORADOR!$B$5:$D$15,{2;3},0))</f>
        <v>12638169</v>
      </c>
      <c r="G14" s="1">
        <v>32985</v>
      </c>
      <c r="H14" s="3">
        <f t="shared" ca="1" si="2"/>
        <v>34</v>
      </c>
      <c r="I14" t="s">
        <v>30</v>
      </c>
      <c r="J14" t="str">
        <f>_xlfn.XLOOKUP(I14,Area!$C$5:$C$20,Area!$B$5:$B$20)</f>
        <v>Muebles</v>
      </c>
      <c r="K14">
        <v>11</v>
      </c>
      <c r="L14" s="4">
        <f>_xlfn.XLOOKUP(I14,Area!$C$5:$C$20,Area!$D$5:$D$20)</f>
        <v>600000</v>
      </c>
      <c r="M14" t="s">
        <v>59</v>
      </c>
      <c r="N14" s="5">
        <f t="shared" si="3"/>
        <v>6600000</v>
      </c>
    </row>
    <row r="15" spans="1:14" x14ac:dyDescent="0.3">
      <c r="A15" s="1">
        <v>45293</v>
      </c>
      <c r="B15">
        <f t="shared" si="0"/>
        <v>2024</v>
      </c>
      <c r="C15" t="str">
        <f t="shared" si="1"/>
        <v>enero</v>
      </c>
      <c r="D15" t="s">
        <v>52</v>
      </c>
      <c r="E15" t="s">
        <v>1</v>
      </c>
      <c r="F15" cm="1">
        <f t="array" ref="F15:G15">TRANSPOSE(VLOOKUP(E15,COLABORADOR!$B$5:$D$15,{2;3},0))</f>
        <v>10753419</v>
      </c>
      <c r="G15" s="1">
        <v>33036</v>
      </c>
      <c r="H15" s="3">
        <f t="shared" ca="1" si="2"/>
        <v>34</v>
      </c>
      <c r="I15" t="s">
        <v>31</v>
      </c>
      <c r="J15" t="str">
        <f>_xlfn.XLOOKUP(I15,Area!$C$5:$C$20,Area!$B$5:$B$20)</f>
        <v>Muebles</v>
      </c>
      <c r="K15">
        <v>13</v>
      </c>
      <c r="L15" s="4">
        <f>_xlfn.XLOOKUP(I15,Area!$C$5:$C$20,Area!$D$5:$D$20)</f>
        <v>200000</v>
      </c>
      <c r="M15" t="s">
        <v>58</v>
      </c>
      <c r="N15" s="5">
        <f t="shared" si="3"/>
        <v>2600000</v>
      </c>
    </row>
    <row r="16" spans="1:14" x14ac:dyDescent="0.3">
      <c r="A16" s="1">
        <v>45293</v>
      </c>
      <c r="B16">
        <f t="shared" si="0"/>
        <v>2024</v>
      </c>
      <c r="C16" t="str">
        <f t="shared" si="1"/>
        <v>enero</v>
      </c>
      <c r="D16" t="s">
        <v>53</v>
      </c>
      <c r="E16" t="s">
        <v>2</v>
      </c>
      <c r="F16" cm="1">
        <f t="array" ref="F16:G16">TRANSPOSE(VLOOKUP(E16,COLABORADOR!$B$5:$D$15,{2;3},0))</f>
        <v>12288359</v>
      </c>
      <c r="G16" s="1">
        <v>33768</v>
      </c>
      <c r="H16" s="3">
        <f t="shared" ca="1" si="2"/>
        <v>32</v>
      </c>
      <c r="I16" t="s">
        <v>32</v>
      </c>
      <c r="J16" t="str">
        <f>_xlfn.XLOOKUP(I16,Area!$C$5:$C$20,Area!$B$5:$B$20)</f>
        <v>Muebles</v>
      </c>
      <c r="K16">
        <v>13</v>
      </c>
      <c r="L16" s="4">
        <f>_xlfn.XLOOKUP(I16,Area!$C$5:$C$20,Area!$D$5:$D$20)</f>
        <v>550000</v>
      </c>
      <c r="M16" t="s">
        <v>58</v>
      </c>
      <c r="N16" s="5">
        <f t="shared" si="3"/>
        <v>7150000</v>
      </c>
    </row>
    <row r="17" spans="1:14" x14ac:dyDescent="0.3">
      <c r="A17" s="1">
        <v>45293</v>
      </c>
      <c r="B17">
        <f t="shared" si="0"/>
        <v>2024</v>
      </c>
      <c r="C17" t="str">
        <f t="shared" si="1"/>
        <v>enero</v>
      </c>
      <c r="D17" t="s">
        <v>54</v>
      </c>
      <c r="E17" t="s">
        <v>3</v>
      </c>
      <c r="F17" cm="1">
        <f t="array" ref="F17:G17">TRANSPOSE(VLOOKUP(E17,COLABORADOR!$B$5:$D$15,{2;3},0))</f>
        <v>11292119</v>
      </c>
      <c r="G17" s="1">
        <v>31212</v>
      </c>
      <c r="H17" s="3">
        <f t="shared" ca="1" si="2"/>
        <v>39</v>
      </c>
      <c r="I17" t="s">
        <v>33</v>
      </c>
      <c r="J17" t="str">
        <f>_xlfn.XLOOKUP(I17,Area!$C$5:$C$20,Area!$B$5:$B$20)</f>
        <v>Muebles</v>
      </c>
      <c r="K17">
        <v>11</v>
      </c>
      <c r="L17" s="4">
        <f>_xlfn.XLOOKUP(I17,Area!$C$5:$C$20,Area!$D$5:$D$20)</f>
        <v>2300000</v>
      </c>
      <c r="M17" t="s">
        <v>57</v>
      </c>
      <c r="N17" s="5">
        <f t="shared" si="3"/>
        <v>25300000</v>
      </c>
    </row>
    <row r="18" spans="1:14" x14ac:dyDescent="0.3">
      <c r="A18" s="1">
        <v>45293</v>
      </c>
      <c r="B18">
        <f t="shared" si="0"/>
        <v>2024</v>
      </c>
      <c r="C18" t="str">
        <f t="shared" si="1"/>
        <v>enero</v>
      </c>
      <c r="D18" t="s">
        <v>55</v>
      </c>
      <c r="E18" t="s">
        <v>4</v>
      </c>
      <c r="F18" cm="1">
        <f t="array" ref="F18:G18">TRANSPOSE(VLOOKUP(E18,COLABORADOR!$B$5:$D$15,{2;3},0))</f>
        <v>10946132</v>
      </c>
      <c r="G18" s="1">
        <v>30482</v>
      </c>
      <c r="H18" s="3">
        <f t="shared" ca="1" si="2"/>
        <v>41</v>
      </c>
      <c r="I18" t="s">
        <v>34</v>
      </c>
      <c r="J18" t="str">
        <f>_xlfn.XLOOKUP(I18,Area!$C$5:$C$20,Area!$B$5:$B$20)</f>
        <v>Muebles</v>
      </c>
      <c r="K18">
        <v>10</v>
      </c>
      <c r="L18" s="4">
        <f>_xlfn.XLOOKUP(I18,Area!$C$5:$C$20,Area!$D$5:$D$20)</f>
        <v>3200000</v>
      </c>
      <c r="M18" t="s">
        <v>57</v>
      </c>
      <c r="N18" s="5">
        <f t="shared" si="3"/>
        <v>32000000</v>
      </c>
    </row>
    <row r="19" spans="1:14" x14ac:dyDescent="0.3">
      <c r="A19" s="1">
        <v>45293</v>
      </c>
      <c r="B19">
        <f t="shared" si="0"/>
        <v>2024</v>
      </c>
      <c r="C19" t="str">
        <f t="shared" si="1"/>
        <v>enero</v>
      </c>
      <c r="D19" t="s">
        <v>56</v>
      </c>
      <c r="E19" t="s">
        <v>5</v>
      </c>
      <c r="F19" cm="1">
        <f t="array" ref="F19:G19">TRANSPOSE(VLOOKUP(E19,COLABORADOR!$B$5:$D$15,{2;3},0))</f>
        <v>11120413</v>
      </c>
      <c r="G19" s="1">
        <v>34866</v>
      </c>
      <c r="H19" s="3">
        <f t="shared" ca="1" si="2"/>
        <v>29</v>
      </c>
      <c r="I19" t="s">
        <v>35</v>
      </c>
      <c r="J19" t="str">
        <f>_xlfn.XLOOKUP(I19,Area!$C$5:$C$20,Area!$B$5:$B$20)</f>
        <v>Muebles</v>
      </c>
      <c r="K19">
        <v>10</v>
      </c>
      <c r="L19" s="4">
        <f>_xlfn.XLOOKUP(I19,Area!$C$5:$C$20,Area!$D$5:$D$20)</f>
        <v>1500000</v>
      </c>
      <c r="M19" t="s">
        <v>59</v>
      </c>
      <c r="N19" s="5">
        <f t="shared" si="3"/>
        <v>15000000</v>
      </c>
    </row>
    <row r="20" spans="1:14" x14ac:dyDescent="0.3">
      <c r="A20" s="1">
        <v>45293</v>
      </c>
      <c r="B20">
        <f t="shared" si="0"/>
        <v>2024</v>
      </c>
      <c r="C20" t="str">
        <f t="shared" si="1"/>
        <v>enero</v>
      </c>
      <c r="D20" t="s">
        <v>49</v>
      </c>
      <c r="E20" t="s">
        <v>6</v>
      </c>
      <c r="F20" cm="1">
        <f t="array" ref="F20:G20">TRANSPOSE(VLOOKUP(E20,COLABORADOR!$B$5:$D$15,{2;3},0))</f>
        <v>10238431</v>
      </c>
      <c r="G20" s="1">
        <v>35963</v>
      </c>
      <c r="H20" s="3">
        <f t="shared" ca="1" si="2"/>
        <v>26</v>
      </c>
      <c r="I20" t="s">
        <v>18</v>
      </c>
      <c r="J20" t="str">
        <f>_xlfn.XLOOKUP(I20,Area!$C$5:$C$20,Area!$B$5:$B$20)</f>
        <v>Tecnología</v>
      </c>
      <c r="K20">
        <v>12</v>
      </c>
      <c r="L20" s="4">
        <f>_xlfn.XLOOKUP(I20,Area!$C$5:$C$20,Area!$D$5:$D$20)</f>
        <v>2000000</v>
      </c>
      <c r="M20" t="s">
        <v>58</v>
      </c>
      <c r="N20" s="5">
        <f t="shared" si="3"/>
        <v>24000000</v>
      </c>
    </row>
    <row r="21" spans="1:14" x14ac:dyDescent="0.3">
      <c r="A21" s="1">
        <v>45293</v>
      </c>
      <c r="B21">
        <f t="shared" si="0"/>
        <v>2024</v>
      </c>
      <c r="C21" t="str">
        <f t="shared" si="1"/>
        <v>enero</v>
      </c>
      <c r="D21" t="s">
        <v>50</v>
      </c>
      <c r="E21" t="s">
        <v>7</v>
      </c>
      <c r="F21" cm="1">
        <f t="array" ref="F21:G21">TRANSPOSE(VLOOKUP(E21,COLABORADOR!$B$5:$D$15,{2;3},0))</f>
        <v>10873390</v>
      </c>
      <c r="G21" s="1">
        <v>35234</v>
      </c>
      <c r="H21" s="3">
        <f t="shared" ca="1" si="2"/>
        <v>28</v>
      </c>
      <c r="I21" t="s">
        <v>19</v>
      </c>
      <c r="J21" t="str">
        <f>_xlfn.XLOOKUP(I21,Area!$C$5:$C$20,Area!$B$5:$B$20)</f>
        <v>Tecnología</v>
      </c>
      <c r="K21">
        <v>13</v>
      </c>
      <c r="L21" s="4">
        <f>_xlfn.XLOOKUP(I21,Area!$C$5:$C$20,Area!$D$5:$D$20)</f>
        <v>4000000</v>
      </c>
      <c r="M21" t="s">
        <v>59</v>
      </c>
      <c r="N21" s="5">
        <f t="shared" si="3"/>
        <v>52000000</v>
      </c>
    </row>
    <row r="22" spans="1:14" x14ac:dyDescent="0.3">
      <c r="A22" s="1">
        <v>45293</v>
      </c>
      <c r="B22">
        <f t="shared" si="0"/>
        <v>2024</v>
      </c>
      <c r="C22" t="str">
        <f t="shared" si="1"/>
        <v>enero</v>
      </c>
      <c r="D22" t="s">
        <v>51</v>
      </c>
      <c r="E22" t="s">
        <v>8</v>
      </c>
      <c r="F22" cm="1">
        <f t="array" ref="F22:G22">TRANSPOSE(VLOOKUP(E22,COLABORADOR!$B$5:$D$15,{2;3},0))</f>
        <v>11891527</v>
      </c>
      <c r="G22" s="1">
        <v>32892</v>
      </c>
      <c r="H22" s="3">
        <f t="shared" ca="1" si="2"/>
        <v>34</v>
      </c>
      <c r="I22" t="s">
        <v>20</v>
      </c>
      <c r="J22" t="str">
        <f>_xlfn.XLOOKUP(I22,Area!$C$5:$C$20,Area!$B$5:$B$20)</f>
        <v>Tecnología</v>
      </c>
      <c r="K22">
        <v>20</v>
      </c>
      <c r="L22" s="4">
        <f>_xlfn.XLOOKUP(I22,Area!$C$5:$C$20,Area!$D$5:$D$20)</f>
        <v>800000</v>
      </c>
      <c r="M22" t="s">
        <v>57</v>
      </c>
      <c r="N22" s="5">
        <f t="shared" si="3"/>
        <v>16000000</v>
      </c>
    </row>
    <row r="23" spans="1:14" x14ac:dyDescent="0.3">
      <c r="A23" s="1">
        <v>45293</v>
      </c>
      <c r="B23">
        <f t="shared" si="0"/>
        <v>2024</v>
      </c>
      <c r="C23" t="str">
        <f t="shared" si="1"/>
        <v>enero</v>
      </c>
      <c r="D23" t="s">
        <v>52</v>
      </c>
      <c r="E23" t="s">
        <v>9</v>
      </c>
      <c r="F23" cm="1">
        <f t="array" ref="F23:G23">TRANSPOSE(VLOOKUP(E23,COLABORADOR!$B$5:$D$15,{2;3},0))</f>
        <v>10974143</v>
      </c>
      <c r="G23" s="1">
        <v>33074</v>
      </c>
      <c r="H23" s="3">
        <f t="shared" ca="1" si="2"/>
        <v>34</v>
      </c>
      <c r="I23" t="s">
        <v>21</v>
      </c>
      <c r="J23" t="str">
        <f>_xlfn.XLOOKUP(I23,Area!$C$5:$C$20,Area!$B$5:$B$20)</f>
        <v>Tecnología</v>
      </c>
      <c r="K23">
        <v>17</v>
      </c>
      <c r="L23" s="4">
        <f>_xlfn.XLOOKUP(I23,Area!$C$5:$C$20,Area!$D$5:$D$20)</f>
        <v>600000</v>
      </c>
      <c r="M23" t="s">
        <v>59</v>
      </c>
      <c r="N23" s="5">
        <f t="shared" si="3"/>
        <v>10200000</v>
      </c>
    </row>
    <row r="24" spans="1:14" x14ac:dyDescent="0.3">
      <c r="A24" s="1">
        <v>45294</v>
      </c>
      <c r="B24">
        <f t="shared" si="0"/>
        <v>2024</v>
      </c>
      <c r="C24" t="str">
        <f t="shared" si="1"/>
        <v>enero</v>
      </c>
      <c r="D24" t="s">
        <v>53</v>
      </c>
      <c r="E24" t="s">
        <v>10</v>
      </c>
      <c r="F24" cm="1">
        <f t="array" ref="F24:G24">TRANSPOSE(VLOOKUP(E24,COLABORADOR!$B$5:$D$15,{2;3},0))</f>
        <v>12147920</v>
      </c>
      <c r="G24" s="1">
        <v>32953</v>
      </c>
      <c r="H24" s="3">
        <f t="shared" ca="1" si="2"/>
        <v>34</v>
      </c>
      <c r="I24" t="s">
        <v>22</v>
      </c>
      <c r="J24" t="str">
        <f>_xlfn.XLOOKUP(I24,Area!$C$5:$C$20,Area!$B$5:$B$20)</f>
        <v>Tecnología</v>
      </c>
      <c r="K24">
        <v>12</v>
      </c>
      <c r="L24" s="4">
        <f>_xlfn.XLOOKUP(I24,Area!$C$5:$C$20,Area!$D$5:$D$20)</f>
        <v>500000</v>
      </c>
      <c r="M24" t="s">
        <v>59</v>
      </c>
      <c r="N24" s="5">
        <f t="shared" si="3"/>
        <v>6000000</v>
      </c>
    </row>
    <row r="25" spans="1:14" x14ac:dyDescent="0.3">
      <c r="A25" s="1">
        <v>45294</v>
      </c>
      <c r="B25">
        <f t="shared" si="0"/>
        <v>2024</v>
      </c>
      <c r="C25" t="str">
        <f t="shared" si="1"/>
        <v>enero</v>
      </c>
      <c r="D25" t="s">
        <v>54</v>
      </c>
      <c r="E25" t="s">
        <v>11</v>
      </c>
      <c r="F25" cm="1">
        <f t="array" ref="F25:G25">TRANSPOSE(VLOOKUP(E25,COLABORADOR!$B$5:$D$15,{2;3},0))</f>
        <v>12638169</v>
      </c>
      <c r="G25" s="1">
        <v>32985</v>
      </c>
      <c r="H25" s="3">
        <f t="shared" ca="1" si="2"/>
        <v>34</v>
      </c>
      <c r="I25" t="s">
        <v>24</v>
      </c>
      <c r="J25" t="str">
        <f>_xlfn.XLOOKUP(I25,Area!$C$5:$C$20,Area!$B$5:$B$20)</f>
        <v>Textil</v>
      </c>
      <c r="K25">
        <v>16</v>
      </c>
      <c r="L25" s="4">
        <f>_xlfn.XLOOKUP(I25,Area!$C$5:$C$20,Area!$D$5:$D$20)</f>
        <v>100000</v>
      </c>
      <c r="M25" t="s">
        <v>58</v>
      </c>
      <c r="N25" s="5">
        <f t="shared" si="3"/>
        <v>1600000</v>
      </c>
    </row>
    <row r="26" spans="1:14" x14ac:dyDescent="0.3">
      <c r="A26" s="1">
        <v>45294</v>
      </c>
      <c r="B26">
        <f t="shared" si="0"/>
        <v>2024</v>
      </c>
      <c r="C26" t="str">
        <f t="shared" si="1"/>
        <v>enero</v>
      </c>
      <c r="D26" t="s">
        <v>55</v>
      </c>
      <c r="E26" t="s">
        <v>1</v>
      </c>
      <c r="F26" cm="1">
        <f t="array" ref="F26:G26">TRANSPOSE(VLOOKUP(E26,COLABORADOR!$B$5:$D$15,{2;3},0))</f>
        <v>10753419</v>
      </c>
      <c r="G26" s="1">
        <v>33036</v>
      </c>
      <c r="H26" s="3">
        <f t="shared" ca="1" si="2"/>
        <v>34</v>
      </c>
      <c r="I26" t="s">
        <v>25</v>
      </c>
      <c r="J26" t="str">
        <f>_xlfn.XLOOKUP(I26,Area!$C$5:$C$20,Area!$B$5:$B$20)</f>
        <v>Textil</v>
      </c>
      <c r="K26">
        <v>20</v>
      </c>
      <c r="L26" s="4">
        <f>_xlfn.XLOOKUP(I26,Area!$C$5:$C$20,Area!$D$5:$D$20)</f>
        <v>250000</v>
      </c>
      <c r="M26" t="s">
        <v>59</v>
      </c>
      <c r="N26" s="5">
        <f t="shared" si="3"/>
        <v>5000000</v>
      </c>
    </row>
    <row r="27" spans="1:14" x14ac:dyDescent="0.3">
      <c r="A27" s="1">
        <v>45294</v>
      </c>
      <c r="B27">
        <f t="shared" si="0"/>
        <v>2024</v>
      </c>
      <c r="C27" t="str">
        <f t="shared" si="1"/>
        <v>enero</v>
      </c>
      <c r="D27" t="s">
        <v>56</v>
      </c>
      <c r="E27" t="s">
        <v>2</v>
      </c>
      <c r="F27" cm="1">
        <f t="array" ref="F27:G27">TRANSPOSE(VLOOKUP(E27,COLABORADOR!$B$5:$D$15,{2;3},0))</f>
        <v>12288359</v>
      </c>
      <c r="G27" s="1">
        <v>33768</v>
      </c>
      <c r="H27" s="3">
        <f t="shared" ca="1" si="2"/>
        <v>32</v>
      </c>
      <c r="I27" t="s">
        <v>26</v>
      </c>
      <c r="J27" t="str">
        <f>_xlfn.XLOOKUP(I27,Area!$C$5:$C$20,Area!$B$5:$B$20)</f>
        <v>Textil</v>
      </c>
      <c r="K27">
        <v>11</v>
      </c>
      <c r="L27" s="4">
        <f>_xlfn.XLOOKUP(I27,Area!$C$5:$C$20,Area!$D$5:$D$20)</f>
        <v>500000</v>
      </c>
      <c r="M27" t="s">
        <v>57</v>
      </c>
      <c r="N27" s="5">
        <f t="shared" si="3"/>
        <v>5500000</v>
      </c>
    </row>
    <row r="28" spans="1:14" x14ac:dyDescent="0.3">
      <c r="A28" s="1">
        <v>45294</v>
      </c>
      <c r="B28">
        <f t="shared" si="0"/>
        <v>2024</v>
      </c>
      <c r="C28" t="str">
        <f t="shared" si="1"/>
        <v>enero</v>
      </c>
      <c r="D28" t="s">
        <v>49</v>
      </c>
      <c r="E28" t="s">
        <v>3</v>
      </c>
      <c r="F28" cm="1">
        <f t="array" ref="F28:G28">TRANSPOSE(VLOOKUP(E28,COLABORADOR!$B$5:$D$15,{2;3},0))</f>
        <v>11292119</v>
      </c>
      <c r="G28" s="1">
        <v>31212</v>
      </c>
      <c r="H28" s="3">
        <f t="shared" ca="1" si="2"/>
        <v>39</v>
      </c>
      <c r="I28" t="s">
        <v>27</v>
      </c>
      <c r="J28" t="str">
        <f>_xlfn.XLOOKUP(I28,Area!$C$5:$C$20,Area!$B$5:$B$20)</f>
        <v>Textil</v>
      </c>
      <c r="K28">
        <v>19</v>
      </c>
      <c r="L28" s="4">
        <f>_xlfn.XLOOKUP(I28,Area!$C$5:$C$20,Area!$D$5:$D$20)</f>
        <v>180000</v>
      </c>
      <c r="M28" t="s">
        <v>59</v>
      </c>
      <c r="N28" s="5">
        <f t="shared" si="3"/>
        <v>3420000</v>
      </c>
    </row>
    <row r="29" spans="1:14" x14ac:dyDescent="0.3">
      <c r="A29" s="1">
        <v>45294</v>
      </c>
      <c r="B29">
        <f t="shared" si="0"/>
        <v>2024</v>
      </c>
      <c r="C29" t="str">
        <f t="shared" si="1"/>
        <v>enero</v>
      </c>
      <c r="D29" t="s">
        <v>50</v>
      </c>
      <c r="E29" t="s">
        <v>4</v>
      </c>
      <c r="F29" cm="1">
        <f t="array" ref="F29:G29">TRANSPOSE(VLOOKUP(E29,COLABORADOR!$B$5:$D$15,{2;3},0))</f>
        <v>10946132</v>
      </c>
      <c r="G29" s="1">
        <v>30482</v>
      </c>
      <c r="H29" s="3">
        <f t="shared" ca="1" si="2"/>
        <v>41</v>
      </c>
      <c r="I29" t="s">
        <v>28</v>
      </c>
      <c r="J29" t="str">
        <f>_xlfn.XLOOKUP(I29,Area!$C$5:$C$20,Area!$B$5:$B$20)</f>
        <v>Textil</v>
      </c>
      <c r="K29">
        <v>20</v>
      </c>
      <c r="L29" s="4">
        <f>_xlfn.XLOOKUP(I29,Area!$C$5:$C$20,Area!$D$5:$D$20)</f>
        <v>80000</v>
      </c>
      <c r="M29" t="s">
        <v>57</v>
      </c>
      <c r="N29" s="5">
        <f t="shared" si="3"/>
        <v>1600000</v>
      </c>
    </row>
    <row r="30" spans="1:14" x14ac:dyDescent="0.3">
      <c r="A30" s="1">
        <v>45294</v>
      </c>
      <c r="B30">
        <f t="shared" si="0"/>
        <v>2024</v>
      </c>
      <c r="C30" t="str">
        <f t="shared" si="1"/>
        <v>enero</v>
      </c>
      <c r="D30" t="s">
        <v>51</v>
      </c>
      <c r="E30" t="s">
        <v>5</v>
      </c>
      <c r="F30" cm="1">
        <f t="array" ref="F30:G30">TRANSPOSE(VLOOKUP(E30,COLABORADOR!$B$5:$D$15,{2;3},0))</f>
        <v>11120413</v>
      </c>
      <c r="G30" s="1">
        <v>34866</v>
      </c>
      <c r="H30" s="3">
        <f t="shared" ca="1" si="2"/>
        <v>29</v>
      </c>
      <c r="I30" t="s">
        <v>30</v>
      </c>
      <c r="J30" t="str">
        <f>_xlfn.XLOOKUP(I30,Area!$C$5:$C$20,Area!$B$5:$B$20)</f>
        <v>Muebles</v>
      </c>
      <c r="K30">
        <v>18</v>
      </c>
      <c r="L30" s="4">
        <f>_xlfn.XLOOKUP(I30,Area!$C$5:$C$20,Area!$D$5:$D$20)</f>
        <v>600000</v>
      </c>
      <c r="M30" t="s">
        <v>58</v>
      </c>
      <c r="N30" s="5">
        <f t="shared" si="3"/>
        <v>10800000</v>
      </c>
    </row>
    <row r="31" spans="1:14" x14ac:dyDescent="0.3">
      <c r="A31" s="1">
        <v>45294</v>
      </c>
      <c r="B31">
        <f t="shared" si="0"/>
        <v>2024</v>
      </c>
      <c r="C31" t="str">
        <f t="shared" si="1"/>
        <v>enero</v>
      </c>
      <c r="D31" t="s">
        <v>52</v>
      </c>
      <c r="E31" t="s">
        <v>6</v>
      </c>
      <c r="F31" cm="1">
        <f t="array" ref="F31:G31">TRANSPOSE(VLOOKUP(E31,COLABORADOR!$B$5:$D$15,{2;3},0))</f>
        <v>10238431</v>
      </c>
      <c r="G31" s="1">
        <v>35963</v>
      </c>
      <c r="H31" s="3">
        <f t="shared" ca="1" si="2"/>
        <v>26</v>
      </c>
      <c r="I31" t="s">
        <v>31</v>
      </c>
      <c r="J31" t="str">
        <f>_xlfn.XLOOKUP(I31,Area!$C$5:$C$20,Area!$B$5:$B$20)</f>
        <v>Muebles</v>
      </c>
      <c r="K31">
        <v>17</v>
      </c>
      <c r="L31" s="4">
        <f>_xlfn.XLOOKUP(I31,Area!$C$5:$C$20,Area!$D$5:$D$20)</f>
        <v>200000</v>
      </c>
      <c r="M31" t="s">
        <v>58</v>
      </c>
      <c r="N31" s="5">
        <f t="shared" si="3"/>
        <v>3400000</v>
      </c>
    </row>
    <row r="32" spans="1:14" x14ac:dyDescent="0.3">
      <c r="A32" s="1">
        <v>45294</v>
      </c>
      <c r="B32">
        <f t="shared" si="0"/>
        <v>2024</v>
      </c>
      <c r="C32" t="str">
        <f t="shared" si="1"/>
        <v>enero</v>
      </c>
      <c r="D32" t="s">
        <v>53</v>
      </c>
      <c r="E32" t="s">
        <v>7</v>
      </c>
      <c r="F32" cm="1">
        <f t="array" ref="F32:G32">TRANSPOSE(VLOOKUP(E32,COLABORADOR!$B$5:$D$15,{2;3},0))</f>
        <v>10873390</v>
      </c>
      <c r="G32" s="1">
        <v>35234</v>
      </c>
      <c r="H32" s="3">
        <f t="shared" ca="1" si="2"/>
        <v>28</v>
      </c>
      <c r="I32" t="s">
        <v>32</v>
      </c>
      <c r="J32" t="str">
        <f>_xlfn.XLOOKUP(I32,Area!$C$5:$C$20,Area!$B$5:$B$20)</f>
        <v>Muebles</v>
      </c>
      <c r="K32">
        <v>10</v>
      </c>
      <c r="L32" s="4">
        <f>_xlfn.XLOOKUP(I32,Area!$C$5:$C$20,Area!$D$5:$D$20)</f>
        <v>550000</v>
      </c>
      <c r="M32" t="s">
        <v>59</v>
      </c>
      <c r="N32" s="5">
        <f t="shared" si="3"/>
        <v>5500000</v>
      </c>
    </row>
    <row r="33" spans="1:14" x14ac:dyDescent="0.3">
      <c r="A33" s="1">
        <v>45294</v>
      </c>
      <c r="B33">
        <f t="shared" si="0"/>
        <v>2024</v>
      </c>
      <c r="C33" t="str">
        <f t="shared" si="1"/>
        <v>enero</v>
      </c>
      <c r="D33" t="s">
        <v>54</v>
      </c>
      <c r="E33" t="s">
        <v>8</v>
      </c>
      <c r="F33" cm="1">
        <f t="array" ref="F33:G33">TRANSPOSE(VLOOKUP(E33,COLABORADOR!$B$5:$D$15,{2;3},0))</f>
        <v>11891527</v>
      </c>
      <c r="G33" s="1">
        <v>32892</v>
      </c>
      <c r="H33" s="3">
        <f t="shared" ca="1" si="2"/>
        <v>34</v>
      </c>
      <c r="I33" t="s">
        <v>33</v>
      </c>
      <c r="J33" t="str">
        <f>_xlfn.XLOOKUP(I33,Area!$C$5:$C$20,Area!$B$5:$B$20)</f>
        <v>Muebles</v>
      </c>
      <c r="K33">
        <v>14</v>
      </c>
      <c r="L33" s="4">
        <f>_xlfn.XLOOKUP(I33,Area!$C$5:$C$20,Area!$D$5:$D$20)</f>
        <v>2300000</v>
      </c>
      <c r="M33" t="s">
        <v>59</v>
      </c>
      <c r="N33" s="5">
        <f t="shared" si="3"/>
        <v>32200000</v>
      </c>
    </row>
    <row r="34" spans="1:14" x14ac:dyDescent="0.3">
      <c r="A34" s="1">
        <v>45295</v>
      </c>
      <c r="B34">
        <f t="shared" si="0"/>
        <v>2024</v>
      </c>
      <c r="C34" t="str">
        <f t="shared" si="1"/>
        <v>enero</v>
      </c>
      <c r="D34" t="s">
        <v>55</v>
      </c>
      <c r="E34" t="s">
        <v>9</v>
      </c>
      <c r="F34" cm="1">
        <f t="array" ref="F34:G34">TRANSPOSE(VLOOKUP(E34,COLABORADOR!$B$5:$D$15,{2;3},0))</f>
        <v>10974143</v>
      </c>
      <c r="G34" s="1">
        <v>33074</v>
      </c>
      <c r="H34" s="3">
        <f t="shared" ca="1" si="2"/>
        <v>34</v>
      </c>
      <c r="I34" t="s">
        <v>34</v>
      </c>
      <c r="J34" t="str">
        <f>_xlfn.XLOOKUP(I34,Area!$C$5:$C$20,Area!$B$5:$B$20)</f>
        <v>Muebles</v>
      </c>
      <c r="K34">
        <v>14</v>
      </c>
      <c r="L34" s="4">
        <f>_xlfn.XLOOKUP(I34,Area!$C$5:$C$20,Area!$D$5:$D$20)</f>
        <v>3200000</v>
      </c>
      <c r="M34" t="s">
        <v>59</v>
      </c>
      <c r="N34" s="5">
        <f t="shared" si="3"/>
        <v>44800000</v>
      </c>
    </row>
    <row r="35" spans="1:14" x14ac:dyDescent="0.3">
      <c r="A35" s="1">
        <v>45295</v>
      </c>
      <c r="B35">
        <f t="shared" si="0"/>
        <v>2024</v>
      </c>
      <c r="C35" t="str">
        <f t="shared" si="1"/>
        <v>enero</v>
      </c>
      <c r="D35" t="s">
        <v>56</v>
      </c>
      <c r="E35" t="s">
        <v>10</v>
      </c>
      <c r="F35" cm="1">
        <f t="array" ref="F35:G35">TRANSPOSE(VLOOKUP(E35,COLABORADOR!$B$5:$D$15,{2;3},0))</f>
        <v>12147920</v>
      </c>
      <c r="G35" s="1">
        <v>32953</v>
      </c>
      <c r="H35" s="3">
        <f t="shared" ca="1" si="2"/>
        <v>34</v>
      </c>
      <c r="I35" t="s">
        <v>35</v>
      </c>
      <c r="J35" t="str">
        <f>_xlfn.XLOOKUP(I35,Area!$C$5:$C$20,Area!$B$5:$B$20)</f>
        <v>Muebles</v>
      </c>
      <c r="K35">
        <v>14</v>
      </c>
      <c r="L35" s="4">
        <f>_xlfn.XLOOKUP(I35,Area!$C$5:$C$20,Area!$D$5:$D$20)</f>
        <v>1500000</v>
      </c>
      <c r="M35" t="s">
        <v>59</v>
      </c>
      <c r="N35" s="5">
        <f t="shared" si="3"/>
        <v>21000000</v>
      </c>
    </row>
    <row r="36" spans="1:14" x14ac:dyDescent="0.3">
      <c r="A36" s="1">
        <v>45295</v>
      </c>
      <c r="B36">
        <f t="shared" si="0"/>
        <v>2024</v>
      </c>
      <c r="C36" t="str">
        <f t="shared" si="1"/>
        <v>enero</v>
      </c>
      <c r="D36" t="s">
        <v>49</v>
      </c>
      <c r="E36" t="s">
        <v>11</v>
      </c>
      <c r="F36" cm="1">
        <f t="array" ref="F36:G36">TRANSPOSE(VLOOKUP(E36,COLABORADOR!$B$5:$D$15,{2;3},0))</f>
        <v>12638169</v>
      </c>
      <c r="G36" s="1">
        <v>32985</v>
      </c>
      <c r="H36" s="3">
        <f t="shared" ca="1" si="2"/>
        <v>34</v>
      </c>
      <c r="I36" t="s">
        <v>18</v>
      </c>
      <c r="J36" t="str">
        <f>_xlfn.XLOOKUP(I36,Area!$C$5:$C$20,Area!$B$5:$B$20)</f>
        <v>Tecnología</v>
      </c>
      <c r="K36">
        <v>19</v>
      </c>
      <c r="L36" s="4">
        <f>_xlfn.XLOOKUP(I36,Area!$C$5:$C$20,Area!$D$5:$D$20)</f>
        <v>2000000</v>
      </c>
      <c r="M36" t="s">
        <v>58</v>
      </c>
      <c r="N36" s="5">
        <f t="shared" si="3"/>
        <v>38000000</v>
      </c>
    </row>
    <row r="37" spans="1:14" x14ac:dyDescent="0.3">
      <c r="A37" s="1">
        <v>45295</v>
      </c>
      <c r="B37">
        <f t="shared" si="0"/>
        <v>2024</v>
      </c>
      <c r="C37" t="str">
        <f t="shared" si="1"/>
        <v>enero</v>
      </c>
      <c r="D37" t="s">
        <v>50</v>
      </c>
      <c r="E37" t="s">
        <v>1</v>
      </c>
      <c r="F37" cm="1">
        <f t="array" ref="F37:G37">TRANSPOSE(VLOOKUP(E37,COLABORADOR!$B$5:$D$15,{2;3},0))</f>
        <v>10753419</v>
      </c>
      <c r="G37" s="1">
        <v>33036</v>
      </c>
      <c r="H37" s="3">
        <f t="shared" ca="1" si="2"/>
        <v>34</v>
      </c>
      <c r="I37" t="s">
        <v>19</v>
      </c>
      <c r="J37" t="str">
        <f>_xlfn.XLOOKUP(I37,Area!$C$5:$C$20,Area!$B$5:$B$20)</f>
        <v>Tecnología</v>
      </c>
      <c r="K37">
        <v>12</v>
      </c>
      <c r="L37" s="4">
        <f>_xlfn.XLOOKUP(I37,Area!$C$5:$C$20,Area!$D$5:$D$20)</f>
        <v>4000000</v>
      </c>
      <c r="M37" t="s">
        <v>57</v>
      </c>
      <c r="N37" s="5">
        <f t="shared" si="3"/>
        <v>48000000</v>
      </c>
    </row>
    <row r="38" spans="1:14" x14ac:dyDescent="0.3">
      <c r="A38" s="1">
        <v>45295</v>
      </c>
      <c r="B38">
        <f t="shared" si="0"/>
        <v>2024</v>
      </c>
      <c r="C38" t="str">
        <f t="shared" si="1"/>
        <v>enero</v>
      </c>
      <c r="D38" t="s">
        <v>51</v>
      </c>
      <c r="E38" t="s">
        <v>2</v>
      </c>
      <c r="F38" cm="1">
        <f t="array" ref="F38:G38">TRANSPOSE(VLOOKUP(E38,COLABORADOR!$B$5:$D$15,{2;3},0))</f>
        <v>12288359</v>
      </c>
      <c r="G38" s="1">
        <v>33768</v>
      </c>
      <c r="H38" s="3">
        <f t="shared" ca="1" si="2"/>
        <v>32</v>
      </c>
      <c r="I38" t="s">
        <v>20</v>
      </c>
      <c r="J38" t="str">
        <f>_xlfn.XLOOKUP(I38,Area!$C$5:$C$20,Area!$B$5:$B$20)</f>
        <v>Tecnología</v>
      </c>
      <c r="K38">
        <v>10</v>
      </c>
      <c r="L38" s="4">
        <f>_xlfn.XLOOKUP(I38,Area!$C$5:$C$20,Area!$D$5:$D$20)</f>
        <v>800000</v>
      </c>
      <c r="M38" t="s">
        <v>58</v>
      </c>
      <c r="N38" s="5">
        <f t="shared" si="3"/>
        <v>8000000</v>
      </c>
    </row>
    <row r="39" spans="1:14" x14ac:dyDescent="0.3">
      <c r="A39" s="1">
        <v>45295</v>
      </c>
      <c r="B39">
        <f t="shared" si="0"/>
        <v>2024</v>
      </c>
      <c r="C39" t="str">
        <f t="shared" si="1"/>
        <v>enero</v>
      </c>
      <c r="D39" t="s">
        <v>52</v>
      </c>
      <c r="E39" t="s">
        <v>3</v>
      </c>
      <c r="F39" cm="1">
        <f t="array" ref="F39:G39">TRANSPOSE(VLOOKUP(E39,COLABORADOR!$B$5:$D$15,{2;3},0))</f>
        <v>11292119</v>
      </c>
      <c r="G39" s="1">
        <v>31212</v>
      </c>
      <c r="H39" s="3">
        <f t="shared" ca="1" si="2"/>
        <v>39</v>
      </c>
      <c r="I39" t="s">
        <v>21</v>
      </c>
      <c r="J39" t="str">
        <f>_xlfn.XLOOKUP(I39,Area!$C$5:$C$20,Area!$B$5:$B$20)</f>
        <v>Tecnología</v>
      </c>
      <c r="K39">
        <v>19</v>
      </c>
      <c r="L39" s="4">
        <f>_xlfn.XLOOKUP(I39,Area!$C$5:$C$20,Area!$D$5:$D$20)</f>
        <v>600000</v>
      </c>
      <c r="M39" t="s">
        <v>59</v>
      </c>
      <c r="N39" s="5">
        <f t="shared" si="3"/>
        <v>11400000</v>
      </c>
    </row>
    <row r="40" spans="1:14" x14ac:dyDescent="0.3">
      <c r="A40" s="1">
        <v>45295</v>
      </c>
      <c r="B40">
        <f t="shared" si="0"/>
        <v>2024</v>
      </c>
      <c r="C40" t="str">
        <f t="shared" si="1"/>
        <v>enero</v>
      </c>
      <c r="D40" t="s">
        <v>53</v>
      </c>
      <c r="E40" t="s">
        <v>4</v>
      </c>
      <c r="F40" cm="1">
        <f t="array" ref="F40:G40">TRANSPOSE(VLOOKUP(E40,COLABORADOR!$B$5:$D$15,{2;3},0))</f>
        <v>10946132</v>
      </c>
      <c r="G40" s="1">
        <v>30482</v>
      </c>
      <c r="H40" s="3">
        <f t="shared" ca="1" si="2"/>
        <v>41</v>
      </c>
      <c r="I40" t="s">
        <v>22</v>
      </c>
      <c r="J40" t="str">
        <f>_xlfn.XLOOKUP(I40,Area!$C$5:$C$20,Area!$B$5:$B$20)</f>
        <v>Tecnología</v>
      </c>
      <c r="K40">
        <v>11</v>
      </c>
      <c r="L40" s="4">
        <f>_xlfn.XLOOKUP(I40,Area!$C$5:$C$20,Area!$D$5:$D$20)</f>
        <v>500000</v>
      </c>
      <c r="M40" t="s">
        <v>58</v>
      </c>
      <c r="N40" s="5">
        <f t="shared" si="3"/>
        <v>5500000</v>
      </c>
    </row>
    <row r="41" spans="1:14" x14ac:dyDescent="0.3">
      <c r="A41" s="1">
        <v>45295</v>
      </c>
      <c r="B41">
        <f t="shared" si="0"/>
        <v>2024</v>
      </c>
      <c r="C41" t="str">
        <f t="shared" si="1"/>
        <v>enero</v>
      </c>
      <c r="D41" t="s">
        <v>54</v>
      </c>
      <c r="E41" t="s">
        <v>5</v>
      </c>
      <c r="F41" cm="1">
        <f t="array" ref="F41:G41">TRANSPOSE(VLOOKUP(E41,COLABORADOR!$B$5:$D$15,{2;3},0))</f>
        <v>11120413</v>
      </c>
      <c r="G41" s="1">
        <v>34866</v>
      </c>
      <c r="H41" s="3">
        <f t="shared" ca="1" si="2"/>
        <v>29</v>
      </c>
      <c r="I41" t="s">
        <v>24</v>
      </c>
      <c r="J41" t="str">
        <f>_xlfn.XLOOKUP(I41,Area!$C$5:$C$20,Area!$B$5:$B$20)</f>
        <v>Textil</v>
      </c>
      <c r="K41">
        <v>20</v>
      </c>
      <c r="L41" s="4">
        <f>_xlfn.XLOOKUP(I41,Area!$C$5:$C$20,Area!$D$5:$D$20)</f>
        <v>100000</v>
      </c>
      <c r="M41" t="s">
        <v>57</v>
      </c>
      <c r="N41" s="5">
        <f t="shared" si="3"/>
        <v>2000000</v>
      </c>
    </row>
    <row r="42" spans="1:14" x14ac:dyDescent="0.3">
      <c r="A42" s="1">
        <v>45295</v>
      </c>
      <c r="B42">
        <f t="shared" si="0"/>
        <v>2024</v>
      </c>
      <c r="C42" t="str">
        <f t="shared" si="1"/>
        <v>enero</v>
      </c>
      <c r="D42" t="s">
        <v>55</v>
      </c>
      <c r="E42" t="s">
        <v>6</v>
      </c>
      <c r="F42" cm="1">
        <f t="array" ref="F42:G42">TRANSPOSE(VLOOKUP(E42,COLABORADOR!$B$5:$D$15,{2;3},0))</f>
        <v>10238431</v>
      </c>
      <c r="G42" s="1">
        <v>35963</v>
      </c>
      <c r="H42" s="3">
        <f t="shared" ca="1" si="2"/>
        <v>26</v>
      </c>
      <c r="I42" t="s">
        <v>25</v>
      </c>
      <c r="J42" t="str">
        <f>_xlfn.XLOOKUP(I42,Area!$C$5:$C$20,Area!$B$5:$B$20)</f>
        <v>Textil</v>
      </c>
      <c r="K42">
        <v>13</v>
      </c>
      <c r="L42" s="4">
        <f>_xlfn.XLOOKUP(I42,Area!$C$5:$C$20,Area!$D$5:$D$20)</f>
        <v>250000</v>
      </c>
      <c r="M42" t="s">
        <v>57</v>
      </c>
      <c r="N42" s="5">
        <f t="shared" si="3"/>
        <v>3250000</v>
      </c>
    </row>
    <row r="43" spans="1:14" x14ac:dyDescent="0.3">
      <c r="A43" s="1">
        <v>45295</v>
      </c>
      <c r="B43">
        <f t="shared" si="0"/>
        <v>2024</v>
      </c>
      <c r="C43" t="str">
        <f t="shared" si="1"/>
        <v>enero</v>
      </c>
      <c r="D43" t="s">
        <v>56</v>
      </c>
      <c r="E43" t="s">
        <v>7</v>
      </c>
      <c r="F43" cm="1">
        <f t="array" ref="F43:G43">TRANSPOSE(VLOOKUP(E43,COLABORADOR!$B$5:$D$15,{2;3},0))</f>
        <v>10873390</v>
      </c>
      <c r="G43" s="1">
        <v>35234</v>
      </c>
      <c r="H43" s="3">
        <f t="shared" ca="1" si="2"/>
        <v>28</v>
      </c>
      <c r="I43" t="s">
        <v>26</v>
      </c>
      <c r="J43" t="str">
        <f>_xlfn.XLOOKUP(I43,Area!$C$5:$C$20,Area!$B$5:$B$20)</f>
        <v>Textil</v>
      </c>
      <c r="K43">
        <v>17</v>
      </c>
      <c r="L43" s="4">
        <f>_xlfn.XLOOKUP(I43,Area!$C$5:$C$20,Area!$D$5:$D$20)</f>
        <v>500000</v>
      </c>
      <c r="M43" t="s">
        <v>57</v>
      </c>
      <c r="N43" s="5">
        <f t="shared" si="3"/>
        <v>8500000</v>
      </c>
    </row>
    <row r="44" spans="1:14" x14ac:dyDescent="0.3">
      <c r="A44" s="1">
        <v>45296</v>
      </c>
      <c r="B44">
        <f t="shared" si="0"/>
        <v>2024</v>
      </c>
      <c r="C44" t="str">
        <f t="shared" si="1"/>
        <v>enero</v>
      </c>
      <c r="D44" t="s">
        <v>49</v>
      </c>
      <c r="E44" t="s">
        <v>8</v>
      </c>
      <c r="F44" cm="1">
        <f t="array" ref="F44:G44">TRANSPOSE(VLOOKUP(E44,COLABORADOR!$B$5:$D$15,{2;3},0))</f>
        <v>11891527</v>
      </c>
      <c r="G44" s="1">
        <v>32892</v>
      </c>
      <c r="H44" s="3">
        <f t="shared" ca="1" si="2"/>
        <v>34</v>
      </c>
      <c r="I44" t="s">
        <v>27</v>
      </c>
      <c r="J44" t="str">
        <f>_xlfn.XLOOKUP(I44,Area!$C$5:$C$20,Area!$B$5:$B$20)</f>
        <v>Textil</v>
      </c>
      <c r="K44">
        <v>11</v>
      </c>
      <c r="L44" s="4">
        <f>_xlfn.XLOOKUP(I44,Area!$C$5:$C$20,Area!$D$5:$D$20)</f>
        <v>180000</v>
      </c>
      <c r="M44" t="s">
        <v>57</v>
      </c>
      <c r="N44" s="5">
        <f t="shared" si="3"/>
        <v>1980000</v>
      </c>
    </row>
    <row r="45" spans="1:14" x14ac:dyDescent="0.3">
      <c r="A45" s="1">
        <v>45296</v>
      </c>
      <c r="B45">
        <f t="shared" si="0"/>
        <v>2024</v>
      </c>
      <c r="C45" t="str">
        <f t="shared" si="1"/>
        <v>enero</v>
      </c>
      <c r="D45" t="s">
        <v>50</v>
      </c>
      <c r="E45" t="s">
        <v>9</v>
      </c>
      <c r="F45" cm="1">
        <f t="array" ref="F45:G45">TRANSPOSE(VLOOKUP(E45,COLABORADOR!$B$5:$D$15,{2;3},0))</f>
        <v>10974143</v>
      </c>
      <c r="G45" s="1">
        <v>33074</v>
      </c>
      <c r="H45" s="3">
        <f t="shared" ca="1" si="2"/>
        <v>34</v>
      </c>
      <c r="I45" t="s">
        <v>28</v>
      </c>
      <c r="J45" t="str">
        <f>_xlfn.XLOOKUP(I45,Area!$C$5:$C$20,Area!$B$5:$B$20)</f>
        <v>Textil</v>
      </c>
      <c r="K45">
        <v>17</v>
      </c>
      <c r="L45" s="4">
        <f>_xlfn.XLOOKUP(I45,Area!$C$5:$C$20,Area!$D$5:$D$20)</f>
        <v>80000</v>
      </c>
      <c r="M45" t="s">
        <v>59</v>
      </c>
      <c r="N45" s="5">
        <f t="shared" si="3"/>
        <v>1360000</v>
      </c>
    </row>
    <row r="46" spans="1:14" x14ac:dyDescent="0.3">
      <c r="A46" s="1">
        <v>45296</v>
      </c>
      <c r="B46">
        <f t="shared" si="0"/>
        <v>2024</v>
      </c>
      <c r="C46" t="str">
        <f t="shared" si="1"/>
        <v>enero</v>
      </c>
      <c r="D46" t="s">
        <v>51</v>
      </c>
      <c r="E46" t="s">
        <v>10</v>
      </c>
      <c r="F46" cm="1">
        <f t="array" ref="F46:G46">TRANSPOSE(VLOOKUP(E46,COLABORADOR!$B$5:$D$15,{2;3},0))</f>
        <v>12147920</v>
      </c>
      <c r="G46" s="1">
        <v>32953</v>
      </c>
      <c r="H46" s="3">
        <f t="shared" ca="1" si="2"/>
        <v>34</v>
      </c>
      <c r="I46" t="s">
        <v>30</v>
      </c>
      <c r="J46" t="str">
        <f>_xlfn.XLOOKUP(I46,Area!$C$5:$C$20,Area!$B$5:$B$20)</f>
        <v>Muebles</v>
      </c>
      <c r="K46">
        <v>19</v>
      </c>
      <c r="L46" s="4">
        <f>_xlfn.XLOOKUP(I46,Area!$C$5:$C$20,Area!$D$5:$D$20)</f>
        <v>600000</v>
      </c>
      <c r="M46" t="s">
        <v>58</v>
      </c>
      <c r="N46" s="5">
        <f t="shared" si="3"/>
        <v>11400000</v>
      </c>
    </row>
    <row r="47" spans="1:14" x14ac:dyDescent="0.3">
      <c r="A47" s="1">
        <v>45296</v>
      </c>
      <c r="B47">
        <f t="shared" si="0"/>
        <v>2024</v>
      </c>
      <c r="C47" t="str">
        <f t="shared" si="1"/>
        <v>enero</v>
      </c>
      <c r="D47" t="s">
        <v>52</v>
      </c>
      <c r="E47" t="s">
        <v>11</v>
      </c>
      <c r="F47" cm="1">
        <f t="array" ref="F47:G47">TRANSPOSE(VLOOKUP(E47,COLABORADOR!$B$5:$D$15,{2;3},0))</f>
        <v>12638169</v>
      </c>
      <c r="G47" s="1">
        <v>32985</v>
      </c>
      <c r="H47" s="3">
        <f t="shared" ca="1" si="2"/>
        <v>34</v>
      </c>
      <c r="I47" t="s">
        <v>31</v>
      </c>
      <c r="J47" t="str">
        <f>_xlfn.XLOOKUP(I47,Area!$C$5:$C$20,Area!$B$5:$B$20)</f>
        <v>Muebles</v>
      </c>
      <c r="K47">
        <v>11</v>
      </c>
      <c r="L47" s="4">
        <f>_xlfn.XLOOKUP(I47,Area!$C$5:$C$20,Area!$D$5:$D$20)</f>
        <v>200000</v>
      </c>
      <c r="M47" t="s">
        <v>58</v>
      </c>
      <c r="N47" s="5">
        <f t="shared" si="3"/>
        <v>2200000</v>
      </c>
    </row>
    <row r="48" spans="1:14" x14ac:dyDescent="0.3">
      <c r="A48" s="1">
        <v>45296</v>
      </c>
      <c r="B48">
        <f t="shared" si="0"/>
        <v>2024</v>
      </c>
      <c r="C48" t="str">
        <f t="shared" si="1"/>
        <v>enero</v>
      </c>
      <c r="D48" t="s">
        <v>53</v>
      </c>
      <c r="E48" t="s">
        <v>1</v>
      </c>
      <c r="F48" cm="1">
        <f t="array" ref="F48:G48">TRANSPOSE(VLOOKUP(E48,COLABORADOR!$B$5:$D$15,{2;3},0))</f>
        <v>10753419</v>
      </c>
      <c r="G48" s="1">
        <v>33036</v>
      </c>
      <c r="H48" s="3">
        <f t="shared" ca="1" si="2"/>
        <v>34</v>
      </c>
      <c r="I48" t="s">
        <v>32</v>
      </c>
      <c r="J48" t="str">
        <f>_xlfn.XLOOKUP(I48,Area!$C$5:$C$20,Area!$B$5:$B$20)</f>
        <v>Muebles</v>
      </c>
      <c r="K48">
        <v>20</v>
      </c>
      <c r="L48" s="4">
        <f>_xlfn.XLOOKUP(I48,Area!$C$5:$C$20,Area!$D$5:$D$20)</f>
        <v>550000</v>
      </c>
      <c r="M48" t="s">
        <v>58</v>
      </c>
      <c r="N48" s="5">
        <f t="shared" si="3"/>
        <v>11000000</v>
      </c>
    </row>
    <row r="49" spans="1:14" x14ac:dyDescent="0.3">
      <c r="A49" s="1">
        <v>45296</v>
      </c>
      <c r="B49">
        <f t="shared" si="0"/>
        <v>2024</v>
      </c>
      <c r="C49" t="str">
        <f t="shared" si="1"/>
        <v>enero</v>
      </c>
      <c r="D49" t="s">
        <v>54</v>
      </c>
      <c r="E49" t="s">
        <v>2</v>
      </c>
      <c r="F49" cm="1">
        <f t="array" ref="F49:G49">TRANSPOSE(VLOOKUP(E49,COLABORADOR!$B$5:$D$15,{2;3},0))</f>
        <v>12288359</v>
      </c>
      <c r="G49" s="1">
        <v>33768</v>
      </c>
      <c r="H49" s="3">
        <f t="shared" ca="1" si="2"/>
        <v>32</v>
      </c>
      <c r="I49" t="s">
        <v>33</v>
      </c>
      <c r="J49" t="str">
        <f>_xlfn.XLOOKUP(I49,Area!$C$5:$C$20,Area!$B$5:$B$20)</f>
        <v>Muebles</v>
      </c>
      <c r="K49">
        <v>17</v>
      </c>
      <c r="L49" s="4">
        <f>_xlfn.XLOOKUP(I49,Area!$C$5:$C$20,Area!$D$5:$D$20)</f>
        <v>2300000</v>
      </c>
      <c r="M49" t="s">
        <v>59</v>
      </c>
      <c r="N49" s="5">
        <f t="shared" si="3"/>
        <v>39100000</v>
      </c>
    </row>
    <row r="50" spans="1:14" x14ac:dyDescent="0.3">
      <c r="A50" s="1">
        <v>45296</v>
      </c>
      <c r="B50">
        <f t="shared" si="0"/>
        <v>2024</v>
      </c>
      <c r="C50" t="str">
        <f t="shared" si="1"/>
        <v>enero</v>
      </c>
      <c r="D50" t="s">
        <v>55</v>
      </c>
      <c r="E50" t="s">
        <v>3</v>
      </c>
      <c r="F50" cm="1">
        <f t="array" ref="F50:G50">TRANSPOSE(VLOOKUP(E50,COLABORADOR!$B$5:$D$15,{2;3},0))</f>
        <v>11292119</v>
      </c>
      <c r="G50" s="1">
        <v>31212</v>
      </c>
      <c r="H50" s="3">
        <f t="shared" ca="1" si="2"/>
        <v>39</v>
      </c>
      <c r="I50" t="s">
        <v>34</v>
      </c>
      <c r="J50" t="str">
        <f>_xlfn.XLOOKUP(I50,Area!$C$5:$C$20,Area!$B$5:$B$20)</f>
        <v>Muebles</v>
      </c>
      <c r="K50">
        <v>10</v>
      </c>
      <c r="L50" s="4">
        <f>_xlfn.XLOOKUP(I50,Area!$C$5:$C$20,Area!$D$5:$D$20)</f>
        <v>3200000</v>
      </c>
      <c r="M50" t="s">
        <v>58</v>
      </c>
      <c r="N50" s="5">
        <f t="shared" si="3"/>
        <v>32000000</v>
      </c>
    </row>
    <row r="51" spans="1:14" x14ac:dyDescent="0.3">
      <c r="A51" s="1">
        <v>45296</v>
      </c>
      <c r="B51">
        <f t="shared" si="0"/>
        <v>2024</v>
      </c>
      <c r="C51" t="str">
        <f t="shared" si="1"/>
        <v>enero</v>
      </c>
      <c r="D51" t="s">
        <v>56</v>
      </c>
      <c r="E51" t="s">
        <v>4</v>
      </c>
      <c r="F51" cm="1">
        <f t="array" ref="F51:G51">TRANSPOSE(VLOOKUP(E51,COLABORADOR!$B$5:$D$15,{2;3},0))</f>
        <v>10946132</v>
      </c>
      <c r="G51" s="1">
        <v>30482</v>
      </c>
      <c r="H51" s="3">
        <f t="shared" ca="1" si="2"/>
        <v>41</v>
      </c>
      <c r="I51" t="s">
        <v>35</v>
      </c>
      <c r="J51" t="str">
        <f>_xlfn.XLOOKUP(I51,Area!$C$5:$C$20,Area!$B$5:$B$20)</f>
        <v>Muebles</v>
      </c>
      <c r="K51">
        <v>18</v>
      </c>
      <c r="L51" s="4">
        <f>_xlfn.XLOOKUP(I51,Area!$C$5:$C$20,Area!$D$5:$D$20)</f>
        <v>1500000</v>
      </c>
      <c r="M51" t="s">
        <v>59</v>
      </c>
      <c r="N51" s="5">
        <f t="shared" si="3"/>
        <v>27000000</v>
      </c>
    </row>
    <row r="52" spans="1:14" x14ac:dyDescent="0.3">
      <c r="A52" s="1">
        <v>45296</v>
      </c>
      <c r="B52">
        <f t="shared" si="0"/>
        <v>2024</v>
      </c>
      <c r="C52" t="str">
        <f t="shared" si="1"/>
        <v>enero</v>
      </c>
      <c r="D52" t="s">
        <v>49</v>
      </c>
      <c r="E52" t="s">
        <v>5</v>
      </c>
      <c r="F52" cm="1">
        <f t="array" ref="F52:G52">TRANSPOSE(VLOOKUP(E52,COLABORADOR!$B$5:$D$15,{2;3},0))</f>
        <v>11120413</v>
      </c>
      <c r="G52" s="1">
        <v>34866</v>
      </c>
      <c r="H52" s="3">
        <f t="shared" ca="1" si="2"/>
        <v>29</v>
      </c>
      <c r="I52" t="s">
        <v>18</v>
      </c>
      <c r="J52" t="str">
        <f>_xlfn.XLOOKUP(I52,Area!$C$5:$C$20,Area!$B$5:$B$20)</f>
        <v>Tecnología</v>
      </c>
      <c r="K52">
        <v>18</v>
      </c>
      <c r="L52" s="4">
        <f>_xlfn.XLOOKUP(I52,Area!$C$5:$C$20,Area!$D$5:$D$20)</f>
        <v>2000000</v>
      </c>
      <c r="M52" t="s">
        <v>59</v>
      </c>
      <c r="N52" s="5">
        <f t="shared" si="3"/>
        <v>36000000</v>
      </c>
    </row>
    <row r="53" spans="1:14" x14ac:dyDescent="0.3">
      <c r="A53" s="1">
        <v>45296</v>
      </c>
      <c r="B53">
        <f t="shared" si="0"/>
        <v>2024</v>
      </c>
      <c r="C53" t="str">
        <f t="shared" si="1"/>
        <v>enero</v>
      </c>
      <c r="D53" t="s">
        <v>50</v>
      </c>
      <c r="E53" t="s">
        <v>6</v>
      </c>
      <c r="F53" cm="1">
        <f t="array" ref="F53:G53">TRANSPOSE(VLOOKUP(E53,COLABORADOR!$B$5:$D$15,{2;3},0))</f>
        <v>10238431</v>
      </c>
      <c r="G53" s="1">
        <v>35963</v>
      </c>
      <c r="H53" s="3">
        <f t="shared" ca="1" si="2"/>
        <v>26</v>
      </c>
      <c r="I53" t="s">
        <v>19</v>
      </c>
      <c r="J53" t="str">
        <f>_xlfn.XLOOKUP(I53,Area!$C$5:$C$20,Area!$B$5:$B$20)</f>
        <v>Tecnología</v>
      </c>
      <c r="K53">
        <v>19</v>
      </c>
      <c r="L53" s="4">
        <f>_xlfn.XLOOKUP(I53,Area!$C$5:$C$20,Area!$D$5:$D$20)</f>
        <v>4000000</v>
      </c>
      <c r="M53" t="s">
        <v>59</v>
      </c>
      <c r="N53" s="5">
        <f t="shared" si="3"/>
        <v>76000000</v>
      </c>
    </row>
    <row r="54" spans="1:14" x14ac:dyDescent="0.3">
      <c r="A54" s="1">
        <v>45299</v>
      </c>
      <c r="B54">
        <f t="shared" si="0"/>
        <v>2024</v>
      </c>
      <c r="C54" t="str">
        <f t="shared" si="1"/>
        <v>enero</v>
      </c>
      <c r="D54" t="s">
        <v>51</v>
      </c>
      <c r="E54" t="s">
        <v>7</v>
      </c>
      <c r="F54" cm="1">
        <f t="array" ref="F54:G54">TRANSPOSE(VLOOKUP(E54,COLABORADOR!$B$5:$D$15,{2;3},0))</f>
        <v>10873390</v>
      </c>
      <c r="G54" s="1">
        <v>35234</v>
      </c>
      <c r="H54" s="3">
        <f t="shared" ca="1" si="2"/>
        <v>28</v>
      </c>
      <c r="I54" t="s">
        <v>20</v>
      </c>
      <c r="J54" t="str">
        <f>_xlfn.XLOOKUP(I54,Area!$C$5:$C$20,Area!$B$5:$B$20)</f>
        <v>Tecnología</v>
      </c>
      <c r="K54">
        <v>13</v>
      </c>
      <c r="L54" s="4">
        <f>_xlfn.XLOOKUP(I54,Area!$C$5:$C$20,Area!$D$5:$D$20)</f>
        <v>800000</v>
      </c>
      <c r="M54" t="s">
        <v>58</v>
      </c>
      <c r="N54" s="5">
        <f t="shared" si="3"/>
        <v>10400000</v>
      </c>
    </row>
    <row r="55" spans="1:14" x14ac:dyDescent="0.3">
      <c r="A55" s="1">
        <v>45299</v>
      </c>
      <c r="B55">
        <f t="shared" si="0"/>
        <v>2024</v>
      </c>
      <c r="C55" t="str">
        <f t="shared" si="1"/>
        <v>enero</v>
      </c>
      <c r="D55" t="s">
        <v>52</v>
      </c>
      <c r="E55" t="s">
        <v>8</v>
      </c>
      <c r="F55" cm="1">
        <f t="array" ref="F55:G55">TRANSPOSE(VLOOKUP(E55,COLABORADOR!$B$5:$D$15,{2;3},0))</f>
        <v>11891527</v>
      </c>
      <c r="G55" s="1">
        <v>32892</v>
      </c>
      <c r="H55" s="3">
        <f t="shared" ca="1" si="2"/>
        <v>34</v>
      </c>
      <c r="I55" t="s">
        <v>21</v>
      </c>
      <c r="J55" t="str">
        <f>_xlfn.XLOOKUP(I55,Area!$C$5:$C$20,Area!$B$5:$B$20)</f>
        <v>Tecnología</v>
      </c>
      <c r="K55">
        <v>18</v>
      </c>
      <c r="L55" s="4">
        <f>_xlfn.XLOOKUP(I55,Area!$C$5:$C$20,Area!$D$5:$D$20)</f>
        <v>600000</v>
      </c>
      <c r="M55" t="s">
        <v>57</v>
      </c>
      <c r="N55" s="5">
        <f t="shared" si="3"/>
        <v>10800000</v>
      </c>
    </row>
    <row r="56" spans="1:14" x14ac:dyDescent="0.3">
      <c r="A56" s="1">
        <v>45299</v>
      </c>
      <c r="B56">
        <f t="shared" si="0"/>
        <v>2024</v>
      </c>
      <c r="C56" t="str">
        <f t="shared" si="1"/>
        <v>enero</v>
      </c>
      <c r="D56" t="s">
        <v>53</v>
      </c>
      <c r="E56" t="s">
        <v>9</v>
      </c>
      <c r="F56" cm="1">
        <f t="array" ref="F56:G56">TRANSPOSE(VLOOKUP(E56,COLABORADOR!$B$5:$D$15,{2;3},0))</f>
        <v>10974143</v>
      </c>
      <c r="G56" s="1">
        <v>33074</v>
      </c>
      <c r="H56" s="3">
        <f t="shared" ca="1" si="2"/>
        <v>34</v>
      </c>
      <c r="I56" t="s">
        <v>22</v>
      </c>
      <c r="J56" t="str">
        <f>_xlfn.XLOOKUP(I56,Area!$C$5:$C$20,Area!$B$5:$B$20)</f>
        <v>Tecnología</v>
      </c>
      <c r="K56">
        <v>15</v>
      </c>
      <c r="L56" s="4">
        <f>_xlfn.XLOOKUP(I56,Area!$C$5:$C$20,Area!$D$5:$D$20)</f>
        <v>500000</v>
      </c>
      <c r="M56" t="s">
        <v>57</v>
      </c>
      <c r="N56" s="5">
        <f t="shared" si="3"/>
        <v>7500000</v>
      </c>
    </row>
    <row r="57" spans="1:14" x14ac:dyDescent="0.3">
      <c r="A57" s="1">
        <v>45299</v>
      </c>
      <c r="B57">
        <f t="shared" si="0"/>
        <v>2024</v>
      </c>
      <c r="C57" t="str">
        <f t="shared" si="1"/>
        <v>enero</v>
      </c>
      <c r="D57" t="s">
        <v>54</v>
      </c>
      <c r="E57" t="s">
        <v>10</v>
      </c>
      <c r="F57" cm="1">
        <f t="array" ref="F57:G57">TRANSPOSE(VLOOKUP(E57,COLABORADOR!$B$5:$D$15,{2;3},0))</f>
        <v>12147920</v>
      </c>
      <c r="G57" s="1">
        <v>32953</v>
      </c>
      <c r="H57" s="3">
        <f t="shared" ca="1" si="2"/>
        <v>34</v>
      </c>
      <c r="I57" t="s">
        <v>24</v>
      </c>
      <c r="J57" t="str">
        <f>_xlfn.XLOOKUP(I57,Area!$C$5:$C$20,Area!$B$5:$B$20)</f>
        <v>Textil</v>
      </c>
      <c r="K57">
        <v>12</v>
      </c>
      <c r="L57" s="4">
        <f>_xlfn.XLOOKUP(I57,Area!$C$5:$C$20,Area!$D$5:$D$20)</f>
        <v>100000</v>
      </c>
      <c r="M57" t="s">
        <v>59</v>
      </c>
      <c r="N57" s="5">
        <f t="shared" si="3"/>
        <v>1200000</v>
      </c>
    </row>
    <row r="58" spans="1:14" x14ac:dyDescent="0.3">
      <c r="A58" s="1">
        <v>45299</v>
      </c>
      <c r="B58">
        <f t="shared" si="0"/>
        <v>2024</v>
      </c>
      <c r="C58" t="str">
        <f t="shared" si="1"/>
        <v>enero</v>
      </c>
      <c r="D58" t="s">
        <v>55</v>
      </c>
      <c r="E58" t="s">
        <v>11</v>
      </c>
      <c r="F58" cm="1">
        <f t="array" ref="F58:G58">TRANSPOSE(VLOOKUP(E58,COLABORADOR!$B$5:$D$15,{2;3},0))</f>
        <v>12638169</v>
      </c>
      <c r="G58" s="1">
        <v>32985</v>
      </c>
      <c r="H58" s="3">
        <f t="shared" ca="1" si="2"/>
        <v>34</v>
      </c>
      <c r="I58" t="s">
        <v>25</v>
      </c>
      <c r="J58" t="str">
        <f>_xlfn.XLOOKUP(I58,Area!$C$5:$C$20,Area!$B$5:$B$20)</f>
        <v>Textil</v>
      </c>
      <c r="K58">
        <v>14</v>
      </c>
      <c r="L58" s="4">
        <f>_xlfn.XLOOKUP(I58,Area!$C$5:$C$20,Area!$D$5:$D$20)</f>
        <v>250000</v>
      </c>
      <c r="M58" t="s">
        <v>57</v>
      </c>
      <c r="N58" s="5">
        <f t="shared" si="3"/>
        <v>3500000</v>
      </c>
    </row>
    <row r="59" spans="1:14" x14ac:dyDescent="0.3">
      <c r="A59" s="1">
        <v>45299</v>
      </c>
      <c r="B59">
        <f t="shared" si="0"/>
        <v>2024</v>
      </c>
      <c r="C59" t="str">
        <f t="shared" si="1"/>
        <v>enero</v>
      </c>
      <c r="D59" t="s">
        <v>56</v>
      </c>
      <c r="E59" t="s">
        <v>1</v>
      </c>
      <c r="F59" cm="1">
        <f t="array" ref="F59:G59">TRANSPOSE(VLOOKUP(E59,COLABORADOR!$B$5:$D$15,{2;3},0))</f>
        <v>10753419</v>
      </c>
      <c r="G59" s="1">
        <v>33036</v>
      </c>
      <c r="H59" s="3">
        <f t="shared" ca="1" si="2"/>
        <v>34</v>
      </c>
      <c r="I59" t="s">
        <v>26</v>
      </c>
      <c r="J59" t="str">
        <f>_xlfn.XLOOKUP(I59,Area!$C$5:$C$20,Area!$B$5:$B$20)</f>
        <v>Textil</v>
      </c>
      <c r="K59">
        <v>17</v>
      </c>
      <c r="L59" s="4">
        <f>_xlfn.XLOOKUP(I59,Area!$C$5:$C$20,Area!$D$5:$D$20)</f>
        <v>500000</v>
      </c>
      <c r="M59" t="s">
        <v>58</v>
      </c>
      <c r="N59" s="5">
        <f t="shared" si="3"/>
        <v>8500000</v>
      </c>
    </row>
    <row r="60" spans="1:14" x14ac:dyDescent="0.3">
      <c r="A60" s="1">
        <v>45299</v>
      </c>
      <c r="B60">
        <f t="shared" si="0"/>
        <v>2024</v>
      </c>
      <c r="C60" t="str">
        <f t="shared" si="1"/>
        <v>enero</v>
      </c>
      <c r="D60" t="s">
        <v>49</v>
      </c>
      <c r="E60" t="s">
        <v>2</v>
      </c>
      <c r="F60" cm="1">
        <f t="array" ref="F60:G60">TRANSPOSE(VLOOKUP(E60,COLABORADOR!$B$5:$D$15,{2;3},0))</f>
        <v>12288359</v>
      </c>
      <c r="G60" s="1">
        <v>33768</v>
      </c>
      <c r="H60" s="3">
        <f t="shared" ca="1" si="2"/>
        <v>32</v>
      </c>
      <c r="I60" t="s">
        <v>27</v>
      </c>
      <c r="J60" t="str">
        <f>_xlfn.XLOOKUP(I60,Area!$C$5:$C$20,Area!$B$5:$B$20)</f>
        <v>Textil</v>
      </c>
      <c r="K60">
        <v>18</v>
      </c>
      <c r="L60" s="4">
        <f>_xlfn.XLOOKUP(I60,Area!$C$5:$C$20,Area!$D$5:$D$20)</f>
        <v>180000</v>
      </c>
      <c r="M60" t="s">
        <v>58</v>
      </c>
      <c r="N60" s="5">
        <f t="shared" si="3"/>
        <v>3240000</v>
      </c>
    </row>
    <row r="61" spans="1:14" x14ac:dyDescent="0.3">
      <c r="A61" s="1">
        <v>45299</v>
      </c>
      <c r="B61">
        <f t="shared" si="0"/>
        <v>2024</v>
      </c>
      <c r="C61" t="str">
        <f t="shared" si="1"/>
        <v>enero</v>
      </c>
      <c r="D61" t="s">
        <v>50</v>
      </c>
      <c r="E61" t="s">
        <v>3</v>
      </c>
      <c r="F61" cm="1">
        <f t="array" ref="F61:G61">TRANSPOSE(VLOOKUP(E61,COLABORADOR!$B$5:$D$15,{2;3},0))</f>
        <v>11292119</v>
      </c>
      <c r="G61" s="1">
        <v>31212</v>
      </c>
      <c r="H61" s="3">
        <f t="shared" ca="1" si="2"/>
        <v>39</v>
      </c>
      <c r="I61" t="s">
        <v>28</v>
      </c>
      <c r="J61" t="str">
        <f>_xlfn.XLOOKUP(I61,Area!$C$5:$C$20,Area!$B$5:$B$20)</f>
        <v>Textil</v>
      </c>
      <c r="K61">
        <v>11</v>
      </c>
      <c r="L61" s="4">
        <f>_xlfn.XLOOKUP(I61,Area!$C$5:$C$20,Area!$D$5:$D$20)</f>
        <v>80000</v>
      </c>
      <c r="M61" t="s">
        <v>59</v>
      </c>
      <c r="N61" s="5">
        <f t="shared" si="3"/>
        <v>880000</v>
      </c>
    </row>
    <row r="62" spans="1:14" x14ac:dyDescent="0.3">
      <c r="A62" s="1">
        <v>45299</v>
      </c>
      <c r="B62">
        <f t="shared" si="0"/>
        <v>2024</v>
      </c>
      <c r="C62" t="str">
        <f t="shared" si="1"/>
        <v>enero</v>
      </c>
      <c r="D62" t="s">
        <v>51</v>
      </c>
      <c r="E62" t="s">
        <v>4</v>
      </c>
      <c r="F62" cm="1">
        <f t="array" ref="F62:G62">TRANSPOSE(VLOOKUP(E62,COLABORADOR!$B$5:$D$15,{2;3},0))</f>
        <v>10946132</v>
      </c>
      <c r="G62" s="1">
        <v>30482</v>
      </c>
      <c r="H62" s="3">
        <f t="shared" ca="1" si="2"/>
        <v>41</v>
      </c>
      <c r="I62" t="s">
        <v>30</v>
      </c>
      <c r="J62" t="str">
        <f>_xlfn.XLOOKUP(I62,Area!$C$5:$C$20,Area!$B$5:$B$20)</f>
        <v>Muebles</v>
      </c>
      <c r="K62">
        <v>11</v>
      </c>
      <c r="L62" s="4">
        <f>_xlfn.XLOOKUP(I62,Area!$C$5:$C$20,Area!$D$5:$D$20)</f>
        <v>600000</v>
      </c>
      <c r="M62" t="s">
        <v>59</v>
      </c>
      <c r="N62" s="5">
        <f t="shared" si="3"/>
        <v>6600000</v>
      </c>
    </row>
    <row r="63" spans="1:14" x14ac:dyDescent="0.3">
      <c r="A63" s="1">
        <v>45299</v>
      </c>
      <c r="B63">
        <f t="shared" si="0"/>
        <v>2024</v>
      </c>
      <c r="C63" t="str">
        <f t="shared" si="1"/>
        <v>enero</v>
      </c>
      <c r="D63" t="s">
        <v>52</v>
      </c>
      <c r="E63" t="s">
        <v>5</v>
      </c>
      <c r="F63" cm="1">
        <f t="array" ref="F63:G63">TRANSPOSE(VLOOKUP(E63,COLABORADOR!$B$5:$D$15,{2;3},0))</f>
        <v>11120413</v>
      </c>
      <c r="G63" s="1">
        <v>34866</v>
      </c>
      <c r="H63" s="3">
        <f t="shared" ca="1" si="2"/>
        <v>29</v>
      </c>
      <c r="I63" t="s">
        <v>31</v>
      </c>
      <c r="J63" t="str">
        <f>_xlfn.XLOOKUP(I63,Area!$C$5:$C$20,Area!$B$5:$B$20)</f>
        <v>Muebles</v>
      </c>
      <c r="K63">
        <v>17</v>
      </c>
      <c r="L63" s="4">
        <f>_xlfn.XLOOKUP(I63,Area!$C$5:$C$20,Area!$D$5:$D$20)</f>
        <v>200000</v>
      </c>
      <c r="M63" t="s">
        <v>58</v>
      </c>
      <c r="N63" s="5">
        <f t="shared" si="3"/>
        <v>3400000</v>
      </c>
    </row>
    <row r="64" spans="1:14" x14ac:dyDescent="0.3">
      <c r="A64" s="1">
        <v>45300</v>
      </c>
      <c r="B64">
        <f t="shared" si="0"/>
        <v>2024</v>
      </c>
      <c r="C64" t="str">
        <f t="shared" si="1"/>
        <v>enero</v>
      </c>
      <c r="D64" t="s">
        <v>53</v>
      </c>
      <c r="E64" t="s">
        <v>6</v>
      </c>
      <c r="F64" cm="1">
        <f t="array" ref="F64:G64">TRANSPOSE(VLOOKUP(E64,COLABORADOR!$B$5:$D$15,{2;3},0))</f>
        <v>10238431</v>
      </c>
      <c r="G64" s="1">
        <v>35963</v>
      </c>
      <c r="H64" s="3">
        <f t="shared" ca="1" si="2"/>
        <v>26</v>
      </c>
      <c r="I64" t="s">
        <v>32</v>
      </c>
      <c r="J64" t="str">
        <f>_xlfn.XLOOKUP(I64,Area!$C$5:$C$20,Area!$B$5:$B$20)</f>
        <v>Muebles</v>
      </c>
      <c r="K64">
        <v>10</v>
      </c>
      <c r="L64" s="4">
        <f>_xlfn.XLOOKUP(I64,Area!$C$5:$C$20,Area!$D$5:$D$20)</f>
        <v>550000</v>
      </c>
      <c r="M64" t="s">
        <v>57</v>
      </c>
      <c r="N64" s="5">
        <f t="shared" si="3"/>
        <v>5500000</v>
      </c>
    </row>
    <row r="65" spans="1:14" x14ac:dyDescent="0.3">
      <c r="A65" s="1">
        <v>45300</v>
      </c>
      <c r="B65">
        <f t="shared" si="0"/>
        <v>2024</v>
      </c>
      <c r="C65" t="str">
        <f t="shared" si="1"/>
        <v>enero</v>
      </c>
      <c r="D65" t="s">
        <v>54</v>
      </c>
      <c r="E65" t="s">
        <v>7</v>
      </c>
      <c r="F65" cm="1">
        <f t="array" ref="F65:G65">TRANSPOSE(VLOOKUP(E65,COLABORADOR!$B$5:$D$15,{2;3},0))</f>
        <v>10873390</v>
      </c>
      <c r="G65" s="1">
        <v>35234</v>
      </c>
      <c r="H65" s="3">
        <f t="shared" ca="1" si="2"/>
        <v>28</v>
      </c>
      <c r="I65" t="s">
        <v>33</v>
      </c>
      <c r="J65" t="str">
        <f>_xlfn.XLOOKUP(I65,Area!$C$5:$C$20,Area!$B$5:$B$20)</f>
        <v>Muebles</v>
      </c>
      <c r="K65">
        <v>17</v>
      </c>
      <c r="L65" s="4">
        <f>_xlfn.XLOOKUP(I65,Area!$C$5:$C$20,Area!$D$5:$D$20)</f>
        <v>2300000</v>
      </c>
      <c r="M65" t="s">
        <v>59</v>
      </c>
      <c r="N65" s="5">
        <f t="shared" si="3"/>
        <v>39100000</v>
      </c>
    </row>
    <row r="66" spans="1:14" x14ac:dyDescent="0.3">
      <c r="A66" s="1">
        <v>45300</v>
      </c>
      <c r="B66">
        <f t="shared" si="0"/>
        <v>2024</v>
      </c>
      <c r="C66" t="str">
        <f t="shared" si="1"/>
        <v>enero</v>
      </c>
      <c r="D66" t="s">
        <v>55</v>
      </c>
      <c r="E66" t="s">
        <v>8</v>
      </c>
      <c r="F66" cm="1">
        <f t="array" ref="F66:G66">TRANSPOSE(VLOOKUP(E66,COLABORADOR!$B$5:$D$15,{2;3},0))</f>
        <v>11891527</v>
      </c>
      <c r="G66" s="1">
        <v>32892</v>
      </c>
      <c r="H66" s="3">
        <f t="shared" ca="1" si="2"/>
        <v>34</v>
      </c>
      <c r="I66" t="s">
        <v>34</v>
      </c>
      <c r="J66" t="str">
        <f>_xlfn.XLOOKUP(I66,Area!$C$5:$C$20,Area!$B$5:$B$20)</f>
        <v>Muebles</v>
      </c>
      <c r="K66">
        <v>19</v>
      </c>
      <c r="L66" s="4">
        <f>_xlfn.XLOOKUP(I66,Area!$C$5:$C$20,Area!$D$5:$D$20)</f>
        <v>3200000</v>
      </c>
      <c r="M66" t="s">
        <v>58</v>
      </c>
      <c r="N66" s="5">
        <f t="shared" si="3"/>
        <v>60800000</v>
      </c>
    </row>
    <row r="67" spans="1:14" x14ac:dyDescent="0.3">
      <c r="A67" s="1">
        <v>45300</v>
      </c>
      <c r="B67">
        <f t="shared" si="0"/>
        <v>2024</v>
      </c>
      <c r="C67" t="str">
        <f t="shared" si="1"/>
        <v>enero</v>
      </c>
      <c r="D67" t="s">
        <v>56</v>
      </c>
      <c r="E67" t="s">
        <v>9</v>
      </c>
      <c r="F67" cm="1">
        <f t="array" ref="F67:G67">TRANSPOSE(VLOOKUP(E67,COLABORADOR!$B$5:$D$15,{2;3},0))</f>
        <v>10974143</v>
      </c>
      <c r="G67" s="1">
        <v>33074</v>
      </c>
      <c r="H67" s="3">
        <f t="shared" ca="1" si="2"/>
        <v>34</v>
      </c>
      <c r="I67" t="s">
        <v>35</v>
      </c>
      <c r="J67" t="str">
        <f>_xlfn.XLOOKUP(I67,Area!$C$5:$C$20,Area!$B$5:$B$20)</f>
        <v>Muebles</v>
      </c>
      <c r="K67">
        <v>15</v>
      </c>
      <c r="L67" s="4">
        <f>_xlfn.XLOOKUP(I67,Area!$C$5:$C$20,Area!$D$5:$D$20)</f>
        <v>1500000</v>
      </c>
      <c r="M67" t="s">
        <v>57</v>
      </c>
      <c r="N67" s="5">
        <f t="shared" si="3"/>
        <v>22500000</v>
      </c>
    </row>
    <row r="68" spans="1:14" x14ac:dyDescent="0.3">
      <c r="A68" s="1">
        <v>45300</v>
      </c>
      <c r="B68">
        <f t="shared" si="0"/>
        <v>2024</v>
      </c>
      <c r="C68" t="str">
        <f t="shared" si="1"/>
        <v>enero</v>
      </c>
      <c r="D68" t="s">
        <v>49</v>
      </c>
      <c r="E68" t="s">
        <v>10</v>
      </c>
      <c r="F68" cm="1">
        <f t="array" ref="F68:G68">TRANSPOSE(VLOOKUP(E68,COLABORADOR!$B$5:$D$15,{2;3},0))</f>
        <v>12147920</v>
      </c>
      <c r="G68" s="1">
        <v>32953</v>
      </c>
      <c r="H68" s="3">
        <f t="shared" ca="1" si="2"/>
        <v>34</v>
      </c>
      <c r="I68" t="s">
        <v>18</v>
      </c>
      <c r="J68" t="str">
        <f>_xlfn.XLOOKUP(I68,Area!$C$5:$C$20,Area!$B$5:$B$20)</f>
        <v>Tecnología</v>
      </c>
      <c r="K68">
        <v>18</v>
      </c>
      <c r="L68" s="4">
        <f>_xlfn.XLOOKUP(I68,Area!$C$5:$C$20,Area!$D$5:$D$20)</f>
        <v>2000000</v>
      </c>
      <c r="M68" t="s">
        <v>59</v>
      </c>
      <c r="N68" s="5">
        <f t="shared" si="3"/>
        <v>36000000</v>
      </c>
    </row>
    <row r="69" spans="1:14" x14ac:dyDescent="0.3">
      <c r="A69" s="1">
        <v>45300</v>
      </c>
      <c r="B69">
        <f t="shared" ref="B69:B132" si="4">YEAR(A69)</f>
        <v>2024</v>
      </c>
      <c r="C69" t="str">
        <f t="shared" ref="C69:C132" si="5">TEXT(A69,"mmmm")</f>
        <v>enero</v>
      </c>
      <c r="D69" t="s">
        <v>50</v>
      </c>
      <c r="E69" t="s">
        <v>11</v>
      </c>
      <c r="F69" cm="1">
        <f t="array" ref="F69:G69">TRANSPOSE(VLOOKUP(E69,COLABORADOR!$B$5:$D$15,{2;3},0))</f>
        <v>12638169</v>
      </c>
      <c r="G69" s="1">
        <v>32985</v>
      </c>
      <c r="H69" s="3">
        <f t="shared" ref="H69:H132" ca="1" si="6">YEAR(TODAY())-YEAR(G69)</f>
        <v>34</v>
      </c>
      <c r="I69" t="s">
        <v>19</v>
      </c>
      <c r="J69" t="str">
        <f>_xlfn.XLOOKUP(I69,Area!$C$5:$C$20,Area!$B$5:$B$20)</f>
        <v>Tecnología</v>
      </c>
      <c r="K69">
        <v>12</v>
      </c>
      <c r="L69" s="4">
        <f>_xlfn.XLOOKUP(I69,Area!$C$5:$C$20,Area!$D$5:$D$20)</f>
        <v>4000000</v>
      </c>
      <c r="M69" t="s">
        <v>57</v>
      </c>
      <c r="N69" s="5">
        <f t="shared" ref="N69:N132" si="7">K69*L69</f>
        <v>48000000</v>
      </c>
    </row>
    <row r="70" spans="1:14" x14ac:dyDescent="0.3">
      <c r="A70" s="1">
        <v>45300</v>
      </c>
      <c r="B70">
        <f t="shared" si="4"/>
        <v>2024</v>
      </c>
      <c r="C70" t="str">
        <f t="shared" si="5"/>
        <v>enero</v>
      </c>
      <c r="D70" t="s">
        <v>51</v>
      </c>
      <c r="E70" t="s">
        <v>1</v>
      </c>
      <c r="F70" cm="1">
        <f t="array" ref="F70:G70">TRANSPOSE(VLOOKUP(E70,COLABORADOR!$B$5:$D$15,{2;3},0))</f>
        <v>10753419</v>
      </c>
      <c r="G70" s="1">
        <v>33036</v>
      </c>
      <c r="H70" s="3">
        <f t="shared" ca="1" si="6"/>
        <v>34</v>
      </c>
      <c r="I70" t="s">
        <v>20</v>
      </c>
      <c r="J70" t="str">
        <f>_xlfn.XLOOKUP(I70,Area!$C$5:$C$20,Area!$B$5:$B$20)</f>
        <v>Tecnología</v>
      </c>
      <c r="K70">
        <v>16</v>
      </c>
      <c r="L70" s="4">
        <f>_xlfn.XLOOKUP(I70,Area!$C$5:$C$20,Area!$D$5:$D$20)</f>
        <v>800000</v>
      </c>
      <c r="M70" t="s">
        <v>59</v>
      </c>
      <c r="N70" s="5">
        <f t="shared" si="7"/>
        <v>12800000</v>
      </c>
    </row>
    <row r="71" spans="1:14" x14ac:dyDescent="0.3">
      <c r="A71" s="1">
        <v>45300</v>
      </c>
      <c r="B71">
        <f t="shared" si="4"/>
        <v>2024</v>
      </c>
      <c r="C71" t="str">
        <f t="shared" si="5"/>
        <v>enero</v>
      </c>
      <c r="D71" t="s">
        <v>52</v>
      </c>
      <c r="E71" t="s">
        <v>2</v>
      </c>
      <c r="F71" cm="1">
        <f t="array" ref="F71:G71">TRANSPOSE(VLOOKUP(E71,COLABORADOR!$B$5:$D$15,{2;3},0))</f>
        <v>12288359</v>
      </c>
      <c r="G71" s="1">
        <v>33768</v>
      </c>
      <c r="H71" s="3">
        <f t="shared" ca="1" si="6"/>
        <v>32</v>
      </c>
      <c r="I71" t="s">
        <v>21</v>
      </c>
      <c r="J71" t="str">
        <f>_xlfn.XLOOKUP(I71,Area!$C$5:$C$20,Area!$B$5:$B$20)</f>
        <v>Tecnología</v>
      </c>
      <c r="K71">
        <v>15</v>
      </c>
      <c r="L71" s="4">
        <f>_xlfn.XLOOKUP(I71,Area!$C$5:$C$20,Area!$D$5:$D$20)</f>
        <v>600000</v>
      </c>
      <c r="M71" t="s">
        <v>57</v>
      </c>
      <c r="N71" s="5">
        <f t="shared" si="7"/>
        <v>9000000</v>
      </c>
    </row>
    <row r="72" spans="1:14" x14ac:dyDescent="0.3">
      <c r="A72" s="1">
        <v>45300</v>
      </c>
      <c r="B72">
        <f t="shared" si="4"/>
        <v>2024</v>
      </c>
      <c r="C72" t="str">
        <f t="shared" si="5"/>
        <v>enero</v>
      </c>
      <c r="D72" t="s">
        <v>53</v>
      </c>
      <c r="E72" t="s">
        <v>3</v>
      </c>
      <c r="F72" cm="1">
        <f t="array" ref="F72:G72">TRANSPOSE(VLOOKUP(E72,COLABORADOR!$B$5:$D$15,{2;3},0))</f>
        <v>11292119</v>
      </c>
      <c r="G72" s="1">
        <v>31212</v>
      </c>
      <c r="H72" s="3">
        <f t="shared" ca="1" si="6"/>
        <v>39</v>
      </c>
      <c r="I72" t="s">
        <v>22</v>
      </c>
      <c r="J72" t="str">
        <f>_xlfn.XLOOKUP(I72,Area!$C$5:$C$20,Area!$B$5:$B$20)</f>
        <v>Tecnología</v>
      </c>
      <c r="K72">
        <v>15</v>
      </c>
      <c r="L72" s="4">
        <f>_xlfn.XLOOKUP(I72,Area!$C$5:$C$20,Area!$D$5:$D$20)</f>
        <v>500000</v>
      </c>
      <c r="M72" t="s">
        <v>59</v>
      </c>
      <c r="N72" s="5">
        <f t="shared" si="7"/>
        <v>7500000</v>
      </c>
    </row>
    <row r="73" spans="1:14" x14ac:dyDescent="0.3">
      <c r="A73" s="1">
        <v>45300</v>
      </c>
      <c r="B73">
        <f t="shared" si="4"/>
        <v>2024</v>
      </c>
      <c r="C73" t="str">
        <f t="shared" si="5"/>
        <v>enero</v>
      </c>
      <c r="D73" t="s">
        <v>54</v>
      </c>
      <c r="E73" t="s">
        <v>4</v>
      </c>
      <c r="F73" cm="1">
        <f t="array" ref="F73:G73">TRANSPOSE(VLOOKUP(E73,COLABORADOR!$B$5:$D$15,{2;3},0))</f>
        <v>10946132</v>
      </c>
      <c r="G73" s="1">
        <v>30482</v>
      </c>
      <c r="H73" s="3">
        <f t="shared" ca="1" si="6"/>
        <v>41</v>
      </c>
      <c r="I73" t="s">
        <v>24</v>
      </c>
      <c r="J73" t="str">
        <f>_xlfn.XLOOKUP(I73,Area!$C$5:$C$20,Area!$B$5:$B$20)</f>
        <v>Textil</v>
      </c>
      <c r="K73">
        <v>18</v>
      </c>
      <c r="L73" s="4">
        <f>_xlfn.XLOOKUP(I73,Area!$C$5:$C$20,Area!$D$5:$D$20)</f>
        <v>100000</v>
      </c>
      <c r="M73" t="s">
        <v>57</v>
      </c>
      <c r="N73" s="5">
        <f t="shared" si="7"/>
        <v>1800000</v>
      </c>
    </row>
    <row r="74" spans="1:14" x14ac:dyDescent="0.3">
      <c r="A74" s="1">
        <v>45301</v>
      </c>
      <c r="B74">
        <f t="shared" si="4"/>
        <v>2024</v>
      </c>
      <c r="C74" t="str">
        <f t="shared" si="5"/>
        <v>enero</v>
      </c>
      <c r="D74" t="s">
        <v>55</v>
      </c>
      <c r="E74" t="s">
        <v>5</v>
      </c>
      <c r="F74" cm="1">
        <f t="array" ref="F74:G74">TRANSPOSE(VLOOKUP(E74,COLABORADOR!$B$5:$D$15,{2;3},0))</f>
        <v>11120413</v>
      </c>
      <c r="G74" s="1">
        <v>34866</v>
      </c>
      <c r="H74" s="3">
        <f t="shared" ca="1" si="6"/>
        <v>29</v>
      </c>
      <c r="I74" t="s">
        <v>25</v>
      </c>
      <c r="J74" t="str">
        <f>_xlfn.XLOOKUP(I74,Area!$C$5:$C$20,Area!$B$5:$B$20)</f>
        <v>Textil</v>
      </c>
      <c r="K74">
        <v>13</v>
      </c>
      <c r="L74" s="4">
        <f>_xlfn.XLOOKUP(I74,Area!$C$5:$C$20,Area!$D$5:$D$20)</f>
        <v>250000</v>
      </c>
      <c r="M74" t="s">
        <v>57</v>
      </c>
      <c r="N74" s="5">
        <f t="shared" si="7"/>
        <v>3250000</v>
      </c>
    </row>
    <row r="75" spans="1:14" x14ac:dyDescent="0.3">
      <c r="A75" s="1">
        <v>45301</v>
      </c>
      <c r="B75">
        <f t="shared" si="4"/>
        <v>2024</v>
      </c>
      <c r="C75" t="str">
        <f t="shared" si="5"/>
        <v>enero</v>
      </c>
      <c r="D75" t="s">
        <v>56</v>
      </c>
      <c r="E75" t="s">
        <v>6</v>
      </c>
      <c r="F75" cm="1">
        <f t="array" ref="F75:G75">TRANSPOSE(VLOOKUP(E75,COLABORADOR!$B$5:$D$15,{2;3},0))</f>
        <v>10238431</v>
      </c>
      <c r="G75" s="1">
        <v>35963</v>
      </c>
      <c r="H75" s="3">
        <f t="shared" ca="1" si="6"/>
        <v>26</v>
      </c>
      <c r="I75" t="s">
        <v>26</v>
      </c>
      <c r="J75" t="str">
        <f>_xlfn.XLOOKUP(I75,Area!$C$5:$C$20,Area!$B$5:$B$20)</f>
        <v>Textil</v>
      </c>
      <c r="K75">
        <v>16</v>
      </c>
      <c r="L75" s="4">
        <f>_xlfn.XLOOKUP(I75,Area!$C$5:$C$20,Area!$D$5:$D$20)</f>
        <v>500000</v>
      </c>
      <c r="M75" t="s">
        <v>58</v>
      </c>
      <c r="N75" s="5">
        <f t="shared" si="7"/>
        <v>8000000</v>
      </c>
    </row>
    <row r="76" spans="1:14" x14ac:dyDescent="0.3">
      <c r="A76" s="1">
        <v>45301</v>
      </c>
      <c r="B76">
        <f t="shared" si="4"/>
        <v>2024</v>
      </c>
      <c r="C76" t="str">
        <f t="shared" si="5"/>
        <v>enero</v>
      </c>
      <c r="D76" t="s">
        <v>49</v>
      </c>
      <c r="E76" t="s">
        <v>7</v>
      </c>
      <c r="F76" cm="1">
        <f t="array" ref="F76:G76">TRANSPOSE(VLOOKUP(E76,COLABORADOR!$B$5:$D$15,{2;3},0))</f>
        <v>10873390</v>
      </c>
      <c r="G76" s="1">
        <v>35234</v>
      </c>
      <c r="H76" s="3">
        <f t="shared" ca="1" si="6"/>
        <v>28</v>
      </c>
      <c r="I76" t="s">
        <v>27</v>
      </c>
      <c r="J76" t="str">
        <f>_xlfn.XLOOKUP(I76,Area!$C$5:$C$20,Area!$B$5:$B$20)</f>
        <v>Textil</v>
      </c>
      <c r="K76">
        <v>12</v>
      </c>
      <c r="L76" s="4">
        <f>_xlfn.XLOOKUP(I76,Area!$C$5:$C$20,Area!$D$5:$D$20)</f>
        <v>180000</v>
      </c>
      <c r="M76" t="s">
        <v>59</v>
      </c>
      <c r="N76" s="5">
        <f t="shared" si="7"/>
        <v>2160000</v>
      </c>
    </row>
    <row r="77" spans="1:14" x14ac:dyDescent="0.3">
      <c r="A77" s="1">
        <v>45301</v>
      </c>
      <c r="B77">
        <f t="shared" si="4"/>
        <v>2024</v>
      </c>
      <c r="C77" t="str">
        <f t="shared" si="5"/>
        <v>enero</v>
      </c>
      <c r="D77" t="s">
        <v>50</v>
      </c>
      <c r="E77" t="s">
        <v>8</v>
      </c>
      <c r="F77" cm="1">
        <f t="array" ref="F77:G77">TRANSPOSE(VLOOKUP(E77,COLABORADOR!$B$5:$D$15,{2;3},0))</f>
        <v>11891527</v>
      </c>
      <c r="G77" s="1">
        <v>32892</v>
      </c>
      <c r="H77" s="3">
        <f t="shared" ca="1" si="6"/>
        <v>34</v>
      </c>
      <c r="I77" t="s">
        <v>28</v>
      </c>
      <c r="J77" t="str">
        <f>_xlfn.XLOOKUP(I77,Area!$C$5:$C$20,Area!$B$5:$B$20)</f>
        <v>Textil</v>
      </c>
      <c r="K77">
        <v>13</v>
      </c>
      <c r="L77" s="4">
        <f>_xlfn.XLOOKUP(I77,Area!$C$5:$C$20,Area!$D$5:$D$20)</f>
        <v>80000</v>
      </c>
      <c r="M77" t="s">
        <v>59</v>
      </c>
      <c r="N77" s="5">
        <f t="shared" si="7"/>
        <v>1040000</v>
      </c>
    </row>
    <row r="78" spans="1:14" x14ac:dyDescent="0.3">
      <c r="A78" s="1">
        <v>45301</v>
      </c>
      <c r="B78">
        <f t="shared" si="4"/>
        <v>2024</v>
      </c>
      <c r="C78" t="str">
        <f t="shared" si="5"/>
        <v>enero</v>
      </c>
      <c r="D78" t="s">
        <v>51</v>
      </c>
      <c r="E78" t="s">
        <v>9</v>
      </c>
      <c r="F78" cm="1">
        <f t="array" ref="F78:G78">TRANSPOSE(VLOOKUP(E78,COLABORADOR!$B$5:$D$15,{2;3},0))</f>
        <v>10974143</v>
      </c>
      <c r="G78" s="1">
        <v>33074</v>
      </c>
      <c r="H78" s="3">
        <f t="shared" ca="1" si="6"/>
        <v>34</v>
      </c>
      <c r="I78" t="s">
        <v>30</v>
      </c>
      <c r="J78" t="str">
        <f>_xlfn.XLOOKUP(I78,Area!$C$5:$C$20,Area!$B$5:$B$20)</f>
        <v>Muebles</v>
      </c>
      <c r="K78">
        <v>12</v>
      </c>
      <c r="L78" s="4">
        <f>_xlfn.XLOOKUP(I78,Area!$C$5:$C$20,Area!$D$5:$D$20)</f>
        <v>600000</v>
      </c>
      <c r="M78" t="s">
        <v>57</v>
      </c>
      <c r="N78" s="5">
        <f t="shared" si="7"/>
        <v>7200000</v>
      </c>
    </row>
    <row r="79" spans="1:14" x14ac:dyDescent="0.3">
      <c r="A79" s="1">
        <v>45301</v>
      </c>
      <c r="B79">
        <f t="shared" si="4"/>
        <v>2024</v>
      </c>
      <c r="C79" t="str">
        <f t="shared" si="5"/>
        <v>enero</v>
      </c>
      <c r="D79" t="s">
        <v>52</v>
      </c>
      <c r="E79" t="s">
        <v>10</v>
      </c>
      <c r="F79" cm="1">
        <f t="array" ref="F79:G79">TRANSPOSE(VLOOKUP(E79,COLABORADOR!$B$5:$D$15,{2;3},0))</f>
        <v>12147920</v>
      </c>
      <c r="G79" s="1">
        <v>32953</v>
      </c>
      <c r="H79" s="3">
        <f t="shared" ca="1" si="6"/>
        <v>34</v>
      </c>
      <c r="I79" t="s">
        <v>31</v>
      </c>
      <c r="J79" t="str">
        <f>_xlfn.XLOOKUP(I79,Area!$C$5:$C$20,Area!$B$5:$B$20)</f>
        <v>Muebles</v>
      </c>
      <c r="K79">
        <v>10</v>
      </c>
      <c r="L79" s="4">
        <f>_xlfn.XLOOKUP(I79,Area!$C$5:$C$20,Area!$D$5:$D$20)</f>
        <v>200000</v>
      </c>
      <c r="M79" t="s">
        <v>58</v>
      </c>
      <c r="N79" s="5">
        <f t="shared" si="7"/>
        <v>2000000</v>
      </c>
    </row>
    <row r="80" spans="1:14" x14ac:dyDescent="0.3">
      <c r="A80" s="1">
        <v>45301</v>
      </c>
      <c r="B80">
        <f t="shared" si="4"/>
        <v>2024</v>
      </c>
      <c r="C80" t="str">
        <f t="shared" si="5"/>
        <v>enero</v>
      </c>
      <c r="D80" t="s">
        <v>53</v>
      </c>
      <c r="E80" t="s">
        <v>11</v>
      </c>
      <c r="F80" cm="1">
        <f t="array" ref="F80:G80">TRANSPOSE(VLOOKUP(E80,COLABORADOR!$B$5:$D$15,{2;3},0))</f>
        <v>12638169</v>
      </c>
      <c r="G80" s="1">
        <v>32985</v>
      </c>
      <c r="H80" s="3">
        <f t="shared" ca="1" si="6"/>
        <v>34</v>
      </c>
      <c r="I80" t="s">
        <v>32</v>
      </c>
      <c r="J80" t="str">
        <f>_xlfn.XLOOKUP(I80,Area!$C$5:$C$20,Area!$B$5:$B$20)</f>
        <v>Muebles</v>
      </c>
      <c r="K80">
        <v>10</v>
      </c>
      <c r="L80" s="4">
        <f>_xlfn.XLOOKUP(I80,Area!$C$5:$C$20,Area!$D$5:$D$20)</f>
        <v>550000</v>
      </c>
      <c r="M80" t="s">
        <v>57</v>
      </c>
      <c r="N80" s="5">
        <f t="shared" si="7"/>
        <v>5500000</v>
      </c>
    </row>
    <row r="81" spans="1:14" x14ac:dyDescent="0.3">
      <c r="A81" s="1">
        <v>45301</v>
      </c>
      <c r="B81">
        <f t="shared" si="4"/>
        <v>2024</v>
      </c>
      <c r="C81" t="str">
        <f t="shared" si="5"/>
        <v>enero</v>
      </c>
      <c r="D81" t="s">
        <v>54</v>
      </c>
      <c r="E81" t="s">
        <v>1</v>
      </c>
      <c r="F81" cm="1">
        <f t="array" ref="F81:G81">TRANSPOSE(VLOOKUP(E81,COLABORADOR!$B$5:$D$15,{2;3},0))</f>
        <v>10753419</v>
      </c>
      <c r="G81" s="1">
        <v>33036</v>
      </c>
      <c r="H81" s="3">
        <f t="shared" ca="1" si="6"/>
        <v>34</v>
      </c>
      <c r="I81" t="s">
        <v>33</v>
      </c>
      <c r="J81" t="str">
        <f>_xlfn.XLOOKUP(I81,Area!$C$5:$C$20,Area!$B$5:$B$20)</f>
        <v>Muebles</v>
      </c>
      <c r="K81">
        <v>17</v>
      </c>
      <c r="L81" s="4">
        <f>_xlfn.XLOOKUP(I81,Area!$C$5:$C$20,Area!$D$5:$D$20)</f>
        <v>2300000</v>
      </c>
      <c r="M81" t="s">
        <v>57</v>
      </c>
      <c r="N81" s="5">
        <f t="shared" si="7"/>
        <v>39100000</v>
      </c>
    </row>
    <row r="82" spans="1:14" x14ac:dyDescent="0.3">
      <c r="A82" s="1">
        <v>45301</v>
      </c>
      <c r="B82">
        <f t="shared" si="4"/>
        <v>2024</v>
      </c>
      <c r="C82" t="str">
        <f t="shared" si="5"/>
        <v>enero</v>
      </c>
      <c r="D82" t="s">
        <v>55</v>
      </c>
      <c r="E82" t="s">
        <v>2</v>
      </c>
      <c r="F82" cm="1">
        <f t="array" ref="F82:G82">TRANSPOSE(VLOOKUP(E82,COLABORADOR!$B$5:$D$15,{2;3},0))</f>
        <v>12288359</v>
      </c>
      <c r="G82" s="1">
        <v>33768</v>
      </c>
      <c r="H82" s="3">
        <f t="shared" ca="1" si="6"/>
        <v>32</v>
      </c>
      <c r="I82" t="s">
        <v>34</v>
      </c>
      <c r="J82" t="str">
        <f>_xlfn.XLOOKUP(I82,Area!$C$5:$C$20,Area!$B$5:$B$20)</f>
        <v>Muebles</v>
      </c>
      <c r="K82">
        <v>13</v>
      </c>
      <c r="L82" s="4">
        <f>_xlfn.XLOOKUP(I82,Area!$C$5:$C$20,Area!$D$5:$D$20)</f>
        <v>3200000</v>
      </c>
      <c r="M82" t="s">
        <v>58</v>
      </c>
      <c r="N82" s="5">
        <f t="shared" si="7"/>
        <v>41600000</v>
      </c>
    </row>
    <row r="83" spans="1:14" x14ac:dyDescent="0.3">
      <c r="A83" s="1">
        <v>45301</v>
      </c>
      <c r="B83">
        <f t="shared" si="4"/>
        <v>2024</v>
      </c>
      <c r="C83" t="str">
        <f t="shared" si="5"/>
        <v>enero</v>
      </c>
      <c r="D83" t="s">
        <v>56</v>
      </c>
      <c r="E83" t="s">
        <v>3</v>
      </c>
      <c r="F83" cm="1">
        <f t="array" ref="F83:G83">TRANSPOSE(VLOOKUP(E83,COLABORADOR!$B$5:$D$15,{2;3},0))</f>
        <v>11292119</v>
      </c>
      <c r="G83" s="1">
        <v>31212</v>
      </c>
      <c r="H83" s="3">
        <f t="shared" ca="1" si="6"/>
        <v>39</v>
      </c>
      <c r="I83" t="s">
        <v>35</v>
      </c>
      <c r="J83" t="str">
        <f>_xlfn.XLOOKUP(I83,Area!$C$5:$C$20,Area!$B$5:$B$20)</f>
        <v>Muebles</v>
      </c>
      <c r="K83">
        <v>18</v>
      </c>
      <c r="L83" s="4">
        <f>_xlfn.XLOOKUP(I83,Area!$C$5:$C$20,Area!$D$5:$D$20)</f>
        <v>1500000</v>
      </c>
      <c r="M83" t="s">
        <v>59</v>
      </c>
      <c r="N83" s="5">
        <f t="shared" si="7"/>
        <v>27000000</v>
      </c>
    </row>
    <row r="84" spans="1:14" x14ac:dyDescent="0.3">
      <c r="A84" s="1">
        <v>45302</v>
      </c>
      <c r="B84">
        <f t="shared" si="4"/>
        <v>2024</v>
      </c>
      <c r="C84" t="str">
        <f t="shared" si="5"/>
        <v>enero</v>
      </c>
      <c r="D84" t="s">
        <v>49</v>
      </c>
      <c r="E84" t="s">
        <v>4</v>
      </c>
      <c r="F84" cm="1">
        <f t="array" ref="F84:G84">TRANSPOSE(VLOOKUP(E84,COLABORADOR!$B$5:$D$15,{2;3},0))</f>
        <v>10946132</v>
      </c>
      <c r="G84" s="1">
        <v>30482</v>
      </c>
      <c r="H84" s="3">
        <f t="shared" ca="1" si="6"/>
        <v>41</v>
      </c>
      <c r="I84" t="s">
        <v>18</v>
      </c>
      <c r="J84" t="str">
        <f>_xlfn.XLOOKUP(I84,Area!$C$5:$C$20,Area!$B$5:$B$20)</f>
        <v>Tecnología</v>
      </c>
      <c r="K84">
        <v>20</v>
      </c>
      <c r="L84" s="4">
        <f>_xlfn.XLOOKUP(I84,Area!$C$5:$C$20,Area!$D$5:$D$20)</f>
        <v>2000000</v>
      </c>
      <c r="M84" t="s">
        <v>57</v>
      </c>
      <c r="N84" s="5">
        <f t="shared" si="7"/>
        <v>40000000</v>
      </c>
    </row>
    <row r="85" spans="1:14" x14ac:dyDescent="0.3">
      <c r="A85" s="1">
        <v>45302</v>
      </c>
      <c r="B85">
        <f t="shared" si="4"/>
        <v>2024</v>
      </c>
      <c r="C85" t="str">
        <f t="shared" si="5"/>
        <v>enero</v>
      </c>
      <c r="D85" t="s">
        <v>50</v>
      </c>
      <c r="E85" t="s">
        <v>5</v>
      </c>
      <c r="F85" cm="1">
        <f t="array" ref="F85:G85">TRANSPOSE(VLOOKUP(E85,COLABORADOR!$B$5:$D$15,{2;3},0))</f>
        <v>11120413</v>
      </c>
      <c r="G85" s="1">
        <v>34866</v>
      </c>
      <c r="H85" s="3">
        <f t="shared" ca="1" si="6"/>
        <v>29</v>
      </c>
      <c r="I85" t="s">
        <v>19</v>
      </c>
      <c r="J85" t="str">
        <f>_xlfn.XLOOKUP(I85,Area!$C$5:$C$20,Area!$B$5:$B$20)</f>
        <v>Tecnología</v>
      </c>
      <c r="K85">
        <v>11</v>
      </c>
      <c r="L85" s="4">
        <f>_xlfn.XLOOKUP(I85,Area!$C$5:$C$20,Area!$D$5:$D$20)</f>
        <v>4000000</v>
      </c>
      <c r="M85" t="s">
        <v>58</v>
      </c>
      <c r="N85" s="5">
        <f t="shared" si="7"/>
        <v>44000000</v>
      </c>
    </row>
    <row r="86" spans="1:14" x14ac:dyDescent="0.3">
      <c r="A86" s="1">
        <v>45302</v>
      </c>
      <c r="B86">
        <f t="shared" si="4"/>
        <v>2024</v>
      </c>
      <c r="C86" t="str">
        <f t="shared" si="5"/>
        <v>enero</v>
      </c>
      <c r="D86" t="s">
        <v>51</v>
      </c>
      <c r="E86" t="s">
        <v>6</v>
      </c>
      <c r="F86" cm="1">
        <f t="array" ref="F86:G86">TRANSPOSE(VLOOKUP(E86,COLABORADOR!$B$5:$D$15,{2;3},0))</f>
        <v>10238431</v>
      </c>
      <c r="G86" s="1">
        <v>35963</v>
      </c>
      <c r="H86" s="3">
        <f t="shared" ca="1" si="6"/>
        <v>26</v>
      </c>
      <c r="I86" t="s">
        <v>20</v>
      </c>
      <c r="J86" t="str">
        <f>_xlfn.XLOOKUP(I86,Area!$C$5:$C$20,Area!$B$5:$B$20)</f>
        <v>Tecnología</v>
      </c>
      <c r="K86">
        <v>16</v>
      </c>
      <c r="L86" s="4">
        <f>_xlfn.XLOOKUP(I86,Area!$C$5:$C$20,Area!$D$5:$D$20)</f>
        <v>800000</v>
      </c>
      <c r="M86" t="s">
        <v>58</v>
      </c>
      <c r="N86" s="5">
        <f t="shared" si="7"/>
        <v>12800000</v>
      </c>
    </row>
    <row r="87" spans="1:14" x14ac:dyDescent="0.3">
      <c r="A87" s="1">
        <v>45302</v>
      </c>
      <c r="B87">
        <f t="shared" si="4"/>
        <v>2024</v>
      </c>
      <c r="C87" t="str">
        <f t="shared" si="5"/>
        <v>enero</v>
      </c>
      <c r="D87" t="s">
        <v>52</v>
      </c>
      <c r="E87" t="s">
        <v>7</v>
      </c>
      <c r="F87" cm="1">
        <f t="array" ref="F87:G87">TRANSPOSE(VLOOKUP(E87,COLABORADOR!$B$5:$D$15,{2;3},0))</f>
        <v>10873390</v>
      </c>
      <c r="G87" s="1">
        <v>35234</v>
      </c>
      <c r="H87" s="3">
        <f t="shared" ca="1" si="6"/>
        <v>28</v>
      </c>
      <c r="I87" t="s">
        <v>21</v>
      </c>
      <c r="J87" t="str">
        <f>_xlfn.XLOOKUP(I87,Area!$C$5:$C$20,Area!$B$5:$B$20)</f>
        <v>Tecnología</v>
      </c>
      <c r="K87">
        <v>15</v>
      </c>
      <c r="L87" s="4">
        <f>_xlfn.XLOOKUP(I87,Area!$C$5:$C$20,Area!$D$5:$D$20)</f>
        <v>600000</v>
      </c>
      <c r="M87" t="s">
        <v>59</v>
      </c>
      <c r="N87" s="5">
        <f t="shared" si="7"/>
        <v>9000000</v>
      </c>
    </row>
    <row r="88" spans="1:14" x14ac:dyDescent="0.3">
      <c r="A88" s="1">
        <v>45302</v>
      </c>
      <c r="B88">
        <f t="shared" si="4"/>
        <v>2024</v>
      </c>
      <c r="C88" t="str">
        <f t="shared" si="5"/>
        <v>enero</v>
      </c>
      <c r="D88" t="s">
        <v>53</v>
      </c>
      <c r="E88" t="s">
        <v>8</v>
      </c>
      <c r="F88" cm="1">
        <f t="array" ref="F88:G88">TRANSPOSE(VLOOKUP(E88,COLABORADOR!$B$5:$D$15,{2;3},0))</f>
        <v>11891527</v>
      </c>
      <c r="G88" s="1">
        <v>32892</v>
      </c>
      <c r="H88" s="3">
        <f t="shared" ca="1" si="6"/>
        <v>34</v>
      </c>
      <c r="I88" t="s">
        <v>22</v>
      </c>
      <c r="J88" t="str">
        <f>_xlfn.XLOOKUP(I88,Area!$C$5:$C$20,Area!$B$5:$B$20)</f>
        <v>Tecnología</v>
      </c>
      <c r="K88">
        <v>17</v>
      </c>
      <c r="L88" s="4">
        <f>_xlfn.XLOOKUP(I88,Area!$C$5:$C$20,Area!$D$5:$D$20)</f>
        <v>500000</v>
      </c>
      <c r="M88" t="s">
        <v>57</v>
      </c>
      <c r="N88" s="5">
        <f t="shared" si="7"/>
        <v>8500000</v>
      </c>
    </row>
    <row r="89" spans="1:14" x14ac:dyDescent="0.3">
      <c r="A89" s="1">
        <v>45302</v>
      </c>
      <c r="B89">
        <f t="shared" si="4"/>
        <v>2024</v>
      </c>
      <c r="C89" t="str">
        <f t="shared" si="5"/>
        <v>enero</v>
      </c>
      <c r="D89" t="s">
        <v>54</v>
      </c>
      <c r="E89" t="s">
        <v>9</v>
      </c>
      <c r="F89" cm="1">
        <f t="array" ref="F89:G89">TRANSPOSE(VLOOKUP(E89,COLABORADOR!$B$5:$D$15,{2;3},0))</f>
        <v>10974143</v>
      </c>
      <c r="G89" s="1">
        <v>33074</v>
      </c>
      <c r="H89" s="3">
        <f t="shared" ca="1" si="6"/>
        <v>34</v>
      </c>
      <c r="I89" t="s">
        <v>24</v>
      </c>
      <c r="J89" t="str">
        <f>_xlfn.XLOOKUP(I89,Area!$C$5:$C$20,Area!$B$5:$B$20)</f>
        <v>Textil</v>
      </c>
      <c r="K89">
        <v>15</v>
      </c>
      <c r="L89" s="4">
        <f>_xlfn.XLOOKUP(I89,Area!$C$5:$C$20,Area!$D$5:$D$20)</f>
        <v>100000</v>
      </c>
      <c r="M89" t="s">
        <v>59</v>
      </c>
      <c r="N89" s="5">
        <f t="shared" si="7"/>
        <v>1500000</v>
      </c>
    </row>
    <row r="90" spans="1:14" x14ac:dyDescent="0.3">
      <c r="A90" s="1">
        <v>45302</v>
      </c>
      <c r="B90">
        <f t="shared" si="4"/>
        <v>2024</v>
      </c>
      <c r="C90" t="str">
        <f t="shared" si="5"/>
        <v>enero</v>
      </c>
      <c r="D90" t="s">
        <v>55</v>
      </c>
      <c r="E90" t="s">
        <v>10</v>
      </c>
      <c r="F90" cm="1">
        <f t="array" ref="F90:G90">TRANSPOSE(VLOOKUP(E90,COLABORADOR!$B$5:$D$15,{2;3},0))</f>
        <v>12147920</v>
      </c>
      <c r="G90" s="1">
        <v>32953</v>
      </c>
      <c r="H90" s="3">
        <f t="shared" ca="1" si="6"/>
        <v>34</v>
      </c>
      <c r="I90" t="s">
        <v>25</v>
      </c>
      <c r="J90" t="str">
        <f>_xlfn.XLOOKUP(I90,Area!$C$5:$C$20,Area!$B$5:$B$20)</f>
        <v>Textil</v>
      </c>
      <c r="K90">
        <v>13</v>
      </c>
      <c r="L90" s="4">
        <f>_xlfn.XLOOKUP(I90,Area!$C$5:$C$20,Area!$D$5:$D$20)</f>
        <v>250000</v>
      </c>
      <c r="M90" t="s">
        <v>58</v>
      </c>
      <c r="N90" s="5">
        <f t="shared" si="7"/>
        <v>3250000</v>
      </c>
    </row>
    <row r="91" spans="1:14" x14ac:dyDescent="0.3">
      <c r="A91" s="1">
        <v>45302</v>
      </c>
      <c r="B91">
        <f t="shared" si="4"/>
        <v>2024</v>
      </c>
      <c r="C91" t="str">
        <f t="shared" si="5"/>
        <v>enero</v>
      </c>
      <c r="D91" t="s">
        <v>56</v>
      </c>
      <c r="E91" t="s">
        <v>11</v>
      </c>
      <c r="F91" cm="1">
        <f t="array" ref="F91:G91">TRANSPOSE(VLOOKUP(E91,COLABORADOR!$B$5:$D$15,{2;3},0))</f>
        <v>12638169</v>
      </c>
      <c r="G91" s="1">
        <v>32985</v>
      </c>
      <c r="H91" s="3">
        <f t="shared" ca="1" si="6"/>
        <v>34</v>
      </c>
      <c r="I91" t="s">
        <v>26</v>
      </c>
      <c r="J91" t="str">
        <f>_xlfn.XLOOKUP(I91,Area!$C$5:$C$20,Area!$B$5:$B$20)</f>
        <v>Textil</v>
      </c>
      <c r="K91">
        <v>15</v>
      </c>
      <c r="L91" s="4">
        <f>_xlfn.XLOOKUP(I91,Area!$C$5:$C$20,Area!$D$5:$D$20)</f>
        <v>500000</v>
      </c>
      <c r="M91" t="s">
        <v>59</v>
      </c>
      <c r="N91" s="5">
        <f t="shared" si="7"/>
        <v>7500000</v>
      </c>
    </row>
    <row r="92" spans="1:14" x14ac:dyDescent="0.3">
      <c r="A92" s="1">
        <v>45302</v>
      </c>
      <c r="B92">
        <f t="shared" si="4"/>
        <v>2024</v>
      </c>
      <c r="C92" t="str">
        <f t="shared" si="5"/>
        <v>enero</v>
      </c>
      <c r="D92" t="s">
        <v>49</v>
      </c>
      <c r="E92" t="s">
        <v>1</v>
      </c>
      <c r="F92" cm="1">
        <f t="array" ref="F92:G92">TRANSPOSE(VLOOKUP(E92,COLABORADOR!$B$5:$D$15,{2;3},0))</f>
        <v>10753419</v>
      </c>
      <c r="G92" s="1">
        <v>33036</v>
      </c>
      <c r="H92" s="3">
        <f t="shared" ca="1" si="6"/>
        <v>34</v>
      </c>
      <c r="I92" t="s">
        <v>27</v>
      </c>
      <c r="J92" t="str">
        <f>_xlfn.XLOOKUP(I92,Area!$C$5:$C$20,Area!$B$5:$B$20)</f>
        <v>Textil</v>
      </c>
      <c r="K92">
        <v>15</v>
      </c>
      <c r="L92" s="4">
        <f>_xlfn.XLOOKUP(I92,Area!$C$5:$C$20,Area!$D$5:$D$20)</f>
        <v>180000</v>
      </c>
      <c r="M92" t="s">
        <v>59</v>
      </c>
      <c r="N92" s="5">
        <f t="shared" si="7"/>
        <v>2700000</v>
      </c>
    </row>
    <row r="93" spans="1:14" x14ac:dyDescent="0.3">
      <c r="A93" s="1">
        <v>45302</v>
      </c>
      <c r="B93">
        <f t="shared" si="4"/>
        <v>2024</v>
      </c>
      <c r="C93" t="str">
        <f t="shared" si="5"/>
        <v>enero</v>
      </c>
      <c r="D93" t="s">
        <v>50</v>
      </c>
      <c r="E93" t="s">
        <v>2</v>
      </c>
      <c r="F93" cm="1">
        <f t="array" ref="F93:G93">TRANSPOSE(VLOOKUP(E93,COLABORADOR!$B$5:$D$15,{2;3},0))</f>
        <v>12288359</v>
      </c>
      <c r="G93" s="1">
        <v>33768</v>
      </c>
      <c r="H93" s="3">
        <f t="shared" ca="1" si="6"/>
        <v>32</v>
      </c>
      <c r="I93" t="s">
        <v>28</v>
      </c>
      <c r="J93" t="str">
        <f>_xlfn.XLOOKUP(I93,Area!$C$5:$C$20,Area!$B$5:$B$20)</f>
        <v>Textil</v>
      </c>
      <c r="K93">
        <v>11</v>
      </c>
      <c r="L93" s="4">
        <f>_xlfn.XLOOKUP(I93,Area!$C$5:$C$20,Area!$D$5:$D$20)</f>
        <v>80000</v>
      </c>
      <c r="M93" t="s">
        <v>57</v>
      </c>
      <c r="N93" s="5">
        <f t="shared" si="7"/>
        <v>880000</v>
      </c>
    </row>
    <row r="94" spans="1:14" x14ac:dyDescent="0.3">
      <c r="A94" s="1">
        <v>45303</v>
      </c>
      <c r="B94">
        <f t="shared" si="4"/>
        <v>2024</v>
      </c>
      <c r="C94" t="str">
        <f t="shared" si="5"/>
        <v>enero</v>
      </c>
      <c r="D94" t="s">
        <v>51</v>
      </c>
      <c r="E94" t="s">
        <v>3</v>
      </c>
      <c r="F94" cm="1">
        <f t="array" ref="F94:G94">TRANSPOSE(VLOOKUP(E94,COLABORADOR!$B$5:$D$15,{2;3},0))</f>
        <v>11292119</v>
      </c>
      <c r="G94" s="1">
        <v>31212</v>
      </c>
      <c r="H94" s="3">
        <f t="shared" ca="1" si="6"/>
        <v>39</v>
      </c>
      <c r="I94" t="s">
        <v>30</v>
      </c>
      <c r="J94" t="str">
        <f>_xlfn.XLOOKUP(I94,Area!$C$5:$C$20,Area!$B$5:$B$20)</f>
        <v>Muebles</v>
      </c>
      <c r="K94">
        <v>13</v>
      </c>
      <c r="L94" s="4">
        <f>_xlfn.XLOOKUP(I94,Area!$C$5:$C$20,Area!$D$5:$D$20)</f>
        <v>600000</v>
      </c>
      <c r="M94" t="s">
        <v>59</v>
      </c>
      <c r="N94" s="5">
        <f t="shared" si="7"/>
        <v>7800000</v>
      </c>
    </row>
    <row r="95" spans="1:14" x14ac:dyDescent="0.3">
      <c r="A95" s="1">
        <v>45303</v>
      </c>
      <c r="B95">
        <f t="shared" si="4"/>
        <v>2024</v>
      </c>
      <c r="C95" t="str">
        <f t="shared" si="5"/>
        <v>enero</v>
      </c>
      <c r="D95" t="s">
        <v>52</v>
      </c>
      <c r="E95" t="s">
        <v>4</v>
      </c>
      <c r="F95" cm="1">
        <f t="array" ref="F95:G95">TRANSPOSE(VLOOKUP(E95,COLABORADOR!$B$5:$D$15,{2;3},0))</f>
        <v>10946132</v>
      </c>
      <c r="G95" s="1">
        <v>30482</v>
      </c>
      <c r="H95" s="3">
        <f t="shared" ca="1" si="6"/>
        <v>41</v>
      </c>
      <c r="I95" t="s">
        <v>31</v>
      </c>
      <c r="J95" t="str">
        <f>_xlfn.XLOOKUP(I95,Area!$C$5:$C$20,Area!$B$5:$B$20)</f>
        <v>Muebles</v>
      </c>
      <c r="K95">
        <v>14</v>
      </c>
      <c r="L95" s="4">
        <f>_xlfn.XLOOKUP(I95,Area!$C$5:$C$20,Area!$D$5:$D$20)</f>
        <v>200000</v>
      </c>
      <c r="M95" t="s">
        <v>57</v>
      </c>
      <c r="N95" s="5">
        <f t="shared" si="7"/>
        <v>2800000</v>
      </c>
    </row>
    <row r="96" spans="1:14" x14ac:dyDescent="0.3">
      <c r="A96" s="1">
        <v>45303</v>
      </c>
      <c r="B96">
        <f t="shared" si="4"/>
        <v>2024</v>
      </c>
      <c r="C96" t="str">
        <f t="shared" si="5"/>
        <v>enero</v>
      </c>
      <c r="D96" t="s">
        <v>53</v>
      </c>
      <c r="E96" t="s">
        <v>5</v>
      </c>
      <c r="F96" cm="1">
        <f t="array" ref="F96:G96">TRANSPOSE(VLOOKUP(E96,COLABORADOR!$B$5:$D$15,{2;3},0))</f>
        <v>11120413</v>
      </c>
      <c r="G96" s="1">
        <v>34866</v>
      </c>
      <c r="H96" s="3">
        <f t="shared" ca="1" si="6"/>
        <v>29</v>
      </c>
      <c r="I96" t="s">
        <v>32</v>
      </c>
      <c r="J96" t="str">
        <f>_xlfn.XLOOKUP(I96,Area!$C$5:$C$20,Area!$B$5:$B$20)</f>
        <v>Muebles</v>
      </c>
      <c r="K96">
        <v>16</v>
      </c>
      <c r="L96" s="4">
        <f>_xlfn.XLOOKUP(I96,Area!$C$5:$C$20,Area!$D$5:$D$20)</f>
        <v>550000</v>
      </c>
      <c r="M96" t="s">
        <v>59</v>
      </c>
      <c r="N96" s="5">
        <f t="shared" si="7"/>
        <v>8800000</v>
      </c>
    </row>
    <row r="97" spans="1:14" x14ac:dyDescent="0.3">
      <c r="A97" s="1">
        <v>45303</v>
      </c>
      <c r="B97">
        <f t="shared" si="4"/>
        <v>2024</v>
      </c>
      <c r="C97" t="str">
        <f t="shared" si="5"/>
        <v>enero</v>
      </c>
      <c r="D97" t="s">
        <v>54</v>
      </c>
      <c r="E97" t="s">
        <v>6</v>
      </c>
      <c r="F97" cm="1">
        <f t="array" ref="F97:G97">TRANSPOSE(VLOOKUP(E97,COLABORADOR!$B$5:$D$15,{2;3},0))</f>
        <v>10238431</v>
      </c>
      <c r="G97" s="1">
        <v>35963</v>
      </c>
      <c r="H97" s="3">
        <f t="shared" ca="1" si="6"/>
        <v>26</v>
      </c>
      <c r="I97" t="s">
        <v>33</v>
      </c>
      <c r="J97" t="str">
        <f>_xlfn.XLOOKUP(I97,Area!$C$5:$C$20,Area!$B$5:$B$20)</f>
        <v>Muebles</v>
      </c>
      <c r="K97">
        <v>15</v>
      </c>
      <c r="L97" s="4">
        <f>_xlfn.XLOOKUP(I97,Area!$C$5:$C$20,Area!$D$5:$D$20)</f>
        <v>2300000</v>
      </c>
      <c r="M97" t="s">
        <v>58</v>
      </c>
      <c r="N97" s="5">
        <f t="shared" si="7"/>
        <v>34500000</v>
      </c>
    </row>
    <row r="98" spans="1:14" x14ac:dyDescent="0.3">
      <c r="A98" s="1">
        <v>45303</v>
      </c>
      <c r="B98">
        <f t="shared" si="4"/>
        <v>2024</v>
      </c>
      <c r="C98" t="str">
        <f t="shared" si="5"/>
        <v>enero</v>
      </c>
      <c r="D98" t="s">
        <v>55</v>
      </c>
      <c r="E98" t="s">
        <v>7</v>
      </c>
      <c r="F98" cm="1">
        <f t="array" ref="F98:G98">TRANSPOSE(VLOOKUP(E98,COLABORADOR!$B$5:$D$15,{2;3},0))</f>
        <v>10873390</v>
      </c>
      <c r="G98" s="1">
        <v>35234</v>
      </c>
      <c r="H98" s="3">
        <f t="shared" ca="1" si="6"/>
        <v>28</v>
      </c>
      <c r="I98" t="s">
        <v>34</v>
      </c>
      <c r="J98" t="str">
        <f>_xlfn.XLOOKUP(I98,Area!$C$5:$C$20,Area!$B$5:$B$20)</f>
        <v>Muebles</v>
      </c>
      <c r="K98">
        <v>18</v>
      </c>
      <c r="L98" s="4">
        <f>_xlfn.XLOOKUP(I98,Area!$C$5:$C$20,Area!$D$5:$D$20)</f>
        <v>3200000</v>
      </c>
      <c r="M98" t="s">
        <v>59</v>
      </c>
      <c r="N98" s="5">
        <f t="shared" si="7"/>
        <v>57600000</v>
      </c>
    </row>
    <row r="99" spans="1:14" x14ac:dyDescent="0.3">
      <c r="A99" s="1">
        <v>45303</v>
      </c>
      <c r="B99">
        <f t="shared" si="4"/>
        <v>2024</v>
      </c>
      <c r="C99" t="str">
        <f t="shared" si="5"/>
        <v>enero</v>
      </c>
      <c r="D99" t="s">
        <v>56</v>
      </c>
      <c r="E99" t="s">
        <v>8</v>
      </c>
      <c r="F99" cm="1">
        <f t="array" ref="F99:G99">TRANSPOSE(VLOOKUP(E99,COLABORADOR!$B$5:$D$15,{2;3},0))</f>
        <v>11891527</v>
      </c>
      <c r="G99" s="1">
        <v>32892</v>
      </c>
      <c r="H99" s="3">
        <f t="shared" ca="1" si="6"/>
        <v>34</v>
      </c>
      <c r="I99" t="s">
        <v>35</v>
      </c>
      <c r="J99" t="str">
        <f>_xlfn.XLOOKUP(I99,Area!$C$5:$C$20,Area!$B$5:$B$20)</f>
        <v>Muebles</v>
      </c>
      <c r="K99">
        <v>18</v>
      </c>
      <c r="L99" s="4">
        <f>_xlfn.XLOOKUP(I99,Area!$C$5:$C$20,Area!$D$5:$D$20)</f>
        <v>1500000</v>
      </c>
      <c r="M99" t="s">
        <v>58</v>
      </c>
      <c r="N99" s="5">
        <f t="shared" si="7"/>
        <v>27000000</v>
      </c>
    </row>
    <row r="100" spans="1:14" x14ac:dyDescent="0.3">
      <c r="A100" s="1">
        <v>45303</v>
      </c>
      <c r="B100">
        <f t="shared" si="4"/>
        <v>2024</v>
      </c>
      <c r="C100" t="str">
        <f t="shared" si="5"/>
        <v>enero</v>
      </c>
      <c r="D100" t="s">
        <v>49</v>
      </c>
      <c r="E100" t="s">
        <v>9</v>
      </c>
      <c r="F100" cm="1">
        <f t="array" ref="F100:G100">TRANSPOSE(VLOOKUP(E100,COLABORADOR!$B$5:$D$15,{2;3},0))</f>
        <v>10974143</v>
      </c>
      <c r="G100" s="1">
        <v>33074</v>
      </c>
      <c r="H100" s="3">
        <f t="shared" ca="1" si="6"/>
        <v>34</v>
      </c>
      <c r="I100" t="s">
        <v>18</v>
      </c>
      <c r="J100" t="str">
        <f>_xlfn.XLOOKUP(I100,Area!$C$5:$C$20,Area!$B$5:$B$20)</f>
        <v>Tecnología</v>
      </c>
      <c r="K100">
        <v>15</v>
      </c>
      <c r="L100" s="4">
        <f>_xlfn.XLOOKUP(I100,Area!$C$5:$C$20,Area!$D$5:$D$20)</f>
        <v>2000000</v>
      </c>
      <c r="M100" t="s">
        <v>58</v>
      </c>
      <c r="N100" s="5">
        <f t="shared" si="7"/>
        <v>30000000</v>
      </c>
    </row>
    <row r="101" spans="1:14" x14ac:dyDescent="0.3">
      <c r="A101" s="1">
        <v>45303</v>
      </c>
      <c r="B101">
        <f t="shared" si="4"/>
        <v>2024</v>
      </c>
      <c r="C101" t="str">
        <f t="shared" si="5"/>
        <v>enero</v>
      </c>
      <c r="D101" t="s">
        <v>50</v>
      </c>
      <c r="E101" t="s">
        <v>10</v>
      </c>
      <c r="F101" cm="1">
        <f t="array" ref="F101:G101">TRANSPOSE(VLOOKUP(E101,COLABORADOR!$B$5:$D$15,{2;3},0))</f>
        <v>12147920</v>
      </c>
      <c r="G101" s="1">
        <v>32953</v>
      </c>
      <c r="H101" s="3">
        <f t="shared" ca="1" si="6"/>
        <v>34</v>
      </c>
      <c r="I101" t="s">
        <v>19</v>
      </c>
      <c r="J101" t="str">
        <f>_xlfn.XLOOKUP(I101,Area!$C$5:$C$20,Area!$B$5:$B$20)</f>
        <v>Tecnología</v>
      </c>
      <c r="K101">
        <v>14</v>
      </c>
      <c r="L101" s="4">
        <f>_xlfn.XLOOKUP(I101,Area!$C$5:$C$20,Area!$D$5:$D$20)</f>
        <v>4000000</v>
      </c>
      <c r="M101" t="s">
        <v>57</v>
      </c>
      <c r="N101" s="5">
        <f t="shared" si="7"/>
        <v>56000000</v>
      </c>
    </row>
    <row r="102" spans="1:14" x14ac:dyDescent="0.3">
      <c r="A102" s="1">
        <v>45303</v>
      </c>
      <c r="B102">
        <f t="shared" si="4"/>
        <v>2024</v>
      </c>
      <c r="C102" t="str">
        <f t="shared" si="5"/>
        <v>enero</v>
      </c>
      <c r="D102" t="s">
        <v>51</v>
      </c>
      <c r="E102" t="s">
        <v>11</v>
      </c>
      <c r="F102" cm="1">
        <f t="array" ref="F102:G102">TRANSPOSE(VLOOKUP(E102,COLABORADOR!$B$5:$D$15,{2;3},0))</f>
        <v>12638169</v>
      </c>
      <c r="G102" s="1">
        <v>32985</v>
      </c>
      <c r="H102" s="3">
        <f t="shared" ca="1" si="6"/>
        <v>34</v>
      </c>
      <c r="I102" t="s">
        <v>20</v>
      </c>
      <c r="J102" t="str">
        <f>_xlfn.XLOOKUP(I102,Area!$C$5:$C$20,Area!$B$5:$B$20)</f>
        <v>Tecnología</v>
      </c>
      <c r="K102">
        <v>11</v>
      </c>
      <c r="L102" s="4">
        <f>_xlfn.XLOOKUP(I102,Area!$C$5:$C$20,Area!$D$5:$D$20)</f>
        <v>800000</v>
      </c>
      <c r="M102" t="s">
        <v>57</v>
      </c>
      <c r="N102" s="5">
        <f t="shared" si="7"/>
        <v>8800000</v>
      </c>
    </row>
    <row r="103" spans="1:14" x14ac:dyDescent="0.3">
      <c r="A103" s="1">
        <v>45303</v>
      </c>
      <c r="B103">
        <f t="shared" si="4"/>
        <v>2024</v>
      </c>
      <c r="C103" t="str">
        <f t="shared" si="5"/>
        <v>enero</v>
      </c>
      <c r="D103" t="s">
        <v>52</v>
      </c>
      <c r="E103" t="s">
        <v>1</v>
      </c>
      <c r="F103" cm="1">
        <f t="array" ref="F103:G103">TRANSPOSE(VLOOKUP(E103,COLABORADOR!$B$5:$D$15,{2;3},0))</f>
        <v>10753419</v>
      </c>
      <c r="G103" s="1">
        <v>33036</v>
      </c>
      <c r="H103" s="3">
        <f t="shared" ca="1" si="6"/>
        <v>34</v>
      </c>
      <c r="I103" t="s">
        <v>21</v>
      </c>
      <c r="J103" t="str">
        <f>_xlfn.XLOOKUP(I103,Area!$C$5:$C$20,Area!$B$5:$B$20)</f>
        <v>Tecnología</v>
      </c>
      <c r="K103">
        <v>10</v>
      </c>
      <c r="L103" s="4">
        <f>_xlfn.XLOOKUP(I103,Area!$C$5:$C$20,Area!$D$5:$D$20)</f>
        <v>600000</v>
      </c>
      <c r="M103" t="s">
        <v>59</v>
      </c>
      <c r="N103" s="5">
        <f t="shared" si="7"/>
        <v>6000000</v>
      </c>
    </row>
    <row r="104" spans="1:14" x14ac:dyDescent="0.3">
      <c r="A104" s="1">
        <v>45306</v>
      </c>
      <c r="B104">
        <f t="shared" si="4"/>
        <v>2024</v>
      </c>
      <c r="C104" t="str">
        <f t="shared" si="5"/>
        <v>enero</v>
      </c>
      <c r="D104" t="s">
        <v>53</v>
      </c>
      <c r="E104" t="s">
        <v>2</v>
      </c>
      <c r="F104" cm="1">
        <f t="array" ref="F104:G104">TRANSPOSE(VLOOKUP(E104,COLABORADOR!$B$5:$D$15,{2;3},0))</f>
        <v>12288359</v>
      </c>
      <c r="G104" s="1">
        <v>33768</v>
      </c>
      <c r="H104" s="3">
        <f t="shared" ca="1" si="6"/>
        <v>32</v>
      </c>
      <c r="I104" t="s">
        <v>22</v>
      </c>
      <c r="J104" t="str">
        <f>_xlfn.XLOOKUP(I104,Area!$C$5:$C$20,Area!$B$5:$B$20)</f>
        <v>Tecnología</v>
      </c>
      <c r="K104">
        <v>14</v>
      </c>
      <c r="L104" s="4">
        <f>_xlfn.XLOOKUP(I104,Area!$C$5:$C$20,Area!$D$5:$D$20)</f>
        <v>500000</v>
      </c>
      <c r="M104" t="s">
        <v>57</v>
      </c>
      <c r="N104" s="5">
        <f t="shared" si="7"/>
        <v>7000000</v>
      </c>
    </row>
    <row r="105" spans="1:14" x14ac:dyDescent="0.3">
      <c r="A105" s="1">
        <v>45306</v>
      </c>
      <c r="B105">
        <f t="shared" si="4"/>
        <v>2024</v>
      </c>
      <c r="C105" t="str">
        <f t="shared" si="5"/>
        <v>enero</v>
      </c>
      <c r="D105" t="s">
        <v>54</v>
      </c>
      <c r="E105" t="s">
        <v>3</v>
      </c>
      <c r="F105" cm="1">
        <f t="array" ref="F105:G105">TRANSPOSE(VLOOKUP(E105,COLABORADOR!$B$5:$D$15,{2;3},0))</f>
        <v>11292119</v>
      </c>
      <c r="G105" s="1">
        <v>31212</v>
      </c>
      <c r="H105" s="3">
        <f t="shared" ca="1" si="6"/>
        <v>39</v>
      </c>
      <c r="I105" t="s">
        <v>24</v>
      </c>
      <c r="J105" t="str">
        <f>_xlfn.XLOOKUP(I105,Area!$C$5:$C$20,Area!$B$5:$B$20)</f>
        <v>Textil</v>
      </c>
      <c r="K105">
        <v>18</v>
      </c>
      <c r="L105" s="4">
        <f>_xlfn.XLOOKUP(I105,Area!$C$5:$C$20,Area!$D$5:$D$20)</f>
        <v>100000</v>
      </c>
      <c r="M105" t="s">
        <v>59</v>
      </c>
      <c r="N105" s="5">
        <f t="shared" si="7"/>
        <v>1800000</v>
      </c>
    </row>
    <row r="106" spans="1:14" x14ac:dyDescent="0.3">
      <c r="A106" s="1">
        <v>45306</v>
      </c>
      <c r="B106">
        <f t="shared" si="4"/>
        <v>2024</v>
      </c>
      <c r="C106" t="str">
        <f t="shared" si="5"/>
        <v>enero</v>
      </c>
      <c r="D106" t="s">
        <v>55</v>
      </c>
      <c r="E106" t="s">
        <v>4</v>
      </c>
      <c r="F106" cm="1">
        <f t="array" ref="F106:G106">TRANSPOSE(VLOOKUP(E106,COLABORADOR!$B$5:$D$15,{2;3},0))</f>
        <v>10946132</v>
      </c>
      <c r="G106" s="1">
        <v>30482</v>
      </c>
      <c r="H106" s="3">
        <f t="shared" ca="1" si="6"/>
        <v>41</v>
      </c>
      <c r="I106" t="s">
        <v>25</v>
      </c>
      <c r="J106" t="str">
        <f>_xlfn.XLOOKUP(I106,Area!$C$5:$C$20,Area!$B$5:$B$20)</f>
        <v>Textil</v>
      </c>
      <c r="K106">
        <v>12</v>
      </c>
      <c r="L106" s="4">
        <f>_xlfn.XLOOKUP(I106,Area!$C$5:$C$20,Area!$D$5:$D$20)</f>
        <v>250000</v>
      </c>
      <c r="M106" t="s">
        <v>58</v>
      </c>
      <c r="N106" s="5">
        <f t="shared" si="7"/>
        <v>3000000</v>
      </c>
    </row>
    <row r="107" spans="1:14" x14ac:dyDescent="0.3">
      <c r="A107" s="1">
        <v>45306</v>
      </c>
      <c r="B107">
        <f t="shared" si="4"/>
        <v>2024</v>
      </c>
      <c r="C107" t="str">
        <f t="shared" si="5"/>
        <v>enero</v>
      </c>
      <c r="D107" t="s">
        <v>56</v>
      </c>
      <c r="E107" t="s">
        <v>5</v>
      </c>
      <c r="F107" cm="1">
        <f t="array" ref="F107:G107">TRANSPOSE(VLOOKUP(E107,COLABORADOR!$B$5:$D$15,{2;3},0))</f>
        <v>11120413</v>
      </c>
      <c r="G107" s="1">
        <v>34866</v>
      </c>
      <c r="H107" s="3">
        <f t="shared" ca="1" si="6"/>
        <v>29</v>
      </c>
      <c r="I107" t="s">
        <v>26</v>
      </c>
      <c r="J107" t="str">
        <f>_xlfn.XLOOKUP(I107,Area!$C$5:$C$20,Area!$B$5:$B$20)</f>
        <v>Textil</v>
      </c>
      <c r="K107">
        <v>20</v>
      </c>
      <c r="L107" s="4">
        <f>_xlfn.XLOOKUP(I107,Area!$C$5:$C$20,Area!$D$5:$D$20)</f>
        <v>500000</v>
      </c>
      <c r="M107" t="s">
        <v>57</v>
      </c>
      <c r="N107" s="5">
        <f t="shared" si="7"/>
        <v>10000000</v>
      </c>
    </row>
    <row r="108" spans="1:14" x14ac:dyDescent="0.3">
      <c r="A108" s="1">
        <v>45306</v>
      </c>
      <c r="B108">
        <f t="shared" si="4"/>
        <v>2024</v>
      </c>
      <c r="C108" t="str">
        <f t="shared" si="5"/>
        <v>enero</v>
      </c>
      <c r="D108" t="s">
        <v>49</v>
      </c>
      <c r="E108" t="s">
        <v>6</v>
      </c>
      <c r="F108" cm="1">
        <f t="array" ref="F108:G108">TRANSPOSE(VLOOKUP(E108,COLABORADOR!$B$5:$D$15,{2;3},0))</f>
        <v>10238431</v>
      </c>
      <c r="G108" s="1">
        <v>35963</v>
      </c>
      <c r="H108" s="3">
        <f t="shared" ca="1" si="6"/>
        <v>26</v>
      </c>
      <c r="I108" t="s">
        <v>27</v>
      </c>
      <c r="J108" t="str">
        <f>_xlfn.XLOOKUP(I108,Area!$C$5:$C$20,Area!$B$5:$B$20)</f>
        <v>Textil</v>
      </c>
      <c r="K108">
        <v>17</v>
      </c>
      <c r="L108" s="4">
        <f>_xlfn.XLOOKUP(I108,Area!$C$5:$C$20,Area!$D$5:$D$20)</f>
        <v>180000</v>
      </c>
      <c r="M108" t="s">
        <v>59</v>
      </c>
      <c r="N108" s="5">
        <f t="shared" si="7"/>
        <v>3060000</v>
      </c>
    </row>
    <row r="109" spans="1:14" x14ac:dyDescent="0.3">
      <c r="A109" s="1">
        <v>45306</v>
      </c>
      <c r="B109">
        <f t="shared" si="4"/>
        <v>2024</v>
      </c>
      <c r="C109" t="str">
        <f t="shared" si="5"/>
        <v>enero</v>
      </c>
      <c r="D109" t="s">
        <v>50</v>
      </c>
      <c r="E109" t="s">
        <v>7</v>
      </c>
      <c r="F109" cm="1">
        <f t="array" ref="F109:G109">TRANSPOSE(VLOOKUP(E109,COLABORADOR!$B$5:$D$15,{2;3},0))</f>
        <v>10873390</v>
      </c>
      <c r="G109" s="1">
        <v>35234</v>
      </c>
      <c r="H109" s="3">
        <f t="shared" ca="1" si="6"/>
        <v>28</v>
      </c>
      <c r="I109" t="s">
        <v>28</v>
      </c>
      <c r="J109" t="str">
        <f>_xlfn.XLOOKUP(I109,Area!$C$5:$C$20,Area!$B$5:$B$20)</f>
        <v>Textil</v>
      </c>
      <c r="K109">
        <v>16</v>
      </c>
      <c r="L109" s="4">
        <f>_xlfn.XLOOKUP(I109,Area!$C$5:$C$20,Area!$D$5:$D$20)</f>
        <v>80000</v>
      </c>
      <c r="M109" t="s">
        <v>58</v>
      </c>
      <c r="N109" s="5">
        <f t="shared" si="7"/>
        <v>1280000</v>
      </c>
    </row>
    <row r="110" spans="1:14" x14ac:dyDescent="0.3">
      <c r="A110" s="1">
        <v>45306</v>
      </c>
      <c r="B110">
        <f t="shared" si="4"/>
        <v>2024</v>
      </c>
      <c r="C110" t="str">
        <f t="shared" si="5"/>
        <v>enero</v>
      </c>
      <c r="D110" t="s">
        <v>51</v>
      </c>
      <c r="E110" t="s">
        <v>8</v>
      </c>
      <c r="F110" cm="1">
        <f t="array" ref="F110:G110">TRANSPOSE(VLOOKUP(E110,COLABORADOR!$B$5:$D$15,{2;3},0))</f>
        <v>11891527</v>
      </c>
      <c r="G110" s="1">
        <v>32892</v>
      </c>
      <c r="H110" s="3">
        <f t="shared" ca="1" si="6"/>
        <v>34</v>
      </c>
      <c r="I110" t="s">
        <v>30</v>
      </c>
      <c r="J110" t="str">
        <f>_xlfn.XLOOKUP(I110,Area!$C$5:$C$20,Area!$B$5:$B$20)</f>
        <v>Muebles</v>
      </c>
      <c r="K110">
        <v>17</v>
      </c>
      <c r="L110" s="4">
        <f>_xlfn.XLOOKUP(I110,Area!$C$5:$C$20,Area!$D$5:$D$20)</f>
        <v>600000</v>
      </c>
      <c r="M110" t="s">
        <v>57</v>
      </c>
      <c r="N110" s="5">
        <f t="shared" si="7"/>
        <v>10200000</v>
      </c>
    </row>
    <row r="111" spans="1:14" x14ac:dyDescent="0.3">
      <c r="A111" s="1">
        <v>45306</v>
      </c>
      <c r="B111">
        <f t="shared" si="4"/>
        <v>2024</v>
      </c>
      <c r="C111" t="str">
        <f t="shared" si="5"/>
        <v>enero</v>
      </c>
      <c r="D111" t="s">
        <v>52</v>
      </c>
      <c r="E111" t="s">
        <v>9</v>
      </c>
      <c r="F111" cm="1">
        <f t="array" ref="F111:G111">TRANSPOSE(VLOOKUP(E111,COLABORADOR!$B$5:$D$15,{2;3},0))</f>
        <v>10974143</v>
      </c>
      <c r="G111" s="1">
        <v>33074</v>
      </c>
      <c r="H111" s="3">
        <f t="shared" ca="1" si="6"/>
        <v>34</v>
      </c>
      <c r="I111" t="s">
        <v>31</v>
      </c>
      <c r="J111" t="str">
        <f>_xlfn.XLOOKUP(I111,Area!$C$5:$C$20,Area!$B$5:$B$20)</f>
        <v>Muebles</v>
      </c>
      <c r="K111">
        <v>10</v>
      </c>
      <c r="L111" s="4">
        <f>_xlfn.XLOOKUP(I111,Area!$C$5:$C$20,Area!$D$5:$D$20)</f>
        <v>200000</v>
      </c>
      <c r="M111" t="s">
        <v>58</v>
      </c>
      <c r="N111" s="5">
        <f t="shared" si="7"/>
        <v>2000000</v>
      </c>
    </row>
    <row r="112" spans="1:14" x14ac:dyDescent="0.3">
      <c r="A112" s="1">
        <v>45306</v>
      </c>
      <c r="B112">
        <f t="shared" si="4"/>
        <v>2024</v>
      </c>
      <c r="C112" t="str">
        <f t="shared" si="5"/>
        <v>enero</v>
      </c>
      <c r="D112" t="s">
        <v>53</v>
      </c>
      <c r="E112" t="s">
        <v>10</v>
      </c>
      <c r="F112" cm="1">
        <f t="array" ref="F112:G112">TRANSPOSE(VLOOKUP(E112,COLABORADOR!$B$5:$D$15,{2;3},0))</f>
        <v>12147920</v>
      </c>
      <c r="G112" s="1">
        <v>32953</v>
      </c>
      <c r="H112" s="3">
        <f t="shared" ca="1" si="6"/>
        <v>34</v>
      </c>
      <c r="I112" t="s">
        <v>32</v>
      </c>
      <c r="J112" t="str">
        <f>_xlfn.XLOOKUP(I112,Area!$C$5:$C$20,Area!$B$5:$B$20)</f>
        <v>Muebles</v>
      </c>
      <c r="K112">
        <v>11</v>
      </c>
      <c r="L112" s="4">
        <f>_xlfn.XLOOKUP(I112,Area!$C$5:$C$20,Area!$D$5:$D$20)</f>
        <v>550000</v>
      </c>
      <c r="M112" t="s">
        <v>58</v>
      </c>
      <c r="N112" s="5">
        <f t="shared" si="7"/>
        <v>6050000</v>
      </c>
    </row>
    <row r="113" spans="1:14" x14ac:dyDescent="0.3">
      <c r="A113" s="1">
        <v>45306</v>
      </c>
      <c r="B113">
        <f t="shared" si="4"/>
        <v>2024</v>
      </c>
      <c r="C113" t="str">
        <f t="shared" si="5"/>
        <v>enero</v>
      </c>
      <c r="D113" t="s">
        <v>54</v>
      </c>
      <c r="E113" t="s">
        <v>11</v>
      </c>
      <c r="F113" cm="1">
        <f t="array" ref="F113:G113">TRANSPOSE(VLOOKUP(E113,COLABORADOR!$B$5:$D$15,{2;3},0))</f>
        <v>12638169</v>
      </c>
      <c r="G113" s="1">
        <v>32985</v>
      </c>
      <c r="H113" s="3">
        <f t="shared" ca="1" si="6"/>
        <v>34</v>
      </c>
      <c r="I113" t="s">
        <v>33</v>
      </c>
      <c r="J113" t="str">
        <f>_xlfn.XLOOKUP(I113,Area!$C$5:$C$20,Area!$B$5:$B$20)</f>
        <v>Muebles</v>
      </c>
      <c r="K113">
        <v>20</v>
      </c>
      <c r="L113" s="4">
        <f>_xlfn.XLOOKUP(I113,Area!$C$5:$C$20,Area!$D$5:$D$20)</f>
        <v>2300000</v>
      </c>
      <c r="M113" t="s">
        <v>59</v>
      </c>
      <c r="N113" s="5">
        <f t="shared" si="7"/>
        <v>46000000</v>
      </c>
    </row>
    <row r="114" spans="1:14" x14ac:dyDescent="0.3">
      <c r="A114" s="1">
        <v>45307</v>
      </c>
      <c r="B114">
        <f t="shared" si="4"/>
        <v>2024</v>
      </c>
      <c r="C114" t="str">
        <f t="shared" si="5"/>
        <v>enero</v>
      </c>
      <c r="D114" t="s">
        <v>55</v>
      </c>
      <c r="E114" t="s">
        <v>1</v>
      </c>
      <c r="F114" cm="1">
        <f t="array" ref="F114:G114">TRANSPOSE(VLOOKUP(E114,COLABORADOR!$B$5:$D$15,{2;3},0))</f>
        <v>10753419</v>
      </c>
      <c r="G114" s="1">
        <v>33036</v>
      </c>
      <c r="H114" s="3">
        <f t="shared" ca="1" si="6"/>
        <v>34</v>
      </c>
      <c r="I114" t="s">
        <v>34</v>
      </c>
      <c r="J114" t="str">
        <f>_xlfn.XLOOKUP(I114,Area!$C$5:$C$20,Area!$B$5:$B$20)</f>
        <v>Muebles</v>
      </c>
      <c r="K114">
        <v>11</v>
      </c>
      <c r="L114" s="4">
        <f>_xlfn.XLOOKUP(I114,Area!$C$5:$C$20,Area!$D$5:$D$20)</f>
        <v>3200000</v>
      </c>
      <c r="M114" t="s">
        <v>59</v>
      </c>
      <c r="N114" s="5">
        <f t="shared" si="7"/>
        <v>35200000</v>
      </c>
    </row>
    <row r="115" spans="1:14" x14ac:dyDescent="0.3">
      <c r="A115" s="1">
        <v>45307</v>
      </c>
      <c r="B115">
        <f t="shared" si="4"/>
        <v>2024</v>
      </c>
      <c r="C115" t="str">
        <f t="shared" si="5"/>
        <v>enero</v>
      </c>
      <c r="D115" t="s">
        <v>56</v>
      </c>
      <c r="E115" t="s">
        <v>2</v>
      </c>
      <c r="F115" cm="1">
        <f t="array" ref="F115:G115">TRANSPOSE(VLOOKUP(E115,COLABORADOR!$B$5:$D$15,{2;3},0))</f>
        <v>12288359</v>
      </c>
      <c r="G115" s="1">
        <v>33768</v>
      </c>
      <c r="H115" s="3">
        <f t="shared" ca="1" si="6"/>
        <v>32</v>
      </c>
      <c r="I115" t="s">
        <v>35</v>
      </c>
      <c r="J115" t="str">
        <f>_xlfn.XLOOKUP(I115,Area!$C$5:$C$20,Area!$B$5:$B$20)</f>
        <v>Muebles</v>
      </c>
      <c r="K115">
        <v>20</v>
      </c>
      <c r="L115" s="4">
        <f>_xlfn.XLOOKUP(I115,Area!$C$5:$C$20,Area!$D$5:$D$20)</f>
        <v>1500000</v>
      </c>
      <c r="M115" t="s">
        <v>57</v>
      </c>
      <c r="N115" s="5">
        <f t="shared" si="7"/>
        <v>30000000</v>
      </c>
    </row>
    <row r="116" spans="1:14" x14ac:dyDescent="0.3">
      <c r="A116" s="1">
        <v>45307</v>
      </c>
      <c r="B116">
        <f t="shared" si="4"/>
        <v>2024</v>
      </c>
      <c r="C116" t="str">
        <f t="shared" si="5"/>
        <v>enero</v>
      </c>
      <c r="D116" t="s">
        <v>49</v>
      </c>
      <c r="E116" t="s">
        <v>3</v>
      </c>
      <c r="F116" cm="1">
        <f t="array" ref="F116:G116">TRANSPOSE(VLOOKUP(E116,COLABORADOR!$B$5:$D$15,{2;3},0))</f>
        <v>11292119</v>
      </c>
      <c r="G116" s="1">
        <v>31212</v>
      </c>
      <c r="H116" s="3">
        <f t="shared" ca="1" si="6"/>
        <v>39</v>
      </c>
      <c r="I116" t="s">
        <v>18</v>
      </c>
      <c r="J116" t="str">
        <f>_xlfn.XLOOKUP(I116,Area!$C$5:$C$20,Area!$B$5:$B$20)</f>
        <v>Tecnología</v>
      </c>
      <c r="K116">
        <v>19</v>
      </c>
      <c r="L116" s="4">
        <f>_xlfn.XLOOKUP(I116,Area!$C$5:$C$20,Area!$D$5:$D$20)</f>
        <v>2000000</v>
      </c>
      <c r="M116" t="s">
        <v>57</v>
      </c>
      <c r="N116" s="5">
        <f t="shared" si="7"/>
        <v>38000000</v>
      </c>
    </row>
    <row r="117" spans="1:14" x14ac:dyDescent="0.3">
      <c r="A117" s="1">
        <v>45307</v>
      </c>
      <c r="B117">
        <f t="shared" si="4"/>
        <v>2024</v>
      </c>
      <c r="C117" t="str">
        <f t="shared" si="5"/>
        <v>enero</v>
      </c>
      <c r="D117" t="s">
        <v>50</v>
      </c>
      <c r="E117" t="s">
        <v>4</v>
      </c>
      <c r="F117" cm="1">
        <f t="array" ref="F117:G117">TRANSPOSE(VLOOKUP(E117,COLABORADOR!$B$5:$D$15,{2;3},0))</f>
        <v>10946132</v>
      </c>
      <c r="G117" s="1">
        <v>30482</v>
      </c>
      <c r="H117" s="3">
        <f t="shared" ca="1" si="6"/>
        <v>41</v>
      </c>
      <c r="I117" t="s">
        <v>19</v>
      </c>
      <c r="J117" t="str">
        <f>_xlfn.XLOOKUP(I117,Area!$C$5:$C$20,Area!$B$5:$B$20)</f>
        <v>Tecnología</v>
      </c>
      <c r="K117">
        <v>15</v>
      </c>
      <c r="L117" s="4">
        <f>_xlfn.XLOOKUP(I117,Area!$C$5:$C$20,Area!$D$5:$D$20)</f>
        <v>4000000</v>
      </c>
      <c r="M117" t="s">
        <v>57</v>
      </c>
      <c r="N117" s="5">
        <f t="shared" si="7"/>
        <v>60000000</v>
      </c>
    </row>
    <row r="118" spans="1:14" x14ac:dyDescent="0.3">
      <c r="A118" s="1">
        <v>45307</v>
      </c>
      <c r="B118">
        <f t="shared" si="4"/>
        <v>2024</v>
      </c>
      <c r="C118" t="str">
        <f t="shared" si="5"/>
        <v>enero</v>
      </c>
      <c r="D118" t="s">
        <v>51</v>
      </c>
      <c r="E118" t="s">
        <v>5</v>
      </c>
      <c r="F118" cm="1">
        <f t="array" ref="F118:G118">TRANSPOSE(VLOOKUP(E118,COLABORADOR!$B$5:$D$15,{2;3},0))</f>
        <v>11120413</v>
      </c>
      <c r="G118" s="1">
        <v>34866</v>
      </c>
      <c r="H118" s="3">
        <f t="shared" ca="1" si="6"/>
        <v>29</v>
      </c>
      <c r="I118" t="s">
        <v>20</v>
      </c>
      <c r="J118" t="str">
        <f>_xlfn.XLOOKUP(I118,Area!$C$5:$C$20,Area!$B$5:$B$20)</f>
        <v>Tecnología</v>
      </c>
      <c r="K118">
        <v>10</v>
      </c>
      <c r="L118" s="4">
        <f>_xlfn.XLOOKUP(I118,Area!$C$5:$C$20,Area!$D$5:$D$20)</f>
        <v>800000</v>
      </c>
      <c r="M118" t="s">
        <v>57</v>
      </c>
      <c r="N118" s="5">
        <f t="shared" si="7"/>
        <v>8000000</v>
      </c>
    </row>
    <row r="119" spans="1:14" x14ac:dyDescent="0.3">
      <c r="A119" s="1">
        <v>45307</v>
      </c>
      <c r="B119">
        <f t="shared" si="4"/>
        <v>2024</v>
      </c>
      <c r="C119" t="str">
        <f t="shared" si="5"/>
        <v>enero</v>
      </c>
      <c r="D119" t="s">
        <v>52</v>
      </c>
      <c r="E119" t="s">
        <v>6</v>
      </c>
      <c r="F119" cm="1">
        <f t="array" ref="F119:G119">TRANSPOSE(VLOOKUP(E119,COLABORADOR!$B$5:$D$15,{2;3},0))</f>
        <v>10238431</v>
      </c>
      <c r="G119" s="1">
        <v>35963</v>
      </c>
      <c r="H119" s="3">
        <f t="shared" ca="1" si="6"/>
        <v>26</v>
      </c>
      <c r="I119" t="s">
        <v>21</v>
      </c>
      <c r="J119" t="str">
        <f>_xlfn.XLOOKUP(I119,Area!$C$5:$C$20,Area!$B$5:$B$20)</f>
        <v>Tecnología</v>
      </c>
      <c r="K119">
        <v>15</v>
      </c>
      <c r="L119" s="4">
        <f>_xlfn.XLOOKUP(I119,Area!$C$5:$C$20,Area!$D$5:$D$20)</f>
        <v>600000</v>
      </c>
      <c r="M119" t="s">
        <v>58</v>
      </c>
      <c r="N119" s="5">
        <f t="shared" si="7"/>
        <v>9000000</v>
      </c>
    </row>
    <row r="120" spans="1:14" x14ac:dyDescent="0.3">
      <c r="A120" s="1">
        <v>45307</v>
      </c>
      <c r="B120">
        <f t="shared" si="4"/>
        <v>2024</v>
      </c>
      <c r="C120" t="str">
        <f t="shared" si="5"/>
        <v>enero</v>
      </c>
      <c r="D120" t="s">
        <v>53</v>
      </c>
      <c r="E120" t="s">
        <v>7</v>
      </c>
      <c r="F120" cm="1">
        <f t="array" ref="F120:G120">TRANSPOSE(VLOOKUP(E120,COLABORADOR!$B$5:$D$15,{2;3},0))</f>
        <v>10873390</v>
      </c>
      <c r="G120" s="1">
        <v>35234</v>
      </c>
      <c r="H120" s="3">
        <f t="shared" ca="1" si="6"/>
        <v>28</v>
      </c>
      <c r="I120" t="s">
        <v>22</v>
      </c>
      <c r="J120" t="str">
        <f>_xlfn.XLOOKUP(I120,Area!$C$5:$C$20,Area!$B$5:$B$20)</f>
        <v>Tecnología</v>
      </c>
      <c r="K120">
        <v>10</v>
      </c>
      <c r="L120" s="4">
        <f>_xlfn.XLOOKUP(I120,Area!$C$5:$C$20,Area!$D$5:$D$20)</f>
        <v>500000</v>
      </c>
      <c r="M120" t="s">
        <v>57</v>
      </c>
      <c r="N120" s="5">
        <f t="shared" si="7"/>
        <v>5000000</v>
      </c>
    </row>
    <row r="121" spans="1:14" x14ac:dyDescent="0.3">
      <c r="A121" s="1">
        <v>45307</v>
      </c>
      <c r="B121">
        <f t="shared" si="4"/>
        <v>2024</v>
      </c>
      <c r="C121" t="str">
        <f t="shared" si="5"/>
        <v>enero</v>
      </c>
      <c r="D121" t="s">
        <v>54</v>
      </c>
      <c r="E121" t="s">
        <v>8</v>
      </c>
      <c r="F121" cm="1">
        <f t="array" ref="F121:G121">TRANSPOSE(VLOOKUP(E121,COLABORADOR!$B$5:$D$15,{2;3},0))</f>
        <v>11891527</v>
      </c>
      <c r="G121" s="1">
        <v>32892</v>
      </c>
      <c r="H121" s="3">
        <f t="shared" ca="1" si="6"/>
        <v>34</v>
      </c>
      <c r="I121" t="s">
        <v>24</v>
      </c>
      <c r="J121" t="str">
        <f>_xlfn.XLOOKUP(I121,Area!$C$5:$C$20,Area!$B$5:$B$20)</f>
        <v>Textil</v>
      </c>
      <c r="K121">
        <v>20</v>
      </c>
      <c r="L121" s="4">
        <f>_xlfn.XLOOKUP(I121,Area!$C$5:$C$20,Area!$D$5:$D$20)</f>
        <v>100000</v>
      </c>
      <c r="M121" t="s">
        <v>58</v>
      </c>
      <c r="N121" s="5">
        <f t="shared" si="7"/>
        <v>2000000</v>
      </c>
    </row>
    <row r="122" spans="1:14" x14ac:dyDescent="0.3">
      <c r="A122" s="1">
        <v>45307</v>
      </c>
      <c r="B122">
        <f t="shared" si="4"/>
        <v>2024</v>
      </c>
      <c r="C122" t="str">
        <f t="shared" si="5"/>
        <v>enero</v>
      </c>
      <c r="D122" t="s">
        <v>55</v>
      </c>
      <c r="E122" t="s">
        <v>9</v>
      </c>
      <c r="F122" cm="1">
        <f t="array" ref="F122:G122">TRANSPOSE(VLOOKUP(E122,COLABORADOR!$B$5:$D$15,{2;3},0))</f>
        <v>10974143</v>
      </c>
      <c r="G122" s="1">
        <v>33074</v>
      </c>
      <c r="H122" s="3">
        <f t="shared" ca="1" si="6"/>
        <v>34</v>
      </c>
      <c r="I122" t="s">
        <v>25</v>
      </c>
      <c r="J122" t="str">
        <f>_xlfn.XLOOKUP(I122,Area!$C$5:$C$20,Area!$B$5:$B$20)</f>
        <v>Textil</v>
      </c>
      <c r="K122">
        <v>20</v>
      </c>
      <c r="L122" s="4">
        <f>_xlfn.XLOOKUP(I122,Area!$C$5:$C$20,Area!$D$5:$D$20)</f>
        <v>250000</v>
      </c>
      <c r="M122" t="s">
        <v>58</v>
      </c>
      <c r="N122" s="5">
        <f t="shared" si="7"/>
        <v>5000000</v>
      </c>
    </row>
    <row r="123" spans="1:14" x14ac:dyDescent="0.3">
      <c r="A123" s="1">
        <v>45307</v>
      </c>
      <c r="B123">
        <f t="shared" si="4"/>
        <v>2024</v>
      </c>
      <c r="C123" t="str">
        <f t="shared" si="5"/>
        <v>enero</v>
      </c>
      <c r="D123" t="s">
        <v>56</v>
      </c>
      <c r="E123" t="s">
        <v>10</v>
      </c>
      <c r="F123" cm="1">
        <f t="array" ref="F123:G123">TRANSPOSE(VLOOKUP(E123,COLABORADOR!$B$5:$D$15,{2;3},0))</f>
        <v>12147920</v>
      </c>
      <c r="G123" s="1">
        <v>32953</v>
      </c>
      <c r="H123" s="3">
        <f t="shared" ca="1" si="6"/>
        <v>34</v>
      </c>
      <c r="I123" t="s">
        <v>26</v>
      </c>
      <c r="J123" t="str">
        <f>_xlfn.XLOOKUP(I123,Area!$C$5:$C$20,Area!$B$5:$B$20)</f>
        <v>Textil</v>
      </c>
      <c r="K123">
        <v>15</v>
      </c>
      <c r="L123" s="4">
        <f>_xlfn.XLOOKUP(I123,Area!$C$5:$C$20,Area!$D$5:$D$20)</f>
        <v>500000</v>
      </c>
      <c r="M123" t="s">
        <v>59</v>
      </c>
      <c r="N123" s="5">
        <f t="shared" si="7"/>
        <v>7500000</v>
      </c>
    </row>
    <row r="124" spans="1:14" x14ac:dyDescent="0.3">
      <c r="A124" s="1">
        <v>45308</v>
      </c>
      <c r="B124">
        <f t="shared" si="4"/>
        <v>2024</v>
      </c>
      <c r="C124" t="str">
        <f t="shared" si="5"/>
        <v>enero</v>
      </c>
      <c r="D124" t="s">
        <v>49</v>
      </c>
      <c r="E124" t="s">
        <v>11</v>
      </c>
      <c r="F124" cm="1">
        <f t="array" ref="F124:G124">TRANSPOSE(VLOOKUP(E124,COLABORADOR!$B$5:$D$15,{2;3},0))</f>
        <v>12638169</v>
      </c>
      <c r="G124" s="1">
        <v>32985</v>
      </c>
      <c r="H124" s="3">
        <f t="shared" ca="1" si="6"/>
        <v>34</v>
      </c>
      <c r="I124" t="s">
        <v>27</v>
      </c>
      <c r="J124" t="str">
        <f>_xlfn.XLOOKUP(I124,Area!$C$5:$C$20,Area!$B$5:$B$20)</f>
        <v>Textil</v>
      </c>
      <c r="K124">
        <v>16</v>
      </c>
      <c r="L124" s="4">
        <f>_xlfn.XLOOKUP(I124,Area!$C$5:$C$20,Area!$D$5:$D$20)</f>
        <v>180000</v>
      </c>
      <c r="M124" t="s">
        <v>57</v>
      </c>
      <c r="N124" s="5">
        <f t="shared" si="7"/>
        <v>2880000</v>
      </c>
    </row>
    <row r="125" spans="1:14" x14ac:dyDescent="0.3">
      <c r="A125" s="1">
        <v>45308</v>
      </c>
      <c r="B125">
        <f t="shared" si="4"/>
        <v>2024</v>
      </c>
      <c r="C125" t="str">
        <f t="shared" si="5"/>
        <v>enero</v>
      </c>
      <c r="D125" t="s">
        <v>50</v>
      </c>
      <c r="E125" t="s">
        <v>1</v>
      </c>
      <c r="F125" cm="1">
        <f t="array" ref="F125:G125">TRANSPOSE(VLOOKUP(E125,COLABORADOR!$B$5:$D$15,{2;3},0))</f>
        <v>10753419</v>
      </c>
      <c r="G125" s="1">
        <v>33036</v>
      </c>
      <c r="H125" s="3">
        <f t="shared" ca="1" si="6"/>
        <v>34</v>
      </c>
      <c r="I125" t="s">
        <v>28</v>
      </c>
      <c r="J125" t="str">
        <f>_xlfn.XLOOKUP(I125,Area!$C$5:$C$20,Area!$B$5:$B$20)</f>
        <v>Textil</v>
      </c>
      <c r="K125">
        <v>17</v>
      </c>
      <c r="L125" s="4">
        <f>_xlfn.XLOOKUP(I125,Area!$C$5:$C$20,Area!$D$5:$D$20)</f>
        <v>80000</v>
      </c>
      <c r="M125" t="s">
        <v>58</v>
      </c>
      <c r="N125" s="5">
        <f t="shared" si="7"/>
        <v>1360000</v>
      </c>
    </row>
    <row r="126" spans="1:14" x14ac:dyDescent="0.3">
      <c r="A126" s="1">
        <v>45308</v>
      </c>
      <c r="B126">
        <f t="shared" si="4"/>
        <v>2024</v>
      </c>
      <c r="C126" t="str">
        <f t="shared" si="5"/>
        <v>enero</v>
      </c>
      <c r="D126" t="s">
        <v>51</v>
      </c>
      <c r="E126" t="s">
        <v>2</v>
      </c>
      <c r="F126" cm="1">
        <f t="array" ref="F126:G126">TRANSPOSE(VLOOKUP(E126,COLABORADOR!$B$5:$D$15,{2;3},0))</f>
        <v>12288359</v>
      </c>
      <c r="G126" s="1">
        <v>33768</v>
      </c>
      <c r="H126" s="3">
        <f t="shared" ca="1" si="6"/>
        <v>32</v>
      </c>
      <c r="I126" t="s">
        <v>30</v>
      </c>
      <c r="J126" t="str">
        <f>_xlfn.XLOOKUP(I126,Area!$C$5:$C$20,Area!$B$5:$B$20)</f>
        <v>Muebles</v>
      </c>
      <c r="K126">
        <v>15</v>
      </c>
      <c r="L126" s="4">
        <f>_xlfn.XLOOKUP(I126,Area!$C$5:$C$20,Area!$D$5:$D$20)</f>
        <v>600000</v>
      </c>
      <c r="M126" t="s">
        <v>59</v>
      </c>
      <c r="N126" s="5">
        <f t="shared" si="7"/>
        <v>9000000</v>
      </c>
    </row>
    <row r="127" spans="1:14" x14ac:dyDescent="0.3">
      <c r="A127" s="1">
        <v>45308</v>
      </c>
      <c r="B127">
        <f t="shared" si="4"/>
        <v>2024</v>
      </c>
      <c r="C127" t="str">
        <f t="shared" si="5"/>
        <v>enero</v>
      </c>
      <c r="D127" t="s">
        <v>52</v>
      </c>
      <c r="E127" t="s">
        <v>3</v>
      </c>
      <c r="F127" cm="1">
        <f t="array" ref="F127:G127">TRANSPOSE(VLOOKUP(E127,COLABORADOR!$B$5:$D$15,{2;3},0))</f>
        <v>11292119</v>
      </c>
      <c r="G127" s="1">
        <v>31212</v>
      </c>
      <c r="H127" s="3">
        <f t="shared" ca="1" si="6"/>
        <v>39</v>
      </c>
      <c r="I127" t="s">
        <v>31</v>
      </c>
      <c r="J127" t="str">
        <f>_xlfn.XLOOKUP(I127,Area!$C$5:$C$20,Area!$B$5:$B$20)</f>
        <v>Muebles</v>
      </c>
      <c r="K127">
        <v>12</v>
      </c>
      <c r="L127" s="4">
        <f>_xlfn.XLOOKUP(I127,Area!$C$5:$C$20,Area!$D$5:$D$20)</f>
        <v>200000</v>
      </c>
      <c r="M127" t="s">
        <v>59</v>
      </c>
      <c r="N127" s="5">
        <f t="shared" si="7"/>
        <v>2400000</v>
      </c>
    </row>
    <row r="128" spans="1:14" x14ac:dyDescent="0.3">
      <c r="A128" s="1">
        <v>45308</v>
      </c>
      <c r="B128">
        <f t="shared" si="4"/>
        <v>2024</v>
      </c>
      <c r="C128" t="str">
        <f t="shared" si="5"/>
        <v>enero</v>
      </c>
      <c r="D128" t="s">
        <v>53</v>
      </c>
      <c r="E128" t="s">
        <v>4</v>
      </c>
      <c r="F128" cm="1">
        <f t="array" ref="F128:G128">TRANSPOSE(VLOOKUP(E128,COLABORADOR!$B$5:$D$15,{2;3},0))</f>
        <v>10946132</v>
      </c>
      <c r="G128" s="1">
        <v>30482</v>
      </c>
      <c r="H128" s="3">
        <f t="shared" ca="1" si="6"/>
        <v>41</v>
      </c>
      <c r="I128" t="s">
        <v>32</v>
      </c>
      <c r="J128" t="str">
        <f>_xlfn.XLOOKUP(I128,Area!$C$5:$C$20,Area!$B$5:$B$20)</f>
        <v>Muebles</v>
      </c>
      <c r="K128">
        <v>10</v>
      </c>
      <c r="L128" s="4">
        <f>_xlfn.XLOOKUP(I128,Area!$C$5:$C$20,Area!$D$5:$D$20)</f>
        <v>550000</v>
      </c>
      <c r="M128" t="s">
        <v>57</v>
      </c>
      <c r="N128" s="5">
        <f t="shared" si="7"/>
        <v>5500000</v>
      </c>
    </row>
    <row r="129" spans="1:14" x14ac:dyDescent="0.3">
      <c r="A129" s="1">
        <v>45308</v>
      </c>
      <c r="B129">
        <f t="shared" si="4"/>
        <v>2024</v>
      </c>
      <c r="C129" t="str">
        <f t="shared" si="5"/>
        <v>enero</v>
      </c>
      <c r="D129" t="s">
        <v>54</v>
      </c>
      <c r="E129" t="s">
        <v>5</v>
      </c>
      <c r="F129" cm="1">
        <f t="array" ref="F129:G129">TRANSPOSE(VLOOKUP(E129,COLABORADOR!$B$5:$D$15,{2;3},0))</f>
        <v>11120413</v>
      </c>
      <c r="G129" s="1">
        <v>34866</v>
      </c>
      <c r="H129" s="3">
        <f t="shared" ca="1" si="6"/>
        <v>29</v>
      </c>
      <c r="I129" t="s">
        <v>33</v>
      </c>
      <c r="J129" t="str">
        <f>_xlfn.XLOOKUP(I129,Area!$C$5:$C$20,Area!$B$5:$B$20)</f>
        <v>Muebles</v>
      </c>
      <c r="K129">
        <v>12</v>
      </c>
      <c r="L129" s="4">
        <f>_xlfn.XLOOKUP(I129,Area!$C$5:$C$20,Area!$D$5:$D$20)</f>
        <v>2300000</v>
      </c>
      <c r="M129" t="s">
        <v>59</v>
      </c>
      <c r="N129" s="5">
        <f t="shared" si="7"/>
        <v>27600000</v>
      </c>
    </row>
    <row r="130" spans="1:14" x14ac:dyDescent="0.3">
      <c r="A130" s="1">
        <v>45308</v>
      </c>
      <c r="B130">
        <f t="shared" si="4"/>
        <v>2024</v>
      </c>
      <c r="C130" t="str">
        <f t="shared" si="5"/>
        <v>enero</v>
      </c>
      <c r="D130" t="s">
        <v>55</v>
      </c>
      <c r="E130" t="s">
        <v>6</v>
      </c>
      <c r="F130" cm="1">
        <f t="array" ref="F130:G130">TRANSPOSE(VLOOKUP(E130,COLABORADOR!$B$5:$D$15,{2;3},0))</f>
        <v>10238431</v>
      </c>
      <c r="G130" s="1">
        <v>35963</v>
      </c>
      <c r="H130" s="3">
        <f t="shared" ca="1" si="6"/>
        <v>26</v>
      </c>
      <c r="I130" t="s">
        <v>34</v>
      </c>
      <c r="J130" t="str">
        <f>_xlfn.XLOOKUP(I130,Area!$C$5:$C$20,Area!$B$5:$B$20)</f>
        <v>Muebles</v>
      </c>
      <c r="K130">
        <v>12</v>
      </c>
      <c r="L130" s="4">
        <f>_xlfn.XLOOKUP(I130,Area!$C$5:$C$20,Area!$D$5:$D$20)</f>
        <v>3200000</v>
      </c>
      <c r="M130" t="s">
        <v>58</v>
      </c>
      <c r="N130" s="5">
        <f t="shared" si="7"/>
        <v>38400000</v>
      </c>
    </row>
    <row r="131" spans="1:14" x14ac:dyDescent="0.3">
      <c r="A131" s="1">
        <v>45308</v>
      </c>
      <c r="B131">
        <f t="shared" si="4"/>
        <v>2024</v>
      </c>
      <c r="C131" t="str">
        <f t="shared" si="5"/>
        <v>enero</v>
      </c>
      <c r="D131" t="s">
        <v>56</v>
      </c>
      <c r="E131" t="s">
        <v>7</v>
      </c>
      <c r="F131" cm="1">
        <f t="array" ref="F131:G131">TRANSPOSE(VLOOKUP(E131,COLABORADOR!$B$5:$D$15,{2;3},0))</f>
        <v>10873390</v>
      </c>
      <c r="G131" s="1">
        <v>35234</v>
      </c>
      <c r="H131" s="3">
        <f t="shared" ca="1" si="6"/>
        <v>28</v>
      </c>
      <c r="I131" t="s">
        <v>35</v>
      </c>
      <c r="J131" t="str">
        <f>_xlfn.XLOOKUP(I131,Area!$C$5:$C$20,Area!$B$5:$B$20)</f>
        <v>Muebles</v>
      </c>
      <c r="K131">
        <v>10</v>
      </c>
      <c r="L131" s="4">
        <f>_xlfn.XLOOKUP(I131,Area!$C$5:$C$20,Area!$D$5:$D$20)</f>
        <v>1500000</v>
      </c>
      <c r="M131" t="s">
        <v>59</v>
      </c>
      <c r="N131" s="5">
        <f t="shared" si="7"/>
        <v>15000000</v>
      </c>
    </row>
    <row r="132" spans="1:14" x14ac:dyDescent="0.3">
      <c r="A132" s="1">
        <v>45308</v>
      </c>
      <c r="B132">
        <f t="shared" si="4"/>
        <v>2024</v>
      </c>
      <c r="C132" t="str">
        <f t="shared" si="5"/>
        <v>enero</v>
      </c>
      <c r="D132" t="s">
        <v>49</v>
      </c>
      <c r="E132" t="s">
        <v>8</v>
      </c>
      <c r="F132" cm="1">
        <f t="array" ref="F132:G132">TRANSPOSE(VLOOKUP(E132,COLABORADOR!$B$5:$D$15,{2;3},0))</f>
        <v>11891527</v>
      </c>
      <c r="G132" s="1">
        <v>32892</v>
      </c>
      <c r="H132" s="3">
        <f t="shared" ca="1" si="6"/>
        <v>34</v>
      </c>
      <c r="I132" t="s">
        <v>18</v>
      </c>
      <c r="J132" t="str">
        <f>_xlfn.XLOOKUP(I132,Area!$C$5:$C$20,Area!$B$5:$B$20)</f>
        <v>Tecnología</v>
      </c>
      <c r="K132">
        <v>13</v>
      </c>
      <c r="L132" s="4">
        <f>_xlfn.XLOOKUP(I132,Area!$C$5:$C$20,Area!$D$5:$D$20)</f>
        <v>2000000</v>
      </c>
      <c r="M132" t="s">
        <v>58</v>
      </c>
      <c r="N132" s="5">
        <f t="shared" si="7"/>
        <v>26000000</v>
      </c>
    </row>
    <row r="133" spans="1:14" x14ac:dyDescent="0.3">
      <c r="A133" s="1">
        <v>45308</v>
      </c>
      <c r="B133">
        <f t="shared" ref="B133:B196" si="8">YEAR(A133)</f>
        <v>2024</v>
      </c>
      <c r="C133" t="str">
        <f t="shared" ref="C133:C196" si="9">TEXT(A133,"mmmm")</f>
        <v>enero</v>
      </c>
      <c r="D133" t="s">
        <v>50</v>
      </c>
      <c r="E133" t="s">
        <v>9</v>
      </c>
      <c r="F133" cm="1">
        <f t="array" ref="F133:G133">TRANSPOSE(VLOOKUP(E133,COLABORADOR!$B$5:$D$15,{2;3},0))</f>
        <v>10974143</v>
      </c>
      <c r="G133" s="1">
        <v>33074</v>
      </c>
      <c r="H133" s="3">
        <f t="shared" ref="H133:H196" ca="1" si="10">YEAR(TODAY())-YEAR(G133)</f>
        <v>34</v>
      </c>
      <c r="I133" t="s">
        <v>19</v>
      </c>
      <c r="J133" t="str">
        <f>_xlfn.XLOOKUP(I133,Area!$C$5:$C$20,Area!$B$5:$B$20)</f>
        <v>Tecnología</v>
      </c>
      <c r="K133">
        <v>16</v>
      </c>
      <c r="L133" s="4">
        <f>_xlfn.XLOOKUP(I133,Area!$C$5:$C$20,Area!$D$5:$D$20)</f>
        <v>4000000</v>
      </c>
      <c r="M133" t="s">
        <v>59</v>
      </c>
      <c r="N133" s="5">
        <f t="shared" ref="N133:N196" si="11">K133*L133</f>
        <v>64000000</v>
      </c>
    </row>
    <row r="134" spans="1:14" x14ac:dyDescent="0.3">
      <c r="A134" s="1">
        <v>45309</v>
      </c>
      <c r="B134">
        <f t="shared" si="8"/>
        <v>2024</v>
      </c>
      <c r="C134" t="str">
        <f t="shared" si="9"/>
        <v>enero</v>
      </c>
      <c r="D134" t="s">
        <v>51</v>
      </c>
      <c r="E134" t="s">
        <v>10</v>
      </c>
      <c r="F134" cm="1">
        <f t="array" ref="F134:G134">TRANSPOSE(VLOOKUP(E134,COLABORADOR!$B$5:$D$15,{2;3},0))</f>
        <v>12147920</v>
      </c>
      <c r="G134" s="1">
        <v>32953</v>
      </c>
      <c r="H134" s="3">
        <f t="shared" ca="1" si="10"/>
        <v>34</v>
      </c>
      <c r="I134" t="s">
        <v>20</v>
      </c>
      <c r="J134" t="str">
        <f>_xlfn.XLOOKUP(I134,Area!$C$5:$C$20,Area!$B$5:$B$20)</f>
        <v>Tecnología</v>
      </c>
      <c r="K134">
        <v>18</v>
      </c>
      <c r="L134" s="4">
        <f>_xlfn.XLOOKUP(I134,Area!$C$5:$C$20,Area!$D$5:$D$20)</f>
        <v>800000</v>
      </c>
      <c r="M134" t="s">
        <v>57</v>
      </c>
      <c r="N134" s="5">
        <f t="shared" si="11"/>
        <v>14400000</v>
      </c>
    </row>
    <row r="135" spans="1:14" x14ac:dyDescent="0.3">
      <c r="A135" s="1">
        <v>45309</v>
      </c>
      <c r="B135">
        <f t="shared" si="8"/>
        <v>2024</v>
      </c>
      <c r="C135" t="str">
        <f t="shared" si="9"/>
        <v>enero</v>
      </c>
      <c r="D135" t="s">
        <v>52</v>
      </c>
      <c r="E135" t="s">
        <v>11</v>
      </c>
      <c r="F135" cm="1">
        <f t="array" ref="F135:G135">TRANSPOSE(VLOOKUP(E135,COLABORADOR!$B$5:$D$15,{2;3},0))</f>
        <v>12638169</v>
      </c>
      <c r="G135" s="1">
        <v>32985</v>
      </c>
      <c r="H135" s="3">
        <f t="shared" ca="1" si="10"/>
        <v>34</v>
      </c>
      <c r="I135" t="s">
        <v>21</v>
      </c>
      <c r="J135" t="str">
        <f>_xlfn.XLOOKUP(I135,Area!$C$5:$C$20,Area!$B$5:$B$20)</f>
        <v>Tecnología</v>
      </c>
      <c r="K135">
        <v>17</v>
      </c>
      <c r="L135" s="4">
        <f>_xlfn.XLOOKUP(I135,Area!$C$5:$C$20,Area!$D$5:$D$20)</f>
        <v>600000</v>
      </c>
      <c r="M135" t="s">
        <v>57</v>
      </c>
      <c r="N135" s="5">
        <f t="shared" si="11"/>
        <v>10200000</v>
      </c>
    </row>
    <row r="136" spans="1:14" x14ac:dyDescent="0.3">
      <c r="A136" s="1">
        <v>45309</v>
      </c>
      <c r="B136">
        <f t="shared" si="8"/>
        <v>2024</v>
      </c>
      <c r="C136" t="str">
        <f t="shared" si="9"/>
        <v>enero</v>
      </c>
      <c r="D136" t="s">
        <v>53</v>
      </c>
      <c r="E136" t="s">
        <v>1</v>
      </c>
      <c r="F136" cm="1">
        <f t="array" ref="F136:G136">TRANSPOSE(VLOOKUP(E136,COLABORADOR!$B$5:$D$15,{2;3},0))</f>
        <v>10753419</v>
      </c>
      <c r="G136" s="1">
        <v>33036</v>
      </c>
      <c r="H136" s="3">
        <f t="shared" ca="1" si="10"/>
        <v>34</v>
      </c>
      <c r="I136" t="s">
        <v>22</v>
      </c>
      <c r="J136" t="str">
        <f>_xlfn.XLOOKUP(I136,Area!$C$5:$C$20,Area!$B$5:$B$20)</f>
        <v>Tecnología</v>
      </c>
      <c r="K136">
        <v>10</v>
      </c>
      <c r="L136" s="4">
        <f>_xlfn.XLOOKUP(I136,Area!$C$5:$C$20,Area!$D$5:$D$20)</f>
        <v>500000</v>
      </c>
      <c r="M136" t="s">
        <v>57</v>
      </c>
      <c r="N136" s="5">
        <f t="shared" si="11"/>
        <v>5000000</v>
      </c>
    </row>
    <row r="137" spans="1:14" x14ac:dyDescent="0.3">
      <c r="A137" s="1">
        <v>45309</v>
      </c>
      <c r="B137">
        <f t="shared" si="8"/>
        <v>2024</v>
      </c>
      <c r="C137" t="str">
        <f t="shared" si="9"/>
        <v>enero</v>
      </c>
      <c r="D137" t="s">
        <v>54</v>
      </c>
      <c r="E137" t="s">
        <v>2</v>
      </c>
      <c r="F137" cm="1">
        <f t="array" ref="F137:G137">TRANSPOSE(VLOOKUP(E137,COLABORADOR!$B$5:$D$15,{2;3},0))</f>
        <v>12288359</v>
      </c>
      <c r="G137" s="1">
        <v>33768</v>
      </c>
      <c r="H137" s="3">
        <f t="shared" ca="1" si="10"/>
        <v>32</v>
      </c>
      <c r="I137" t="s">
        <v>24</v>
      </c>
      <c r="J137" t="str">
        <f>_xlfn.XLOOKUP(I137,Area!$C$5:$C$20,Area!$B$5:$B$20)</f>
        <v>Textil</v>
      </c>
      <c r="K137">
        <v>11</v>
      </c>
      <c r="L137" s="4">
        <f>_xlfn.XLOOKUP(I137,Area!$C$5:$C$20,Area!$D$5:$D$20)</f>
        <v>100000</v>
      </c>
      <c r="M137" t="s">
        <v>58</v>
      </c>
      <c r="N137" s="5">
        <f t="shared" si="11"/>
        <v>1100000</v>
      </c>
    </row>
    <row r="138" spans="1:14" x14ac:dyDescent="0.3">
      <c r="A138" s="1">
        <v>45309</v>
      </c>
      <c r="B138">
        <f t="shared" si="8"/>
        <v>2024</v>
      </c>
      <c r="C138" t="str">
        <f t="shared" si="9"/>
        <v>enero</v>
      </c>
      <c r="D138" t="s">
        <v>55</v>
      </c>
      <c r="E138" t="s">
        <v>3</v>
      </c>
      <c r="F138" cm="1">
        <f t="array" ref="F138:G138">TRANSPOSE(VLOOKUP(E138,COLABORADOR!$B$5:$D$15,{2;3},0))</f>
        <v>11292119</v>
      </c>
      <c r="G138" s="1">
        <v>31212</v>
      </c>
      <c r="H138" s="3">
        <f t="shared" ca="1" si="10"/>
        <v>39</v>
      </c>
      <c r="I138" t="s">
        <v>25</v>
      </c>
      <c r="J138" t="str">
        <f>_xlfn.XLOOKUP(I138,Area!$C$5:$C$20,Area!$B$5:$B$20)</f>
        <v>Textil</v>
      </c>
      <c r="K138">
        <v>14</v>
      </c>
      <c r="L138" s="4">
        <f>_xlfn.XLOOKUP(I138,Area!$C$5:$C$20,Area!$D$5:$D$20)</f>
        <v>250000</v>
      </c>
      <c r="M138" t="s">
        <v>58</v>
      </c>
      <c r="N138" s="5">
        <f t="shared" si="11"/>
        <v>3500000</v>
      </c>
    </row>
    <row r="139" spans="1:14" x14ac:dyDescent="0.3">
      <c r="A139" s="1">
        <v>45309</v>
      </c>
      <c r="B139">
        <f t="shared" si="8"/>
        <v>2024</v>
      </c>
      <c r="C139" t="str">
        <f t="shared" si="9"/>
        <v>enero</v>
      </c>
      <c r="D139" t="s">
        <v>56</v>
      </c>
      <c r="E139" t="s">
        <v>4</v>
      </c>
      <c r="F139" cm="1">
        <f t="array" ref="F139:G139">TRANSPOSE(VLOOKUP(E139,COLABORADOR!$B$5:$D$15,{2;3},0))</f>
        <v>10946132</v>
      </c>
      <c r="G139" s="1">
        <v>30482</v>
      </c>
      <c r="H139" s="3">
        <f t="shared" ca="1" si="10"/>
        <v>41</v>
      </c>
      <c r="I139" t="s">
        <v>26</v>
      </c>
      <c r="J139" t="str">
        <f>_xlfn.XLOOKUP(I139,Area!$C$5:$C$20,Area!$B$5:$B$20)</f>
        <v>Textil</v>
      </c>
      <c r="K139">
        <v>12</v>
      </c>
      <c r="L139" s="4">
        <f>_xlfn.XLOOKUP(I139,Area!$C$5:$C$20,Area!$D$5:$D$20)</f>
        <v>500000</v>
      </c>
      <c r="M139" t="s">
        <v>59</v>
      </c>
      <c r="N139" s="5">
        <f t="shared" si="11"/>
        <v>6000000</v>
      </c>
    </row>
    <row r="140" spans="1:14" x14ac:dyDescent="0.3">
      <c r="A140" s="1">
        <v>45309</v>
      </c>
      <c r="B140">
        <f t="shared" si="8"/>
        <v>2024</v>
      </c>
      <c r="C140" t="str">
        <f t="shared" si="9"/>
        <v>enero</v>
      </c>
      <c r="D140" t="s">
        <v>49</v>
      </c>
      <c r="E140" t="s">
        <v>5</v>
      </c>
      <c r="F140" cm="1">
        <f t="array" ref="F140:G140">TRANSPOSE(VLOOKUP(E140,COLABORADOR!$B$5:$D$15,{2;3},0))</f>
        <v>11120413</v>
      </c>
      <c r="G140" s="1">
        <v>34866</v>
      </c>
      <c r="H140" s="3">
        <f t="shared" ca="1" si="10"/>
        <v>29</v>
      </c>
      <c r="I140" t="s">
        <v>27</v>
      </c>
      <c r="J140" t="str">
        <f>_xlfn.XLOOKUP(I140,Area!$C$5:$C$20,Area!$B$5:$B$20)</f>
        <v>Textil</v>
      </c>
      <c r="K140">
        <v>12</v>
      </c>
      <c r="L140" s="4">
        <f>_xlfn.XLOOKUP(I140,Area!$C$5:$C$20,Area!$D$5:$D$20)</f>
        <v>180000</v>
      </c>
      <c r="M140" t="s">
        <v>58</v>
      </c>
      <c r="N140" s="5">
        <f t="shared" si="11"/>
        <v>2160000</v>
      </c>
    </row>
    <row r="141" spans="1:14" x14ac:dyDescent="0.3">
      <c r="A141" s="1">
        <v>45309</v>
      </c>
      <c r="B141">
        <f t="shared" si="8"/>
        <v>2024</v>
      </c>
      <c r="C141" t="str">
        <f t="shared" si="9"/>
        <v>enero</v>
      </c>
      <c r="D141" t="s">
        <v>50</v>
      </c>
      <c r="E141" t="s">
        <v>6</v>
      </c>
      <c r="F141" cm="1">
        <f t="array" ref="F141:G141">TRANSPOSE(VLOOKUP(E141,COLABORADOR!$B$5:$D$15,{2;3},0))</f>
        <v>10238431</v>
      </c>
      <c r="G141" s="1">
        <v>35963</v>
      </c>
      <c r="H141" s="3">
        <f t="shared" ca="1" si="10"/>
        <v>26</v>
      </c>
      <c r="I141" t="s">
        <v>28</v>
      </c>
      <c r="J141" t="str">
        <f>_xlfn.XLOOKUP(I141,Area!$C$5:$C$20,Area!$B$5:$B$20)</f>
        <v>Textil</v>
      </c>
      <c r="K141">
        <v>19</v>
      </c>
      <c r="L141" s="4">
        <f>_xlfn.XLOOKUP(I141,Area!$C$5:$C$20,Area!$D$5:$D$20)</f>
        <v>80000</v>
      </c>
      <c r="M141" t="s">
        <v>57</v>
      </c>
      <c r="N141" s="5">
        <f t="shared" si="11"/>
        <v>1520000</v>
      </c>
    </row>
    <row r="142" spans="1:14" x14ac:dyDescent="0.3">
      <c r="A142" s="1">
        <v>45309</v>
      </c>
      <c r="B142">
        <f t="shared" si="8"/>
        <v>2024</v>
      </c>
      <c r="C142" t="str">
        <f t="shared" si="9"/>
        <v>enero</v>
      </c>
      <c r="D142" t="s">
        <v>51</v>
      </c>
      <c r="E142" t="s">
        <v>7</v>
      </c>
      <c r="F142" cm="1">
        <f t="array" ref="F142:G142">TRANSPOSE(VLOOKUP(E142,COLABORADOR!$B$5:$D$15,{2;3},0))</f>
        <v>10873390</v>
      </c>
      <c r="G142" s="1">
        <v>35234</v>
      </c>
      <c r="H142" s="3">
        <f t="shared" ca="1" si="10"/>
        <v>28</v>
      </c>
      <c r="I142" t="s">
        <v>30</v>
      </c>
      <c r="J142" t="str">
        <f>_xlfn.XLOOKUP(I142,Area!$C$5:$C$20,Area!$B$5:$B$20)</f>
        <v>Muebles</v>
      </c>
      <c r="K142">
        <v>15</v>
      </c>
      <c r="L142" s="4">
        <f>_xlfn.XLOOKUP(I142,Area!$C$5:$C$20,Area!$D$5:$D$20)</f>
        <v>600000</v>
      </c>
      <c r="M142" t="s">
        <v>59</v>
      </c>
      <c r="N142" s="5">
        <f t="shared" si="11"/>
        <v>9000000</v>
      </c>
    </row>
    <row r="143" spans="1:14" x14ac:dyDescent="0.3">
      <c r="A143" s="1">
        <v>45309</v>
      </c>
      <c r="B143">
        <f t="shared" si="8"/>
        <v>2024</v>
      </c>
      <c r="C143" t="str">
        <f t="shared" si="9"/>
        <v>enero</v>
      </c>
      <c r="D143" t="s">
        <v>52</v>
      </c>
      <c r="E143" t="s">
        <v>8</v>
      </c>
      <c r="F143" cm="1">
        <f t="array" ref="F143:G143">TRANSPOSE(VLOOKUP(E143,COLABORADOR!$B$5:$D$15,{2;3},0))</f>
        <v>11891527</v>
      </c>
      <c r="G143" s="1">
        <v>32892</v>
      </c>
      <c r="H143" s="3">
        <f t="shared" ca="1" si="10"/>
        <v>34</v>
      </c>
      <c r="I143" t="s">
        <v>31</v>
      </c>
      <c r="J143" t="str">
        <f>_xlfn.XLOOKUP(I143,Area!$C$5:$C$20,Area!$B$5:$B$20)</f>
        <v>Muebles</v>
      </c>
      <c r="K143">
        <v>19</v>
      </c>
      <c r="L143" s="4">
        <f>_xlfn.XLOOKUP(I143,Area!$C$5:$C$20,Area!$D$5:$D$20)</f>
        <v>200000</v>
      </c>
      <c r="M143" t="s">
        <v>58</v>
      </c>
      <c r="N143" s="5">
        <f t="shared" si="11"/>
        <v>3800000</v>
      </c>
    </row>
    <row r="144" spans="1:14" x14ac:dyDescent="0.3">
      <c r="A144" s="1">
        <v>45310</v>
      </c>
      <c r="B144">
        <f t="shared" si="8"/>
        <v>2024</v>
      </c>
      <c r="C144" t="str">
        <f t="shared" si="9"/>
        <v>enero</v>
      </c>
      <c r="D144" t="s">
        <v>53</v>
      </c>
      <c r="E144" t="s">
        <v>9</v>
      </c>
      <c r="F144" cm="1">
        <f t="array" ref="F144:G144">TRANSPOSE(VLOOKUP(E144,COLABORADOR!$B$5:$D$15,{2;3},0))</f>
        <v>10974143</v>
      </c>
      <c r="G144" s="1">
        <v>33074</v>
      </c>
      <c r="H144" s="3">
        <f t="shared" ca="1" si="10"/>
        <v>34</v>
      </c>
      <c r="I144" t="s">
        <v>32</v>
      </c>
      <c r="J144" t="str">
        <f>_xlfn.XLOOKUP(I144,Area!$C$5:$C$20,Area!$B$5:$B$20)</f>
        <v>Muebles</v>
      </c>
      <c r="K144">
        <v>20</v>
      </c>
      <c r="L144" s="4">
        <f>_xlfn.XLOOKUP(I144,Area!$C$5:$C$20,Area!$D$5:$D$20)</f>
        <v>550000</v>
      </c>
      <c r="M144" t="s">
        <v>58</v>
      </c>
      <c r="N144" s="5">
        <f t="shared" si="11"/>
        <v>11000000</v>
      </c>
    </row>
    <row r="145" spans="1:14" x14ac:dyDescent="0.3">
      <c r="A145" s="1">
        <v>45310</v>
      </c>
      <c r="B145">
        <f t="shared" si="8"/>
        <v>2024</v>
      </c>
      <c r="C145" t="str">
        <f t="shared" si="9"/>
        <v>enero</v>
      </c>
      <c r="D145" t="s">
        <v>54</v>
      </c>
      <c r="E145" t="s">
        <v>10</v>
      </c>
      <c r="F145" cm="1">
        <f t="array" ref="F145:G145">TRANSPOSE(VLOOKUP(E145,COLABORADOR!$B$5:$D$15,{2;3},0))</f>
        <v>12147920</v>
      </c>
      <c r="G145" s="1">
        <v>32953</v>
      </c>
      <c r="H145" s="3">
        <f t="shared" ca="1" si="10"/>
        <v>34</v>
      </c>
      <c r="I145" t="s">
        <v>33</v>
      </c>
      <c r="J145" t="str">
        <f>_xlfn.XLOOKUP(I145,Area!$C$5:$C$20,Area!$B$5:$B$20)</f>
        <v>Muebles</v>
      </c>
      <c r="K145">
        <v>13</v>
      </c>
      <c r="L145" s="4">
        <f>_xlfn.XLOOKUP(I145,Area!$C$5:$C$20,Area!$D$5:$D$20)</f>
        <v>2300000</v>
      </c>
      <c r="M145" t="s">
        <v>57</v>
      </c>
      <c r="N145" s="5">
        <f t="shared" si="11"/>
        <v>29900000</v>
      </c>
    </row>
    <row r="146" spans="1:14" x14ac:dyDescent="0.3">
      <c r="A146" s="1">
        <v>45310</v>
      </c>
      <c r="B146">
        <f t="shared" si="8"/>
        <v>2024</v>
      </c>
      <c r="C146" t="str">
        <f t="shared" si="9"/>
        <v>enero</v>
      </c>
      <c r="D146" t="s">
        <v>55</v>
      </c>
      <c r="E146" t="s">
        <v>11</v>
      </c>
      <c r="F146" cm="1">
        <f t="array" ref="F146:G146">TRANSPOSE(VLOOKUP(E146,COLABORADOR!$B$5:$D$15,{2;3},0))</f>
        <v>12638169</v>
      </c>
      <c r="G146" s="1">
        <v>32985</v>
      </c>
      <c r="H146" s="3">
        <f t="shared" ca="1" si="10"/>
        <v>34</v>
      </c>
      <c r="I146" t="s">
        <v>34</v>
      </c>
      <c r="J146" t="str">
        <f>_xlfn.XLOOKUP(I146,Area!$C$5:$C$20,Area!$B$5:$B$20)</f>
        <v>Muebles</v>
      </c>
      <c r="K146">
        <v>19</v>
      </c>
      <c r="L146" s="4">
        <f>_xlfn.XLOOKUP(I146,Area!$C$5:$C$20,Area!$D$5:$D$20)</f>
        <v>3200000</v>
      </c>
      <c r="M146" t="s">
        <v>59</v>
      </c>
      <c r="N146" s="5">
        <f t="shared" si="11"/>
        <v>60800000</v>
      </c>
    </row>
    <row r="147" spans="1:14" x14ac:dyDescent="0.3">
      <c r="A147" s="1">
        <v>45310</v>
      </c>
      <c r="B147">
        <f t="shared" si="8"/>
        <v>2024</v>
      </c>
      <c r="C147" t="str">
        <f t="shared" si="9"/>
        <v>enero</v>
      </c>
      <c r="D147" t="s">
        <v>56</v>
      </c>
      <c r="E147" t="s">
        <v>1</v>
      </c>
      <c r="F147" cm="1">
        <f t="array" ref="F147:G147">TRANSPOSE(VLOOKUP(E147,COLABORADOR!$B$5:$D$15,{2;3},0))</f>
        <v>10753419</v>
      </c>
      <c r="G147" s="1">
        <v>33036</v>
      </c>
      <c r="H147" s="3">
        <f t="shared" ca="1" si="10"/>
        <v>34</v>
      </c>
      <c r="I147" t="s">
        <v>35</v>
      </c>
      <c r="J147" t="str">
        <f>_xlfn.XLOOKUP(I147,Area!$C$5:$C$20,Area!$B$5:$B$20)</f>
        <v>Muebles</v>
      </c>
      <c r="K147">
        <v>15</v>
      </c>
      <c r="L147" s="4">
        <f>_xlfn.XLOOKUP(I147,Area!$C$5:$C$20,Area!$D$5:$D$20)</f>
        <v>1500000</v>
      </c>
      <c r="M147" t="s">
        <v>59</v>
      </c>
      <c r="N147" s="5">
        <f t="shared" si="11"/>
        <v>22500000</v>
      </c>
    </row>
    <row r="148" spans="1:14" x14ac:dyDescent="0.3">
      <c r="A148" s="1">
        <v>45310</v>
      </c>
      <c r="B148">
        <f t="shared" si="8"/>
        <v>2024</v>
      </c>
      <c r="C148" t="str">
        <f t="shared" si="9"/>
        <v>enero</v>
      </c>
      <c r="D148" t="s">
        <v>49</v>
      </c>
      <c r="E148" t="s">
        <v>2</v>
      </c>
      <c r="F148" cm="1">
        <f t="array" ref="F148:G148">TRANSPOSE(VLOOKUP(E148,COLABORADOR!$B$5:$D$15,{2;3},0))</f>
        <v>12288359</v>
      </c>
      <c r="G148" s="1">
        <v>33768</v>
      </c>
      <c r="H148" s="3">
        <f t="shared" ca="1" si="10"/>
        <v>32</v>
      </c>
      <c r="I148" t="s">
        <v>18</v>
      </c>
      <c r="J148" t="str">
        <f>_xlfn.XLOOKUP(I148,Area!$C$5:$C$20,Area!$B$5:$B$20)</f>
        <v>Tecnología</v>
      </c>
      <c r="K148">
        <v>11</v>
      </c>
      <c r="L148" s="4">
        <f>_xlfn.XLOOKUP(I148,Area!$C$5:$C$20,Area!$D$5:$D$20)</f>
        <v>2000000</v>
      </c>
      <c r="M148" t="s">
        <v>57</v>
      </c>
      <c r="N148" s="5">
        <f t="shared" si="11"/>
        <v>22000000</v>
      </c>
    </row>
    <row r="149" spans="1:14" x14ac:dyDescent="0.3">
      <c r="A149" s="1">
        <v>45310</v>
      </c>
      <c r="B149">
        <f t="shared" si="8"/>
        <v>2024</v>
      </c>
      <c r="C149" t="str">
        <f t="shared" si="9"/>
        <v>enero</v>
      </c>
      <c r="D149" t="s">
        <v>50</v>
      </c>
      <c r="E149" t="s">
        <v>3</v>
      </c>
      <c r="F149" cm="1">
        <f t="array" ref="F149:G149">TRANSPOSE(VLOOKUP(E149,COLABORADOR!$B$5:$D$15,{2;3},0))</f>
        <v>11292119</v>
      </c>
      <c r="G149" s="1">
        <v>31212</v>
      </c>
      <c r="H149" s="3">
        <f t="shared" ca="1" si="10"/>
        <v>39</v>
      </c>
      <c r="I149" t="s">
        <v>19</v>
      </c>
      <c r="J149" t="str">
        <f>_xlfn.XLOOKUP(I149,Area!$C$5:$C$20,Area!$B$5:$B$20)</f>
        <v>Tecnología</v>
      </c>
      <c r="K149">
        <v>11</v>
      </c>
      <c r="L149" s="4">
        <f>_xlfn.XLOOKUP(I149,Area!$C$5:$C$20,Area!$D$5:$D$20)</f>
        <v>4000000</v>
      </c>
      <c r="M149" t="s">
        <v>57</v>
      </c>
      <c r="N149" s="5">
        <f t="shared" si="11"/>
        <v>44000000</v>
      </c>
    </row>
    <row r="150" spans="1:14" x14ac:dyDescent="0.3">
      <c r="A150" s="1">
        <v>45310</v>
      </c>
      <c r="B150">
        <f t="shared" si="8"/>
        <v>2024</v>
      </c>
      <c r="C150" t="str">
        <f t="shared" si="9"/>
        <v>enero</v>
      </c>
      <c r="D150" t="s">
        <v>51</v>
      </c>
      <c r="E150" t="s">
        <v>4</v>
      </c>
      <c r="F150" cm="1">
        <f t="array" ref="F150:G150">TRANSPOSE(VLOOKUP(E150,COLABORADOR!$B$5:$D$15,{2;3},0))</f>
        <v>10946132</v>
      </c>
      <c r="G150" s="1">
        <v>30482</v>
      </c>
      <c r="H150" s="3">
        <f t="shared" ca="1" si="10"/>
        <v>41</v>
      </c>
      <c r="I150" t="s">
        <v>20</v>
      </c>
      <c r="J150" t="str">
        <f>_xlfn.XLOOKUP(I150,Area!$C$5:$C$20,Area!$B$5:$B$20)</f>
        <v>Tecnología</v>
      </c>
      <c r="K150">
        <v>14</v>
      </c>
      <c r="L150" s="4">
        <f>_xlfn.XLOOKUP(I150,Area!$C$5:$C$20,Area!$D$5:$D$20)</f>
        <v>800000</v>
      </c>
      <c r="M150" t="s">
        <v>57</v>
      </c>
      <c r="N150" s="5">
        <f t="shared" si="11"/>
        <v>11200000</v>
      </c>
    </row>
    <row r="151" spans="1:14" x14ac:dyDescent="0.3">
      <c r="A151" s="1">
        <v>45310</v>
      </c>
      <c r="B151">
        <f t="shared" si="8"/>
        <v>2024</v>
      </c>
      <c r="C151" t="str">
        <f t="shared" si="9"/>
        <v>enero</v>
      </c>
      <c r="D151" t="s">
        <v>52</v>
      </c>
      <c r="E151" t="s">
        <v>5</v>
      </c>
      <c r="F151" cm="1">
        <f t="array" ref="F151:G151">TRANSPOSE(VLOOKUP(E151,COLABORADOR!$B$5:$D$15,{2;3},0))</f>
        <v>11120413</v>
      </c>
      <c r="G151" s="1">
        <v>34866</v>
      </c>
      <c r="H151" s="3">
        <f t="shared" ca="1" si="10"/>
        <v>29</v>
      </c>
      <c r="I151" t="s">
        <v>21</v>
      </c>
      <c r="J151" t="str">
        <f>_xlfn.XLOOKUP(I151,Area!$C$5:$C$20,Area!$B$5:$B$20)</f>
        <v>Tecnología</v>
      </c>
      <c r="K151">
        <v>17</v>
      </c>
      <c r="L151" s="4">
        <f>_xlfn.XLOOKUP(I151,Area!$C$5:$C$20,Area!$D$5:$D$20)</f>
        <v>600000</v>
      </c>
      <c r="M151" t="s">
        <v>57</v>
      </c>
      <c r="N151" s="5">
        <f t="shared" si="11"/>
        <v>10200000</v>
      </c>
    </row>
    <row r="152" spans="1:14" x14ac:dyDescent="0.3">
      <c r="A152" s="1">
        <v>45310</v>
      </c>
      <c r="B152">
        <f t="shared" si="8"/>
        <v>2024</v>
      </c>
      <c r="C152" t="str">
        <f t="shared" si="9"/>
        <v>enero</v>
      </c>
      <c r="D152" t="s">
        <v>53</v>
      </c>
      <c r="E152" t="s">
        <v>6</v>
      </c>
      <c r="F152" cm="1">
        <f t="array" ref="F152:G152">TRANSPOSE(VLOOKUP(E152,COLABORADOR!$B$5:$D$15,{2;3},0))</f>
        <v>10238431</v>
      </c>
      <c r="G152" s="1">
        <v>35963</v>
      </c>
      <c r="H152" s="3">
        <f t="shared" ca="1" si="10"/>
        <v>26</v>
      </c>
      <c r="I152" t="s">
        <v>22</v>
      </c>
      <c r="J152" t="str">
        <f>_xlfn.XLOOKUP(I152,Area!$C$5:$C$20,Area!$B$5:$B$20)</f>
        <v>Tecnología</v>
      </c>
      <c r="K152">
        <v>20</v>
      </c>
      <c r="L152" s="4">
        <f>_xlfn.XLOOKUP(I152,Area!$C$5:$C$20,Area!$D$5:$D$20)</f>
        <v>500000</v>
      </c>
      <c r="M152" t="s">
        <v>58</v>
      </c>
      <c r="N152" s="5">
        <f t="shared" si="11"/>
        <v>10000000</v>
      </c>
    </row>
    <row r="153" spans="1:14" x14ac:dyDescent="0.3">
      <c r="A153" s="1">
        <v>45310</v>
      </c>
      <c r="B153">
        <f t="shared" si="8"/>
        <v>2024</v>
      </c>
      <c r="C153" t="str">
        <f t="shared" si="9"/>
        <v>enero</v>
      </c>
      <c r="D153" t="s">
        <v>54</v>
      </c>
      <c r="E153" t="s">
        <v>7</v>
      </c>
      <c r="F153" cm="1">
        <f t="array" ref="F153:G153">TRANSPOSE(VLOOKUP(E153,COLABORADOR!$B$5:$D$15,{2;3},0))</f>
        <v>10873390</v>
      </c>
      <c r="G153" s="1">
        <v>35234</v>
      </c>
      <c r="H153" s="3">
        <f t="shared" ca="1" si="10"/>
        <v>28</v>
      </c>
      <c r="I153" t="s">
        <v>24</v>
      </c>
      <c r="J153" t="str">
        <f>_xlfn.XLOOKUP(I153,Area!$C$5:$C$20,Area!$B$5:$B$20)</f>
        <v>Textil</v>
      </c>
      <c r="K153">
        <v>17</v>
      </c>
      <c r="L153" s="4">
        <f>_xlfn.XLOOKUP(I153,Area!$C$5:$C$20,Area!$D$5:$D$20)</f>
        <v>100000</v>
      </c>
      <c r="M153" t="s">
        <v>57</v>
      </c>
      <c r="N153" s="5">
        <f t="shared" si="11"/>
        <v>1700000</v>
      </c>
    </row>
    <row r="154" spans="1:14" x14ac:dyDescent="0.3">
      <c r="A154" s="1">
        <v>45313</v>
      </c>
      <c r="B154">
        <f t="shared" si="8"/>
        <v>2024</v>
      </c>
      <c r="C154" t="str">
        <f t="shared" si="9"/>
        <v>enero</v>
      </c>
      <c r="D154" t="s">
        <v>55</v>
      </c>
      <c r="E154" t="s">
        <v>8</v>
      </c>
      <c r="F154" cm="1">
        <f t="array" ref="F154:G154">TRANSPOSE(VLOOKUP(E154,COLABORADOR!$B$5:$D$15,{2;3},0))</f>
        <v>11891527</v>
      </c>
      <c r="G154" s="1">
        <v>32892</v>
      </c>
      <c r="H154" s="3">
        <f t="shared" ca="1" si="10"/>
        <v>34</v>
      </c>
      <c r="I154" t="s">
        <v>25</v>
      </c>
      <c r="J154" t="str">
        <f>_xlfn.XLOOKUP(I154,Area!$C$5:$C$20,Area!$B$5:$B$20)</f>
        <v>Textil</v>
      </c>
      <c r="K154">
        <v>12</v>
      </c>
      <c r="L154" s="4">
        <f>_xlfn.XLOOKUP(I154,Area!$C$5:$C$20,Area!$D$5:$D$20)</f>
        <v>250000</v>
      </c>
      <c r="M154" t="s">
        <v>58</v>
      </c>
      <c r="N154" s="5">
        <f t="shared" si="11"/>
        <v>3000000</v>
      </c>
    </row>
    <row r="155" spans="1:14" x14ac:dyDescent="0.3">
      <c r="A155" s="1">
        <v>45313</v>
      </c>
      <c r="B155">
        <f t="shared" si="8"/>
        <v>2024</v>
      </c>
      <c r="C155" t="str">
        <f t="shared" si="9"/>
        <v>enero</v>
      </c>
      <c r="D155" t="s">
        <v>56</v>
      </c>
      <c r="E155" t="s">
        <v>9</v>
      </c>
      <c r="F155" cm="1">
        <f t="array" ref="F155:G155">TRANSPOSE(VLOOKUP(E155,COLABORADOR!$B$5:$D$15,{2;3},0))</f>
        <v>10974143</v>
      </c>
      <c r="G155" s="1">
        <v>33074</v>
      </c>
      <c r="H155" s="3">
        <f t="shared" ca="1" si="10"/>
        <v>34</v>
      </c>
      <c r="I155" t="s">
        <v>26</v>
      </c>
      <c r="J155" t="str">
        <f>_xlfn.XLOOKUP(I155,Area!$C$5:$C$20,Area!$B$5:$B$20)</f>
        <v>Textil</v>
      </c>
      <c r="K155">
        <v>20</v>
      </c>
      <c r="L155" s="4">
        <f>_xlfn.XLOOKUP(I155,Area!$C$5:$C$20,Area!$D$5:$D$20)</f>
        <v>500000</v>
      </c>
      <c r="M155" t="s">
        <v>59</v>
      </c>
      <c r="N155" s="5">
        <f t="shared" si="11"/>
        <v>10000000</v>
      </c>
    </row>
    <row r="156" spans="1:14" x14ac:dyDescent="0.3">
      <c r="A156" s="1">
        <v>45313</v>
      </c>
      <c r="B156">
        <f t="shared" si="8"/>
        <v>2024</v>
      </c>
      <c r="C156" t="str">
        <f t="shared" si="9"/>
        <v>enero</v>
      </c>
      <c r="D156" t="s">
        <v>49</v>
      </c>
      <c r="E156" t="s">
        <v>10</v>
      </c>
      <c r="F156" cm="1">
        <f t="array" ref="F156:G156">TRANSPOSE(VLOOKUP(E156,COLABORADOR!$B$5:$D$15,{2;3},0))</f>
        <v>12147920</v>
      </c>
      <c r="G156" s="1">
        <v>32953</v>
      </c>
      <c r="H156" s="3">
        <f t="shared" ca="1" si="10"/>
        <v>34</v>
      </c>
      <c r="I156" t="s">
        <v>27</v>
      </c>
      <c r="J156" t="str">
        <f>_xlfn.XLOOKUP(I156,Area!$C$5:$C$20,Area!$B$5:$B$20)</f>
        <v>Textil</v>
      </c>
      <c r="K156">
        <v>10</v>
      </c>
      <c r="L156" s="4">
        <f>_xlfn.XLOOKUP(I156,Area!$C$5:$C$20,Area!$D$5:$D$20)</f>
        <v>180000</v>
      </c>
      <c r="M156" t="s">
        <v>58</v>
      </c>
      <c r="N156" s="5">
        <f t="shared" si="11"/>
        <v>1800000</v>
      </c>
    </row>
    <row r="157" spans="1:14" x14ac:dyDescent="0.3">
      <c r="A157" s="1">
        <v>45313</v>
      </c>
      <c r="B157">
        <f t="shared" si="8"/>
        <v>2024</v>
      </c>
      <c r="C157" t="str">
        <f t="shared" si="9"/>
        <v>enero</v>
      </c>
      <c r="D157" t="s">
        <v>50</v>
      </c>
      <c r="E157" t="s">
        <v>11</v>
      </c>
      <c r="F157" cm="1">
        <f t="array" ref="F157:G157">TRANSPOSE(VLOOKUP(E157,COLABORADOR!$B$5:$D$15,{2;3},0))</f>
        <v>12638169</v>
      </c>
      <c r="G157" s="1">
        <v>32985</v>
      </c>
      <c r="H157" s="3">
        <f t="shared" ca="1" si="10"/>
        <v>34</v>
      </c>
      <c r="I157" t="s">
        <v>28</v>
      </c>
      <c r="J157" t="str">
        <f>_xlfn.XLOOKUP(I157,Area!$C$5:$C$20,Area!$B$5:$B$20)</f>
        <v>Textil</v>
      </c>
      <c r="K157">
        <v>16</v>
      </c>
      <c r="L157" s="4">
        <f>_xlfn.XLOOKUP(I157,Area!$C$5:$C$20,Area!$D$5:$D$20)</f>
        <v>80000</v>
      </c>
      <c r="M157" t="s">
        <v>58</v>
      </c>
      <c r="N157" s="5">
        <f t="shared" si="11"/>
        <v>1280000</v>
      </c>
    </row>
    <row r="158" spans="1:14" x14ac:dyDescent="0.3">
      <c r="A158" s="1">
        <v>45313</v>
      </c>
      <c r="B158">
        <f t="shared" si="8"/>
        <v>2024</v>
      </c>
      <c r="C158" t="str">
        <f t="shared" si="9"/>
        <v>enero</v>
      </c>
      <c r="D158" t="s">
        <v>51</v>
      </c>
      <c r="E158" t="s">
        <v>1</v>
      </c>
      <c r="F158" cm="1">
        <f t="array" ref="F158:G158">TRANSPOSE(VLOOKUP(E158,COLABORADOR!$B$5:$D$15,{2;3},0))</f>
        <v>10753419</v>
      </c>
      <c r="G158" s="1">
        <v>33036</v>
      </c>
      <c r="H158" s="3">
        <f t="shared" ca="1" si="10"/>
        <v>34</v>
      </c>
      <c r="I158" t="s">
        <v>30</v>
      </c>
      <c r="J158" t="str">
        <f>_xlfn.XLOOKUP(I158,Area!$C$5:$C$20,Area!$B$5:$B$20)</f>
        <v>Muebles</v>
      </c>
      <c r="K158">
        <v>15</v>
      </c>
      <c r="L158" s="4">
        <f>_xlfn.XLOOKUP(I158,Area!$C$5:$C$20,Area!$D$5:$D$20)</f>
        <v>600000</v>
      </c>
      <c r="M158" t="s">
        <v>59</v>
      </c>
      <c r="N158" s="5">
        <f t="shared" si="11"/>
        <v>9000000</v>
      </c>
    </row>
    <row r="159" spans="1:14" x14ac:dyDescent="0.3">
      <c r="A159" s="1">
        <v>45313</v>
      </c>
      <c r="B159">
        <f t="shared" si="8"/>
        <v>2024</v>
      </c>
      <c r="C159" t="str">
        <f t="shared" si="9"/>
        <v>enero</v>
      </c>
      <c r="D159" t="s">
        <v>52</v>
      </c>
      <c r="E159" t="s">
        <v>2</v>
      </c>
      <c r="F159" cm="1">
        <f t="array" ref="F159:G159">TRANSPOSE(VLOOKUP(E159,COLABORADOR!$B$5:$D$15,{2;3},0))</f>
        <v>12288359</v>
      </c>
      <c r="G159" s="1">
        <v>33768</v>
      </c>
      <c r="H159" s="3">
        <f t="shared" ca="1" si="10"/>
        <v>32</v>
      </c>
      <c r="I159" t="s">
        <v>31</v>
      </c>
      <c r="J159" t="str">
        <f>_xlfn.XLOOKUP(I159,Area!$C$5:$C$20,Area!$B$5:$B$20)</f>
        <v>Muebles</v>
      </c>
      <c r="K159">
        <v>20</v>
      </c>
      <c r="L159" s="4">
        <f>_xlfn.XLOOKUP(I159,Area!$C$5:$C$20,Area!$D$5:$D$20)</f>
        <v>200000</v>
      </c>
      <c r="M159" t="s">
        <v>59</v>
      </c>
      <c r="N159" s="5">
        <f t="shared" si="11"/>
        <v>4000000</v>
      </c>
    </row>
    <row r="160" spans="1:14" x14ac:dyDescent="0.3">
      <c r="A160" s="1">
        <v>45313</v>
      </c>
      <c r="B160">
        <f t="shared" si="8"/>
        <v>2024</v>
      </c>
      <c r="C160" t="str">
        <f t="shared" si="9"/>
        <v>enero</v>
      </c>
      <c r="D160" t="s">
        <v>53</v>
      </c>
      <c r="E160" t="s">
        <v>3</v>
      </c>
      <c r="F160" cm="1">
        <f t="array" ref="F160:G160">TRANSPOSE(VLOOKUP(E160,COLABORADOR!$B$5:$D$15,{2;3},0))</f>
        <v>11292119</v>
      </c>
      <c r="G160" s="1">
        <v>31212</v>
      </c>
      <c r="H160" s="3">
        <f t="shared" ca="1" si="10"/>
        <v>39</v>
      </c>
      <c r="I160" t="s">
        <v>32</v>
      </c>
      <c r="J160" t="str">
        <f>_xlfn.XLOOKUP(I160,Area!$C$5:$C$20,Area!$B$5:$B$20)</f>
        <v>Muebles</v>
      </c>
      <c r="K160">
        <v>10</v>
      </c>
      <c r="L160" s="4">
        <f>_xlfn.XLOOKUP(I160,Area!$C$5:$C$20,Area!$D$5:$D$20)</f>
        <v>550000</v>
      </c>
      <c r="M160" t="s">
        <v>59</v>
      </c>
      <c r="N160" s="5">
        <f t="shared" si="11"/>
        <v>5500000</v>
      </c>
    </row>
    <row r="161" spans="1:14" x14ac:dyDescent="0.3">
      <c r="A161" s="1">
        <v>45313</v>
      </c>
      <c r="B161">
        <f t="shared" si="8"/>
        <v>2024</v>
      </c>
      <c r="C161" t="str">
        <f t="shared" si="9"/>
        <v>enero</v>
      </c>
      <c r="D161" t="s">
        <v>54</v>
      </c>
      <c r="E161" t="s">
        <v>4</v>
      </c>
      <c r="F161" cm="1">
        <f t="array" ref="F161:G161">TRANSPOSE(VLOOKUP(E161,COLABORADOR!$B$5:$D$15,{2;3},0))</f>
        <v>10946132</v>
      </c>
      <c r="G161" s="1">
        <v>30482</v>
      </c>
      <c r="H161" s="3">
        <f t="shared" ca="1" si="10"/>
        <v>41</v>
      </c>
      <c r="I161" t="s">
        <v>33</v>
      </c>
      <c r="J161" t="str">
        <f>_xlfn.XLOOKUP(I161,Area!$C$5:$C$20,Area!$B$5:$B$20)</f>
        <v>Muebles</v>
      </c>
      <c r="K161">
        <v>10</v>
      </c>
      <c r="L161" s="4">
        <f>_xlfn.XLOOKUP(I161,Area!$C$5:$C$20,Area!$D$5:$D$20)</f>
        <v>2300000</v>
      </c>
      <c r="M161" t="s">
        <v>57</v>
      </c>
      <c r="N161" s="5">
        <f t="shared" si="11"/>
        <v>23000000</v>
      </c>
    </row>
    <row r="162" spans="1:14" x14ac:dyDescent="0.3">
      <c r="A162" s="1">
        <v>45313</v>
      </c>
      <c r="B162">
        <f t="shared" si="8"/>
        <v>2024</v>
      </c>
      <c r="C162" t="str">
        <f t="shared" si="9"/>
        <v>enero</v>
      </c>
      <c r="D162" t="s">
        <v>55</v>
      </c>
      <c r="E162" t="s">
        <v>5</v>
      </c>
      <c r="F162" cm="1">
        <f t="array" ref="F162:G162">TRANSPOSE(VLOOKUP(E162,COLABORADOR!$B$5:$D$15,{2;3},0))</f>
        <v>11120413</v>
      </c>
      <c r="G162" s="1">
        <v>34866</v>
      </c>
      <c r="H162" s="3">
        <f t="shared" ca="1" si="10"/>
        <v>29</v>
      </c>
      <c r="I162" t="s">
        <v>34</v>
      </c>
      <c r="J162" t="str">
        <f>_xlfn.XLOOKUP(I162,Area!$C$5:$C$20,Area!$B$5:$B$20)</f>
        <v>Muebles</v>
      </c>
      <c r="K162">
        <v>19</v>
      </c>
      <c r="L162" s="4">
        <f>_xlfn.XLOOKUP(I162,Area!$C$5:$C$20,Area!$D$5:$D$20)</f>
        <v>3200000</v>
      </c>
      <c r="M162" t="s">
        <v>57</v>
      </c>
      <c r="N162" s="5">
        <f t="shared" si="11"/>
        <v>60800000</v>
      </c>
    </row>
    <row r="163" spans="1:14" x14ac:dyDescent="0.3">
      <c r="A163" s="1">
        <v>45313</v>
      </c>
      <c r="B163">
        <f t="shared" si="8"/>
        <v>2024</v>
      </c>
      <c r="C163" t="str">
        <f t="shared" si="9"/>
        <v>enero</v>
      </c>
      <c r="D163" t="s">
        <v>56</v>
      </c>
      <c r="E163" t="s">
        <v>6</v>
      </c>
      <c r="F163" cm="1">
        <f t="array" ref="F163:G163">TRANSPOSE(VLOOKUP(E163,COLABORADOR!$B$5:$D$15,{2;3},0))</f>
        <v>10238431</v>
      </c>
      <c r="G163" s="1">
        <v>35963</v>
      </c>
      <c r="H163" s="3">
        <f t="shared" ca="1" si="10"/>
        <v>26</v>
      </c>
      <c r="I163" t="s">
        <v>35</v>
      </c>
      <c r="J163" t="str">
        <f>_xlfn.XLOOKUP(I163,Area!$C$5:$C$20,Area!$B$5:$B$20)</f>
        <v>Muebles</v>
      </c>
      <c r="K163">
        <v>10</v>
      </c>
      <c r="L163" s="4">
        <f>_xlfn.XLOOKUP(I163,Area!$C$5:$C$20,Area!$D$5:$D$20)</f>
        <v>1500000</v>
      </c>
      <c r="M163" t="s">
        <v>58</v>
      </c>
      <c r="N163" s="5">
        <f t="shared" si="11"/>
        <v>15000000</v>
      </c>
    </row>
    <row r="164" spans="1:14" x14ac:dyDescent="0.3">
      <c r="A164" s="1">
        <v>45314</v>
      </c>
      <c r="B164">
        <f t="shared" si="8"/>
        <v>2024</v>
      </c>
      <c r="C164" t="str">
        <f t="shared" si="9"/>
        <v>enero</v>
      </c>
      <c r="D164" t="s">
        <v>49</v>
      </c>
      <c r="E164" t="s">
        <v>7</v>
      </c>
      <c r="F164" cm="1">
        <f t="array" ref="F164:G164">TRANSPOSE(VLOOKUP(E164,COLABORADOR!$B$5:$D$15,{2;3},0))</f>
        <v>10873390</v>
      </c>
      <c r="G164" s="1">
        <v>35234</v>
      </c>
      <c r="H164" s="3">
        <f t="shared" ca="1" si="10"/>
        <v>28</v>
      </c>
      <c r="I164" t="s">
        <v>18</v>
      </c>
      <c r="J164" t="str">
        <f>_xlfn.XLOOKUP(I164,Area!$C$5:$C$20,Area!$B$5:$B$20)</f>
        <v>Tecnología</v>
      </c>
      <c r="K164">
        <v>16</v>
      </c>
      <c r="L164" s="4">
        <f>_xlfn.XLOOKUP(I164,Area!$C$5:$C$20,Area!$D$5:$D$20)</f>
        <v>2000000</v>
      </c>
      <c r="M164" t="s">
        <v>58</v>
      </c>
      <c r="N164" s="5">
        <f t="shared" si="11"/>
        <v>32000000</v>
      </c>
    </row>
    <row r="165" spans="1:14" x14ac:dyDescent="0.3">
      <c r="A165" s="1">
        <v>45314</v>
      </c>
      <c r="B165">
        <f t="shared" si="8"/>
        <v>2024</v>
      </c>
      <c r="C165" t="str">
        <f t="shared" si="9"/>
        <v>enero</v>
      </c>
      <c r="D165" t="s">
        <v>50</v>
      </c>
      <c r="E165" t="s">
        <v>8</v>
      </c>
      <c r="F165" cm="1">
        <f t="array" ref="F165:G165">TRANSPOSE(VLOOKUP(E165,COLABORADOR!$B$5:$D$15,{2;3},0))</f>
        <v>11891527</v>
      </c>
      <c r="G165" s="1">
        <v>32892</v>
      </c>
      <c r="H165" s="3">
        <f t="shared" ca="1" si="10"/>
        <v>34</v>
      </c>
      <c r="I165" t="s">
        <v>19</v>
      </c>
      <c r="J165" t="str">
        <f>_xlfn.XLOOKUP(I165,Area!$C$5:$C$20,Area!$B$5:$B$20)</f>
        <v>Tecnología</v>
      </c>
      <c r="K165">
        <v>17</v>
      </c>
      <c r="L165" s="4">
        <f>_xlfn.XLOOKUP(I165,Area!$C$5:$C$20,Area!$D$5:$D$20)</f>
        <v>4000000</v>
      </c>
      <c r="M165" t="s">
        <v>58</v>
      </c>
      <c r="N165" s="5">
        <f t="shared" si="11"/>
        <v>68000000</v>
      </c>
    </row>
    <row r="166" spans="1:14" x14ac:dyDescent="0.3">
      <c r="A166" s="1">
        <v>45314</v>
      </c>
      <c r="B166">
        <f t="shared" si="8"/>
        <v>2024</v>
      </c>
      <c r="C166" t="str">
        <f t="shared" si="9"/>
        <v>enero</v>
      </c>
      <c r="D166" t="s">
        <v>51</v>
      </c>
      <c r="E166" t="s">
        <v>9</v>
      </c>
      <c r="F166" cm="1">
        <f t="array" ref="F166:G166">TRANSPOSE(VLOOKUP(E166,COLABORADOR!$B$5:$D$15,{2;3},0))</f>
        <v>10974143</v>
      </c>
      <c r="G166" s="1">
        <v>33074</v>
      </c>
      <c r="H166" s="3">
        <f t="shared" ca="1" si="10"/>
        <v>34</v>
      </c>
      <c r="I166" t="s">
        <v>20</v>
      </c>
      <c r="J166" t="str">
        <f>_xlfn.XLOOKUP(I166,Area!$C$5:$C$20,Area!$B$5:$B$20)</f>
        <v>Tecnología</v>
      </c>
      <c r="K166">
        <v>15</v>
      </c>
      <c r="L166" s="4">
        <f>_xlfn.XLOOKUP(I166,Area!$C$5:$C$20,Area!$D$5:$D$20)</f>
        <v>800000</v>
      </c>
      <c r="M166" t="s">
        <v>58</v>
      </c>
      <c r="N166" s="5">
        <f t="shared" si="11"/>
        <v>12000000</v>
      </c>
    </row>
    <row r="167" spans="1:14" x14ac:dyDescent="0.3">
      <c r="A167" s="1">
        <v>45314</v>
      </c>
      <c r="B167">
        <f t="shared" si="8"/>
        <v>2024</v>
      </c>
      <c r="C167" t="str">
        <f t="shared" si="9"/>
        <v>enero</v>
      </c>
      <c r="D167" t="s">
        <v>52</v>
      </c>
      <c r="E167" t="s">
        <v>10</v>
      </c>
      <c r="F167" cm="1">
        <f t="array" ref="F167:G167">TRANSPOSE(VLOOKUP(E167,COLABORADOR!$B$5:$D$15,{2;3},0))</f>
        <v>12147920</v>
      </c>
      <c r="G167" s="1">
        <v>32953</v>
      </c>
      <c r="H167" s="3">
        <f t="shared" ca="1" si="10"/>
        <v>34</v>
      </c>
      <c r="I167" t="s">
        <v>21</v>
      </c>
      <c r="J167" t="str">
        <f>_xlfn.XLOOKUP(I167,Area!$C$5:$C$20,Area!$B$5:$B$20)</f>
        <v>Tecnología</v>
      </c>
      <c r="K167">
        <v>11</v>
      </c>
      <c r="L167" s="4">
        <f>_xlfn.XLOOKUP(I167,Area!$C$5:$C$20,Area!$D$5:$D$20)</f>
        <v>600000</v>
      </c>
      <c r="M167" t="s">
        <v>59</v>
      </c>
      <c r="N167" s="5">
        <f t="shared" si="11"/>
        <v>6600000</v>
      </c>
    </row>
    <row r="168" spans="1:14" x14ac:dyDescent="0.3">
      <c r="A168" s="1">
        <v>45314</v>
      </c>
      <c r="B168">
        <f t="shared" si="8"/>
        <v>2024</v>
      </c>
      <c r="C168" t="str">
        <f t="shared" si="9"/>
        <v>enero</v>
      </c>
      <c r="D168" t="s">
        <v>53</v>
      </c>
      <c r="E168" t="s">
        <v>11</v>
      </c>
      <c r="F168" cm="1">
        <f t="array" ref="F168:G168">TRANSPOSE(VLOOKUP(E168,COLABORADOR!$B$5:$D$15,{2;3},0))</f>
        <v>12638169</v>
      </c>
      <c r="G168" s="1">
        <v>32985</v>
      </c>
      <c r="H168" s="3">
        <f t="shared" ca="1" si="10"/>
        <v>34</v>
      </c>
      <c r="I168" t="s">
        <v>22</v>
      </c>
      <c r="J168" t="str">
        <f>_xlfn.XLOOKUP(I168,Area!$C$5:$C$20,Area!$B$5:$B$20)</f>
        <v>Tecnología</v>
      </c>
      <c r="K168">
        <v>13</v>
      </c>
      <c r="L168" s="4">
        <f>_xlfn.XLOOKUP(I168,Area!$C$5:$C$20,Area!$D$5:$D$20)</f>
        <v>500000</v>
      </c>
      <c r="M168" t="s">
        <v>57</v>
      </c>
      <c r="N168" s="5">
        <f t="shared" si="11"/>
        <v>6500000</v>
      </c>
    </row>
    <row r="169" spans="1:14" x14ac:dyDescent="0.3">
      <c r="A169" s="1">
        <v>45314</v>
      </c>
      <c r="B169">
        <f t="shared" si="8"/>
        <v>2024</v>
      </c>
      <c r="C169" t="str">
        <f t="shared" si="9"/>
        <v>enero</v>
      </c>
      <c r="D169" t="s">
        <v>54</v>
      </c>
      <c r="E169" t="s">
        <v>1</v>
      </c>
      <c r="F169" cm="1">
        <f t="array" ref="F169:G169">TRANSPOSE(VLOOKUP(E169,COLABORADOR!$B$5:$D$15,{2;3},0))</f>
        <v>10753419</v>
      </c>
      <c r="G169" s="1">
        <v>33036</v>
      </c>
      <c r="H169" s="3">
        <f t="shared" ca="1" si="10"/>
        <v>34</v>
      </c>
      <c r="I169" t="s">
        <v>24</v>
      </c>
      <c r="J169" t="str">
        <f>_xlfn.XLOOKUP(I169,Area!$C$5:$C$20,Area!$B$5:$B$20)</f>
        <v>Textil</v>
      </c>
      <c r="K169">
        <v>10</v>
      </c>
      <c r="L169" s="4">
        <f>_xlfn.XLOOKUP(I169,Area!$C$5:$C$20,Area!$D$5:$D$20)</f>
        <v>100000</v>
      </c>
      <c r="M169" t="s">
        <v>59</v>
      </c>
      <c r="N169" s="5">
        <f t="shared" si="11"/>
        <v>1000000</v>
      </c>
    </row>
    <row r="170" spans="1:14" x14ac:dyDescent="0.3">
      <c r="A170" s="1">
        <v>45314</v>
      </c>
      <c r="B170">
        <f t="shared" si="8"/>
        <v>2024</v>
      </c>
      <c r="C170" t="str">
        <f t="shared" si="9"/>
        <v>enero</v>
      </c>
      <c r="D170" t="s">
        <v>55</v>
      </c>
      <c r="E170" t="s">
        <v>2</v>
      </c>
      <c r="F170" cm="1">
        <f t="array" ref="F170:G170">TRANSPOSE(VLOOKUP(E170,COLABORADOR!$B$5:$D$15,{2;3},0))</f>
        <v>12288359</v>
      </c>
      <c r="G170" s="1">
        <v>33768</v>
      </c>
      <c r="H170" s="3">
        <f t="shared" ca="1" si="10"/>
        <v>32</v>
      </c>
      <c r="I170" t="s">
        <v>25</v>
      </c>
      <c r="J170" t="str">
        <f>_xlfn.XLOOKUP(I170,Area!$C$5:$C$20,Area!$B$5:$B$20)</f>
        <v>Textil</v>
      </c>
      <c r="K170">
        <v>13</v>
      </c>
      <c r="L170" s="4">
        <f>_xlfn.XLOOKUP(I170,Area!$C$5:$C$20,Area!$D$5:$D$20)</f>
        <v>250000</v>
      </c>
      <c r="M170" t="s">
        <v>59</v>
      </c>
      <c r="N170" s="5">
        <f t="shared" si="11"/>
        <v>3250000</v>
      </c>
    </row>
    <row r="171" spans="1:14" x14ac:dyDescent="0.3">
      <c r="A171" s="1">
        <v>45314</v>
      </c>
      <c r="B171">
        <f t="shared" si="8"/>
        <v>2024</v>
      </c>
      <c r="C171" t="str">
        <f t="shared" si="9"/>
        <v>enero</v>
      </c>
      <c r="D171" t="s">
        <v>56</v>
      </c>
      <c r="E171" t="s">
        <v>3</v>
      </c>
      <c r="F171" cm="1">
        <f t="array" ref="F171:G171">TRANSPOSE(VLOOKUP(E171,COLABORADOR!$B$5:$D$15,{2;3},0))</f>
        <v>11292119</v>
      </c>
      <c r="G171" s="1">
        <v>31212</v>
      </c>
      <c r="H171" s="3">
        <f t="shared" ca="1" si="10"/>
        <v>39</v>
      </c>
      <c r="I171" t="s">
        <v>26</v>
      </c>
      <c r="J171" t="str">
        <f>_xlfn.XLOOKUP(I171,Area!$C$5:$C$20,Area!$B$5:$B$20)</f>
        <v>Textil</v>
      </c>
      <c r="K171">
        <v>15</v>
      </c>
      <c r="L171" s="4">
        <f>_xlfn.XLOOKUP(I171,Area!$C$5:$C$20,Area!$D$5:$D$20)</f>
        <v>500000</v>
      </c>
      <c r="M171" t="s">
        <v>57</v>
      </c>
      <c r="N171" s="5">
        <f t="shared" si="11"/>
        <v>7500000</v>
      </c>
    </row>
    <row r="172" spans="1:14" x14ac:dyDescent="0.3">
      <c r="A172" s="1">
        <v>45314</v>
      </c>
      <c r="B172">
        <f t="shared" si="8"/>
        <v>2024</v>
      </c>
      <c r="C172" t="str">
        <f t="shared" si="9"/>
        <v>enero</v>
      </c>
      <c r="D172" t="s">
        <v>49</v>
      </c>
      <c r="E172" t="s">
        <v>4</v>
      </c>
      <c r="F172" cm="1">
        <f t="array" ref="F172:G172">TRANSPOSE(VLOOKUP(E172,COLABORADOR!$B$5:$D$15,{2;3},0))</f>
        <v>10946132</v>
      </c>
      <c r="G172" s="1">
        <v>30482</v>
      </c>
      <c r="H172" s="3">
        <f t="shared" ca="1" si="10"/>
        <v>41</v>
      </c>
      <c r="I172" t="s">
        <v>27</v>
      </c>
      <c r="J172" t="str">
        <f>_xlfn.XLOOKUP(I172,Area!$C$5:$C$20,Area!$B$5:$B$20)</f>
        <v>Textil</v>
      </c>
      <c r="K172">
        <v>10</v>
      </c>
      <c r="L172" s="4">
        <f>_xlfn.XLOOKUP(I172,Area!$C$5:$C$20,Area!$D$5:$D$20)</f>
        <v>180000</v>
      </c>
      <c r="M172" t="s">
        <v>57</v>
      </c>
      <c r="N172" s="5">
        <f t="shared" si="11"/>
        <v>1800000</v>
      </c>
    </row>
    <row r="173" spans="1:14" x14ac:dyDescent="0.3">
      <c r="A173" s="1">
        <v>45314</v>
      </c>
      <c r="B173">
        <f t="shared" si="8"/>
        <v>2024</v>
      </c>
      <c r="C173" t="str">
        <f t="shared" si="9"/>
        <v>enero</v>
      </c>
      <c r="D173" t="s">
        <v>50</v>
      </c>
      <c r="E173" t="s">
        <v>5</v>
      </c>
      <c r="F173" cm="1">
        <f t="array" ref="F173:G173">TRANSPOSE(VLOOKUP(E173,COLABORADOR!$B$5:$D$15,{2;3},0))</f>
        <v>11120413</v>
      </c>
      <c r="G173" s="1">
        <v>34866</v>
      </c>
      <c r="H173" s="3">
        <f t="shared" ca="1" si="10"/>
        <v>29</v>
      </c>
      <c r="I173" t="s">
        <v>28</v>
      </c>
      <c r="J173" t="str">
        <f>_xlfn.XLOOKUP(I173,Area!$C$5:$C$20,Area!$B$5:$B$20)</f>
        <v>Textil</v>
      </c>
      <c r="K173">
        <v>16</v>
      </c>
      <c r="L173" s="4">
        <f>_xlfn.XLOOKUP(I173,Area!$C$5:$C$20,Area!$D$5:$D$20)</f>
        <v>80000</v>
      </c>
      <c r="M173" t="s">
        <v>57</v>
      </c>
      <c r="N173" s="5">
        <f t="shared" si="11"/>
        <v>1280000</v>
      </c>
    </row>
    <row r="174" spans="1:14" x14ac:dyDescent="0.3">
      <c r="A174" s="1">
        <v>45315</v>
      </c>
      <c r="B174">
        <f t="shared" si="8"/>
        <v>2024</v>
      </c>
      <c r="C174" t="str">
        <f t="shared" si="9"/>
        <v>enero</v>
      </c>
      <c r="D174" t="s">
        <v>51</v>
      </c>
      <c r="E174" t="s">
        <v>6</v>
      </c>
      <c r="F174" cm="1">
        <f t="array" ref="F174:G174">TRANSPOSE(VLOOKUP(E174,COLABORADOR!$B$5:$D$15,{2;3},0))</f>
        <v>10238431</v>
      </c>
      <c r="G174" s="1">
        <v>35963</v>
      </c>
      <c r="H174" s="3">
        <f t="shared" ca="1" si="10"/>
        <v>26</v>
      </c>
      <c r="I174" t="s">
        <v>30</v>
      </c>
      <c r="J174" t="str">
        <f>_xlfn.XLOOKUP(I174,Area!$C$5:$C$20,Area!$B$5:$B$20)</f>
        <v>Muebles</v>
      </c>
      <c r="K174">
        <v>12</v>
      </c>
      <c r="L174" s="4">
        <f>_xlfn.XLOOKUP(I174,Area!$C$5:$C$20,Area!$D$5:$D$20)</f>
        <v>600000</v>
      </c>
      <c r="M174" t="s">
        <v>57</v>
      </c>
      <c r="N174" s="5">
        <f t="shared" si="11"/>
        <v>7200000</v>
      </c>
    </row>
    <row r="175" spans="1:14" x14ac:dyDescent="0.3">
      <c r="A175" s="1">
        <v>45315</v>
      </c>
      <c r="B175">
        <f t="shared" si="8"/>
        <v>2024</v>
      </c>
      <c r="C175" t="str">
        <f t="shared" si="9"/>
        <v>enero</v>
      </c>
      <c r="D175" t="s">
        <v>52</v>
      </c>
      <c r="E175" t="s">
        <v>7</v>
      </c>
      <c r="F175" cm="1">
        <f t="array" ref="F175:G175">TRANSPOSE(VLOOKUP(E175,COLABORADOR!$B$5:$D$15,{2;3},0))</f>
        <v>10873390</v>
      </c>
      <c r="G175" s="1">
        <v>35234</v>
      </c>
      <c r="H175" s="3">
        <f t="shared" ca="1" si="10"/>
        <v>28</v>
      </c>
      <c r="I175" t="s">
        <v>31</v>
      </c>
      <c r="J175" t="str">
        <f>_xlfn.XLOOKUP(I175,Area!$C$5:$C$20,Area!$B$5:$B$20)</f>
        <v>Muebles</v>
      </c>
      <c r="K175">
        <v>15</v>
      </c>
      <c r="L175" s="4">
        <f>_xlfn.XLOOKUP(I175,Area!$C$5:$C$20,Area!$D$5:$D$20)</f>
        <v>200000</v>
      </c>
      <c r="M175" t="s">
        <v>58</v>
      </c>
      <c r="N175" s="5">
        <f t="shared" si="11"/>
        <v>3000000</v>
      </c>
    </row>
    <row r="176" spans="1:14" x14ac:dyDescent="0.3">
      <c r="A176" s="1">
        <v>45315</v>
      </c>
      <c r="B176">
        <f t="shared" si="8"/>
        <v>2024</v>
      </c>
      <c r="C176" t="str">
        <f t="shared" si="9"/>
        <v>enero</v>
      </c>
      <c r="D176" t="s">
        <v>53</v>
      </c>
      <c r="E176" t="s">
        <v>8</v>
      </c>
      <c r="F176" cm="1">
        <f t="array" ref="F176:G176">TRANSPOSE(VLOOKUP(E176,COLABORADOR!$B$5:$D$15,{2;3},0))</f>
        <v>11891527</v>
      </c>
      <c r="G176" s="1">
        <v>32892</v>
      </c>
      <c r="H176" s="3">
        <f t="shared" ca="1" si="10"/>
        <v>34</v>
      </c>
      <c r="I176" t="s">
        <v>32</v>
      </c>
      <c r="J176" t="str">
        <f>_xlfn.XLOOKUP(I176,Area!$C$5:$C$20,Area!$B$5:$B$20)</f>
        <v>Muebles</v>
      </c>
      <c r="K176">
        <v>19</v>
      </c>
      <c r="L176" s="4">
        <f>_xlfn.XLOOKUP(I176,Area!$C$5:$C$20,Area!$D$5:$D$20)</f>
        <v>550000</v>
      </c>
      <c r="M176" t="s">
        <v>59</v>
      </c>
      <c r="N176" s="5">
        <f t="shared" si="11"/>
        <v>10450000</v>
      </c>
    </row>
    <row r="177" spans="1:14" x14ac:dyDescent="0.3">
      <c r="A177" s="1">
        <v>45315</v>
      </c>
      <c r="B177">
        <f t="shared" si="8"/>
        <v>2024</v>
      </c>
      <c r="C177" t="str">
        <f t="shared" si="9"/>
        <v>enero</v>
      </c>
      <c r="D177" t="s">
        <v>54</v>
      </c>
      <c r="E177" t="s">
        <v>9</v>
      </c>
      <c r="F177" cm="1">
        <f t="array" ref="F177:G177">TRANSPOSE(VLOOKUP(E177,COLABORADOR!$B$5:$D$15,{2;3},0))</f>
        <v>10974143</v>
      </c>
      <c r="G177" s="1">
        <v>33074</v>
      </c>
      <c r="H177" s="3">
        <f t="shared" ca="1" si="10"/>
        <v>34</v>
      </c>
      <c r="I177" t="s">
        <v>33</v>
      </c>
      <c r="J177" t="str">
        <f>_xlfn.XLOOKUP(I177,Area!$C$5:$C$20,Area!$B$5:$B$20)</f>
        <v>Muebles</v>
      </c>
      <c r="K177">
        <v>12</v>
      </c>
      <c r="L177" s="4">
        <f>_xlfn.XLOOKUP(I177,Area!$C$5:$C$20,Area!$D$5:$D$20)</f>
        <v>2300000</v>
      </c>
      <c r="M177" t="s">
        <v>59</v>
      </c>
      <c r="N177" s="5">
        <f t="shared" si="11"/>
        <v>27600000</v>
      </c>
    </row>
    <row r="178" spans="1:14" x14ac:dyDescent="0.3">
      <c r="A178" s="1">
        <v>45315</v>
      </c>
      <c r="B178">
        <f t="shared" si="8"/>
        <v>2024</v>
      </c>
      <c r="C178" t="str">
        <f t="shared" si="9"/>
        <v>enero</v>
      </c>
      <c r="D178" t="s">
        <v>55</v>
      </c>
      <c r="E178" t="s">
        <v>10</v>
      </c>
      <c r="F178" cm="1">
        <f t="array" ref="F178:G178">TRANSPOSE(VLOOKUP(E178,COLABORADOR!$B$5:$D$15,{2;3},0))</f>
        <v>12147920</v>
      </c>
      <c r="G178" s="1">
        <v>32953</v>
      </c>
      <c r="H178" s="3">
        <f t="shared" ca="1" si="10"/>
        <v>34</v>
      </c>
      <c r="I178" t="s">
        <v>34</v>
      </c>
      <c r="J178" t="str">
        <f>_xlfn.XLOOKUP(I178,Area!$C$5:$C$20,Area!$B$5:$B$20)</f>
        <v>Muebles</v>
      </c>
      <c r="K178">
        <v>14</v>
      </c>
      <c r="L178" s="4">
        <f>_xlfn.XLOOKUP(I178,Area!$C$5:$C$20,Area!$D$5:$D$20)</f>
        <v>3200000</v>
      </c>
      <c r="M178" t="s">
        <v>57</v>
      </c>
      <c r="N178" s="5">
        <f t="shared" si="11"/>
        <v>44800000</v>
      </c>
    </row>
    <row r="179" spans="1:14" x14ac:dyDescent="0.3">
      <c r="A179" s="1">
        <v>45315</v>
      </c>
      <c r="B179">
        <f t="shared" si="8"/>
        <v>2024</v>
      </c>
      <c r="C179" t="str">
        <f t="shared" si="9"/>
        <v>enero</v>
      </c>
      <c r="D179" t="s">
        <v>56</v>
      </c>
      <c r="E179" t="s">
        <v>11</v>
      </c>
      <c r="F179" cm="1">
        <f t="array" ref="F179:G179">TRANSPOSE(VLOOKUP(E179,COLABORADOR!$B$5:$D$15,{2;3},0))</f>
        <v>12638169</v>
      </c>
      <c r="G179" s="1">
        <v>32985</v>
      </c>
      <c r="H179" s="3">
        <f t="shared" ca="1" si="10"/>
        <v>34</v>
      </c>
      <c r="I179" t="s">
        <v>35</v>
      </c>
      <c r="J179" t="str">
        <f>_xlfn.XLOOKUP(I179,Area!$C$5:$C$20,Area!$B$5:$B$20)</f>
        <v>Muebles</v>
      </c>
      <c r="K179">
        <v>14</v>
      </c>
      <c r="L179" s="4">
        <f>_xlfn.XLOOKUP(I179,Area!$C$5:$C$20,Area!$D$5:$D$20)</f>
        <v>1500000</v>
      </c>
      <c r="M179" t="s">
        <v>58</v>
      </c>
      <c r="N179" s="5">
        <f t="shared" si="11"/>
        <v>21000000</v>
      </c>
    </row>
    <row r="180" spans="1:14" x14ac:dyDescent="0.3">
      <c r="A180" s="1">
        <v>45315</v>
      </c>
      <c r="B180">
        <f t="shared" si="8"/>
        <v>2024</v>
      </c>
      <c r="C180" t="str">
        <f t="shared" si="9"/>
        <v>enero</v>
      </c>
      <c r="D180" t="s">
        <v>49</v>
      </c>
      <c r="E180" t="s">
        <v>1</v>
      </c>
      <c r="F180" cm="1">
        <f t="array" ref="F180:G180">TRANSPOSE(VLOOKUP(E180,COLABORADOR!$B$5:$D$15,{2;3},0))</f>
        <v>10753419</v>
      </c>
      <c r="G180" s="1">
        <v>33036</v>
      </c>
      <c r="H180" s="3">
        <f t="shared" ca="1" si="10"/>
        <v>34</v>
      </c>
      <c r="I180" t="s">
        <v>18</v>
      </c>
      <c r="J180" t="str">
        <f>_xlfn.XLOOKUP(I180,Area!$C$5:$C$20,Area!$B$5:$B$20)</f>
        <v>Tecnología</v>
      </c>
      <c r="K180">
        <v>12</v>
      </c>
      <c r="L180" s="4">
        <f>_xlfn.XLOOKUP(I180,Area!$C$5:$C$20,Area!$D$5:$D$20)</f>
        <v>2000000</v>
      </c>
      <c r="M180" t="s">
        <v>58</v>
      </c>
      <c r="N180" s="5">
        <f t="shared" si="11"/>
        <v>24000000</v>
      </c>
    </row>
    <row r="181" spans="1:14" x14ac:dyDescent="0.3">
      <c r="A181" s="1">
        <v>45315</v>
      </c>
      <c r="B181">
        <f t="shared" si="8"/>
        <v>2024</v>
      </c>
      <c r="C181" t="str">
        <f t="shared" si="9"/>
        <v>enero</v>
      </c>
      <c r="D181" t="s">
        <v>50</v>
      </c>
      <c r="E181" t="s">
        <v>2</v>
      </c>
      <c r="F181" cm="1">
        <f t="array" ref="F181:G181">TRANSPOSE(VLOOKUP(E181,COLABORADOR!$B$5:$D$15,{2;3},0))</f>
        <v>12288359</v>
      </c>
      <c r="G181" s="1">
        <v>33768</v>
      </c>
      <c r="H181" s="3">
        <f t="shared" ca="1" si="10"/>
        <v>32</v>
      </c>
      <c r="I181" t="s">
        <v>19</v>
      </c>
      <c r="J181" t="str">
        <f>_xlfn.XLOOKUP(I181,Area!$C$5:$C$20,Area!$B$5:$B$20)</f>
        <v>Tecnología</v>
      </c>
      <c r="K181">
        <v>15</v>
      </c>
      <c r="L181" s="4">
        <f>_xlfn.XLOOKUP(I181,Area!$C$5:$C$20,Area!$D$5:$D$20)</f>
        <v>4000000</v>
      </c>
      <c r="M181" t="s">
        <v>59</v>
      </c>
      <c r="N181" s="5">
        <f t="shared" si="11"/>
        <v>60000000</v>
      </c>
    </row>
    <row r="182" spans="1:14" x14ac:dyDescent="0.3">
      <c r="A182" s="1">
        <v>45315</v>
      </c>
      <c r="B182">
        <f t="shared" si="8"/>
        <v>2024</v>
      </c>
      <c r="C182" t="str">
        <f t="shared" si="9"/>
        <v>enero</v>
      </c>
      <c r="D182" t="s">
        <v>51</v>
      </c>
      <c r="E182" t="s">
        <v>3</v>
      </c>
      <c r="F182" cm="1">
        <f t="array" ref="F182:G182">TRANSPOSE(VLOOKUP(E182,COLABORADOR!$B$5:$D$15,{2;3},0))</f>
        <v>11292119</v>
      </c>
      <c r="G182" s="1">
        <v>31212</v>
      </c>
      <c r="H182" s="3">
        <f t="shared" ca="1" si="10"/>
        <v>39</v>
      </c>
      <c r="I182" t="s">
        <v>20</v>
      </c>
      <c r="J182" t="str">
        <f>_xlfn.XLOOKUP(I182,Area!$C$5:$C$20,Area!$B$5:$B$20)</f>
        <v>Tecnología</v>
      </c>
      <c r="K182">
        <v>15</v>
      </c>
      <c r="L182" s="4">
        <f>_xlfn.XLOOKUP(I182,Area!$C$5:$C$20,Area!$D$5:$D$20)</f>
        <v>800000</v>
      </c>
      <c r="M182" t="s">
        <v>57</v>
      </c>
      <c r="N182" s="5">
        <f t="shared" si="11"/>
        <v>12000000</v>
      </c>
    </row>
    <row r="183" spans="1:14" x14ac:dyDescent="0.3">
      <c r="A183" s="1">
        <v>45315</v>
      </c>
      <c r="B183">
        <f t="shared" si="8"/>
        <v>2024</v>
      </c>
      <c r="C183" t="str">
        <f t="shared" si="9"/>
        <v>enero</v>
      </c>
      <c r="D183" t="s">
        <v>52</v>
      </c>
      <c r="E183" t="s">
        <v>4</v>
      </c>
      <c r="F183" cm="1">
        <f t="array" ref="F183:G183">TRANSPOSE(VLOOKUP(E183,COLABORADOR!$B$5:$D$15,{2;3},0))</f>
        <v>10946132</v>
      </c>
      <c r="G183" s="1">
        <v>30482</v>
      </c>
      <c r="H183" s="3">
        <f t="shared" ca="1" si="10"/>
        <v>41</v>
      </c>
      <c r="I183" t="s">
        <v>21</v>
      </c>
      <c r="J183" t="str">
        <f>_xlfn.XLOOKUP(I183,Area!$C$5:$C$20,Area!$B$5:$B$20)</f>
        <v>Tecnología</v>
      </c>
      <c r="K183">
        <v>10</v>
      </c>
      <c r="L183" s="4">
        <f>_xlfn.XLOOKUP(I183,Area!$C$5:$C$20,Area!$D$5:$D$20)</f>
        <v>600000</v>
      </c>
      <c r="M183" t="s">
        <v>59</v>
      </c>
      <c r="N183" s="5">
        <f t="shared" si="11"/>
        <v>6000000</v>
      </c>
    </row>
    <row r="184" spans="1:14" x14ac:dyDescent="0.3">
      <c r="A184" s="1">
        <v>45316</v>
      </c>
      <c r="B184">
        <f t="shared" si="8"/>
        <v>2024</v>
      </c>
      <c r="C184" t="str">
        <f t="shared" si="9"/>
        <v>enero</v>
      </c>
      <c r="D184" t="s">
        <v>53</v>
      </c>
      <c r="E184" t="s">
        <v>5</v>
      </c>
      <c r="F184" cm="1">
        <f t="array" ref="F184:G184">TRANSPOSE(VLOOKUP(E184,COLABORADOR!$B$5:$D$15,{2;3},0))</f>
        <v>11120413</v>
      </c>
      <c r="G184" s="1">
        <v>34866</v>
      </c>
      <c r="H184" s="3">
        <f t="shared" ca="1" si="10"/>
        <v>29</v>
      </c>
      <c r="I184" t="s">
        <v>22</v>
      </c>
      <c r="J184" t="str">
        <f>_xlfn.XLOOKUP(I184,Area!$C$5:$C$20,Area!$B$5:$B$20)</f>
        <v>Tecnología</v>
      </c>
      <c r="K184">
        <v>13</v>
      </c>
      <c r="L184" s="4">
        <f>_xlfn.XLOOKUP(I184,Area!$C$5:$C$20,Area!$D$5:$D$20)</f>
        <v>500000</v>
      </c>
      <c r="M184" t="s">
        <v>57</v>
      </c>
      <c r="N184" s="5">
        <f t="shared" si="11"/>
        <v>6500000</v>
      </c>
    </row>
    <row r="185" spans="1:14" x14ac:dyDescent="0.3">
      <c r="A185" s="1">
        <v>45316</v>
      </c>
      <c r="B185">
        <f t="shared" si="8"/>
        <v>2024</v>
      </c>
      <c r="C185" t="str">
        <f t="shared" si="9"/>
        <v>enero</v>
      </c>
      <c r="D185" t="s">
        <v>54</v>
      </c>
      <c r="E185" t="s">
        <v>6</v>
      </c>
      <c r="F185" cm="1">
        <f t="array" ref="F185:G185">TRANSPOSE(VLOOKUP(E185,COLABORADOR!$B$5:$D$15,{2;3},0))</f>
        <v>10238431</v>
      </c>
      <c r="G185" s="1">
        <v>35963</v>
      </c>
      <c r="H185" s="3">
        <f t="shared" ca="1" si="10"/>
        <v>26</v>
      </c>
      <c r="I185" t="s">
        <v>24</v>
      </c>
      <c r="J185" t="str">
        <f>_xlfn.XLOOKUP(I185,Area!$C$5:$C$20,Area!$B$5:$B$20)</f>
        <v>Textil</v>
      </c>
      <c r="K185">
        <v>13</v>
      </c>
      <c r="L185" s="4">
        <f>_xlfn.XLOOKUP(I185,Area!$C$5:$C$20,Area!$D$5:$D$20)</f>
        <v>100000</v>
      </c>
      <c r="M185" t="s">
        <v>57</v>
      </c>
      <c r="N185" s="5">
        <f t="shared" si="11"/>
        <v>1300000</v>
      </c>
    </row>
    <row r="186" spans="1:14" x14ac:dyDescent="0.3">
      <c r="A186" s="1">
        <v>45316</v>
      </c>
      <c r="B186">
        <f t="shared" si="8"/>
        <v>2024</v>
      </c>
      <c r="C186" t="str">
        <f t="shared" si="9"/>
        <v>enero</v>
      </c>
      <c r="D186" t="s">
        <v>55</v>
      </c>
      <c r="E186" t="s">
        <v>7</v>
      </c>
      <c r="F186" cm="1">
        <f t="array" ref="F186:G186">TRANSPOSE(VLOOKUP(E186,COLABORADOR!$B$5:$D$15,{2;3},0))</f>
        <v>10873390</v>
      </c>
      <c r="G186" s="1">
        <v>35234</v>
      </c>
      <c r="H186" s="3">
        <f t="shared" ca="1" si="10"/>
        <v>28</v>
      </c>
      <c r="I186" t="s">
        <v>25</v>
      </c>
      <c r="J186" t="str">
        <f>_xlfn.XLOOKUP(I186,Area!$C$5:$C$20,Area!$B$5:$B$20)</f>
        <v>Textil</v>
      </c>
      <c r="K186">
        <v>20</v>
      </c>
      <c r="L186" s="4">
        <f>_xlfn.XLOOKUP(I186,Area!$C$5:$C$20,Area!$D$5:$D$20)</f>
        <v>250000</v>
      </c>
      <c r="M186" t="s">
        <v>59</v>
      </c>
      <c r="N186" s="5">
        <f t="shared" si="11"/>
        <v>5000000</v>
      </c>
    </row>
    <row r="187" spans="1:14" x14ac:dyDescent="0.3">
      <c r="A187" s="1">
        <v>45316</v>
      </c>
      <c r="B187">
        <f t="shared" si="8"/>
        <v>2024</v>
      </c>
      <c r="C187" t="str">
        <f t="shared" si="9"/>
        <v>enero</v>
      </c>
      <c r="D187" t="s">
        <v>56</v>
      </c>
      <c r="E187" t="s">
        <v>8</v>
      </c>
      <c r="F187" cm="1">
        <f t="array" ref="F187:G187">TRANSPOSE(VLOOKUP(E187,COLABORADOR!$B$5:$D$15,{2;3},0))</f>
        <v>11891527</v>
      </c>
      <c r="G187" s="1">
        <v>32892</v>
      </c>
      <c r="H187" s="3">
        <f t="shared" ca="1" si="10"/>
        <v>34</v>
      </c>
      <c r="I187" t="s">
        <v>26</v>
      </c>
      <c r="J187" t="str">
        <f>_xlfn.XLOOKUP(I187,Area!$C$5:$C$20,Area!$B$5:$B$20)</f>
        <v>Textil</v>
      </c>
      <c r="K187">
        <v>20</v>
      </c>
      <c r="L187" s="4">
        <f>_xlfn.XLOOKUP(I187,Area!$C$5:$C$20,Area!$D$5:$D$20)</f>
        <v>500000</v>
      </c>
      <c r="M187" t="s">
        <v>59</v>
      </c>
      <c r="N187" s="5">
        <f t="shared" si="11"/>
        <v>10000000</v>
      </c>
    </row>
    <row r="188" spans="1:14" x14ac:dyDescent="0.3">
      <c r="A188" s="1">
        <v>45316</v>
      </c>
      <c r="B188">
        <f t="shared" si="8"/>
        <v>2024</v>
      </c>
      <c r="C188" t="str">
        <f t="shared" si="9"/>
        <v>enero</v>
      </c>
      <c r="D188" t="s">
        <v>49</v>
      </c>
      <c r="E188" t="s">
        <v>9</v>
      </c>
      <c r="F188" cm="1">
        <f t="array" ref="F188:G188">TRANSPOSE(VLOOKUP(E188,COLABORADOR!$B$5:$D$15,{2;3},0))</f>
        <v>10974143</v>
      </c>
      <c r="G188" s="1">
        <v>33074</v>
      </c>
      <c r="H188" s="3">
        <f t="shared" ca="1" si="10"/>
        <v>34</v>
      </c>
      <c r="I188" t="s">
        <v>27</v>
      </c>
      <c r="J188" t="str">
        <f>_xlfn.XLOOKUP(I188,Area!$C$5:$C$20,Area!$B$5:$B$20)</f>
        <v>Textil</v>
      </c>
      <c r="K188">
        <v>13</v>
      </c>
      <c r="L188" s="4">
        <f>_xlfn.XLOOKUP(I188,Area!$C$5:$C$20,Area!$D$5:$D$20)</f>
        <v>180000</v>
      </c>
      <c r="M188" t="s">
        <v>58</v>
      </c>
      <c r="N188" s="5">
        <f t="shared" si="11"/>
        <v>2340000</v>
      </c>
    </row>
    <row r="189" spans="1:14" x14ac:dyDescent="0.3">
      <c r="A189" s="1">
        <v>45316</v>
      </c>
      <c r="B189">
        <f t="shared" si="8"/>
        <v>2024</v>
      </c>
      <c r="C189" t="str">
        <f t="shared" si="9"/>
        <v>enero</v>
      </c>
      <c r="D189" t="s">
        <v>50</v>
      </c>
      <c r="E189" t="s">
        <v>10</v>
      </c>
      <c r="F189" cm="1">
        <f t="array" ref="F189:G189">TRANSPOSE(VLOOKUP(E189,COLABORADOR!$B$5:$D$15,{2;3},0))</f>
        <v>12147920</v>
      </c>
      <c r="G189" s="1">
        <v>32953</v>
      </c>
      <c r="H189" s="3">
        <f t="shared" ca="1" si="10"/>
        <v>34</v>
      </c>
      <c r="I189" t="s">
        <v>28</v>
      </c>
      <c r="J189" t="str">
        <f>_xlfn.XLOOKUP(I189,Area!$C$5:$C$20,Area!$B$5:$B$20)</f>
        <v>Textil</v>
      </c>
      <c r="K189">
        <v>16</v>
      </c>
      <c r="L189" s="4">
        <f>_xlfn.XLOOKUP(I189,Area!$C$5:$C$20,Area!$D$5:$D$20)</f>
        <v>80000</v>
      </c>
      <c r="M189" t="s">
        <v>59</v>
      </c>
      <c r="N189" s="5">
        <f t="shared" si="11"/>
        <v>1280000</v>
      </c>
    </row>
    <row r="190" spans="1:14" x14ac:dyDescent="0.3">
      <c r="A190" s="1">
        <v>45316</v>
      </c>
      <c r="B190">
        <f t="shared" si="8"/>
        <v>2024</v>
      </c>
      <c r="C190" t="str">
        <f t="shared" si="9"/>
        <v>enero</v>
      </c>
      <c r="D190" t="s">
        <v>51</v>
      </c>
      <c r="E190" t="s">
        <v>11</v>
      </c>
      <c r="F190" cm="1">
        <f t="array" ref="F190:G190">TRANSPOSE(VLOOKUP(E190,COLABORADOR!$B$5:$D$15,{2;3},0))</f>
        <v>12638169</v>
      </c>
      <c r="G190" s="1">
        <v>32985</v>
      </c>
      <c r="H190" s="3">
        <f t="shared" ca="1" si="10"/>
        <v>34</v>
      </c>
      <c r="I190" t="s">
        <v>30</v>
      </c>
      <c r="J190" t="str">
        <f>_xlfn.XLOOKUP(I190,Area!$C$5:$C$20,Area!$B$5:$B$20)</f>
        <v>Muebles</v>
      </c>
      <c r="K190">
        <v>19</v>
      </c>
      <c r="L190" s="4">
        <f>_xlfn.XLOOKUP(I190,Area!$C$5:$C$20,Area!$D$5:$D$20)</f>
        <v>600000</v>
      </c>
      <c r="M190" t="s">
        <v>57</v>
      </c>
      <c r="N190" s="5">
        <f t="shared" si="11"/>
        <v>11400000</v>
      </c>
    </row>
    <row r="191" spans="1:14" x14ac:dyDescent="0.3">
      <c r="A191" s="1">
        <v>45316</v>
      </c>
      <c r="B191">
        <f t="shared" si="8"/>
        <v>2024</v>
      </c>
      <c r="C191" t="str">
        <f t="shared" si="9"/>
        <v>enero</v>
      </c>
      <c r="D191" t="s">
        <v>52</v>
      </c>
      <c r="E191" t="s">
        <v>1</v>
      </c>
      <c r="F191" cm="1">
        <f t="array" ref="F191:G191">TRANSPOSE(VLOOKUP(E191,COLABORADOR!$B$5:$D$15,{2;3},0))</f>
        <v>10753419</v>
      </c>
      <c r="G191" s="1">
        <v>33036</v>
      </c>
      <c r="H191" s="3">
        <f t="shared" ca="1" si="10"/>
        <v>34</v>
      </c>
      <c r="I191" t="s">
        <v>31</v>
      </c>
      <c r="J191" t="str">
        <f>_xlfn.XLOOKUP(I191,Area!$C$5:$C$20,Area!$B$5:$B$20)</f>
        <v>Muebles</v>
      </c>
      <c r="K191">
        <v>18</v>
      </c>
      <c r="L191" s="4">
        <f>_xlfn.XLOOKUP(I191,Area!$C$5:$C$20,Area!$D$5:$D$20)</f>
        <v>200000</v>
      </c>
      <c r="M191" t="s">
        <v>57</v>
      </c>
      <c r="N191" s="5">
        <f t="shared" si="11"/>
        <v>3600000</v>
      </c>
    </row>
    <row r="192" spans="1:14" x14ac:dyDescent="0.3">
      <c r="A192" s="1">
        <v>45316</v>
      </c>
      <c r="B192">
        <f t="shared" si="8"/>
        <v>2024</v>
      </c>
      <c r="C192" t="str">
        <f t="shared" si="9"/>
        <v>enero</v>
      </c>
      <c r="D192" t="s">
        <v>53</v>
      </c>
      <c r="E192" t="s">
        <v>2</v>
      </c>
      <c r="F192" cm="1">
        <f t="array" ref="F192:G192">TRANSPOSE(VLOOKUP(E192,COLABORADOR!$B$5:$D$15,{2;3},0))</f>
        <v>12288359</v>
      </c>
      <c r="G192" s="1">
        <v>33768</v>
      </c>
      <c r="H192" s="3">
        <f t="shared" ca="1" si="10"/>
        <v>32</v>
      </c>
      <c r="I192" t="s">
        <v>32</v>
      </c>
      <c r="J192" t="str">
        <f>_xlfn.XLOOKUP(I192,Area!$C$5:$C$20,Area!$B$5:$B$20)</f>
        <v>Muebles</v>
      </c>
      <c r="K192">
        <v>19</v>
      </c>
      <c r="L192" s="4">
        <f>_xlfn.XLOOKUP(I192,Area!$C$5:$C$20,Area!$D$5:$D$20)</f>
        <v>550000</v>
      </c>
      <c r="M192" t="s">
        <v>57</v>
      </c>
      <c r="N192" s="5">
        <f t="shared" si="11"/>
        <v>10450000</v>
      </c>
    </row>
    <row r="193" spans="1:14" x14ac:dyDescent="0.3">
      <c r="A193" s="1">
        <v>45316</v>
      </c>
      <c r="B193">
        <f t="shared" si="8"/>
        <v>2024</v>
      </c>
      <c r="C193" t="str">
        <f t="shared" si="9"/>
        <v>enero</v>
      </c>
      <c r="D193" t="s">
        <v>54</v>
      </c>
      <c r="E193" t="s">
        <v>3</v>
      </c>
      <c r="F193" cm="1">
        <f t="array" ref="F193:G193">TRANSPOSE(VLOOKUP(E193,COLABORADOR!$B$5:$D$15,{2;3},0))</f>
        <v>11292119</v>
      </c>
      <c r="G193" s="1">
        <v>31212</v>
      </c>
      <c r="H193" s="3">
        <f t="shared" ca="1" si="10"/>
        <v>39</v>
      </c>
      <c r="I193" t="s">
        <v>33</v>
      </c>
      <c r="J193" t="str">
        <f>_xlfn.XLOOKUP(I193,Area!$C$5:$C$20,Area!$B$5:$B$20)</f>
        <v>Muebles</v>
      </c>
      <c r="K193">
        <v>17</v>
      </c>
      <c r="L193" s="4">
        <f>_xlfn.XLOOKUP(I193,Area!$C$5:$C$20,Area!$D$5:$D$20)</f>
        <v>2300000</v>
      </c>
      <c r="M193" t="s">
        <v>58</v>
      </c>
      <c r="N193" s="5">
        <f t="shared" si="11"/>
        <v>39100000</v>
      </c>
    </row>
    <row r="194" spans="1:14" x14ac:dyDescent="0.3">
      <c r="A194" s="1">
        <v>45317</v>
      </c>
      <c r="B194">
        <f t="shared" si="8"/>
        <v>2024</v>
      </c>
      <c r="C194" t="str">
        <f t="shared" si="9"/>
        <v>enero</v>
      </c>
      <c r="D194" t="s">
        <v>55</v>
      </c>
      <c r="E194" t="s">
        <v>4</v>
      </c>
      <c r="F194" cm="1">
        <f t="array" ref="F194:G194">TRANSPOSE(VLOOKUP(E194,COLABORADOR!$B$5:$D$15,{2;3},0))</f>
        <v>10946132</v>
      </c>
      <c r="G194" s="1">
        <v>30482</v>
      </c>
      <c r="H194" s="3">
        <f t="shared" ca="1" si="10"/>
        <v>41</v>
      </c>
      <c r="I194" t="s">
        <v>34</v>
      </c>
      <c r="J194" t="str">
        <f>_xlfn.XLOOKUP(I194,Area!$C$5:$C$20,Area!$B$5:$B$20)</f>
        <v>Muebles</v>
      </c>
      <c r="K194">
        <v>15</v>
      </c>
      <c r="L194" s="4">
        <f>_xlfn.XLOOKUP(I194,Area!$C$5:$C$20,Area!$D$5:$D$20)</f>
        <v>3200000</v>
      </c>
      <c r="M194" t="s">
        <v>58</v>
      </c>
      <c r="N194" s="5">
        <f t="shared" si="11"/>
        <v>48000000</v>
      </c>
    </row>
    <row r="195" spans="1:14" x14ac:dyDescent="0.3">
      <c r="A195" s="1">
        <v>45317</v>
      </c>
      <c r="B195">
        <f t="shared" si="8"/>
        <v>2024</v>
      </c>
      <c r="C195" t="str">
        <f t="shared" si="9"/>
        <v>enero</v>
      </c>
      <c r="D195" t="s">
        <v>56</v>
      </c>
      <c r="E195" t="s">
        <v>5</v>
      </c>
      <c r="F195" cm="1">
        <f t="array" ref="F195:G195">TRANSPOSE(VLOOKUP(E195,COLABORADOR!$B$5:$D$15,{2;3},0))</f>
        <v>11120413</v>
      </c>
      <c r="G195" s="1">
        <v>34866</v>
      </c>
      <c r="H195" s="3">
        <f t="shared" ca="1" si="10"/>
        <v>29</v>
      </c>
      <c r="I195" t="s">
        <v>35</v>
      </c>
      <c r="J195" t="str">
        <f>_xlfn.XLOOKUP(I195,Area!$C$5:$C$20,Area!$B$5:$B$20)</f>
        <v>Muebles</v>
      </c>
      <c r="K195">
        <v>10</v>
      </c>
      <c r="L195" s="4">
        <f>_xlfn.XLOOKUP(I195,Area!$C$5:$C$20,Area!$D$5:$D$20)</f>
        <v>1500000</v>
      </c>
      <c r="M195" t="s">
        <v>58</v>
      </c>
      <c r="N195" s="5">
        <f t="shared" si="11"/>
        <v>15000000</v>
      </c>
    </row>
    <row r="196" spans="1:14" x14ac:dyDescent="0.3">
      <c r="A196" s="1">
        <v>45317</v>
      </c>
      <c r="B196">
        <f t="shared" si="8"/>
        <v>2024</v>
      </c>
      <c r="C196" t="str">
        <f t="shared" si="9"/>
        <v>enero</v>
      </c>
      <c r="D196" t="s">
        <v>49</v>
      </c>
      <c r="E196" t="s">
        <v>6</v>
      </c>
      <c r="F196" cm="1">
        <f t="array" ref="F196:G196">TRANSPOSE(VLOOKUP(E196,COLABORADOR!$B$5:$D$15,{2;3},0))</f>
        <v>10238431</v>
      </c>
      <c r="G196" s="1">
        <v>35963</v>
      </c>
      <c r="H196" s="3">
        <f t="shared" ca="1" si="10"/>
        <v>26</v>
      </c>
      <c r="I196" t="s">
        <v>18</v>
      </c>
      <c r="J196" t="str">
        <f>_xlfn.XLOOKUP(I196,Area!$C$5:$C$20,Area!$B$5:$B$20)</f>
        <v>Tecnología</v>
      </c>
      <c r="K196">
        <v>19</v>
      </c>
      <c r="L196" s="4">
        <f>_xlfn.XLOOKUP(I196,Area!$C$5:$C$20,Area!$D$5:$D$20)</f>
        <v>2000000</v>
      </c>
      <c r="M196" t="s">
        <v>58</v>
      </c>
      <c r="N196" s="5">
        <f t="shared" si="11"/>
        <v>38000000</v>
      </c>
    </row>
    <row r="197" spans="1:14" x14ac:dyDescent="0.3">
      <c r="A197" s="1">
        <v>45317</v>
      </c>
      <c r="B197">
        <f t="shared" ref="B197:B260" si="12">YEAR(A197)</f>
        <v>2024</v>
      </c>
      <c r="C197" t="str">
        <f t="shared" ref="C197:C260" si="13">TEXT(A197,"mmmm")</f>
        <v>enero</v>
      </c>
      <c r="D197" t="s">
        <v>50</v>
      </c>
      <c r="E197" t="s">
        <v>7</v>
      </c>
      <c r="F197" cm="1">
        <f t="array" ref="F197:G197">TRANSPOSE(VLOOKUP(E197,COLABORADOR!$B$5:$D$15,{2;3},0))</f>
        <v>10873390</v>
      </c>
      <c r="G197" s="1">
        <v>35234</v>
      </c>
      <c r="H197" s="3">
        <f t="shared" ref="H197:H260" ca="1" si="14">YEAR(TODAY())-YEAR(G197)</f>
        <v>28</v>
      </c>
      <c r="I197" t="s">
        <v>19</v>
      </c>
      <c r="J197" t="str">
        <f>_xlfn.XLOOKUP(I197,Area!$C$5:$C$20,Area!$B$5:$B$20)</f>
        <v>Tecnología</v>
      </c>
      <c r="K197">
        <v>14</v>
      </c>
      <c r="L197" s="4">
        <f>_xlfn.XLOOKUP(I197,Area!$C$5:$C$20,Area!$D$5:$D$20)</f>
        <v>4000000</v>
      </c>
      <c r="M197" t="s">
        <v>58</v>
      </c>
      <c r="N197" s="5">
        <f t="shared" ref="N197:N260" si="15">K197*L197</f>
        <v>56000000</v>
      </c>
    </row>
    <row r="198" spans="1:14" x14ac:dyDescent="0.3">
      <c r="A198" s="1">
        <v>45317</v>
      </c>
      <c r="B198">
        <f t="shared" si="12"/>
        <v>2024</v>
      </c>
      <c r="C198" t="str">
        <f t="shared" si="13"/>
        <v>enero</v>
      </c>
      <c r="D198" t="s">
        <v>51</v>
      </c>
      <c r="E198" t="s">
        <v>8</v>
      </c>
      <c r="F198" cm="1">
        <f t="array" ref="F198:G198">TRANSPOSE(VLOOKUP(E198,COLABORADOR!$B$5:$D$15,{2;3},0))</f>
        <v>11891527</v>
      </c>
      <c r="G198" s="1">
        <v>32892</v>
      </c>
      <c r="H198" s="3">
        <f t="shared" ca="1" si="14"/>
        <v>34</v>
      </c>
      <c r="I198" t="s">
        <v>20</v>
      </c>
      <c r="J198" t="str">
        <f>_xlfn.XLOOKUP(I198,Area!$C$5:$C$20,Area!$B$5:$B$20)</f>
        <v>Tecnología</v>
      </c>
      <c r="K198">
        <v>20</v>
      </c>
      <c r="L198" s="4">
        <f>_xlfn.XLOOKUP(I198,Area!$C$5:$C$20,Area!$D$5:$D$20)</f>
        <v>800000</v>
      </c>
      <c r="M198" t="s">
        <v>59</v>
      </c>
      <c r="N198" s="5">
        <f t="shared" si="15"/>
        <v>16000000</v>
      </c>
    </row>
    <row r="199" spans="1:14" x14ac:dyDescent="0.3">
      <c r="A199" s="1">
        <v>45317</v>
      </c>
      <c r="B199">
        <f t="shared" si="12"/>
        <v>2024</v>
      </c>
      <c r="C199" t="str">
        <f t="shared" si="13"/>
        <v>enero</v>
      </c>
      <c r="D199" t="s">
        <v>52</v>
      </c>
      <c r="E199" t="s">
        <v>9</v>
      </c>
      <c r="F199" cm="1">
        <f t="array" ref="F199:G199">TRANSPOSE(VLOOKUP(E199,COLABORADOR!$B$5:$D$15,{2;3},0))</f>
        <v>10974143</v>
      </c>
      <c r="G199" s="1">
        <v>33074</v>
      </c>
      <c r="H199" s="3">
        <f t="shared" ca="1" si="14"/>
        <v>34</v>
      </c>
      <c r="I199" t="s">
        <v>21</v>
      </c>
      <c r="J199" t="str">
        <f>_xlfn.XLOOKUP(I199,Area!$C$5:$C$20,Area!$B$5:$B$20)</f>
        <v>Tecnología</v>
      </c>
      <c r="K199">
        <v>19</v>
      </c>
      <c r="L199" s="4">
        <f>_xlfn.XLOOKUP(I199,Area!$C$5:$C$20,Area!$D$5:$D$20)</f>
        <v>600000</v>
      </c>
      <c r="M199" t="s">
        <v>57</v>
      </c>
      <c r="N199" s="5">
        <f t="shared" si="15"/>
        <v>11400000</v>
      </c>
    </row>
    <row r="200" spans="1:14" x14ac:dyDescent="0.3">
      <c r="A200" s="1">
        <v>45317</v>
      </c>
      <c r="B200">
        <f t="shared" si="12"/>
        <v>2024</v>
      </c>
      <c r="C200" t="str">
        <f t="shared" si="13"/>
        <v>enero</v>
      </c>
      <c r="D200" t="s">
        <v>53</v>
      </c>
      <c r="E200" t="s">
        <v>10</v>
      </c>
      <c r="F200" cm="1">
        <f t="array" ref="F200:G200">TRANSPOSE(VLOOKUP(E200,COLABORADOR!$B$5:$D$15,{2;3},0))</f>
        <v>12147920</v>
      </c>
      <c r="G200" s="1">
        <v>32953</v>
      </c>
      <c r="H200" s="3">
        <f t="shared" ca="1" si="14"/>
        <v>34</v>
      </c>
      <c r="I200" t="s">
        <v>22</v>
      </c>
      <c r="J200" t="str">
        <f>_xlfn.XLOOKUP(I200,Area!$C$5:$C$20,Area!$B$5:$B$20)</f>
        <v>Tecnología</v>
      </c>
      <c r="K200">
        <v>16</v>
      </c>
      <c r="L200" s="4">
        <f>_xlfn.XLOOKUP(I200,Area!$C$5:$C$20,Area!$D$5:$D$20)</f>
        <v>500000</v>
      </c>
      <c r="M200" t="s">
        <v>59</v>
      </c>
      <c r="N200" s="5">
        <f t="shared" si="15"/>
        <v>8000000</v>
      </c>
    </row>
    <row r="201" spans="1:14" x14ac:dyDescent="0.3">
      <c r="A201" s="1">
        <v>45317</v>
      </c>
      <c r="B201">
        <f t="shared" si="12"/>
        <v>2024</v>
      </c>
      <c r="C201" t="str">
        <f t="shared" si="13"/>
        <v>enero</v>
      </c>
      <c r="D201" t="s">
        <v>54</v>
      </c>
      <c r="E201" t="s">
        <v>11</v>
      </c>
      <c r="F201" cm="1">
        <f t="array" ref="F201:G201">TRANSPOSE(VLOOKUP(E201,COLABORADOR!$B$5:$D$15,{2;3},0))</f>
        <v>12638169</v>
      </c>
      <c r="G201" s="1">
        <v>32985</v>
      </c>
      <c r="H201" s="3">
        <f t="shared" ca="1" si="14"/>
        <v>34</v>
      </c>
      <c r="I201" t="s">
        <v>24</v>
      </c>
      <c r="J201" t="str">
        <f>_xlfn.XLOOKUP(I201,Area!$C$5:$C$20,Area!$B$5:$B$20)</f>
        <v>Textil</v>
      </c>
      <c r="K201">
        <v>14</v>
      </c>
      <c r="L201" s="4">
        <f>_xlfn.XLOOKUP(I201,Area!$C$5:$C$20,Area!$D$5:$D$20)</f>
        <v>100000</v>
      </c>
      <c r="M201" t="s">
        <v>58</v>
      </c>
      <c r="N201" s="5">
        <f t="shared" si="15"/>
        <v>1400000</v>
      </c>
    </row>
    <row r="202" spans="1:14" x14ac:dyDescent="0.3">
      <c r="A202" s="1">
        <v>45317</v>
      </c>
      <c r="B202">
        <f t="shared" si="12"/>
        <v>2024</v>
      </c>
      <c r="C202" t="str">
        <f t="shared" si="13"/>
        <v>enero</v>
      </c>
      <c r="D202" t="s">
        <v>55</v>
      </c>
      <c r="E202" t="s">
        <v>1</v>
      </c>
      <c r="F202" cm="1">
        <f t="array" ref="F202:G202">TRANSPOSE(VLOOKUP(E202,COLABORADOR!$B$5:$D$15,{2;3},0))</f>
        <v>10753419</v>
      </c>
      <c r="G202" s="1">
        <v>33036</v>
      </c>
      <c r="H202" s="3">
        <f t="shared" ca="1" si="14"/>
        <v>34</v>
      </c>
      <c r="I202" t="s">
        <v>25</v>
      </c>
      <c r="J202" t="str">
        <f>_xlfn.XLOOKUP(I202,Area!$C$5:$C$20,Area!$B$5:$B$20)</f>
        <v>Textil</v>
      </c>
      <c r="K202">
        <v>16</v>
      </c>
      <c r="L202" s="4">
        <f>_xlfn.XLOOKUP(I202,Area!$C$5:$C$20,Area!$D$5:$D$20)</f>
        <v>250000</v>
      </c>
      <c r="M202" t="s">
        <v>58</v>
      </c>
      <c r="N202" s="5">
        <f t="shared" si="15"/>
        <v>4000000</v>
      </c>
    </row>
    <row r="203" spans="1:14" x14ac:dyDescent="0.3">
      <c r="A203" s="1">
        <v>45317</v>
      </c>
      <c r="B203">
        <f t="shared" si="12"/>
        <v>2024</v>
      </c>
      <c r="C203" t="str">
        <f t="shared" si="13"/>
        <v>enero</v>
      </c>
      <c r="D203" t="s">
        <v>56</v>
      </c>
      <c r="E203" t="s">
        <v>2</v>
      </c>
      <c r="F203" cm="1">
        <f t="array" ref="F203:G203">TRANSPOSE(VLOOKUP(E203,COLABORADOR!$B$5:$D$15,{2;3},0))</f>
        <v>12288359</v>
      </c>
      <c r="G203" s="1">
        <v>33768</v>
      </c>
      <c r="H203" s="3">
        <f t="shared" ca="1" si="14"/>
        <v>32</v>
      </c>
      <c r="I203" t="s">
        <v>26</v>
      </c>
      <c r="J203" t="str">
        <f>_xlfn.XLOOKUP(I203,Area!$C$5:$C$20,Area!$B$5:$B$20)</f>
        <v>Textil</v>
      </c>
      <c r="K203">
        <v>16</v>
      </c>
      <c r="L203" s="4">
        <f>_xlfn.XLOOKUP(I203,Area!$C$5:$C$20,Area!$D$5:$D$20)</f>
        <v>500000</v>
      </c>
      <c r="M203" t="s">
        <v>58</v>
      </c>
      <c r="N203" s="5">
        <f t="shared" si="15"/>
        <v>8000000</v>
      </c>
    </row>
    <row r="204" spans="1:14" x14ac:dyDescent="0.3">
      <c r="A204" s="1">
        <v>45320</v>
      </c>
      <c r="B204">
        <f t="shared" si="12"/>
        <v>2024</v>
      </c>
      <c r="C204" t="str">
        <f t="shared" si="13"/>
        <v>enero</v>
      </c>
      <c r="D204" t="s">
        <v>49</v>
      </c>
      <c r="E204" t="s">
        <v>3</v>
      </c>
      <c r="F204" cm="1">
        <f t="array" ref="F204:G204">TRANSPOSE(VLOOKUP(E204,COLABORADOR!$B$5:$D$15,{2;3},0))</f>
        <v>11292119</v>
      </c>
      <c r="G204" s="1">
        <v>31212</v>
      </c>
      <c r="H204" s="3">
        <f t="shared" ca="1" si="14"/>
        <v>39</v>
      </c>
      <c r="I204" t="s">
        <v>27</v>
      </c>
      <c r="J204" t="str">
        <f>_xlfn.XLOOKUP(I204,Area!$C$5:$C$20,Area!$B$5:$B$20)</f>
        <v>Textil</v>
      </c>
      <c r="K204">
        <v>10</v>
      </c>
      <c r="L204" s="4">
        <f>_xlfn.XLOOKUP(I204,Area!$C$5:$C$20,Area!$D$5:$D$20)</f>
        <v>180000</v>
      </c>
      <c r="M204" t="s">
        <v>57</v>
      </c>
      <c r="N204" s="5">
        <f t="shared" si="15"/>
        <v>1800000</v>
      </c>
    </row>
    <row r="205" spans="1:14" x14ac:dyDescent="0.3">
      <c r="A205" s="1">
        <v>45320</v>
      </c>
      <c r="B205">
        <f t="shared" si="12"/>
        <v>2024</v>
      </c>
      <c r="C205" t="str">
        <f t="shared" si="13"/>
        <v>enero</v>
      </c>
      <c r="D205" t="s">
        <v>50</v>
      </c>
      <c r="E205" t="s">
        <v>4</v>
      </c>
      <c r="F205" cm="1">
        <f t="array" ref="F205:G205">TRANSPOSE(VLOOKUP(E205,COLABORADOR!$B$5:$D$15,{2;3},0))</f>
        <v>10946132</v>
      </c>
      <c r="G205" s="1">
        <v>30482</v>
      </c>
      <c r="H205" s="3">
        <f t="shared" ca="1" si="14"/>
        <v>41</v>
      </c>
      <c r="I205" t="s">
        <v>28</v>
      </c>
      <c r="J205" t="str">
        <f>_xlfn.XLOOKUP(I205,Area!$C$5:$C$20,Area!$B$5:$B$20)</f>
        <v>Textil</v>
      </c>
      <c r="K205">
        <v>11</v>
      </c>
      <c r="L205" s="4">
        <f>_xlfn.XLOOKUP(I205,Area!$C$5:$C$20,Area!$D$5:$D$20)</f>
        <v>80000</v>
      </c>
      <c r="M205" t="s">
        <v>58</v>
      </c>
      <c r="N205" s="5">
        <f t="shared" si="15"/>
        <v>880000</v>
      </c>
    </row>
    <row r="206" spans="1:14" x14ac:dyDescent="0.3">
      <c r="A206" s="1">
        <v>45320</v>
      </c>
      <c r="B206">
        <f t="shared" si="12"/>
        <v>2024</v>
      </c>
      <c r="C206" t="str">
        <f t="shared" si="13"/>
        <v>enero</v>
      </c>
      <c r="D206" t="s">
        <v>51</v>
      </c>
      <c r="E206" t="s">
        <v>5</v>
      </c>
      <c r="F206" cm="1">
        <f t="array" ref="F206:G206">TRANSPOSE(VLOOKUP(E206,COLABORADOR!$B$5:$D$15,{2;3},0))</f>
        <v>11120413</v>
      </c>
      <c r="G206" s="1">
        <v>34866</v>
      </c>
      <c r="H206" s="3">
        <f t="shared" ca="1" si="14"/>
        <v>29</v>
      </c>
      <c r="I206" t="s">
        <v>30</v>
      </c>
      <c r="J206" t="str">
        <f>_xlfn.XLOOKUP(I206,Area!$C$5:$C$20,Area!$B$5:$B$20)</f>
        <v>Muebles</v>
      </c>
      <c r="K206">
        <v>12</v>
      </c>
      <c r="L206" s="4">
        <f>_xlfn.XLOOKUP(I206,Area!$C$5:$C$20,Area!$D$5:$D$20)</f>
        <v>600000</v>
      </c>
      <c r="M206" t="s">
        <v>59</v>
      </c>
      <c r="N206" s="5">
        <f t="shared" si="15"/>
        <v>7200000</v>
      </c>
    </row>
    <row r="207" spans="1:14" x14ac:dyDescent="0.3">
      <c r="A207" s="1">
        <v>45320</v>
      </c>
      <c r="B207">
        <f t="shared" si="12"/>
        <v>2024</v>
      </c>
      <c r="C207" t="str">
        <f t="shared" si="13"/>
        <v>enero</v>
      </c>
      <c r="D207" t="s">
        <v>52</v>
      </c>
      <c r="E207" t="s">
        <v>6</v>
      </c>
      <c r="F207" cm="1">
        <f t="array" ref="F207:G207">TRANSPOSE(VLOOKUP(E207,COLABORADOR!$B$5:$D$15,{2;3},0))</f>
        <v>10238431</v>
      </c>
      <c r="G207" s="1">
        <v>35963</v>
      </c>
      <c r="H207" s="3">
        <f t="shared" ca="1" si="14"/>
        <v>26</v>
      </c>
      <c r="I207" t="s">
        <v>31</v>
      </c>
      <c r="J207" t="str">
        <f>_xlfn.XLOOKUP(I207,Area!$C$5:$C$20,Area!$B$5:$B$20)</f>
        <v>Muebles</v>
      </c>
      <c r="K207">
        <v>13</v>
      </c>
      <c r="L207" s="4">
        <f>_xlfn.XLOOKUP(I207,Area!$C$5:$C$20,Area!$D$5:$D$20)</f>
        <v>200000</v>
      </c>
      <c r="M207" t="s">
        <v>58</v>
      </c>
      <c r="N207" s="5">
        <f t="shared" si="15"/>
        <v>2600000</v>
      </c>
    </row>
    <row r="208" spans="1:14" x14ac:dyDescent="0.3">
      <c r="A208" s="1">
        <v>45320</v>
      </c>
      <c r="B208">
        <f t="shared" si="12"/>
        <v>2024</v>
      </c>
      <c r="C208" t="str">
        <f t="shared" si="13"/>
        <v>enero</v>
      </c>
      <c r="D208" t="s">
        <v>53</v>
      </c>
      <c r="E208" t="s">
        <v>7</v>
      </c>
      <c r="F208" cm="1">
        <f t="array" ref="F208:G208">TRANSPOSE(VLOOKUP(E208,COLABORADOR!$B$5:$D$15,{2;3},0))</f>
        <v>10873390</v>
      </c>
      <c r="G208" s="1">
        <v>35234</v>
      </c>
      <c r="H208" s="3">
        <f t="shared" ca="1" si="14"/>
        <v>28</v>
      </c>
      <c r="I208" t="s">
        <v>32</v>
      </c>
      <c r="J208" t="str">
        <f>_xlfn.XLOOKUP(I208,Area!$C$5:$C$20,Area!$B$5:$B$20)</f>
        <v>Muebles</v>
      </c>
      <c r="K208">
        <v>14</v>
      </c>
      <c r="L208" s="4">
        <f>_xlfn.XLOOKUP(I208,Area!$C$5:$C$20,Area!$D$5:$D$20)</f>
        <v>550000</v>
      </c>
      <c r="M208" t="s">
        <v>57</v>
      </c>
      <c r="N208" s="5">
        <f t="shared" si="15"/>
        <v>7700000</v>
      </c>
    </row>
    <row r="209" spans="1:14" x14ac:dyDescent="0.3">
      <c r="A209" s="1">
        <v>45320</v>
      </c>
      <c r="B209">
        <f t="shared" si="12"/>
        <v>2024</v>
      </c>
      <c r="C209" t="str">
        <f t="shared" si="13"/>
        <v>enero</v>
      </c>
      <c r="D209" t="s">
        <v>54</v>
      </c>
      <c r="E209" t="s">
        <v>8</v>
      </c>
      <c r="F209" cm="1">
        <f t="array" ref="F209:G209">TRANSPOSE(VLOOKUP(E209,COLABORADOR!$B$5:$D$15,{2;3},0))</f>
        <v>11891527</v>
      </c>
      <c r="G209" s="1">
        <v>32892</v>
      </c>
      <c r="H209" s="3">
        <f t="shared" ca="1" si="14"/>
        <v>34</v>
      </c>
      <c r="I209" t="s">
        <v>33</v>
      </c>
      <c r="J209" t="str">
        <f>_xlfn.XLOOKUP(I209,Area!$C$5:$C$20,Area!$B$5:$B$20)</f>
        <v>Muebles</v>
      </c>
      <c r="K209">
        <v>13</v>
      </c>
      <c r="L209" s="4">
        <f>_xlfn.XLOOKUP(I209,Area!$C$5:$C$20,Area!$D$5:$D$20)</f>
        <v>2300000</v>
      </c>
      <c r="M209" t="s">
        <v>58</v>
      </c>
      <c r="N209" s="5">
        <f t="shared" si="15"/>
        <v>29900000</v>
      </c>
    </row>
    <row r="210" spans="1:14" x14ac:dyDescent="0.3">
      <c r="A210" s="1">
        <v>45320</v>
      </c>
      <c r="B210">
        <f t="shared" si="12"/>
        <v>2024</v>
      </c>
      <c r="C210" t="str">
        <f t="shared" si="13"/>
        <v>enero</v>
      </c>
      <c r="D210" t="s">
        <v>55</v>
      </c>
      <c r="E210" t="s">
        <v>9</v>
      </c>
      <c r="F210" cm="1">
        <f t="array" ref="F210:G210">TRANSPOSE(VLOOKUP(E210,COLABORADOR!$B$5:$D$15,{2;3},0))</f>
        <v>10974143</v>
      </c>
      <c r="G210" s="1">
        <v>33074</v>
      </c>
      <c r="H210" s="3">
        <f t="shared" ca="1" si="14"/>
        <v>34</v>
      </c>
      <c r="I210" t="s">
        <v>34</v>
      </c>
      <c r="J210" t="str">
        <f>_xlfn.XLOOKUP(I210,Area!$C$5:$C$20,Area!$B$5:$B$20)</f>
        <v>Muebles</v>
      </c>
      <c r="K210">
        <v>12</v>
      </c>
      <c r="L210" s="4">
        <f>_xlfn.XLOOKUP(I210,Area!$C$5:$C$20,Area!$D$5:$D$20)</f>
        <v>3200000</v>
      </c>
      <c r="M210" t="s">
        <v>59</v>
      </c>
      <c r="N210" s="5">
        <f t="shared" si="15"/>
        <v>38400000</v>
      </c>
    </row>
    <row r="211" spans="1:14" x14ac:dyDescent="0.3">
      <c r="A211" s="1">
        <v>45320</v>
      </c>
      <c r="B211">
        <f t="shared" si="12"/>
        <v>2024</v>
      </c>
      <c r="C211" t="str">
        <f t="shared" si="13"/>
        <v>enero</v>
      </c>
      <c r="D211" t="s">
        <v>56</v>
      </c>
      <c r="E211" t="s">
        <v>10</v>
      </c>
      <c r="F211" cm="1">
        <f t="array" ref="F211:G211">TRANSPOSE(VLOOKUP(E211,COLABORADOR!$B$5:$D$15,{2;3},0))</f>
        <v>12147920</v>
      </c>
      <c r="G211" s="1">
        <v>32953</v>
      </c>
      <c r="H211" s="3">
        <f t="shared" ca="1" si="14"/>
        <v>34</v>
      </c>
      <c r="I211" t="s">
        <v>35</v>
      </c>
      <c r="J211" t="str">
        <f>_xlfn.XLOOKUP(I211,Area!$C$5:$C$20,Area!$B$5:$B$20)</f>
        <v>Muebles</v>
      </c>
      <c r="K211">
        <v>15</v>
      </c>
      <c r="L211" s="4">
        <f>_xlfn.XLOOKUP(I211,Area!$C$5:$C$20,Area!$D$5:$D$20)</f>
        <v>1500000</v>
      </c>
      <c r="M211" t="s">
        <v>57</v>
      </c>
      <c r="N211" s="5">
        <f t="shared" si="15"/>
        <v>22500000</v>
      </c>
    </row>
    <row r="212" spans="1:14" x14ac:dyDescent="0.3">
      <c r="A212" s="1">
        <v>45320</v>
      </c>
      <c r="B212">
        <f t="shared" si="12"/>
        <v>2024</v>
      </c>
      <c r="C212" t="str">
        <f t="shared" si="13"/>
        <v>enero</v>
      </c>
      <c r="D212" t="s">
        <v>49</v>
      </c>
      <c r="E212" t="s">
        <v>11</v>
      </c>
      <c r="F212" cm="1">
        <f t="array" ref="F212:G212">TRANSPOSE(VLOOKUP(E212,COLABORADOR!$B$5:$D$15,{2;3},0))</f>
        <v>12638169</v>
      </c>
      <c r="G212" s="1">
        <v>32985</v>
      </c>
      <c r="H212" s="3">
        <f t="shared" ca="1" si="14"/>
        <v>34</v>
      </c>
      <c r="I212" t="s">
        <v>18</v>
      </c>
      <c r="J212" t="str">
        <f>_xlfn.XLOOKUP(I212,Area!$C$5:$C$20,Area!$B$5:$B$20)</f>
        <v>Tecnología</v>
      </c>
      <c r="K212">
        <v>15</v>
      </c>
      <c r="L212" s="4">
        <f>_xlfn.XLOOKUP(I212,Area!$C$5:$C$20,Area!$D$5:$D$20)</f>
        <v>2000000</v>
      </c>
      <c r="M212" t="s">
        <v>57</v>
      </c>
      <c r="N212" s="5">
        <f t="shared" si="15"/>
        <v>30000000</v>
      </c>
    </row>
    <row r="213" spans="1:14" x14ac:dyDescent="0.3">
      <c r="A213" s="1">
        <v>45320</v>
      </c>
      <c r="B213">
        <f t="shared" si="12"/>
        <v>2024</v>
      </c>
      <c r="C213" t="str">
        <f t="shared" si="13"/>
        <v>enero</v>
      </c>
      <c r="D213" t="s">
        <v>50</v>
      </c>
      <c r="E213" t="s">
        <v>1</v>
      </c>
      <c r="F213" cm="1">
        <f t="array" ref="F213:G213">TRANSPOSE(VLOOKUP(E213,COLABORADOR!$B$5:$D$15,{2;3},0))</f>
        <v>10753419</v>
      </c>
      <c r="G213" s="1">
        <v>33036</v>
      </c>
      <c r="H213" s="3">
        <f t="shared" ca="1" si="14"/>
        <v>34</v>
      </c>
      <c r="I213" t="s">
        <v>19</v>
      </c>
      <c r="J213" t="str">
        <f>_xlfn.XLOOKUP(I213,Area!$C$5:$C$20,Area!$B$5:$B$20)</f>
        <v>Tecnología</v>
      </c>
      <c r="K213">
        <v>18</v>
      </c>
      <c r="L213" s="4">
        <f>_xlfn.XLOOKUP(I213,Area!$C$5:$C$20,Area!$D$5:$D$20)</f>
        <v>4000000</v>
      </c>
      <c r="M213" t="s">
        <v>59</v>
      </c>
      <c r="N213" s="5">
        <f t="shared" si="15"/>
        <v>72000000</v>
      </c>
    </row>
    <row r="214" spans="1:14" x14ac:dyDescent="0.3">
      <c r="A214" s="1">
        <v>45321</v>
      </c>
      <c r="B214">
        <f t="shared" si="12"/>
        <v>2024</v>
      </c>
      <c r="C214" t="str">
        <f t="shared" si="13"/>
        <v>enero</v>
      </c>
      <c r="D214" t="s">
        <v>51</v>
      </c>
      <c r="E214" t="s">
        <v>2</v>
      </c>
      <c r="F214" cm="1">
        <f t="array" ref="F214:G214">TRANSPOSE(VLOOKUP(E214,COLABORADOR!$B$5:$D$15,{2;3},0))</f>
        <v>12288359</v>
      </c>
      <c r="G214" s="1">
        <v>33768</v>
      </c>
      <c r="H214" s="3">
        <f t="shared" ca="1" si="14"/>
        <v>32</v>
      </c>
      <c r="I214" t="s">
        <v>20</v>
      </c>
      <c r="J214" t="str">
        <f>_xlfn.XLOOKUP(I214,Area!$C$5:$C$20,Area!$B$5:$B$20)</f>
        <v>Tecnología</v>
      </c>
      <c r="K214">
        <v>17</v>
      </c>
      <c r="L214" s="4">
        <f>_xlfn.XLOOKUP(I214,Area!$C$5:$C$20,Area!$D$5:$D$20)</f>
        <v>800000</v>
      </c>
      <c r="M214" t="s">
        <v>59</v>
      </c>
      <c r="N214" s="5">
        <f t="shared" si="15"/>
        <v>13600000</v>
      </c>
    </row>
    <row r="215" spans="1:14" x14ac:dyDescent="0.3">
      <c r="A215" s="1">
        <v>45321</v>
      </c>
      <c r="B215">
        <f t="shared" si="12"/>
        <v>2024</v>
      </c>
      <c r="C215" t="str">
        <f t="shared" si="13"/>
        <v>enero</v>
      </c>
      <c r="D215" t="s">
        <v>52</v>
      </c>
      <c r="E215" t="s">
        <v>3</v>
      </c>
      <c r="F215" cm="1">
        <f t="array" ref="F215:G215">TRANSPOSE(VLOOKUP(E215,COLABORADOR!$B$5:$D$15,{2;3},0))</f>
        <v>11292119</v>
      </c>
      <c r="G215" s="1">
        <v>31212</v>
      </c>
      <c r="H215" s="3">
        <f t="shared" ca="1" si="14"/>
        <v>39</v>
      </c>
      <c r="I215" t="s">
        <v>21</v>
      </c>
      <c r="J215" t="str">
        <f>_xlfn.XLOOKUP(I215,Area!$C$5:$C$20,Area!$B$5:$B$20)</f>
        <v>Tecnología</v>
      </c>
      <c r="K215">
        <v>20</v>
      </c>
      <c r="L215" s="4">
        <f>_xlfn.XLOOKUP(I215,Area!$C$5:$C$20,Area!$D$5:$D$20)</f>
        <v>600000</v>
      </c>
      <c r="M215" t="s">
        <v>57</v>
      </c>
      <c r="N215" s="5">
        <f t="shared" si="15"/>
        <v>12000000</v>
      </c>
    </row>
    <row r="216" spans="1:14" x14ac:dyDescent="0.3">
      <c r="A216" s="1">
        <v>45321</v>
      </c>
      <c r="B216">
        <f t="shared" si="12"/>
        <v>2024</v>
      </c>
      <c r="C216" t="str">
        <f t="shared" si="13"/>
        <v>enero</v>
      </c>
      <c r="D216" t="s">
        <v>53</v>
      </c>
      <c r="E216" t="s">
        <v>4</v>
      </c>
      <c r="F216" cm="1">
        <f t="array" ref="F216:G216">TRANSPOSE(VLOOKUP(E216,COLABORADOR!$B$5:$D$15,{2;3},0))</f>
        <v>10946132</v>
      </c>
      <c r="G216" s="1">
        <v>30482</v>
      </c>
      <c r="H216" s="3">
        <f t="shared" ca="1" si="14"/>
        <v>41</v>
      </c>
      <c r="I216" t="s">
        <v>22</v>
      </c>
      <c r="J216" t="str">
        <f>_xlfn.XLOOKUP(I216,Area!$C$5:$C$20,Area!$B$5:$B$20)</f>
        <v>Tecnología</v>
      </c>
      <c r="K216">
        <v>18</v>
      </c>
      <c r="L216" s="4">
        <f>_xlfn.XLOOKUP(I216,Area!$C$5:$C$20,Area!$D$5:$D$20)</f>
        <v>500000</v>
      </c>
      <c r="M216" t="s">
        <v>59</v>
      </c>
      <c r="N216" s="5">
        <f t="shared" si="15"/>
        <v>9000000</v>
      </c>
    </row>
    <row r="217" spans="1:14" x14ac:dyDescent="0.3">
      <c r="A217" s="1">
        <v>45321</v>
      </c>
      <c r="B217">
        <f t="shared" si="12"/>
        <v>2024</v>
      </c>
      <c r="C217" t="str">
        <f t="shared" si="13"/>
        <v>enero</v>
      </c>
      <c r="D217" t="s">
        <v>54</v>
      </c>
      <c r="E217" t="s">
        <v>5</v>
      </c>
      <c r="F217" cm="1">
        <f t="array" ref="F217:G217">TRANSPOSE(VLOOKUP(E217,COLABORADOR!$B$5:$D$15,{2;3},0))</f>
        <v>11120413</v>
      </c>
      <c r="G217" s="1">
        <v>34866</v>
      </c>
      <c r="H217" s="3">
        <f t="shared" ca="1" si="14"/>
        <v>29</v>
      </c>
      <c r="I217" t="s">
        <v>24</v>
      </c>
      <c r="J217" t="str">
        <f>_xlfn.XLOOKUP(I217,Area!$C$5:$C$20,Area!$B$5:$B$20)</f>
        <v>Textil</v>
      </c>
      <c r="K217">
        <v>14</v>
      </c>
      <c r="L217" s="4">
        <f>_xlfn.XLOOKUP(I217,Area!$C$5:$C$20,Area!$D$5:$D$20)</f>
        <v>100000</v>
      </c>
      <c r="M217" t="s">
        <v>58</v>
      </c>
      <c r="N217" s="5">
        <f t="shared" si="15"/>
        <v>1400000</v>
      </c>
    </row>
    <row r="218" spans="1:14" x14ac:dyDescent="0.3">
      <c r="A218" s="1">
        <v>45321</v>
      </c>
      <c r="B218">
        <f t="shared" si="12"/>
        <v>2024</v>
      </c>
      <c r="C218" t="str">
        <f t="shared" si="13"/>
        <v>enero</v>
      </c>
      <c r="D218" t="s">
        <v>55</v>
      </c>
      <c r="E218" t="s">
        <v>6</v>
      </c>
      <c r="F218" cm="1">
        <f t="array" ref="F218:G218">TRANSPOSE(VLOOKUP(E218,COLABORADOR!$B$5:$D$15,{2;3},0))</f>
        <v>10238431</v>
      </c>
      <c r="G218" s="1">
        <v>35963</v>
      </c>
      <c r="H218" s="3">
        <f t="shared" ca="1" si="14"/>
        <v>26</v>
      </c>
      <c r="I218" t="s">
        <v>25</v>
      </c>
      <c r="J218" t="str">
        <f>_xlfn.XLOOKUP(I218,Area!$C$5:$C$20,Area!$B$5:$B$20)</f>
        <v>Textil</v>
      </c>
      <c r="K218">
        <v>15</v>
      </c>
      <c r="L218" s="4">
        <f>_xlfn.XLOOKUP(I218,Area!$C$5:$C$20,Area!$D$5:$D$20)</f>
        <v>250000</v>
      </c>
      <c r="M218" t="s">
        <v>57</v>
      </c>
      <c r="N218" s="5">
        <f t="shared" si="15"/>
        <v>3750000</v>
      </c>
    </row>
    <row r="219" spans="1:14" x14ac:dyDescent="0.3">
      <c r="A219" s="1">
        <v>45321</v>
      </c>
      <c r="B219">
        <f t="shared" si="12"/>
        <v>2024</v>
      </c>
      <c r="C219" t="str">
        <f t="shared" si="13"/>
        <v>enero</v>
      </c>
      <c r="D219" t="s">
        <v>56</v>
      </c>
      <c r="E219" t="s">
        <v>7</v>
      </c>
      <c r="F219" cm="1">
        <f t="array" ref="F219:G219">TRANSPOSE(VLOOKUP(E219,COLABORADOR!$B$5:$D$15,{2;3},0))</f>
        <v>10873390</v>
      </c>
      <c r="G219" s="1">
        <v>35234</v>
      </c>
      <c r="H219" s="3">
        <f t="shared" ca="1" si="14"/>
        <v>28</v>
      </c>
      <c r="I219" t="s">
        <v>26</v>
      </c>
      <c r="J219" t="str">
        <f>_xlfn.XLOOKUP(I219,Area!$C$5:$C$20,Area!$B$5:$B$20)</f>
        <v>Textil</v>
      </c>
      <c r="K219">
        <v>11</v>
      </c>
      <c r="L219" s="4">
        <f>_xlfn.XLOOKUP(I219,Area!$C$5:$C$20,Area!$D$5:$D$20)</f>
        <v>500000</v>
      </c>
      <c r="M219" t="s">
        <v>59</v>
      </c>
      <c r="N219" s="5">
        <f t="shared" si="15"/>
        <v>5500000</v>
      </c>
    </row>
    <row r="220" spans="1:14" x14ac:dyDescent="0.3">
      <c r="A220" s="1">
        <v>45321</v>
      </c>
      <c r="B220">
        <f t="shared" si="12"/>
        <v>2024</v>
      </c>
      <c r="C220" t="str">
        <f t="shared" si="13"/>
        <v>enero</v>
      </c>
      <c r="D220" t="s">
        <v>49</v>
      </c>
      <c r="E220" t="s">
        <v>8</v>
      </c>
      <c r="F220" cm="1">
        <f t="array" ref="F220:G220">TRANSPOSE(VLOOKUP(E220,COLABORADOR!$B$5:$D$15,{2;3},0))</f>
        <v>11891527</v>
      </c>
      <c r="G220" s="1">
        <v>32892</v>
      </c>
      <c r="H220" s="3">
        <f t="shared" ca="1" si="14"/>
        <v>34</v>
      </c>
      <c r="I220" t="s">
        <v>27</v>
      </c>
      <c r="J220" t="str">
        <f>_xlfn.XLOOKUP(I220,Area!$C$5:$C$20,Area!$B$5:$B$20)</f>
        <v>Textil</v>
      </c>
      <c r="K220">
        <v>14</v>
      </c>
      <c r="L220" s="4">
        <f>_xlfn.XLOOKUP(I220,Area!$C$5:$C$20,Area!$D$5:$D$20)</f>
        <v>180000</v>
      </c>
      <c r="M220" t="s">
        <v>58</v>
      </c>
      <c r="N220" s="5">
        <f t="shared" si="15"/>
        <v>2520000</v>
      </c>
    </row>
    <row r="221" spans="1:14" x14ac:dyDescent="0.3">
      <c r="A221" s="1">
        <v>45321</v>
      </c>
      <c r="B221">
        <f t="shared" si="12"/>
        <v>2024</v>
      </c>
      <c r="C221" t="str">
        <f t="shared" si="13"/>
        <v>enero</v>
      </c>
      <c r="D221" t="s">
        <v>50</v>
      </c>
      <c r="E221" t="s">
        <v>9</v>
      </c>
      <c r="F221" cm="1">
        <f t="array" ref="F221:G221">TRANSPOSE(VLOOKUP(E221,COLABORADOR!$B$5:$D$15,{2;3},0))</f>
        <v>10974143</v>
      </c>
      <c r="G221" s="1">
        <v>33074</v>
      </c>
      <c r="H221" s="3">
        <f t="shared" ca="1" si="14"/>
        <v>34</v>
      </c>
      <c r="I221" t="s">
        <v>28</v>
      </c>
      <c r="J221" t="str">
        <f>_xlfn.XLOOKUP(I221,Area!$C$5:$C$20,Area!$B$5:$B$20)</f>
        <v>Textil</v>
      </c>
      <c r="K221">
        <v>12</v>
      </c>
      <c r="L221" s="4">
        <f>_xlfn.XLOOKUP(I221,Area!$C$5:$C$20,Area!$D$5:$D$20)</f>
        <v>80000</v>
      </c>
      <c r="M221" t="s">
        <v>59</v>
      </c>
      <c r="N221" s="5">
        <f t="shared" si="15"/>
        <v>960000</v>
      </c>
    </row>
    <row r="222" spans="1:14" x14ac:dyDescent="0.3">
      <c r="A222" s="1">
        <v>45321</v>
      </c>
      <c r="B222">
        <f t="shared" si="12"/>
        <v>2024</v>
      </c>
      <c r="C222" t="str">
        <f t="shared" si="13"/>
        <v>enero</v>
      </c>
      <c r="D222" t="s">
        <v>51</v>
      </c>
      <c r="E222" t="s">
        <v>10</v>
      </c>
      <c r="F222" cm="1">
        <f t="array" ref="F222:G222">TRANSPOSE(VLOOKUP(E222,COLABORADOR!$B$5:$D$15,{2;3},0))</f>
        <v>12147920</v>
      </c>
      <c r="G222" s="1">
        <v>32953</v>
      </c>
      <c r="H222" s="3">
        <f t="shared" ca="1" si="14"/>
        <v>34</v>
      </c>
      <c r="I222" t="s">
        <v>30</v>
      </c>
      <c r="J222" t="str">
        <f>_xlfn.XLOOKUP(I222,Area!$C$5:$C$20,Area!$B$5:$B$20)</f>
        <v>Muebles</v>
      </c>
      <c r="K222">
        <v>15</v>
      </c>
      <c r="L222" s="4">
        <f>_xlfn.XLOOKUP(I222,Area!$C$5:$C$20,Area!$D$5:$D$20)</f>
        <v>600000</v>
      </c>
      <c r="M222" t="s">
        <v>57</v>
      </c>
      <c r="N222" s="5">
        <f t="shared" si="15"/>
        <v>9000000</v>
      </c>
    </row>
    <row r="223" spans="1:14" x14ac:dyDescent="0.3">
      <c r="A223" s="1">
        <v>45321</v>
      </c>
      <c r="B223">
        <f t="shared" si="12"/>
        <v>2024</v>
      </c>
      <c r="C223" t="str">
        <f t="shared" si="13"/>
        <v>enero</v>
      </c>
      <c r="D223" t="s">
        <v>52</v>
      </c>
      <c r="E223" t="s">
        <v>11</v>
      </c>
      <c r="F223" cm="1">
        <f t="array" ref="F223:G223">TRANSPOSE(VLOOKUP(E223,COLABORADOR!$B$5:$D$15,{2;3},0))</f>
        <v>12638169</v>
      </c>
      <c r="G223" s="1">
        <v>32985</v>
      </c>
      <c r="H223" s="3">
        <f t="shared" ca="1" si="14"/>
        <v>34</v>
      </c>
      <c r="I223" t="s">
        <v>31</v>
      </c>
      <c r="J223" t="str">
        <f>_xlfn.XLOOKUP(I223,Area!$C$5:$C$20,Area!$B$5:$B$20)</f>
        <v>Muebles</v>
      </c>
      <c r="K223">
        <v>17</v>
      </c>
      <c r="L223" s="4">
        <f>_xlfn.XLOOKUP(I223,Area!$C$5:$C$20,Area!$D$5:$D$20)</f>
        <v>200000</v>
      </c>
      <c r="M223" t="s">
        <v>57</v>
      </c>
      <c r="N223" s="5">
        <f t="shared" si="15"/>
        <v>3400000</v>
      </c>
    </row>
    <row r="224" spans="1:14" x14ac:dyDescent="0.3">
      <c r="A224" s="1">
        <v>45322</v>
      </c>
      <c r="B224">
        <f t="shared" si="12"/>
        <v>2024</v>
      </c>
      <c r="C224" t="str">
        <f t="shared" si="13"/>
        <v>enero</v>
      </c>
      <c r="D224" t="s">
        <v>53</v>
      </c>
      <c r="E224" t="s">
        <v>1</v>
      </c>
      <c r="F224" cm="1">
        <f t="array" ref="F224:G224">TRANSPOSE(VLOOKUP(E224,COLABORADOR!$B$5:$D$15,{2;3},0))</f>
        <v>10753419</v>
      </c>
      <c r="G224" s="1">
        <v>33036</v>
      </c>
      <c r="H224" s="3">
        <f t="shared" ca="1" si="14"/>
        <v>34</v>
      </c>
      <c r="I224" t="s">
        <v>32</v>
      </c>
      <c r="J224" t="str">
        <f>_xlfn.XLOOKUP(I224,Area!$C$5:$C$20,Area!$B$5:$B$20)</f>
        <v>Muebles</v>
      </c>
      <c r="K224">
        <v>15</v>
      </c>
      <c r="L224" s="4">
        <f>_xlfn.XLOOKUP(I224,Area!$C$5:$C$20,Area!$D$5:$D$20)</f>
        <v>550000</v>
      </c>
      <c r="M224" t="s">
        <v>59</v>
      </c>
      <c r="N224" s="5">
        <f t="shared" si="15"/>
        <v>8250000</v>
      </c>
    </row>
    <row r="225" spans="1:14" x14ac:dyDescent="0.3">
      <c r="A225" s="1">
        <v>45322</v>
      </c>
      <c r="B225">
        <f t="shared" si="12"/>
        <v>2024</v>
      </c>
      <c r="C225" t="str">
        <f t="shared" si="13"/>
        <v>enero</v>
      </c>
      <c r="D225" t="s">
        <v>54</v>
      </c>
      <c r="E225" t="s">
        <v>2</v>
      </c>
      <c r="F225" cm="1">
        <f t="array" ref="F225:G225">TRANSPOSE(VLOOKUP(E225,COLABORADOR!$B$5:$D$15,{2;3},0))</f>
        <v>12288359</v>
      </c>
      <c r="G225" s="1">
        <v>33768</v>
      </c>
      <c r="H225" s="3">
        <f t="shared" ca="1" si="14"/>
        <v>32</v>
      </c>
      <c r="I225" t="s">
        <v>33</v>
      </c>
      <c r="J225" t="str">
        <f>_xlfn.XLOOKUP(I225,Area!$C$5:$C$20,Area!$B$5:$B$20)</f>
        <v>Muebles</v>
      </c>
      <c r="K225">
        <v>16</v>
      </c>
      <c r="L225" s="4">
        <f>_xlfn.XLOOKUP(I225,Area!$C$5:$C$20,Area!$D$5:$D$20)</f>
        <v>2300000</v>
      </c>
      <c r="M225" t="s">
        <v>59</v>
      </c>
      <c r="N225" s="5">
        <f t="shared" si="15"/>
        <v>36800000</v>
      </c>
    </row>
    <row r="226" spans="1:14" x14ac:dyDescent="0.3">
      <c r="A226" s="1">
        <v>45322</v>
      </c>
      <c r="B226">
        <f t="shared" si="12"/>
        <v>2024</v>
      </c>
      <c r="C226" t="str">
        <f t="shared" si="13"/>
        <v>enero</v>
      </c>
      <c r="D226" t="s">
        <v>55</v>
      </c>
      <c r="E226" t="s">
        <v>3</v>
      </c>
      <c r="F226" cm="1">
        <f t="array" ref="F226:G226">TRANSPOSE(VLOOKUP(E226,COLABORADOR!$B$5:$D$15,{2;3},0))</f>
        <v>11292119</v>
      </c>
      <c r="G226" s="1">
        <v>31212</v>
      </c>
      <c r="H226" s="3">
        <f t="shared" ca="1" si="14"/>
        <v>39</v>
      </c>
      <c r="I226" t="s">
        <v>34</v>
      </c>
      <c r="J226" t="str">
        <f>_xlfn.XLOOKUP(I226,Area!$C$5:$C$20,Area!$B$5:$B$20)</f>
        <v>Muebles</v>
      </c>
      <c r="K226">
        <v>13</v>
      </c>
      <c r="L226" s="4">
        <f>_xlfn.XLOOKUP(I226,Area!$C$5:$C$20,Area!$D$5:$D$20)</f>
        <v>3200000</v>
      </c>
      <c r="M226" t="s">
        <v>58</v>
      </c>
      <c r="N226" s="5">
        <f t="shared" si="15"/>
        <v>41600000</v>
      </c>
    </row>
    <row r="227" spans="1:14" x14ac:dyDescent="0.3">
      <c r="A227" s="1">
        <v>45322</v>
      </c>
      <c r="B227">
        <f t="shared" si="12"/>
        <v>2024</v>
      </c>
      <c r="C227" t="str">
        <f t="shared" si="13"/>
        <v>enero</v>
      </c>
      <c r="D227" t="s">
        <v>56</v>
      </c>
      <c r="E227" t="s">
        <v>4</v>
      </c>
      <c r="F227" cm="1">
        <f t="array" ref="F227:G227">TRANSPOSE(VLOOKUP(E227,COLABORADOR!$B$5:$D$15,{2;3},0))</f>
        <v>10946132</v>
      </c>
      <c r="G227" s="1">
        <v>30482</v>
      </c>
      <c r="H227" s="3">
        <f t="shared" ca="1" si="14"/>
        <v>41</v>
      </c>
      <c r="I227" t="s">
        <v>35</v>
      </c>
      <c r="J227" t="str">
        <f>_xlfn.XLOOKUP(I227,Area!$C$5:$C$20,Area!$B$5:$B$20)</f>
        <v>Muebles</v>
      </c>
      <c r="K227">
        <v>17</v>
      </c>
      <c r="L227" s="4">
        <f>_xlfn.XLOOKUP(I227,Area!$C$5:$C$20,Area!$D$5:$D$20)</f>
        <v>1500000</v>
      </c>
      <c r="M227" t="s">
        <v>58</v>
      </c>
      <c r="N227" s="5">
        <f t="shared" si="15"/>
        <v>25500000</v>
      </c>
    </row>
    <row r="228" spans="1:14" x14ac:dyDescent="0.3">
      <c r="A228" s="1">
        <v>45322</v>
      </c>
      <c r="B228">
        <f t="shared" si="12"/>
        <v>2024</v>
      </c>
      <c r="C228" t="str">
        <f t="shared" si="13"/>
        <v>enero</v>
      </c>
      <c r="D228" t="s">
        <v>49</v>
      </c>
      <c r="E228" t="s">
        <v>5</v>
      </c>
      <c r="F228" cm="1">
        <f t="array" ref="F228:G228">TRANSPOSE(VLOOKUP(E228,COLABORADOR!$B$5:$D$15,{2;3},0))</f>
        <v>11120413</v>
      </c>
      <c r="G228" s="1">
        <v>34866</v>
      </c>
      <c r="H228" s="3">
        <f t="shared" ca="1" si="14"/>
        <v>29</v>
      </c>
      <c r="I228" t="s">
        <v>18</v>
      </c>
      <c r="J228" t="str">
        <f>_xlfn.XLOOKUP(I228,Area!$C$5:$C$20,Area!$B$5:$B$20)</f>
        <v>Tecnología</v>
      </c>
      <c r="K228">
        <v>12</v>
      </c>
      <c r="L228" s="4">
        <f>_xlfn.XLOOKUP(I228,Area!$C$5:$C$20,Area!$D$5:$D$20)</f>
        <v>2000000</v>
      </c>
      <c r="M228" t="s">
        <v>59</v>
      </c>
      <c r="N228" s="5">
        <f t="shared" si="15"/>
        <v>24000000</v>
      </c>
    </row>
    <row r="229" spans="1:14" x14ac:dyDescent="0.3">
      <c r="A229" s="1">
        <v>45322</v>
      </c>
      <c r="B229">
        <f t="shared" si="12"/>
        <v>2024</v>
      </c>
      <c r="C229" t="str">
        <f t="shared" si="13"/>
        <v>enero</v>
      </c>
      <c r="D229" t="s">
        <v>50</v>
      </c>
      <c r="E229" t="s">
        <v>6</v>
      </c>
      <c r="F229" cm="1">
        <f t="array" ref="F229:G229">TRANSPOSE(VLOOKUP(E229,COLABORADOR!$B$5:$D$15,{2;3},0))</f>
        <v>10238431</v>
      </c>
      <c r="G229" s="1">
        <v>35963</v>
      </c>
      <c r="H229" s="3">
        <f t="shared" ca="1" si="14"/>
        <v>26</v>
      </c>
      <c r="I229" t="s">
        <v>19</v>
      </c>
      <c r="J229" t="str">
        <f>_xlfn.XLOOKUP(I229,Area!$C$5:$C$20,Area!$B$5:$B$20)</f>
        <v>Tecnología</v>
      </c>
      <c r="K229">
        <v>20</v>
      </c>
      <c r="L229" s="4">
        <f>_xlfn.XLOOKUP(I229,Area!$C$5:$C$20,Area!$D$5:$D$20)</f>
        <v>4000000</v>
      </c>
      <c r="M229" t="s">
        <v>59</v>
      </c>
      <c r="N229" s="5">
        <f t="shared" si="15"/>
        <v>80000000</v>
      </c>
    </row>
    <row r="230" spans="1:14" x14ac:dyDescent="0.3">
      <c r="A230" s="1">
        <v>45322</v>
      </c>
      <c r="B230">
        <f t="shared" si="12"/>
        <v>2024</v>
      </c>
      <c r="C230" t="str">
        <f t="shared" si="13"/>
        <v>enero</v>
      </c>
      <c r="D230" t="s">
        <v>51</v>
      </c>
      <c r="E230" t="s">
        <v>7</v>
      </c>
      <c r="F230" cm="1">
        <f t="array" ref="F230:G230">TRANSPOSE(VLOOKUP(E230,COLABORADOR!$B$5:$D$15,{2;3},0))</f>
        <v>10873390</v>
      </c>
      <c r="G230" s="1">
        <v>35234</v>
      </c>
      <c r="H230" s="3">
        <f t="shared" ca="1" si="14"/>
        <v>28</v>
      </c>
      <c r="I230" t="s">
        <v>20</v>
      </c>
      <c r="J230" t="str">
        <f>_xlfn.XLOOKUP(I230,Area!$C$5:$C$20,Area!$B$5:$B$20)</f>
        <v>Tecnología</v>
      </c>
      <c r="K230">
        <v>11</v>
      </c>
      <c r="L230" s="4">
        <f>_xlfn.XLOOKUP(I230,Area!$C$5:$C$20,Area!$D$5:$D$20)</f>
        <v>800000</v>
      </c>
      <c r="M230" t="s">
        <v>58</v>
      </c>
      <c r="N230" s="5">
        <f t="shared" si="15"/>
        <v>8800000</v>
      </c>
    </row>
    <row r="231" spans="1:14" x14ac:dyDescent="0.3">
      <c r="A231" s="1">
        <v>45322</v>
      </c>
      <c r="B231">
        <f t="shared" si="12"/>
        <v>2024</v>
      </c>
      <c r="C231" t="str">
        <f t="shared" si="13"/>
        <v>enero</v>
      </c>
      <c r="D231" t="s">
        <v>52</v>
      </c>
      <c r="E231" t="s">
        <v>8</v>
      </c>
      <c r="F231" cm="1">
        <f t="array" ref="F231:G231">TRANSPOSE(VLOOKUP(E231,COLABORADOR!$B$5:$D$15,{2;3},0))</f>
        <v>11891527</v>
      </c>
      <c r="G231" s="1">
        <v>32892</v>
      </c>
      <c r="H231" s="3">
        <f t="shared" ca="1" si="14"/>
        <v>34</v>
      </c>
      <c r="I231" t="s">
        <v>21</v>
      </c>
      <c r="J231" t="str">
        <f>_xlfn.XLOOKUP(I231,Area!$C$5:$C$20,Area!$B$5:$B$20)</f>
        <v>Tecnología</v>
      </c>
      <c r="K231">
        <v>13</v>
      </c>
      <c r="L231" s="4">
        <f>_xlfn.XLOOKUP(I231,Area!$C$5:$C$20,Area!$D$5:$D$20)</f>
        <v>600000</v>
      </c>
      <c r="M231" t="s">
        <v>57</v>
      </c>
      <c r="N231" s="5">
        <f t="shared" si="15"/>
        <v>7800000</v>
      </c>
    </row>
    <row r="232" spans="1:14" x14ac:dyDescent="0.3">
      <c r="A232" s="1">
        <v>45322</v>
      </c>
      <c r="B232">
        <f t="shared" si="12"/>
        <v>2024</v>
      </c>
      <c r="C232" t="str">
        <f t="shared" si="13"/>
        <v>enero</v>
      </c>
      <c r="D232" t="s">
        <v>53</v>
      </c>
      <c r="E232" t="s">
        <v>9</v>
      </c>
      <c r="F232" cm="1">
        <f t="array" ref="F232:G232">TRANSPOSE(VLOOKUP(E232,COLABORADOR!$B$5:$D$15,{2;3},0))</f>
        <v>10974143</v>
      </c>
      <c r="G232" s="1">
        <v>33074</v>
      </c>
      <c r="H232" s="3">
        <f t="shared" ca="1" si="14"/>
        <v>34</v>
      </c>
      <c r="I232" t="s">
        <v>22</v>
      </c>
      <c r="J232" t="str">
        <f>_xlfn.XLOOKUP(I232,Area!$C$5:$C$20,Area!$B$5:$B$20)</f>
        <v>Tecnología</v>
      </c>
      <c r="K232">
        <v>11</v>
      </c>
      <c r="L232" s="4">
        <f>_xlfn.XLOOKUP(I232,Area!$C$5:$C$20,Area!$D$5:$D$20)</f>
        <v>500000</v>
      </c>
      <c r="M232" t="s">
        <v>59</v>
      </c>
      <c r="N232" s="5">
        <f t="shared" si="15"/>
        <v>5500000</v>
      </c>
    </row>
    <row r="233" spans="1:14" x14ac:dyDescent="0.3">
      <c r="A233" s="1">
        <v>45322</v>
      </c>
      <c r="B233">
        <f t="shared" si="12"/>
        <v>2024</v>
      </c>
      <c r="C233" t="str">
        <f t="shared" si="13"/>
        <v>enero</v>
      </c>
      <c r="D233" t="s">
        <v>54</v>
      </c>
      <c r="E233" t="s">
        <v>10</v>
      </c>
      <c r="F233" cm="1">
        <f t="array" ref="F233:G233">TRANSPOSE(VLOOKUP(E233,COLABORADOR!$B$5:$D$15,{2;3},0))</f>
        <v>12147920</v>
      </c>
      <c r="G233" s="1">
        <v>32953</v>
      </c>
      <c r="H233" s="3">
        <f t="shared" ca="1" si="14"/>
        <v>34</v>
      </c>
      <c r="I233" t="s">
        <v>24</v>
      </c>
      <c r="J233" t="str">
        <f>_xlfn.XLOOKUP(I233,Area!$C$5:$C$20,Area!$B$5:$B$20)</f>
        <v>Textil</v>
      </c>
      <c r="K233">
        <v>11</v>
      </c>
      <c r="L233" s="4">
        <f>_xlfn.XLOOKUP(I233,Area!$C$5:$C$20,Area!$D$5:$D$20)</f>
        <v>100000</v>
      </c>
      <c r="M233" t="s">
        <v>57</v>
      </c>
      <c r="N233" s="5">
        <f t="shared" si="15"/>
        <v>1100000</v>
      </c>
    </row>
    <row r="234" spans="1:14" x14ac:dyDescent="0.3">
      <c r="A234" s="1">
        <v>45323</v>
      </c>
      <c r="B234">
        <f t="shared" si="12"/>
        <v>2024</v>
      </c>
      <c r="C234" t="str">
        <f t="shared" si="13"/>
        <v>febrero</v>
      </c>
      <c r="D234" t="s">
        <v>55</v>
      </c>
      <c r="E234" t="s">
        <v>11</v>
      </c>
      <c r="F234" cm="1">
        <f t="array" ref="F234:G234">TRANSPOSE(VLOOKUP(E234,COLABORADOR!$B$5:$D$15,{2;3},0))</f>
        <v>12638169</v>
      </c>
      <c r="G234" s="1">
        <v>32985</v>
      </c>
      <c r="H234" s="3">
        <f t="shared" ca="1" si="14"/>
        <v>34</v>
      </c>
      <c r="I234" t="s">
        <v>25</v>
      </c>
      <c r="J234" t="str">
        <f>_xlfn.XLOOKUP(I234,Area!$C$5:$C$20,Area!$B$5:$B$20)</f>
        <v>Textil</v>
      </c>
      <c r="K234">
        <v>12</v>
      </c>
      <c r="L234" s="4">
        <f>_xlfn.XLOOKUP(I234,Area!$C$5:$C$20,Area!$D$5:$D$20)</f>
        <v>250000</v>
      </c>
      <c r="M234" t="s">
        <v>58</v>
      </c>
      <c r="N234" s="5">
        <f t="shared" si="15"/>
        <v>3000000</v>
      </c>
    </row>
    <row r="235" spans="1:14" x14ac:dyDescent="0.3">
      <c r="A235" s="1">
        <v>45323</v>
      </c>
      <c r="B235">
        <f t="shared" si="12"/>
        <v>2024</v>
      </c>
      <c r="C235" t="str">
        <f t="shared" si="13"/>
        <v>febrero</v>
      </c>
      <c r="D235" t="s">
        <v>56</v>
      </c>
      <c r="E235" t="s">
        <v>1</v>
      </c>
      <c r="F235" cm="1">
        <f t="array" ref="F235:G235">TRANSPOSE(VLOOKUP(E235,COLABORADOR!$B$5:$D$15,{2;3},0))</f>
        <v>10753419</v>
      </c>
      <c r="G235" s="1">
        <v>33036</v>
      </c>
      <c r="H235" s="3">
        <f t="shared" ca="1" si="14"/>
        <v>34</v>
      </c>
      <c r="I235" t="s">
        <v>26</v>
      </c>
      <c r="J235" t="str">
        <f>_xlfn.XLOOKUP(I235,Area!$C$5:$C$20,Area!$B$5:$B$20)</f>
        <v>Textil</v>
      </c>
      <c r="K235">
        <v>12</v>
      </c>
      <c r="L235" s="4">
        <f>_xlfn.XLOOKUP(I235,Area!$C$5:$C$20,Area!$D$5:$D$20)</f>
        <v>500000</v>
      </c>
      <c r="M235" t="s">
        <v>57</v>
      </c>
      <c r="N235" s="5">
        <f t="shared" si="15"/>
        <v>6000000</v>
      </c>
    </row>
    <row r="236" spans="1:14" x14ac:dyDescent="0.3">
      <c r="A236" s="1">
        <v>45323</v>
      </c>
      <c r="B236">
        <f t="shared" si="12"/>
        <v>2024</v>
      </c>
      <c r="C236" t="str">
        <f t="shared" si="13"/>
        <v>febrero</v>
      </c>
      <c r="D236" t="s">
        <v>49</v>
      </c>
      <c r="E236" t="s">
        <v>2</v>
      </c>
      <c r="F236" cm="1">
        <f t="array" ref="F236:G236">TRANSPOSE(VLOOKUP(E236,COLABORADOR!$B$5:$D$15,{2;3},0))</f>
        <v>12288359</v>
      </c>
      <c r="G236" s="1">
        <v>33768</v>
      </c>
      <c r="H236" s="3">
        <f t="shared" ca="1" si="14"/>
        <v>32</v>
      </c>
      <c r="I236" t="s">
        <v>27</v>
      </c>
      <c r="J236" t="str">
        <f>_xlfn.XLOOKUP(I236,Area!$C$5:$C$20,Area!$B$5:$B$20)</f>
        <v>Textil</v>
      </c>
      <c r="K236">
        <v>19</v>
      </c>
      <c r="L236" s="4">
        <f>_xlfn.XLOOKUP(I236,Area!$C$5:$C$20,Area!$D$5:$D$20)</f>
        <v>180000</v>
      </c>
      <c r="M236" t="s">
        <v>57</v>
      </c>
      <c r="N236" s="5">
        <f t="shared" si="15"/>
        <v>3420000</v>
      </c>
    </row>
    <row r="237" spans="1:14" x14ac:dyDescent="0.3">
      <c r="A237" s="1">
        <v>45323</v>
      </c>
      <c r="B237">
        <f t="shared" si="12"/>
        <v>2024</v>
      </c>
      <c r="C237" t="str">
        <f t="shared" si="13"/>
        <v>febrero</v>
      </c>
      <c r="D237" t="s">
        <v>50</v>
      </c>
      <c r="E237" t="s">
        <v>3</v>
      </c>
      <c r="F237" cm="1">
        <f t="array" ref="F237:G237">TRANSPOSE(VLOOKUP(E237,COLABORADOR!$B$5:$D$15,{2;3},0))</f>
        <v>11292119</v>
      </c>
      <c r="G237" s="1">
        <v>31212</v>
      </c>
      <c r="H237" s="3">
        <f t="shared" ca="1" si="14"/>
        <v>39</v>
      </c>
      <c r="I237" t="s">
        <v>28</v>
      </c>
      <c r="J237" t="str">
        <f>_xlfn.XLOOKUP(I237,Area!$C$5:$C$20,Area!$B$5:$B$20)</f>
        <v>Textil</v>
      </c>
      <c r="K237">
        <v>11</v>
      </c>
      <c r="L237" s="4">
        <f>_xlfn.XLOOKUP(I237,Area!$C$5:$C$20,Area!$D$5:$D$20)</f>
        <v>80000</v>
      </c>
      <c r="M237" t="s">
        <v>59</v>
      </c>
      <c r="N237" s="5">
        <f t="shared" si="15"/>
        <v>880000</v>
      </c>
    </row>
    <row r="238" spans="1:14" x14ac:dyDescent="0.3">
      <c r="A238" s="1">
        <v>45323</v>
      </c>
      <c r="B238">
        <f t="shared" si="12"/>
        <v>2024</v>
      </c>
      <c r="C238" t="str">
        <f t="shared" si="13"/>
        <v>febrero</v>
      </c>
      <c r="D238" t="s">
        <v>51</v>
      </c>
      <c r="E238" t="s">
        <v>4</v>
      </c>
      <c r="F238" cm="1">
        <f t="array" ref="F238:G238">TRANSPOSE(VLOOKUP(E238,COLABORADOR!$B$5:$D$15,{2;3},0))</f>
        <v>10946132</v>
      </c>
      <c r="G238" s="1">
        <v>30482</v>
      </c>
      <c r="H238" s="3">
        <f t="shared" ca="1" si="14"/>
        <v>41</v>
      </c>
      <c r="I238" t="s">
        <v>30</v>
      </c>
      <c r="J238" t="str">
        <f>_xlfn.XLOOKUP(I238,Area!$C$5:$C$20,Area!$B$5:$B$20)</f>
        <v>Muebles</v>
      </c>
      <c r="K238">
        <v>17</v>
      </c>
      <c r="L238" s="4">
        <f>_xlfn.XLOOKUP(I238,Area!$C$5:$C$20,Area!$D$5:$D$20)</f>
        <v>600000</v>
      </c>
      <c r="M238" t="s">
        <v>59</v>
      </c>
      <c r="N238" s="5">
        <f t="shared" si="15"/>
        <v>10200000</v>
      </c>
    </row>
    <row r="239" spans="1:14" x14ac:dyDescent="0.3">
      <c r="A239" s="1">
        <v>45323</v>
      </c>
      <c r="B239">
        <f t="shared" si="12"/>
        <v>2024</v>
      </c>
      <c r="C239" t="str">
        <f t="shared" si="13"/>
        <v>febrero</v>
      </c>
      <c r="D239" t="s">
        <v>52</v>
      </c>
      <c r="E239" t="s">
        <v>5</v>
      </c>
      <c r="F239" cm="1">
        <f t="array" ref="F239:G239">TRANSPOSE(VLOOKUP(E239,COLABORADOR!$B$5:$D$15,{2;3},0))</f>
        <v>11120413</v>
      </c>
      <c r="G239" s="1">
        <v>34866</v>
      </c>
      <c r="H239" s="3">
        <f t="shared" ca="1" si="14"/>
        <v>29</v>
      </c>
      <c r="I239" t="s">
        <v>31</v>
      </c>
      <c r="J239" t="str">
        <f>_xlfn.XLOOKUP(I239,Area!$C$5:$C$20,Area!$B$5:$B$20)</f>
        <v>Muebles</v>
      </c>
      <c r="K239">
        <v>18</v>
      </c>
      <c r="L239" s="4">
        <f>_xlfn.XLOOKUP(I239,Area!$C$5:$C$20,Area!$D$5:$D$20)</f>
        <v>200000</v>
      </c>
      <c r="M239" t="s">
        <v>59</v>
      </c>
      <c r="N239" s="5">
        <f t="shared" si="15"/>
        <v>3600000</v>
      </c>
    </row>
    <row r="240" spans="1:14" x14ac:dyDescent="0.3">
      <c r="A240" s="1">
        <v>45323</v>
      </c>
      <c r="B240">
        <f t="shared" si="12"/>
        <v>2024</v>
      </c>
      <c r="C240" t="str">
        <f t="shared" si="13"/>
        <v>febrero</v>
      </c>
      <c r="D240" t="s">
        <v>53</v>
      </c>
      <c r="E240" t="s">
        <v>6</v>
      </c>
      <c r="F240" cm="1">
        <f t="array" ref="F240:G240">TRANSPOSE(VLOOKUP(E240,COLABORADOR!$B$5:$D$15,{2;3},0))</f>
        <v>10238431</v>
      </c>
      <c r="G240" s="1">
        <v>35963</v>
      </c>
      <c r="H240" s="3">
        <f t="shared" ca="1" si="14"/>
        <v>26</v>
      </c>
      <c r="I240" t="s">
        <v>32</v>
      </c>
      <c r="J240" t="str">
        <f>_xlfn.XLOOKUP(I240,Area!$C$5:$C$20,Area!$B$5:$B$20)</f>
        <v>Muebles</v>
      </c>
      <c r="K240">
        <v>12</v>
      </c>
      <c r="L240" s="4">
        <f>_xlfn.XLOOKUP(I240,Area!$C$5:$C$20,Area!$D$5:$D$20)</f>
        <v>550000</v>
      </c>
      <c r="M240" t="s">
        <v>57</v>
      </c>
      <c r="N240" s="5">
        <f t="shared" si="15"/>
        <v>6600000</v>
      </c>
    </row>
    <row r="241" spans="1:14" x14ac:dyDescent="0.3">
      <c r="A241" s="1">
        <v>45323</v>
      </c>
      <c r="B241">
        <f t="shared" si="12"/>
        <v>2024</v>
      </c>
      <c r="C241" t="str">
        <f t="shared" si="13"/>
        <v>febrero</v>
      </c>
      <c r="D241" t="s">
        <v>54</v>
      </c>
      <c r="E241" t="s">
        <v>7</v>
      </c>
      <c r="F241" cm="1">
        <f t="array" ref="F241:G241">TRANSPOSE(VLOOKUP(E241,COLABORADOR!$B$5:$D$15,{2;3},0))</f>
        <v>10873390</v>
      </c>
      <c r="G241" s="1">
        <v>35234</v>
      </c>
      <c r="H241" s="3">
        <f t="shared" ca="1" si="14"/>
        <v>28</v>
      </c>
      <c r="I241" t="s">
        <v>33</v>
      </c>
      <c r="J241" t="str">
        <f>_xlfn.XLOOKUP(I241,Area!$C$5:$C$20,Area!$B$5:$B$20)</f>
        <v>Muebles</v>
      </c>
      <c r="K241">
        <v>20</v>
      </c>
      <c r="L241" s="4">
        <f>_xlfn.XLOOKUP(I241,Area!$C$5:$C$20,Area!$D$5:$D$20)</f>
        <v>2300000</v>
      </c>
      <c r="M241" t="s">
        <v>59</v>
      </c>
      <c r="N241" s="5">
        <f t="shared" si="15"/>
        <v>46000000</v>
      </c>
    </row>
    <row r="242" spans="1:14" x14ac:dyDescent="0.3">
      <c r="A242" s="1">
        <v>45323</v>
      </c>
      <c r="B242">
        <f t="shared" si="12"/>
        <v>2024</v>
      </c>
      <c r="C242" t="str">
        <f t="shared" si="13"/>
        <v>febrero</v>
      </c>
      <c r="D242" t="s">
        <v>55</v>
      </c>
      <c r="E242" t="s">
        <v>8</v>
      </c>
      <c r="F242" cm="1">
        <f t="array" ref="F242:G242">TRANSPOSE(VLOOKUP(E242,COLABORADOR!$B$5:$D$15,{2;3},0))</f>
        <v>11891527</v>
      </c>
      <c r="G242" s="1">
        <v>32892</v>
      </c>
      <c r="H242" s="3">
        <f t="shared" ca="1" si="14"/>
        <v>34</v>
      </c>
      <c r="I242" t="s">
        <v>34</v>
      </c>
      <c r="J242" t="str">
        <f>_xlfn.XLOOKUP(I242,Area!$C$5:$C$20,Area!$B$5:$B$20)</f>
        <v>Muebles</v>
      </c>
      <c r="K242">
        <v>18</v>
      </c>
      <c r="L242" s="4">
        <f>_xlfn.XLOOKUP(I242,Area!$C$5:$C$20,Area!$D$5:$D$20)</f>
        <v>3200000</v>
      </c>
      <c r="M242" t="s">
        <v>57</v>
      </c>
      <c r="N242" s="5">
        <f t="shared" si="15"/>
        <v>57600000</v>
      </c>
    </row>
    <row r="243" spans="1:14" x14ac:dyDescent="0.3">
      <c r="A243" s="1">
        <v>45323</v>
      </c>
      <c r="B243">
        <f t="shared" si="12"/>
        <v>2024</v>
      </c>
      <c r="C243" t="str">
        <f t="shared" si="13"/>
        <v>febrero</v>
      </c>
      <c r="D243" t="s">
        <v>56</v>
      </c>
      <c r="E243" t="s">
        <v>9</v>
      </c>
      <c r="F243" cm="1">
        <f t="array" ref="F243:G243">TRANSPOSE(VLOOKUP(E243,COLABORADOR!$B$5:$D$15,{2;3},0))</f>
        <v>10974143</v>
      </c>
      <c r="G243" s="1">
        <v>33074</v>
      </c>
      <c r="H243" s="3">
        <f t="shared" ca="1" si="14"/>
        <v>34</v>
      </c>
      <c r="I243" t="s">
        <v>35</v>
      </c>
      <c r="J243" t="str">
        <f>_xlfn.XLOOKUP(I243,Area!$C$5:$C$20,Area!$B$5:$B$20)</f>
        <v>Muebles</v>
      </c>
      <c r="K243">
        <v>20</v>
      </c>
      <c r="L243" s="4">
        <f>_xlfn.XLOOKUP(I243,Area!$C$5:$C$20,Area!$D$5:$D$20)</f>
        <v>1500000</v>
      </c>
      <c r="M243" t="s">
        <v>59</v>
      </c>
      <c r="N243" s="5">
        <f t="shared" si="15"/>
        <v>30000000</v>
      </c>
    </row>
    <row r="244" spans="1:14" x14ac:dyDescent="0.3">
      <c r="A244" s="1">
        <v>45324</v>
      </c>
      <c r="B244">
        <f t="shared" si="12"/>
        <v>2024</v>
      </c>
      <c r="C244" t="str">
        <f t="shared" si="13"/>
        <v>febrero</v>
      </c>
      <c r="D244" t="s">
        <v>49</v>
      </c>
      <c r="E244" t="s">
        <v>10</v>
      </c>
      <c r="F244" cm="1">
        <f t="array" ref="F244:G244">TRANSPOSE(VLOOKUP(E244,COLABORADOR!$B$5:$D$15,{2;3},0))</f>
        <v>12147920</v>
      </c>
      <c r="G244" s="1">
        <v>32953</v>
      </c>
      <c r="H244" s="3">
        <f t="shared" ca="1" si="14"/>
        <v>34</v>
      </c>
      <c r="I244" t="s">
        <v>18</v>
      </c>
      <c r="J244" t="str">
        <f>_xlfn.XLOOKUP(I244,Area!$C$5:$C$20,Area!$B$5:$B$20)</f>
        <v>Tecnología</v>
      </c>
      <c r="K244">
        <v>10</v>
      </c>
      <c r="L244" s="4">
        <f>_xlfn.XLOOKUP(I244,Area!$C$5:$C$20,Area!$D$5:$D$20)</f>
        <v>2000000</v>
      </c>
      <c r="M244" t="s">
        <v>58</v>
      </c>
      <c r="N244" s="5">
        <f t="shared" si="15"/>
        <v>20000000</v>
      </c>
    </row>
    <row r="245" spans="1:14" x14ac:dyDescent="0.3">
      <c r="A245" s="1">
        <v>45324</v>
      </c>
      <c r="B245">
        <f t="shared" si="12"/>
        <v>2024</v>
      </c>
      <c r="C245" t="str">
        <f t="shared" si="13"/>
        <v>febrero</v>
      </c>
      <c r="D245" t="s">
        <v>50</v>
      </c>
      <c r="E245" t="s">
        <v>11</v>
      </c>
      <c r="F245" cm="1">
        <f t="array" ref="F245:G245">TRANSPOSE(VLOOKUP(E245,COLABORADOR!$B$5:$D$15,{2;3},0))</f>
        <v>12638169</v>
      </c>
      <c r="G245" s="1">
        <v>32985</v>
      </c>
      <c r="H245" s="3">
        <f t="shared" ca="1" si="14"/>
        <v>34</v>
      </c>
      <c r="I245" t="s">
        <v>19</v>
      </c>
      <c r="J245" t="str">
        <f>_xlfn.XLOOKUP(I245,Area!$C$5:$C$20,Area!$B$5:$B$20)</f>
        <v>Tecnología</v>
      </c>
      <c r="K245">
        <v>11</v>
      </c>
      <c r="L245" s="4">
        <f>_xlfn.XLOOKUP(I245,Area!$C$5:$C$20,Area!$D$5:$D$20)</f>
        <v>4000000</v>
      </c>
      <c r="M245" t="s">
        <v>59</v>
      </c>
      <c r="N245" s="5">
        <f t="shared" si="15"/>
        <v>44000000</v>
      </c>
    </row>
    <row r="246" spans="1:14" x14ac:dyDescent="0.3">
      <c r="A246" s="1">
        <v>45324</v>
      </c>
      <c r="B246">
        <f t="shared" si="12"/>
        <v>2024</v>
      </c>
      <c r="C246" t="str">
        <f t="shared" si="13"/>
        <v>febrero</v>
      </c>
      <c r="D246" t="s">
        <v>51</v>
      </c>
      <c r="E246" t="s">
        <v>1</v>
      </c>
      <c r="F246" cm="1">
        <f t="array" ref="F246:G246">TRANSPOSE(VLOOKUP(E246,COLABORADOR!$B$5:$D$15,{2;3},0))</f>
        <v>10753419</v>
      </c>
      <c r="G246" s="1">
        <v>33036</v>
      </c>
      <c r="H246" s="3">
        <f t="shared" ca="1" si="14"/>
        <v>34</v>
      </c>
      <c r="I246" t="s">
        <v>20</v>
      </c>
      <c r="J246" t="str">
        <f>_xlfn.XLOOKUP(I246,Area!$C$5:$C$20,Area!$B$5:$B$20)</f>
        <v>Tecnología</v>
      </c>
      <c r="K246">
        <v>17</v>
      </c>
      <c r="L246" s="4">
        <f>_xlfn.XLOOKUP(I246,Area!$C$5:$C$20,Area!$D$5:$D$20)</f>
        <v>800000</v>
      </c>
      <c r="M246" t="s">
        <v>59</v>
      </c>
      <c r="N246" s="5">
        <f t="shared" si="15"/>
        <v>13600000</v>
      </c>
    </row>
    <row r="247" spans="1:14" x14ac:dyDescent="0.3">
      <c r="A247" s="1">
        <v>45324</v>
      </c>
      <c r="B247">
        <f t="shared" si="12"/>
        <v>2024</v>
      </c>
      <c r="C247" t="str">
        <f t="shared" si="13"/>
        <v>febrero</v>
      </c>
      <c r="D247" t="s">
        <v>52</v>
      </c>
      <c r="E247" t="s">
        <v>2</v>
      </c>
      <c r="F247" cm="1">
        <f t="array" ref="F247:G247">TRANSPOSE(VLOOKUP(E247,COLABORADOR!$B$5:$D$15,{2;3},0))</f>
        <v>12288359</v>
      </c>
      <c r="G247" s="1">
        <v>33768</v>
      </c>
      <c r="H247" s="3">
        <f t="shared" ca="1" si="14"/>
        <v>32</v>
      </c>
      <c r="I247" t="s">
        <v>21</v>
      </c>
      <c r="J247" t="str">
        <f>_xlfn.XLOOKUP(I247,Area!$C$5:$C$20,Area!$B$5:$B$20)</f>
        <v>Tecnología</v>
      </c>
      <c r="K247">
        <v>13</v>
      </c>
      <c r="L247" s="4">
        <f>_xlfn.XLOOKUP(I247,Area!$C$5:$C$20,Area!$D$5:$D$20)</f>
        <v>600000</v>
      </c>
      <c r="M247" t="s">
        <v>58</v>
      </c>
      <c r="N247" s="5">
        <f t="shared" si="15"/>
        <v>7800000</v>
      </c>
    </row>
    <row r="248" spans="1:14" x14ac:dyDescent="0.3">
      <c r="A248" s="1">
        <v>45324</v>
      </c>
      <c r="B248">
        <f t="shared" si="12"/>
        <v>2024</v>
      </c>
      <c r="C248" t="str">
        <f t="shared" si="13"/>
        <v>febrero</v>
      </c>
      <c r="D248" t="s">
        <v>53</v>
      </c>
      <c r="E248" t="s">
        <v>3</v>
      </c>
      <c r="F248" cm="1">
        <f t="array" ref="F248:G248">TRANSPOSE(VLOOKUP(E248,COLABORADOR!$B$5:$D$15,{2;3},0))</f>
        <v>11292119</v>
      </c>
      <c r="G248" s="1">
        <v>31212</v>
      </c>
      <c r="H248" s="3">
        <f t="shared" ca="1" si="14"/>
        <v>39</v>
      </c>
      <c r="I248" t="s">
        <v>22</v>
      </c>
      <c r="J248" t="str">
        <f>_xlfn.XLOOKUP(I248,Area!$C$5:$C$20,Area!$B$5:$B$20)</f>
        <v>Tecnología</v>
      </c>
      <c r="K248">
        <v>16</v>
      </c>
      <c r="L248" s="4">
        <f>_xlfn.XLOOKUP(I248,Area!$C$5:$C$20,Area!$D$5:$D$20)</f>
        <v>500000</v>
      </c>
      <c r="M248" t="s">
        <v>58</v>
      </c>
      <c r="N248" s="5">
        <f t="shared" si="15"/>
        <v>8000000</v>
      </c>
    </row>
    <row r="249" spans="1:14" x14ac:dyDescent="0.3">
      <c r="A249" s="1">
        <v>45324</v>
      </c>
      <c r="B249">
        <f t="shared" si="12"/>
        <v>2024</v>
      </c>
      <c r="C249" t="str">
        <f t="shared" si="13"/>
        <v>febrero</v>
      </c>
      <c r="D249" t="s">
        <v>54</v>
      </c>
      <c r="E249" t="s">
        <v>4</v>
      </c>
      <c r="F249" cm="1">
        <f t="array" ref="F249:G249">TRANSPOSE(VLOOKUP(E249,COLABORADOR!$B$5:$D$15,{2;3},0))</f>
        <v>10946132</v>
      </c>
      <c r="G249" s="1">
        <v>30482</v>
      </c>
      <c r="H249" s="3">
        <f t="shared" ca="1" si="14"/>
        <v>41</v>
      </c>
      <c r="I249" t="s">
        <v>24</v>
      </c>
      <c r="J249" t="str">
        <f>_xlfn.XLOOKUP(I249,Area!$C$5:$C$20,Area!$B$5:$B$20)</f>
        <v>Textil</v>
      </c>
      <c r="K249">
        <v>15</v>
      </c>
      <c r="L249" s="4">
        <f>_xlfn.XLOOKUP(I249,Area!$C$5:$C$20,Area!$D$5:$D$20)</f>
        <v>100000</v>
      </c>
      <c r="M249" t="s">
        <v>59</v>
      </c>
      <c r="N249" s="5">
        <f t="shared" si="15"/>
        <v>1500000</v>
      </c>
    </row>
    <row r="250" spans="1:14" x14ac:dyDescent="0.3">
      <c r="A250" s="1">
        <v>45324</v>
      </c>
      <c r="B250">
        <f t="shared" si="12"/>
        <v>2024</v>
      </c>
      <c r="C250" t="str">
        <f t="shared" si="13"/>
        <v>febrero</v>
      </c>
      <c r="D250" t="s">
        <v>55</v>
      </c>
      <c r="E250" t="s">
        <v>5</v>
      </c>
      <c r="F250" cm="1">
        <f t="array" ref="F250:G250">TRANSPOSE(VLOOKUP(E250,COLABORADOR!$B$5:$D$15,{2;3},0))</f>
        <v>11120413</v>
      </c>
      <c r="G250" s="1">
        <v>34866</v>
      </c>
      <c r="H250" s="3">
        <f t="shared" ca="1" si="14"/>
        <v>29</v>
      </c>
      <c r="I250" t="s">
        <v>25</v>
      </c>
      <c r="J250" t="str">
        <f>_xlfn.XLOOKUP(I250,Area!$C$5:$C$20,Area!$B$5:$B$20)</f>
        <v>Textil</v>
      </c>
      <c r="K250">
        <v>12</v>
      </c>
      <c r="L250" s="4">
        <f>_xlfn.XLOOKUP(I250,Area!$C$5:$C$20,Area!$D$5:$D$20)</f>
        <v>250000</v>
      </c>
      <c r="M250" t="s">
        <v>58</v>
      </c>
      <c r="N250" s="5">
        <f t="shared" si="15"/>
        <v>3000000</v>
      </c>
    </row>
    <row r="251" spans="1:14" x14ac:dyDescent="0.3">
      <c r="A251" s="1">
        <v>45324</v>
      </c>
      <c r="B251">
        <f t="shared" si="12"/>
        <v>2024</v>
      </c>
      <c r="C251" t="str">
        <f t="shared" si="13"/>
        <v>febrero</v>
      </c>
      <c r="D251" t="s">
        <v>56</v>
      </c>
      <c r="E251" t="s">
        <v>6</v>
      </c>
      <c r="F251" cm="1">
        <f t="array" ref="F251:G251">TRANSPOSE(VLOOKUP(E251,COLABORADOR!$B$5:$D$15,{2;3},0))</f>
        <v>10238431</v>
      </c>
      <c r="G251" s="1">
        <v>35963</v>
      </c>
      <c r="H251" s="3">
        <f t="shared" ca="1" si="14"/>
        <v>26</v>
      </c>
      <c r="I251" t="s">
        <v>26</v>
      </c>
      <c r="J251" t="str">
        <f>_xlfn.XLOOKUP(I251,Area!$C$5:$C$20,Area!$B$5:$B$20)</f>
        <v>Textil</v>
      </c>
      <c r="K251">
        <v>10</v>
      </c>
      <c r="L251" s="4">
        <f>_xlfn.XLOOKUP(I251,Area!$C$5:$C$20,Area!$D$5:$D$20)</f>
        <v>500000</v>
      </c>
      <c r="M251" t="s">
        <v>58</v>
      </c>
      <c r="N251" s="5">
        <f t="shared" si="15"/>
        <v>5000000</v>
      </c>
    </row>
    <row r="252" spans="1:14" x14ac:dyDescent="0.3">
      <c r="A252" s="1">
        <v>45324</v>
      </c>
      <c r="B252">
        <f t="shared" si="12"/>
        <v>2024</v>
      </c>
      <c r="C252" t="str">
        <f t="shared" si="13"/>
        <v>febrero</v>
      </c>
      <c r="D252" t="s">
        <v>49</v>
      </c>
      <c r="E252" t="s">
        <v>7</v>
      </c>
      <c r="F252" cm="1">
        <f t="array" ref="F252:G252">TRANSPOSE(VLOOKUP(E252,COLABORADOR!$B$5:$D$15,{2;3},0))</f>
        <v>10873390</v>
      </c>
      <c r="G252" s="1">
        <v>35234</v>
      </c>
      <c r="H252" s="3">
        <f t="shared" ca="1" si="14"/>
        <v>28</v>
      </c>
      <c r="I252" t="s">
        <v>27</v>
      </c>
      <c r="J252" t="str">
        <f>_xlfn.XLOOKUP(I252,Area!$C$5:$C$20,Area!$B$5:$B$20)</f>
        <v>Textil</v>
      </c>
      <c r="K252">
        <v>11</v>
      </c>
      <c r="L252" s="4">
        <f>_xlfn.XLOOKUP(I252,Area!$C$5:$C$20,Area!$D$5:$D$20)</f>
        <v>180000</v>
      </c>
      <c r="M252" t="s">
        <v>58</v>
      </c>
      <c r="N252" s="5">
        <f t="shared" si="15"/>
        <v>1980000</v>
      </c>
    </row>
    <row r="253" spans="1:14" x14ac:dyDescent="0.3">
      <c r="A253" s="1">
        <v>45324</v>
      </c>
      <c r="B253">
        <f t="shared" si="12"/>
        <v>2024</v>
      </c>
      <c r="C253" t="str">
        <f t="shared" si="13"/>
        <v>febrero</v>
      </c>
      <c r="D253" t="s">
        <v>50</v>
      </c>
      <c r="E253" t="s">
        <v>8</v>
      </c>
      <c r="F253" cm="1">
        <f t="array" ref="F253:G253">TRANSPOSE(VLOOKUP(E253,COLABORADOR!$B$5:$D$15,{2;3},0))</f>
        <v>11891527</v>
      </c>
      <c r="G253" s="1">
        <v>32892</v>
      </c>
      <c r="H253" s="3">
        <f t="shared" ca="1" si="14"/>
        <v>34</v>
      </c>
      <c r="I253" t="s">
        <v>28</v>
      </c>
      <c r="J253" t="str">
        <f>_xlfn.XLOOKUP(I253,Area!$C$5:$C$20,Area!$B$5:$B$20)</f>
        <v>Textil</v>
      </c>
      <c r="K253">
        <v>19</v>
      </c>
      <c r="L253" s="4">
        <f>_xlfn.XLOOKUP(I253,Area!$C$5:$C$20,Area!$D$5:$D$20)</f>
        <v>80000</v>
      </c>
      <c r="M253" t="s">
        <v>58</v>
      </c>
      <c r="N253" s="5">
        <f t="shared" si="15"/>
        <v>1520000</v>
      </c>
    </row>
    <row r="254" spans="1:14" x14ac:dyDescent="0.3">
      <c r="A254" s="1">
        <v>45327</v>
      </c>
      <c r="B254">
        <f t="shared" si="12"/>
        <v>2024</v>
      </c>
      <c r="C254" t="str">
        <f t="shared" si="13"/>
        <v>febrero</v>
      </c>
      <c r="D254" t="s">
        <v>51</v>
      </c>
      <c r="E254" t="s">
        <v>9</v>
      </c>
      <c r="F254" cm="1">
        <f t="array" ref="F254:G254">TRANSPOSE(VLOOKUP(E254,COLABORADOR!$B$5:$D$15,{2;3},0))</f>
        <v>10974143</v>
      </c>
      <c r="G254" s="1">
        <v>33074</v>
      </c>
      <c r="H254" s="3">
        <f t="shared" ca="1" si="14"/>
        <v>34</v>
      </c>
      <c r="I254" t="s">
        <v>30</v>
      </c>
      <c r="J254" t="str">
        <f>_xlfn.XLOOKUP(I254,Area!$C$5:$C$20,Area!$B$5:$B$20)</f>
        <v>Muebles</v>
      </c>
      <c r="K254">
        <v>16</v>
      </c>
      <c r="L254" s="4">
        <f>_xlfn.XLOOKUP(I254,Area!$C$5:$C$20,Area!$D$5:$D$20)</f>
        <v>600000</v>
      </c>
      <c r="M254" t="s">
        <v>57</v>
      </c>
      <c r="N254" s="5">
        <f t="shared" si="15"/>
        <v>9600000</v>
      </c>
    </row>
    <row r="255" spans="1:14" x14ac:dyDescent="0.3">
      <c r="A255" s="1">
        <v>45327</v>
      </c>
      <c r="B255">
        <f t="shared" si="12"/>
        <v>2024</v>
      </c>
      <c r="C255" t="str">
        <f t="shared" si="13"/>
        <v>febrero</v>
      </c>
      <c r="D255" t="s">
        <v>52</v>
      </c>
      <c r="E255" t="s">
        <v>10</v>
      </c>
      <c r="F255" cm="1">
        <f t="array" ref="F255:G255">TRANSPOSE(VLOOKUP(E255,COLABORADOR!$B$5:$D$15,{2;3},0))</f>
        <v>12147920</v>
      </c>
      <c r="G255" s="1">
        <v>32953</v>
      </c>
      <c r="H255" s="3">
        <f t="shared" ca="1" si="14"/>
        <v>34</v>
      </c>
      <c r="I255" t="s">
        <v>31</v>
      </c>
      <c r="J255" t="str">
        <f>_xlfn.XLOOKUP(I255,Area!$C$5:$C$20,Area!$B$5:$B$20)</f>
        <v>Muebles</v>
      </c>
      <c r="K255">
        <v>12</v>
      </c>
      <c r="L255" s="4">
        <f>_xlfn.XLOOKUP(I255,Area!$C$5:$C$20,Area!$D$5:$D$20)</f>
        <v>200000</v>
      </c>
      <c r="M255" t="s">
        <v>57</v>
      </c>
      <c r="N255" s="5">
        <f t="shared" si="15"/>
        <v>2400000</v>
      </c>
    </row>
    <row r="256" spans="1:14" x14ac:dyDescent="0.3">
      <c r="A256" s="1">
        <v>45327</v>
      </c>
      <c r="B256">
        <f t="shared" si="12"/>
        <v>2024</v>
      </c>
      <c r="C256" t="str">
        <f t="shared" si="13"/>
        <v>febrero</v>
      </c>
      <c r="D256" t="s">
        <v>53</v>
      </c>
      <c r="E256" t="s">
        <v>11</v>
      </c>
      <c r="F256" cm="1">
        <f t="array" ref="F256:G256">TRANSPOSE(VLOOKUP(E256,COLABORADOR!$B$5:$D$15,{2;3},0))</f>
        <v>12638169</v>
      </c>
      <c r="G256" s="1">
        <v>32985</v>
      </c>
      <c r="H256" s="3">
        <f t="shared" ca="1" si="14"/>
        <v>34</v>
      </c>
      <c r="I256" t="s">
        <v>32</v>
      </c>
      <c r="J256" t="str">
        <f>_xlfn.XLOOKUP(I256,Area!$C$5:$C$20,Area!$B$5:$B$20)</f>
        <v>Muebles</v>
      </c>
      <c r="K256">
        <v>19</v>
      </c>
      <c r="L256" s="4">
        <f>_xlfn.XLOOKUP(I256,Area!$C$5:$C$20,Area!$D$5:$D$20)</f>
        <v>550000</v>
      </c>
      <c r="M256" t="s">
        <v>57</v>
      </c>
      <c r="N256" s="5">
        <f t="shared" si="15"/>
        <v>10450000</v>
      </c>
    </row>
    <row r="257" spans="1:14" x14ac:dyDescent="0.3">
      <c r="A257" s="1">
        <v>45327</v>
      </c>
      <c r="B257">
        <f t="shared" si="12"/>
        <v>2024</v>
      </c>
      <c r="C257" t="str">
        <f t="shared" si="13"/>
        <v>febrero</v>
      </c>
      <c r="D257" t="s">
        <v>54</v>
      </c>
      <c r="E257" t="s">
        <v>1</v>
      </c>
      <c r="F257" cm="1">
        <f t="array" ref="F257:G257">TRANSPOSE(VLOOKUP(E257,COLABORADOR!$B$5:$D$15,{2;3},0))</f>
        <v>10753419</v>
      </c>
      <c r="G257" s="1">
        <v>33036</v>
      </c>
      <c r="H257" s="3">
        <f t="shared" ca="1" si="14"/>
        <v>34</v>
      </c>
      <c r="I257" t="s">
        <v>33</v>
      </c>
      <c r="J257" t="str">
        <f>_xlfn.XLOOKUP(I257,Area!$C$5:$C$20,Area!$B$5:$B$20)</f>
        <v>Muebles</v>
      </c>
      <c r="K257">
        <v>11</v>
      </c>
      <c r="L257" s="4">
        <f>_xlfn.XLOOKUP(I257,Area!$C$5:$C$20,Area!$D$5:$D$20)</f>
        <v>2300000</v>
      </c>
      <c r="M257" t="s">
        <v>59</v>
      </c>
      <c r="N257" s="5">
        <f t="shared" si="15"/>
        <v>25300000</v>
      </c>
    </row>
    <row r="258" spans="1:14" x14ac:dyDescent="0.3">
      <c r="A258" s="1">
        <v>45327</v>
      </c>
      <c r="B258">
        <f t="shared" si="12"/>
        <v>2024</v>
      </c>
      <c r="C258" t="str">
        <f t="shared" si="13"/>
        <v>febrero</v>
      </c>
      <c r="D258" t="s">
        <v>55</v>
      </c>
      <c r="E258" t="s">
        <v>2</v>
      </c>
      <c r="F258" cm="1">
        <f t="array" ref="F258:G258">TRANSPOSE(VLOOKUP(E258,COLABORADOR!$B$5:$D$15,{2;3},0))</f>
        <v>12288359</v>
      </c>
      <c r="G258" s="1">
        <v>33768</v>
      </c>
      <c r="H258" s="3">
        <f t="shared" ca="1" si="14"/>
        <v>32</v>
      </c>
      <c r="I258" t="s">
        <v>34</v>
      </c>
      <c r="J258" t="str">
        <f>_xlfn.XLOOKUP(I258,Area!$C$5:$C$20,Area!$B$5:$B$20)</f>
        <v>Muebles</v>
      </c>
      <c r="K258">
        <v>13</v>
      </c>
      <c r="L258" s="4">
        <f>_xlfn.XLOOKUP(I258,Area!$C$5:$C$20,Area!$D$5:$D$20)</f>
        <v>3200000</v>
      </c>
      <c r="M258" t="s">
        <v>59</v>
      </c>
      <c r="N258" s="5">
        <f t="shared" si="15"/>
        <v>41600000</v>
      </c>
    </row>
    <row r="259" spans="1:14" x14ac:dyDescent="0.3">
      <c r="A259" s="1">
        <v>45327</v>
      </c>
      <c r="B259">
        <f t="shared" si="12"/>
        <v>2024</v>
      </c>
      <c r="C259" t="str">
        <f t="shared" si="13"/>
        <v>febrero</v>
      </c>
      <c r="D259" t="s">
        <v>56</v>
      </c>
      <c r="E259" t="s">
        <v>3</v>
      </c>
      <c r="F259" cm="1">
        <f t="array" ref="F259:G259">TRANSPOSE(VLOOKUP(E259,COLABORADOR!$B$5:$D$15,{2;3},0))</f>
        <v>11292119</v>
      </c>
      <c r="G259" s="1">
        <v>31212</v>
      </c>
      <c r="H259" s="3">
        <f t="shared" ca="1" si="14"/>
        <v>39</v>
      </c>
      <c r="I259" t="s">
        <v>35</v>
      </c>
      <c r="J259" t="str">
        <f>_xlfn.XLOOKUP(I259,Area!$C$5:$C$20,Area!$B$5:$B$20)</f>
        <v>Muebles</v>
      </c>
      <c r="K259">
        <v>12</v>
      </c>
      <c r="L259" s="4">
        <f>_xlfn.XLOOKUP(I259,Area!$C$5:$C$20,Area!$D$5:$D$20)</f>
        <v>1500000</v>
      </c>
      <c r="M259" t="s">
        <v>58</v>
      </c>
      <c r="N259" s="5">
        <f t="shared" si="15"/>
        <v>18000000</v>
      </c>
    </row>
    <row r="260" spans="1:14" x14ac:dyDescent="0.3">
      <c r="A260" s="1">
        <v>45327</v>
      </c>
      <c r="B260">
        <f t="shared" si="12"/>
        <v>2024</v>
      </c>
      <c r="C260" t="str">
        <f t="shared" si="13"/>
        <v>febrero</v>
      </c>
      <c r="D260" t="s">
        <v>49</v>
      </c>
      <c r="E260" t="s">
        <v>4</v>
      </c>
      <c r="F260" cm="1">
        <f t="array" ref="F260:G260">TRANSPOSE(VLOOKUP(E260,COLABORADOR!$B$5:$D$15,{2;3},0))</f>
        <v>10946132</v>
      </c>
      <c r="G260" s="1">
        <v>30482</v>
      </c>
      <c r="H260" s="3">
        <f t="shared" ca="1" si="14"/>
        <v>41</v>
      </c>
      <c r="I260" t="s">
        <v>18</v>
      </c>
      <c r="J260" t="str">
        <f>_xlfn.XLOOKUP(I260,Area!$C$5:$C$20,Area!$B$5:$B$20)</f>
        <v>Tecnología</v>
      </c>
      <c r="K260">
        <v>12</v>
      </c>
      <c r="L260" s="4">
        <f>_xlfn.XLOOKUP(I260,Area!$C$5:$C$20,Area!$D$5:$D$20)</f>
        <v>2000000</v>
      </c>
      <c r="M260" t="s">
        <v>58</v>
      </c>
      <c r="N260" s="5">
        <f t="shared" si="15"/>
        <v>24000000</v>
      </c>
    </row>
    <row r="261" spans="1:14" x14ac:dyDescent="0.3">
      <c r="A261" s="1">
        <v>45327</v>
      </c>
      <c r="B261">
        <f t="shared" ref="B261:B324" si="16">YEAR(A261)</f>
        <v>2024</v>
      </c>
      <c r="C261" t="str">
        <f t="shared" ref="C261:C324" si="17">TEXT(A261,"mmmm")</f>
        <v>febrero</v>
      </c>
      <c r="D261" t="s">
        <v>50</v>
      </c>
      <c r="E261" t="s">
        <v>5</v>
      </c>
      <c r="F261" cm="1">
        <f t="array" ref="F261:G261">TRANSPOSE(VLOOKUP(E261,COLABORADOR!$B$5:$D$15,{2;3},0))</f>
        <v>11120413</v>
      </c>
      <c r="G261" s="1">
        <v>34866</v>
      </c>
      <c r="H261" s="3">
        <f t="shared" ref="H261:H324" ca="1" si="18">YEAR(TODAY())-YEAR(G261)</f>
        <v>29</v>
      </c>
      <c r="I261" t="s">
        <v>19</v>
      </c>
      <c r="J261" t="str">
        <f>_xlfn.XLOOKUP(I261,Area!$C$5:$C$20,Area!$B$5:$B$20)</f>
        <v>Tecnología</v>
      </c>
      <c r="K261">
        <v>12</v>
      </c>
      <c r="L261" s="4">
        <f>_xlfn.XLOOKUP(I261,Area!$C$5:$C$20,Area!$D$5:$D$20)</f>
        <v>4000000</v>
      </c>
      <c r="M261" t="s">
        <v>59</v>
      </c>
      <c r="N261" s="5">
        <f t="shared" ref="N261:N324" si="19">K261*L261</f>
        <v>48000000</v>
      </c>
    </row>
    <row r="262" spans="1:14" x14ac:dyDescent="0.3">
      <c r="A262" s="1">
        <v>45327</v>
      </c>
      <c r="B262">
        <f t="shared" si="16"/>
        <v>2024</v>
      </c>
      <c r="C262" t="str">
        <f t="shared" si="17"/>
        <v>febrero</v>
      </c>
      <c r="D262" t="s">
        <v>51</v>
      </c>
      <c r="E262" t="s">
        <v>6</v>
      </c>
      <c r="F262" cm="1">
        <f t="array" ref="F262:G262">TRANSPOSE(VLOOKUP(E262,COLABORADOR!$B$5:$D$15,{2;3},0))</f>
        <v>10238431</v>
      </c>
      <c r="G262" s="1">
        <v>35963</v>
      </c>
      <c r="H262" s="3">
        <f t="shared" ca="1" si="18"/>
        <v>26</v>
      </c>
      <c r="I262" t="s">
        <v>20</v>
      </c>
      <c r="J262" t="str">
        <f>_xlfn.XLOOKUP(I262,Area!$C$5:$C$20,Area!$B$5:$B$20)</f>
        <v>Tecnología</v>
      </c>
      <c r="K262">
        <v>12</v>
      </c>
      <c r="L262" s="4">
        <f>_xlfn.XLOOKUP(I262,Area!$C$5:$C$20,Area!$D$5:$D$20)</f>
        <v>800000</v>
      </c>
      <c r="M262" t="s">
        <v>59</v>
      </c>
      <c r="N262" s="5">
        <f t="shared" si="19"/>
        <v>9600000</v>
      </c>
    </row>
    <row r="263" spans="1:14" x14ac:dyDescent="0.3">
      <c r="A263" s="1">
        <v>45327</v>
      </c>
      <c r="B263">
        <f t="shared" si="16"/>
        <v>2024</v>
      </c>
      <c r="C263" t="str">
        <f t="shared" si="17"/>
        <v>febrero</v>
      </c>
      <c r="D263" t="s">
        <v>52</v>
      </c>
      <c r="E263" t="s">
        <v>7</v>
      </c>
      <c r="F263" cm="1">
        <f t="array" ref="F263:G263">TRANSPOSE(VLOOKUP(E263,COLABORADOR!$B$5:$D$15,{2;3},0))</f>
        <v>10873390</v>
      </c>
      <c r="G263" s="1">
        <v>35234</v>
      </c>
      <c r="H263" s="3">
        <f t="shared" ca="1" si="18"/>
        <v>28</v>
      </c>
      <c r="I263" t="s">
        <v>21</v>
      </c>
      <c r="J263" t="str">
        <f>_xlfn.XLOOKUP(I263,Area!$C$5:$C$20,Area!$B$5:$B$20)</f>
        <v>Tecnología</v>
      </c>
      <c r="K263">
        <v>10</v>
      </c>
      <c r="L263" s="4">
        <f>_xlfn.XLOOKUP(I263,Area!$C$5:$C$20,Area!$D$5:$D$20)</f>
        <v>600000</v>
      </c>
      <c r="M263" t="s">
        <v>59</v>
      </c>
      <c r="N263" s="5">
        <f t="shared" si="19"/>
        <v>6000000</v>
      </c>
    </row>
    <row r="264" spans="1:14" x14ac:dyDescent="0.3">
      <c r="A264" s="1">
        <v>45328</v>
      </c>
      <c r="B264">
        <f t="shared" si="16"/>
        <v>2024</v>
      </c>
      <c r="C264" t="str">
        <f t="shared" si="17"/>
        <v>febrero</v>
      </c>
      <c r="D264" t="s">
        <v>53</v>
      </c>
      <c r="E264" t="s">
        <v>8</v>
      </c>
      <c r="F264" cm="1">
        <f t="array" ref="F264:G264">TRANSPOSE(VLOOKUP(E264,COLABORADOR!$B$5:$D$15,{2;3},0))</f>
        <v>11891527</v>
      </c>
      <c r="G264" s="1">
        <v>32892</v>
      </c>
      <c r="H264" s="3">
        <f t="shared" ca="1" si="18"/>
        <v>34</v>
      </c>
      <c r="I264" t="s">
        <v>22</v>
      </c>
      <c r="J264" t="str">
        <f>_xlfn.XLOOKUP(I264,Area!$C$5:$C$20,Area!$B$5:$B$20)</f>
        <v>Tecnología</v>
      </c>
      <c r="K264">
        <v>19</v>
      </c>
      <c r="L264" s="4">
        <f>_xlfn.XLOOKUP(I264,Area!$C$5:$C$20,Area!$D$5:$D$20)</f>
        <v>500000</v>
      </c>
      <c r="M264" t="s">
        <v>59</v>
      </c>
      <c r="N264" s="5">
        <f t="shared" si="19"/>
        <v>9500000</v>
      </c>
    </row>
    <row r="265" spans="1:14" x14ac:dyDescent="0.3">
      <c r="A265" s="1">
        <v>45328</v>
      </c>
      <c r="B265">
        <f t="shared" si="16"/>
        <v>2024</v>
      </c>
      <c r="C265" t="str">
        <f t="shared" si="17"/>
        <v>febrero</v>
      </c>
      <c r="D265" t="s">
        <v>54</v>
      </c>
      <c r="E265" t="s">
        <v>9</v>
      </c>
      <c r="F265" cm="1">
        <f t="array" ref="F265:G265">TRANSPOSE(VLOOKUP(E265,COLABORADOR!$B$5:$D$15,{2;3},0))</f>
        <v>10974143</v>
      </c>
      <c r="G265" s="1">
        <v>33074</v>
      </c>
      <c r="H265" s="3">
        <f t="shared" ca="1" si="18"/>
        <v>34</v>
      </c>
      <c r="I265" t="s">
        <v>24</v>
      </c>
      <c r="J265" t="str">
        <f>_xlfn.XLOOKUP(I265,Area!$C$5:$C$20,Area!$B$5:$B$20)</f>
        <v>Textil</v>
      </c>
      <c r="K265">
        <v>10</v>
      </c>
      <c r="L265" s="4">
        <f>_xlfn.XLOOKUP(I265,Area!$C$5:$C$20,Area!$D$5:$D$20)</f>
        <v>100000</v>
      </c>
      <c r="M265" t="s">
        <v>59</v>
      </c>
      <c r="N265" s="5">
        <f t="shared" si="19"/>
        <v>1000000</v>
      </c>
    </row>
    <row r="266" spans="1:14" x14ac:dyDescent="0.3">
      <c r="A266" s="1">
        <v>45328</v>
      </c>
      <c r="B266">
        <f t="shared" si="16"/>
        <v>2024</v>
      </c>
      <c r="C266" t="str">
        <f t="shared" si="17"/>
        <v>febrero</v>
      </c>
      <c r="D266" t="s">
        <v>55</v>
      </c>
      <c r="E266" t="s">
        <v>10</v>
      </c>
      <c r="F266" cm="1">
        <f t="array" ref="F266:G266">TRANSPOSE(VLOOKUP(E266,COLABORADOR!$B$5:$D$15,{2;3},0))</f>
        <v>12147920</v>
      </c>
      <c r="G266" s="1">
        <v>32953</v>
      </c>
      <c r="H266" s="3">
        <f t="shared" ca="1" si="18"/>
        <v>34</v>
      </c>
      <c r="I266" t="s">
        <v>25</v>
      </c>
      <c r="J266" t="str">
        <f>_xlfn.XLOOKUP(I266,Area!$C$5:$C$20,Area!$B$5:$B$20)</f>
        <v>Textil</v>
      </c>
      <c r="K266">
        <v>15</v>
      </c>
      <c r="L266" s="4">
        <f>_xlfn.XLOOKUP(I266,Area!$C$5:$C$20,Area!$D$5:$D$20)</f>
        <v>250000</v>
      </c>
      <c r="M266" t="s">
        <v>58</v>
      </c>
      <c r="N266" s="5">
        <f t="shared" si="19"/>
        <v>3750000</v>
      </c>
    </row>
    <row r="267" spans="1:14" x14ac:dyDescent="0.3">
      <c r="A267" s="1">
        <v>45328</v>
      </c>
      <c r="B267">
        <f t="shared" si="16"/>
        <v>2024</v>
      </c>
      <c r="C267" t="str">
        <f t="shared" si="17"/>
        <v>febrero</v>
      </c>
      <c r="D267" t="s">
        <v>56</v>
      </c>
      <c r="E267" t="s">
        <v>11</v>
      </c>
      <c r="F267" cm="1">
        <f t="array" ref="F267:G267">TRANSPOSE(VLOOKUP(E267,COLABORADOR!$B$5:$D$15,{2;3},0))</f>
        <v>12638169</v>
      </c>
      <c r="G267" s="1">
        <v>32985</v>
      </c>
      <c r="H267" s="3">
        <f t="shared" ca="1" si="18"/>
        <v>34</v>
      </c>
      <c r="I267" t="s">
        <v>26</v>
      </c>
      <c r="J267" t="str">
        <f>_xlfn.XLOOKUP(I267,Area!$C$5:$C$20,Area!$B$5:$B$20)</f>
        <v>Textil</v>
      </c>
      <c r="K267">
        <v>20</v>
      </c>
      <c r="L267" s="4">
        <f>_xlfn.XLOOKUP(I267,Area!$C$5:$C$20,Area!$D$5:$D$20)</f>
        <v>500000</v>
      </c>
      <c r="M267" t="s">
        <v>58</v>
      </c>
      <c r="N267" s="5">
        <f t="shared" si="19"/>
        <v>10000000</v>
      </c>
    </row>
    <row r="268" spans="1:14" x14ac:dyDescent="0.3">
      <c r="A268" s="1">
        <v>45328</v>
      </c>
      <c r="B268">
        <f t="shared" si="16"/>
        <v>2024</v>
      </c>
      <c r="C268" t="str">
        <f t="shared" si="17"/>
        <v>febrero</v>
      </c>
      <c r="D268" t="s">
        <v>49</v>
      </c>
      <c r="E268" t="s">
        <v>1</v>
      </c>
      <c r="F268" cm="1">
        <f t="array" ref="F268:G268">TRANSPOSE(VLOOKUP(E268,COLABORADOR!$B$5:$D$15,{2;3},0))</f>
        <v>10753419</v>
      </c>
      <c r="G268" s="1">
        <v>33036</v>
      </c>
      <c r="H268" s="3">
        <f t="shared" ca="1" si="18"/>
        <v>34</v>
      </c>
      <c r="I268" t="s">
        <v>27</v>
      </c>
      <c r="J268" t="str">
        <f>_xlfn.XLOOKUP(I268,Area!$C$5:$C$20,Area!$B$5:$B$20)</f>
        <v>Textil</v>
      </c>
      <c r="K268">
        <v>17</v>
      </c>
      <c r="L268" s="4">
        <f>_xlfn.XLOOKUP(I268,Area!$C$5:$C$20,Area!$D$5:$D$20)</f>
        <v>180000</v>
      </c>
      <c r="M268" t="s">
        <v>58</v>
      </c>
      <c r="N268" s="5">
        <f t="shared" si="19"/>
        <v>3060000</v>
      </c>
    </row>
    <row r="269" spans="1:14" x14ac:dyDescent="0.3">
      <c r="A269" s="1">
        <v>45328</v>
      </c>
      <c r="B269">
        <f t="shared" si="16"/>
        <v>2024</v>
      </c>
      <c r="C269" t="str">
        <f t="shared" si="17"/>
        <v>febrero</v>
      </c>
      <c r="D269" t="s">
        <v>50</v>
      </c>
      <c r="E269" t="s">
        <v>2</v>
      </c>
      <c r="F269" cm="1">
        <f t="array" ref="F269:G269">TRANSPOSE(VLOOKUP(E269,COLABORADOR!$B$5:$D$15,{2;3},0))</f>
        <v>12288359</v>
      </c>
      <c r="G269" s="1">
        <v>33768</v>
      </c>
      <c r="H269" s="3">
        <f t="shared" ca="1" si="18"/>
        <v>32</v>
      </c>
      <c r="I269" t="s">
        <v>28</v>
      </c>
      <c r="J269" t="str">
        <f>_xlfn.XLOOKUP(I269,Area!$C$5:$C$20,Area!$B$5:$B$20)</f>
        <v>Textil</v>
      </c>
      <c r="K269">
        <v>18</v>
      </c>
      <c r="L269" s="4">
        <f>_xlfn.XLOOKUP(I269,Area!$C$5:$C$20,Area!$D$5:$D$20)</f>
        <v>80000</v>
      </c>
      <c r="M269" t="s">
        <v>57</v>
      </c>
      <c r="N269" s="5">
        <f t="shared" si="19"/>
        <v>1440000</v>
      </c>
    </row>
    <row r="270" spans="1:14" x14ac:dyDescent="0.3">
      <c r="A270" s="1">
        <v>45328</v>
      </c>
      <c r="B270">
        <f t="shared" si="16"/>
        <v>2024</v>
      </c>
      <c r="C270" t="str">
        <f t="shared" si="17"/>
        <v>febrero</v>
      </c>
      <c r="D270" t="s">
        <v>51</v>
      </c>
      <c r="E270" t="s">
        <v>3</v>
      </c>
      <c r="F270" cm="1">
        <f t="array" ref="F270:G270">TRANSPOSE(VLOOKUP(E270,COLABORADOR!$B$5:$D$15,{2;3},0))</f>
        <v>11292119</v>
      </c>
      <c r="G270" s="1">
        <v>31212</v>
      </c>
      <c r="H270" s="3">
        <f t="shared" ca="1" si="18"/>
        <v>39</v>
      </c>
      <c r="I270" t="s">
        <v>30</v>
      </c>
      <c r="J270" t="str">
        <f>_xlfn.XLOOKUP(I270,Area!$C$5:$C$20,Area!$B$5:$B$20)</f>
        <v>Muebles</v>
      </c>
      <c r="K270">
        <v>16</v>
      </c>
      <c r="L270" s="4">
        <f>_xlfn.XLOOKUP(I270,Area!$C$5:$C$20,Area!$D$5:$D$20)</f>
        <v>600000</v>
      </c>
      <c r="M270" t="s">
        <v>59</v>
      </c>
      <c r="N270" s="5">
        <f t="shared" si="19"/>
        <v>9600000</v>
      </c>
    </row>
    <row r="271" spans="1:14" x14ac:dyDescent="0.3">
      <c r="A271" s="1">
        <v>45328</v>
      </c>
      <c r="B271">
        <f t="shared" si="16"/>
        <v>2024</v>
      </c>
      <c r="C271" t="str">
        <f t="shared" si="17"/>
        <v>febrero</v>
      </c>
      <c r="D271" t="s">
        <v>52</v>
      </c>
      <c r="E271" t="s">
        <v>4</v>
      </c>
      <c r="F271" cm="1">
        <f t="array" ref="F271:G271">TRANSPOSE(VLOOKUP(E271,COLABORADOR!$B$5:$D$15,{2;3},0))</f>
        <v>10946132</v>
      </c>
      <c r="G271" s="1">
        <v>30482</v>
      </c>
      <c r="H271" s="3">
        <f t="shared" ca="1" si="18"/>
        <v>41</v>
      </c>
      <c r="I271" t="s">
        <v>31</v>
      </c>
      <c r="J271" t="str">
        <f>_xlfn.XLOOKUP(I271,Area!$C$5:$C$20,Area!$B$5:$B$20)</f>
        <v>Muebles</v>
      </c>
      <c r="K271">
        <v>20</v>
      </c>
      <c r="L271" s="4">
        <f>_xlfn.XLOOKUP(I271,Area!$C$5:$C$20,Area!$D$5:$D$20)</f>
        <v>200000</v>
      </c>
      <c r="M271" t="s">
        <v>59</v>
      </c>
      <c r="N271" s="5">
        <f t="shared" si="19"/>
        <v>4000000</v>
      </c>
    </row>
    <row r="272" spans="1:14" x14ac:dyDescent="0.3">
      <c r="A272" s="1">
        <v>45328</v>
      </c>
      <c r="B272">
        <f t="shared" si="16"/>
        <v>2024</v>
      </c>
      <c r="C272" t="str">
        <f t="shared" si="17"/>
        <v>febrero</v>
      </c>
      <c r="D272" t="s">
        <v>53</v>
      </c>
      <c r="E272" t="s">
        <v>5</v>
      </c>
      <c r="F272" cm="1">
        <f t="array" ref="F272:G272">TRANSPOSE(VLOOKUP(E272,COLABORADOR!$B$5:$D$15,{2;3},0))</f>
        <v>11120413</v>
      </c>
      <c r="G272" s="1">
        <v>34866</v>
      </c>
      <c r="H272" s="3">
        <f t="shared" ca="1" si="18"/>
        <v>29</v>
      </c>
      <c r="I272" t="s">
        <v>32</v>
      </c>
      <c r="J272" t="str">
        <f>_xlfn.XLOOKUP(I272,Area!$C$5:$C$20,Area!$B$5:$B$20)</f>
        <v>Muebles</v>
      </c>
      <c r="K272">
        <v>20</v>
      </c>
      <c r="L272" s="4">
        <f>_xlfn.XLOOKUP(I272,Area!$C$5:$C$20,Area!$D$5:$D$20)</f>
        <v>550000</v>
      </c>
      <c r="M272" t="s">
        <v>59</v>
      </c>
      <c r="N272" s="5">
        <f t="shared" si="19"/>
        <v>11000000</v>
      </c>
    </row>
    <row r="273" spans="1:14" x14ac:dyDescent="0.3">
      <c r="A273" s="1">
        <v>45328</v>
      </c>
      <c r="B273">
        <f t="shared" si="16"/>
        <v>2024</v>
      </c>
      <c r="C273" t="str">
        <f t="shared" si="17"/>
        <v>febrero</v>
      </c>
      <c r="D273" t="s">
        <v>54</v>
      </c>
      <c r="E273" t="s">
        <v>6</v>
      </c>
      <c r="F273" cm="1">
        <f t="array" ref="F273:G273">TRANSPOSE(VLOOKUP(E273,COLABORADOR!$B$5:$D$15,{2;3},0))</f>
        <v>10238431</v>
      </c>
      <c r="G273" s="1">
        <v>35963</v>
      </c>
      <c r="H273" s="3">
        <f t="shared" ca="1" si="18"/>
        <v>26</v>
      </c>
      <c r="I273" t="s">
        <v>33</v>
      </c>
      <c r="J273" t="str">
        <f>_xlfn.XLOOKUP(I273,Area!$C$5:$C$20,Area!$B$5:$B$20)</f>
        <v>Muebles</v>
      </c>
      <c r="K273">
        <v>16</v>
      </c>
      <c r="L273" s="4">
        <f>_xlfn.XLOOKUP(I273,Area!$C$5:$C$20,Area!$D$5:$D$20)</f>
        <v>2300000</v>
      </c>
      <c r="M273" t="s">
        <v>59</v>
      </c>
      <c r="N273" s="5">
        <f t="shared" si="19"/>
        <v>36800000</v>
      </c>
    </row>
    <row r="274" spans="1:14" x14ac:dyDescent="0.3">
      <c r="A274" s="1">
        <v>45329</v>
      </c>
      <c r="B274">
        <f t="shared" si="16"/>
        <v>2024</v>
      </c>
      <c r="C274" t="str">
        <f t="shared" si="17"/>
        <v>febrero</v>
      </c>
      <c r="D274" t="s">
        <v>55</v>
      </c>
      <c r="E274" t="s">
        <v>7</v>
      </c>
      <c r="F274" cm="1">
        <f t="array" ref="F274:G274">TRANSPOSE(VLOOKUP(E274,COLABORADOR!$B$5:$D$15,{2;3},0))</f>
        <v>10873390</v>
      </c>
      <c r="G274" s="1">
        <v>35234</v>
      </c>
      <c r="H274" s="3">
        <f t="shared" ca="1" si="18"/>
        <v>28</v>
      </c>
      <c r="I274" t="s">
        <v>34</v>
      </c>
      <c r="J274" t="str">
        <f>_xlfn.XLOOKUP(I274,Area!$C$5:$C$20,Area!$B$5:$B$20)</f>
        <v>Muebles</v>
      </c>
      <c r="K274">
        <v>11</v>
      </c>
      <c r="L274" s="4">
        <f>_xlfn.XLOOKUP(I274,Area!$C$5:$C$20,Area!$D$5:$D$20)</f>
        <v>3200000</v>
      </c>
      <c r="M274" t="s">
        <v>58</v>
      </c>
      <c r="N274" s="5">
        <f t="shared" si="19"/>
        <v>35200000</v>
      </c>
    </row>
    <row r="275" spans="1:14" x14ac:dyDescent="0.3">
      <c r="A275" s="1">
        <v>45329</v>
      </c>
      <c r="B275">
        <f t="shared" si="16"/>
        <v>2024</v>
      </c>
      <c r="C275" t="str">
        <f t="shared" si="17"/>
        <v>febrero</v>
      </c>
      <c r="D275" t="s">
        <v>56</v>
      </c>
      <c r="E275" t="s">
        <v>8</v>
      </c>
      <c r="F275" cm="1">
        <f t="array" ref="F275:G275">TRANSPOSE(VLOOKUP(E275,COLABORADOR!$B$5:$D$15,{2;3},0))</f>
        <v>11891527</v>
      </c>
      <c r="G275" s="1">
        <v>32892</v>
      </c>
      <c r="H275" s="3">
        <f t="shared" ca="1" si="18"/>
        <v>34</v>
      </c>
      <c r="I275" t="s">
        <v>35</v>
      </c>
      <c r="J275" t="str">
        <f>_xlfn.XLOOKUP(I275,Area!$C$5:$C$20,Area!$B$5:$B$20)</f>
        <v>Muebles</v>
      </c>
      <c r="K275">
        <v>11</v>
      </c>
      <c r="L275" s="4">
        <f>_xlfn.XLOOKUP(I275,Area!$C$5:$C$20,Area!$D$5:$D$20)</f>
        <v>1500000</v>
      </c>
      <c r="M275" t="s">
        <v>59</v>
      </c>
      <c r="N275" s="5">
        <f t="shared" si="19"/>
        <v>16500000</v>
      </c>
    </row>
    <row r="276" spans="1:14" x14ac:dyDescent="0.3">
      <c r="A276" s="1">
        <v>45329</v>
      </c>
      <c r="B276">
        <f t="shared" si="16"/>
        <v>2024</v>
      </c>
      <c r="C276" t="str">
        <f t="shared" si="17"/>
        <v>febrero</v>
      </c>
      <c r="D276" t="s">
        <v>49</v>
      </c>
      <c r="E276" t="s">
        <v>9</v>
      </c>
      <c r="F276" cm="1">
        <f t="array" ref="F276:G276">TRANSPOSE(VLOOKUP(E276,COLABORADOR!$B$5:$D$15,{2;3},0))</f>
        <v>10974143</v>
      </c>
      <c r="G276" s="1">
        <v>33074</v>
      </c>
      <c r="H276" s="3">
        <f t="shared" ca="1" si="18"/>
        <v>34</v>
      </c>
      <c r="I276" t="s">
        <v>18</v>
      </c>
      <c r="J276" t="str">
        <f>_xlfn.XLOOKUP(I276,Area!$C$5:$C$20,Area!$B$5:$B$20)</f>
        <v>Tecnología</v>
      </c>
      <c r="K276">
        <v>18</v>
      </c>
      <c r="L276" s="4">
        <f>_xlfn.XLOOKUP(I276,Area!$C$5:$C$20,Area!$D$5:$D$20)</f>
        <v>2000000</v>
      </c>
      <c r="M276" t="s">
        <v>58</v>
      </c>
      <c r="N276" s="5">
        <f t="shared" si="19"/>
        <v>36000000</v>
      </c>
    </row>
    <row r="277" spans="1:14" x14ac:dyDescent="0.3">
      <c r="A277" s="1">
        <v>45329</v>
      </c>
      <c r="B277">
        <f t="shared" si="16"/>
        <v>2024</v>
      </c>
      <c r="C277" t="str">
        <f t="shared" si="17"/>
        <v>febrero</v>
      </c>
      <c r="D277" t="s">
        <v>50</v>
      </c>
      <c r="E277" t="s">
        <v>10</v>
      </c>
      <c r="F277" cm="1">
        <f t="array" ref="F277:G277">TRANSPOSE(VLOOKUP(E277,COLABORADOR!$B$5:$D$15,{2;3},0))</f>
        <v>12147920</v>
      </c>
      <c r="G277" s="1">
        <v>32953</v>
      </c>
      <c r="H277" s="3">
        <f t="shared" ca="1" si="18"/>
        <v>34</v>
      </c>
      <c r="I277" t="s">
        <v>19</v>
      </c>
      <c r="J277" t="str">
        <f>_xlfn.XLOOKUP(I277,Area!$C$5:$C$20,Area!$B$5:$B$20)</f>
        <v>Tecnología</v>
      </c>
      <c r="K277">
        <v>15</v>
      </c>
      <c r="L277" s="4">
        <f>_xlfn.XLOOKUP(I277,Area!$C$5:$C$20,Area!$D$5:$D$20)</f>
        <v>4000000</v>
      </c>
      <c r="M277" t="s">
        <v>58</v>
      </c>
      <c r="N277" s="5">
        <f t="shared" si="19"/>
        <v>60000000</v>
      </c>
    </row>
    <row r="278" spans="1:14" x14ac:dyDescent="0.3">
      <c r="A278" s="1">
        <v>45329</v>
      </c>
      <c r="B278">
        <f t="shared" si="16"/>
        <v>2024</v>
      </c>
      <c r="C278" t="str">
        <f t="shared" si="17"/>
        <v>febrero</v>
      </c>
      <c r="D278" t="s">
        <v>51</v>
      </c>
      <c r="E278" t="s">
        <v>11</v>
      </c>
      <c r="F278" cm="1">
        <f t="array" ref="F278:G278">TRANSPOSE(VLOOKUP(E278,COLABORADOR!$B$5:$D$15,{2;3},0))</f>
        <v>12638169</v>
      </c>
      <c r="G278" s="1">
        <v>32985</v>
      </c>
      <c r="H278" s="3">
        <f t="shared" ca="1" si="18"/>
        <v>34</v>
      </c>
      <c r="I278" t="s">
        <v>20</v>
      </c>
      <c r="J278" t="str">
        <f>_xlfn.XLOOKUP(I278,Area!$C$5:$C$20,Area!$B$5:$B$20)</f>
        <v>Tecnología</v>
      </c>
      <c r="K278">
        <v>19</v>
      </c>
      <c r="L278" s="4">
        <f>_xlfn.XLOOKUP(I278,Area!$C$5:$C$20,Area!$D$5:$D$20)</f>
        <v>800000</v>
      </c>
      <c r="M278" t="s">
        <v>58</v>
      </c>
      <c r="N278" s="5">
        <f t="shared" si="19"/>
        <v>15200000</v>
      </c>
    </row>
    <row r="279" spans="1:14" x14ac:dyDescent="0.3">
      <c r="A279" s="1">
        <v>45329</v>
      </c>
      <c r="B279">
        <f t="shared" si="16"/>
        <v>2024</v>
      </c>
      <c r="C279" t="str">
        <f t="shared" si="17"/>
        <v>febrero</v>
      </c>
      <c r="D279" t="s">
        <v>52</v>
      </c>
      <c r="E279" t="s">
        <v>1</v>
      </c>
      <c r="F279" cm="1">
        <f t="array" ref="F279:G279">TRANSPOSE(VLOOKUP(E279,COLABORADOR!$B$5:$D$15,{2;3},0))</f>
        <v>10753419</v>
      </c>
      <c r="G279" s="1">
        <v>33036</v>
      </c>
      <c r="H279" s="3">
        <f t="shared" ca="1" si="18"/>
        <v>34</v>
      </c>
      <c r="I279" t="s">
        <v>21</v>
      </c>
      <c r="J279" t="str">
        <f>_xlfn.XLOOKUP(I279,Area!$C$5:$C$20,Area!$B$5:$B$20)</f>
        <v>Tecnología</v>
      </c>
      <c r="K279">
        <v>15</v>
      </c>
      <c r="L279" s="4">
        <f>_xlfn.XLOOKUP(I279,Area!$C$5:$C$20,Area!$D$5:$D$20)</f>
        <v>600000</v>
      </c>
      <c r="M279" t="s">
        <v>58</v>
      </c>
      <c r="N279" s="5">
        <f t="shared" si="19"/>
        <v>9000000</v>
      </c>
    </row>
    <row r="280" spans="1:14" x14ac:dyDescent="0.3">
      <c r="A280" s="1">
        <v>45329</v>
      </c>
      <c r="B280">
        <f t="shared" si="16"/>
        <v>2024</v>
      </c>
      <c r="C280" t="str">
        <f t="shared" si="17"/>
        <v>febrero</v>
      </c>
      <c r="D280" t="s">
        <v>53</v>
      </c>
      <c r="E280" t="s">
        <v>2</v>
      </c>
      <c r="F280" cm="1">
        <f t="array" ref="F280:G280">TRANSPOSE(VLOOKUP(E280,COLABORADOR!$B$5:$D$15,{2;3},0))</f>
        <v>12288359</v>
      </c>
      <c r="G280" s="1">
        <v>33768</v>
      </c>
      <c r="H280" s="3">
        <f t="shared" ca="1" si="18"/>
        <v>32</v>
      </c>
      <c r="I280" t="s">
        <v>22</v>
      </c>
      <c r="J280" t="str">
        <f>_xlfn.XLOOKUP(I280,Area!$C$5:$C$20,Area!$B$5:$B$20)</f>
        <v>Tecnología</v>
      </c>
      <c r="K280">
        <v>12</v>
      </c>
      <c r="L280" s="4">
        <f>_xlfn.XLOOKUP(I280,Area!$C$5:$C$20,Area!$D$5:$D$20)</f>
        <v>500000</v>
      </c>
      <c r="M280" t="s">
        <v>57</v>
      </c>
      <c r="N280" s="5">
        <f t="shared" si="19"/>
        <v>6000000</v>
      </c>
    </row>
    <row r="281" spans="1:14" x14ac:dyDescent="0.3">
      <c r="A281" s="1">
        <v>45329</v>
      </c>
      <c r="B281">
        <f t="shared" si="16"/>
        <v>2024</v>
      </c>
      <c r="C281" t="str">
        <f t="shared" si="17"/>
        <v>febrero</v>
      </c>
      <c r="D281" t="s">
        <v>54</v>
      </c>
      <c r="E281" t="s">
        <v>3</v>
      </c>
      <c r="F281" cm="1">
        <f t="array" ref="F281:G281">TRANSPOSE(VLOOKUP(E281,COLABORADOR!$B$5:$D$15,{2;3},0))</f>
        <v>11292119</v>
      </c>
      <c r="G281" s="1">
        <v>31212</v>
      </c>
      <c r="H281" s="3">
        <f t="shared" ca="1" si="18"/>
        <v>39</v>
      </c>
      <c r="I281" t="s">
        <v>24</v>
      </c>
      <c r="J281" t="str">
        <f>_xlfn.XLOOKUP(I281,Area!$C$5:$C$20,Area!$B$5:$B$20)</f>
        <v>Textil</v>
      </c>
      <c r="K281">
        <v>15</v>
      </c>
      <c r="L281" s="4">
        <f>_xlfn.XLOOKUP(I281,Area!$C$5:$C$20,Area!$D$5:$D$20)</f>
        <v>100000</v>
      </c>
      <c r="M281" t="s">
        <v>59</v>
      </c>
      <c r="N281" s="5">
        <f t="shared" si="19"/>
        <v>1500000</v>
      </c>
    </row>
    <row r="282" spans="1:14" x14ac:dyDescent="0.3">
      <c r="A282" s="1">
        <v>45329</v>
      </c>
      <c r="B282">
        <f t="shared" si="16"/>
        <v>2024</v>
      </c>
      <c r="C282" t="str">
        <f t="shared" si="17"/>
        <v>febrero</v>
      </c>
      <c r="D282" t="s">
        <v>55</v>
      </c>
      <c r="E282" t="s">
        <v>4</v>
      </c>
      <c r="F282" cm="1">
        <f t="array" ref="F282:G282">TRANSPOSE(VLOOKUP(E282,COLABORADOR!$B$5:$D$15,{2;3},0))</f>
        <v>10946132</v>
      </c>
      <c r="G282" s="1">
        <v>30482</v>
      </c>
      <c r="H282" s="3">
        <f t="shared" ca="1" si="18"/>
        <v>41</v>
      </c>
      <c r="I282" t="s">
        <v>25</v>
      </c>
      <c r="J282" t="str">
        <f>_xlfn.XLOOKUP(I282,Area!$C$5:$C$20,Area!$B$5:$B$20)</f>
        <v>Textil</v>
      </c>
      <c r="K282">
        <v>17</v>
      </c>
      <c r="L282" s="4">
        <f>_xlfn.XLOOKUP(I282,Area!$C$5:$C$20,Area!$D$5:$D$20)</f>
        <v>250000</v>
      </c>
      <c r="M282" t="s">
        <v>58</v>
      </c>
      <c r="N282" s="5">
        <f t="shared" si="19"/>
        <v>4250000</v>
      </c>
    </row>
    <row r="283" spans="1:14" x14ac:dyDescent="0.3">
      <c r="A283" s="1">
        <v>45329</v>
      </c>
      <c r="B283">
        <f t="shared" si="16"/>
        <v>2024</v>
      </c>
      <c r="C283" t="str">
        <f t="shared" si="17"/>
        <v>febrero</v>
      </c>
      <c r="D283" t="s">
        <v>56</v>
      </c>
      <c r="E283" t="s">
        <v>5</v>
      </c>
      <c r="F283" cm="1">
        <f t="array" ref="F283:G283">TRANSPOSE(VLOOKUP(E283,COLABORADOR!$B$5:$D$15,{2;3},0))</f>
        <v>11120413</v>
      </c>
      <c r="G283" s="1">
        <v>34866</v>
      </c>
      <c r="H283" s="3">
        <f t="shared" ca="1" si="18"/>
        <v>29</v>
      </c>
      <c r="I283" t="s">
        <v>26</v>
      </c>
      <c r="J283" t="str">
        <f>_xlfn.XLOOKUP(I283,Area!$C$5:$C$20,Area!$B$5:$B$20)</f>
        <v>Textil</v>
      </c>
      <c r="K283">
        <v>10</v>
      </c>
      <c r="L283" s="4">
        <f>_xlfn.XLOOKUP(I283,Area!$C$5:$C$20,Area!$D$5:$D$20)</f>
        <v>500000</v>
      </c>
      <c r="M283" t="s">
        <v>57</v>
      </c>
      <c r="N283" s="5">
        <f t="shared" si="19"/>
        <v>5000000</v>
      </c>
    </row>
    <row r="284" spans="1:14" x14ac:dyDescent="0.3">
      <c r="A284" s="1">
        <v>45330</v>
      </c>
      <c r="B284">
        <f t="shared" si="16"/>
        <v>2024</v>
      </c>
      <c r="C284" t="str">
        <f t="shared" si="17"/>
        <v>febrero</v>
      </c>
      <c r="D284" t="s">
        <v>49</v>
      </c>
      <c r="E284" t="s">
        <v>6</v>
      </c>
      <c r="F284" cm="1">
        <f t="array" ref="F284:G284">TRANSPOSE(VLOOKUP(E284,COLABORADOR!$B$5:$D$15,{2;3},0))</f>
        <v>10238431</v>
      </c>
      <c r="G284" s="1">
        <v>35963</v>
      </c>
      <c r="H284" s="3">
        <f t="shared" ca="1" si="18"/>
        <v>26</v>
      </c>
      <c r="I284" t="s">
        <v>27</v>
      </c>
      <c r="J284" t="str">
        <f>_xlfn.XLOOKUP(I284,Area!$C$5:$C$20,Area!$B$5:$B$20)</f>
        <v>Textil</v>
      </c>
      <c r="K284">
        <v>13</v>
      </c>
      <c r="L284" s="4">
        <f>_xlfn.XLOOKUP(I284,Area!$C$5:$C$20,Area!$D$5:$D$20)</f>
        <v>180000</v>
      </c>
      <c r="M284" t="s">
        <v>57</v>
      </c>
      <c r="N284" s="5">
        <f t="shared" si="19"/>
        <v>2340000</v>
      </c>
    </row>
    <row r="285" spans="1:14" x14ac:dyDescent="0.3">
      <c r="A285" s="1">
        <v>45330</v>
      </c>
      <c r="B285">
        <f t="shared" si="16"/>
        <v>2024</v>
      </c>
      <c r="C285" t="str">
        <f t="shared" si="17"/>
        <v>febrero</v>
      </c>
      <c r="D285" t="s">
        <v>50</v>
      </c>
      <c r="E285" t="s">
        <v>7</v>
      </c>
      <c r="F285" cm="1">
        <f t="array" ref="F285:G285">TRANSPOSE(VLOOKUP(E285,COLABORADOR!$B$5:$D$15,{2;3},0))</f>
        <v>10873390</v>
      </c>
      <c r="G285" s="1">
        <v>35234</v>
      </c>
      <c r="H285" s="3">
        <f t="shared" ca="1" si="18"/>
        <v>28</v>
      </c>
      <c r="I285" t="s">
        <v>28</v>
      </c>
      <c r="J285" t="str">
        <f>_xlfn.XLOOKUP(I285,Area!$C$5:$C$20,Area!$B$5:$B$20)</f>
        <v>Textil</v>
      </c>
      <c r="K285">
        <v>12</v>
      </c>
      <c r="L285" s="4">
        <f>_xlfn.XLOOKUP(I285,Area!$C$5:$C$20,Area!$D$5:$D$20)</f>
        <v>80000</v>
      </c>
      <c r="M285" t="s">
        <v>58</v>
      </c>
      <c r="N285" s="5">
        <f t="shared" si="19"/>
        <v>960000</v>
      </c>
    </row>
    <row r="286" spans="1:14" x14ac:dyDescent="0.3">
      <c r="A286" s="1">
        <v>45330</v>
      </c>
      <c r="B286">
        <f t="shared" si="16"/>
        <v>2024</v>
      </c>
      <c r="C286" t="str">
        <f t="shared" si="17"/>
        <v>febrero</v>
      </c>
      <c r="D286" t="s">
        <v>51</v>
      </c>
      <c r="E286" t="s">
        <v>8</v>
      </c>
      <c r="F286" cm="1">
        <f t="array" ref="F286:G286">TRANSPOSE(VLOOKUP(E286,COLABORADOR!$B$5:$D$15,{2;3},0))</f>
        <v>11891527</v>
      </c>
      <c r="G286" s="1">
        <v>32892</v>
      </c>
      <c r="H286" s="3">
        <f t="shared" ca="1" si="18"/>
        <v>34</v>
      </c>
      <c r="I286" t="s">
        <v>30</v>
      </c>
      <c r="J286" t="str">
        <f>_xlfn.XLOOKUP(I286,Area!$C$5:$C$20,Area!$B$5:$B$20)</f>
        <v>Muebles</v>
      </c>
      <c r="K286">
        <v>18</v>
      </c>
      <c r="L286" s="4">
        <f>_xlfn.XLOOKUP(I286,Area!$C$5:$C$20,Area!$D$5:$D$20)</f>
        <v>600000</v>
      </c>
      <c r="M286" t="s">
        <v>57</v>
      </c>
      <c r="N286" s="5">
        <f t="shared" si="19"/>
        <v>10800000</v>
      </c>
    </row>
    <row r="287" spans="1:14" x14ac:dyDescent="0.3">
      <c r="A287" s="1">
        <v>45330</v>
      </c>
      <c r="B287">
        <f t="shared" si="16"/>
        <v>2024</v>
      </c>
      <c r="C287" t="str">
        <f t="shared" si="17"/>
        <v>febrero</v>
      </c>
      <c r="D287" t="s">
        <v>52</v>
      </c>
      <c r="E287" t="s">
        <v>9</v>
      </c>
      <c r="F287" cm="1">
        <f t="array" ref="F287:G287">TRANSPOSE(VLOOKUP(E287,COLABORADOR!$B$5:$D$15,{2;3},0))</f>
        <v>10974143</v>
      </c>
      <c r="G287" s="1">
        <v>33074</v>
      </c>
      <c r="H287" s="3">
        <f t="shared" ca="1" si="18"/>
        <v>34</v>
      </c>
      <c r="I287" t="s">
        <v>31</v>
      </c>
      <c r="J287" t="str">
        <f>_xlfn.XLOOKUP(I287,Area!$C$5:$C$20,Area!$B$5:$B$20)</f>
        <v>Muebles</v>
      </c>
      <c r="K287">
        <v>10</v>
      </c>
      <c r="L287" s="4">
        <f>_xlfn.XLOOKUP(I287,Area!$C$5:$C$20,Area!$D$5:$D$20)</f>
        <v>200000</v>
      </c>
      <c r="M287" t="s">
        <v>58</v>
      </c>
      <c r="N287" s="5">
        <f t="shared" si="19"/>
        <v>2000000</v>
      </c>
    </row>
    <row r="288" spans="1:14" x14ac:dyDescent="0.3">
      <c r="A288" s="1">
        <v>45330</v>
      </c>
      <c r="B288">
        <f t="shared" si="16"/>
        <v>2024</v>
      </c>
      <c r="C288" t="str">
        <f t="shared" si="17"/>
        <v>febrero</v>
      </c>
      <c r="D288" t="s">
        <v>53</v>
      </c>
      <c r="E288" t="s">
        <v>10</v>
      </c>
      <c r="F288" cm="1">
        <f t="array" ref="F288:G288">TRANSPOSE(VLOOKUP(E288,COLABORADOR!$B$5:$D$15,{2;3},0))</f>
        <v>12147920</v>
      </c>
      <c r="G288" s="1">
        <v>32953</v>
      </c>
      <c r="H288" s="3">
        <f t="shared" ca="1" si="18"/>
        <v>34</v>
      </c>
      <c r="I288" t="s">
        <v>32</v>
      </c>
      <c r="J288" t="str">
        <f>_xlfn.XLOOKUP(I288,Area!$C$5:$C$20,Area!$B$5:$B$20)</f>
        <v>Muebles</v>
      </c>
      <c r="K288">
        <v>19</v>
      </c>
      <c r="L288" s="4">
        <f>_xlfn.XLOOKUP(I288,Area!$C$5:$C$20,Area!$D$5:$D$20)</f>
        <v>550000</v>
      </c>
      <c r="M288" t="s">
        <v>58</v>
      </c>
      <c r="N288" s="5">
        <f t="shared" si="19"/>
        <v>10450000</v>
      </c>
    </row>
    <row r="289" spans="1:14" x14ac:dyDescent="0.3">
      <c r="A289" s="1">
        <v>45330</v>
      </c>
      <c r="B289">
        <f t="shared" si="16"/>
        <v>2024</v>
      </c>
      <c r="C289" t="str">
        <f t="shared" si="17"/>
        <v>febrero</v>
      </c>
      <c r="D289" t="s">
        <v>54</v>
      </c>
      <c r="E289" t="s">
        <v>11</v>
      </c>
      <c r="F289" cm="1">
        <f t="array" ref="F289:G289">TRANSPOSE(VLOOKUP(E289,COLABORADOR!$B$5:$D$15,{2;3},0))</f>
        <v>12638169</v>
      </c>
      <c r="G289" s="1">
        <v>32985</v>
      </c>
      <c r="H289" s="3">
        <f t="shared" ca="1" si="18"/>
        <v>34</v>
      </c>
      <c r="I289" t="s">
        <v>33</v>
      </c>
      <c r="J289" t="str">
        <f>_xlfn.XLOOKUP(I289,Area!$C$5:$C$20,Area!$B$5:$B$20)</f>
        <v>Muebles</v>
      </c>
      <c r="K289">
        <v>12</v>
      </c>
      <c r="L289" s="4">
        <f>_xlfn.XLOOKUP(I289,Area!$C$5:$C$20,Area!$D$5:$D$20)</f>
        <v>2300000</v>
      </c>
      <c r="M289" t="s">
        <v>57</v>
      </c>
      <c r="N289" s="5">
        <f t="shared" si="19"/>
        <v>27600000</v>
      </c>
    </row>
    <row r="290" spans="1:14" x14ac:dyDescent="0.3">
      <c r="A290" s="1">
        <v>45330</v>
      </c>
      <c r="B290">
        <f t="shared" si="16"/>
        <v>2024</v>
      </c>
      <c r="C290" t="str">
        <f t="shared" si="17"/>
        <v>febrero</v>
      </c>
      <c r="D290" t="s">
        <v>55</v>
      </c>
      <c r="E290" t="s">
        <v>1</v>
      </c>
      <c r="F290" cm="1">
        <f t="array" ref="F290:G290">TRANSPOSE(VLOOKUP(E290,COLABORADOR!$B$5:$D$15,{2;3},0))</f>
        <v>10753419</v>
      </c>
      <c r="G290" s="1">
        <v>33036</v>
      </c>
      <c r="H290" s="3">
        <f t="shared" ca="1" si="18"/>
        <v>34</v>
      </c>
      <c r="I290" t="s">
        <v>34</v>
      </c>
      <c r="J290" t="str">
        <f>_xlfn.XLOOKUP(I290,Area!$C$5:$C$20,Area!$B$5:$B$20)</f>
        <v>Muebles</v>
      </c>
      <c r="K290">
        <v>13</v>
      </c>
      <c r="L290" s="4">
        <f>_xlfn.XLOOKUP(I290,Area!$C$5:$C$20,Area!$D$5:$D$20)</f>
        <v>3200000</v>
      </c>
      <c r="M290" t="s">
        <v>59</v>
      </c>
      <c r="N290" s="5">
        <f t="shared" si="19"/>
        <v>41600000</v>
      </c>
    </row>
    <row r="291" spans="1:14" x14ac:dyDescent="0.3">
      <c r="A291" s="1">
        <v>45330</v>
      </c>
      <c r="B291">
        <f t="shared" si="16"/>
        <v>2024</v>
      </c>
      <c r="C291" t="str">
        <f t="shared" si="17"/>
        <v>febrero</v>
      </c>
      <c r="D291" t="s">
        <v>56</v>
      </c>
      <c r="E291" t="s">
        <v>2</v>
      </c>
      <c r="F291" cm="1">
        <f t="array" ref="F291:G291">TRANSPOSE(VLOOKUP(E291,COLABORADOR!$B$5:$D$15,{2;3},0))</f>
        <v>12288359</v>
      </c>
      <c r="G291" s="1">
        <v>33768</v>
      </c>
      <c r="H291" s="3">
        <f t="shared" ca="1" si="18"/>
        <v>32</v>
      </c>
      <c r="I291" t="s">
        <v>35</v>
      </c>
      <c r="J291" t="str">
        <f>_xlfn.XLOOKUP(I291,Area!$C$5:$C$20,Area!$B$5:$B$20)</f>
        <v>Muebles</v>
      </c>
      <c r="K291">
        <v>13</v>
      </c>
      <c r="L291" s="4">
        <f>_xlfn.XLOOKUP(I291,Area!$C$5:$C$20,Area!$D$5:$D$20)</f>
        <v>1500000</v>
      </c>
      <c r="M291" t="s">
        <v>59</v>
      </c>
      <c r="N291" s="5">
        <f t="shared" si="19"/>
        <v>19500000</v>
      </c>
    </row>
    <row r="292" spans="1:14" x14ac:dyDescent="0.3">
      <c r="A292" s="1">
        <v>45330</v>
      </c>
      <c r="B292">
        <f t="shared" si="16"/>
        <v>2024</v>
      </c>
      <c r="C292" t="str">
        <f t="shared" si="17"/>
        <v>febrero</v>
      </c>
      <c r="D292" t="s">
        <v>49</v>
      </c>
      <c r="E292" t="s">
        <v>3</v>
      </c>
      <c r="F292" cm="1">
        <f t="array" ref="F292:G292">TRANSPOSE(VLOOKUP(E292,COLABORADOR!$B$5:$D$15,{2;3},0))</f>
        <v>11292119</v>
      </c>
      <c r="G292" s="1">
        <v>31212</v>
      </c>
      <c r="H292" s="3">
        <f t="shared" ca="1" si="18"/>
        <v>39</v>
      </c>
      <c r="I292" t="s">
        <v>18</v>
      </c>
      <c r="J292" t="str">
        <f>_xlfn.XLOOKUP(I292,Area!$C$5:$C$20,Area!$B$5:$B$20)</f>
        <v>Tecnología</v>
      </c>
      <c r="K292">
        <v>10</v>
      </c>
      <c r="L292" s="4">
        <f>_xlfn.XLOOKUP(I292,Area!$C$5:$C$20,Area!$D$5:$D$20)</f>
        <v>2000000</v>
      </c>
      <c r="M292" t="s">
        <v>59</v>
      </c>
      <c r="N292" s="5">
        <f t="shared" si="19"/>
        <v>20000000</v>
      </c>
    </row>
    <row r="293" spans="1:14" x14ac:dyDescent="0.3">
      <c r="A293" s="1">
        <v>45330</v>
      </c>
      <c r="B293">
        <f t="shared" si="16"/>
        <v>2024</v>
      </c>
      <c r="C293" t="str">
        <f t="shared" si="17"/>
        <v>febrero</v>
      </c>
      <c r="D293" t="s">
        <v>50</v>
      </c>
      <c r="E293" t="s">
        <v>4</v>
      </c>
      <c r="F293" cm="1">
        <f t="array" ref="F293:G293">TRANSPOSE(VLOOKUP(E293,COLABORADOR!$B$5:$D$15,{2;3},0))</f>
        <v>10946132</v>
      </c>
      <c r="G293" s="1">
        <v>30482</v>
      </c>
      <c r="H293" s="3">
        <f t="shared" ca="1" si="18"/>
        <v>41</v>
      </c>
      <c r="I293" t="s">
        <v>19</v>
      </c>
      <c r="J293" t="str">
        <f>_xlfn.XLOOKUP(I293,Area!$C$5:$C$20,Area!$B$5:$B$20)</f>
        <v>Tecnología</v>
      </c>
      <c r="K293">
        <v>18</v>
      </c>
      <c r="L293" s="4">
        <f>_xlfn.XLOOKUP(I293,Area!$C$5:$C$20,Area!$D$5:$D$20)</f>
        <v>4000000</v>
      </c>
      <c r="M293" t="s">
        <v>58</v>
      </c>
      <c r="N293" s="5">
        <f t="shared" si="19"/>
        <v>72000000</v>
      </c>
    </row>
    <row r="294" spans="1:14" x14ac:dyDescent="0.3">
      <c r="A294" s="1">
        <v>45331</v>
      </c>
      <c r="B294">
        <f t="shared" si="16"/>
        <v>2024</v>
      </c>
      <c r="C294" t="str">
        <f t="shared" si="17"/>
        <v>febrero</v>
      </c>
      <c r="D294" t="s">
        <v>51</v>
      </c>
      <c r="E294" t="s">
        <v>5</v>
      </c>
      <c r="F294" cm="1">
        <f t="array" ref="F294:G294">TRANSPOSE(VLOOKUP(E294,COLABORADOR!$B$5:$D$15,{2;3},0))</f>
        <v>11120413</v>
      </c>
      <c r="G294" s="1">
        <v>34866</v>
      </c>
      <c r="H294" s="3">
        <f t="shared" ca="1" si="18"/>
        <v>29</v>
      </c>
      <c r="I294" t="s">
        <v>20</v>
      </c>
      <c r="J294" t="str">
        <f>_xlfn.XLOOKUP(I294,Area!$C$5:$C$20,Area!$B$5:$B$20)</f>
        <v>Tecnología</v>
      </c>
      <c r="K294">
        <v>16</v>
      </c>
      <c r="L294" s="4">
        <f>_xlfn.XLOOKUP(I294,Area!$C$5:$C$20,Area!$D$5:$D$20)</f>
        <v>800000</v>
      </c>
      <c r="M294" t="s">
        <v>58</v>
      </c>
      <c r="N294" s="5">
        <f t="shared" si="19"/>
        <v>12800000</v>
      </c>
    </row>
    <row r="295" spans="1:14" x14ac:dyDescent="0.3">
      <c r="A295" s="1">
        <v>45331</v>
      </c>
      <c r="B295">
        <f t="shared" si="16"/>
        <v>2024</v>
      </c>
      <c r="C295" t="str">
        <f t="shared" si="17"/>
        <v>febrero</v>
      </c>
      <c r="D295" t="s">
        <v>52</v>
      </c>
      <c r="E295" t="s">
        <v>6</v>
      </c>
      <c r="F295" cm="1">
        <f t="array" ref="F295:G295">TRANSPOSE(VLOOKUP(E295,COLABORADOR!$B$5:$D$15,{2;3},0))</f>
        <v>10238431</v>
      </c>
      <c r="G295" s="1">
        <v>35963</v>
      </c>
      <c r="H295" s="3">
        <f t="shared" ca="1" si="18"/>
        <v>26</v>
      </c>
      <c r="I295" t="s">
        <v>21</v>
      </c>
      <c r="J295" t="str">
        <f>_xlfn.XLOOKUP(I295,Area!$C$5:$C$20,Area!$B$5:$B$20)</f>
        <v>Tecnología</v>
      </c>
      <c r="K295">
        <v>12</v>
      </c>
      <c r="L295" s="4">
        <f>_xlfn.XLOOKUP(I295,Area!$C$5:$C$20,Area!$D$5:$D$20)</f>
        <v>600000</v>
      </c>
      <c r="M295" t="s">
        <v>58</v>
      </c>
      <c r="N295" s="5">
        <f t="shared" si="19"/>
        <v>7200000</v>
      </c>
    </row>
    <row r="296" spans="1:14" x14ac:dyDescent="0.3">
      <c r="A296" s="1">
        <v>45331</v>
      </c>
      <c r="B296">
        <f t="shared" si="16"/>
        <v>2024</v>
      </c>
      <c r="C296" t="str">
        <f t="shared" si="17"/>
        <v>febrero</v>
      </c>
      <c r="D296" t="s">
        <v>53</v>
      </c>
      <c r="E296" t="s">
        <v>7</v>
      </c>
      <c r="F296" cm="1">
        <f t="array" ref="F296:G296">TRANSPOSE(VLOOKUP(E296,COLABORADOR!$B$5:$D$15,{2;3},0))</f>
        <v>10873390</v>
      </c>
      <c r="G296" s="1">
        <v>35234</v>
      </c>
      <c r="H296" s="3">
        <f t="shared" ca="1" si="18"/>
        <v>28</v>
      </c>
      <c r="I296" t="s">
        <v>22</v>
      </c>
      <c r="J296" t="str">
        <f>_xlfn.XLOOKUP(I296,Area!$C$5:$C$20,Area!$B$5:$B$20)</f>
        <v>Tecnología</v>
      </c>
      <c r="K296">
        <v>10</v>
      </c>
      <c r="L296" s="4">
        <f>_xlfn.XLOOKUP(I296,Area!$C$5:$C$20,Area!$D$5:$D$20)</f>
        <v>500000</v>
      </c>
      <c r="M296" t="s">
        <v>57</v>
      </c>
      <c r="N296" s="5">
        <f t="shared" si="19"/>
        <v>5000000</v>
      </c>
    </row>
    <row r="297" spans="1:14" x14ac:dyDescent="0.3">
      <c r="A297" s="1">
        <v>45331</v>
      </c>
      <c r="B297">
        <f t="shared" si="16"/>
        <v>2024</v>
      </c>
      <c r="C297" t="str">
        <f t="shared" si="17"/>
        <v>febrero</v>
      </c>
      <c r="D297" t="s">
        <v>54</v>
      </c>
      <c r="E297" t="s">
        <v>8</v>
      </c>
      <c r="F297" cm="1">
        <f t="array" ref="F297:G297">TRANSPOSE(VLOOKUP(E297,COLABORADOR!$B$5:$D$15,{2;3},0))</f>
        <v>11891527</v>
      </c>
      <c r="G297" s="1">
        <v>32892</v>
      </c>
      <c r="H297" s="3">
        <f t="shared" ca="1" si="18"/>
        <v>34</v>
      </c>
      <c r="I297" t="s">
        <v>24</v>
      </c>
      <c r="J297" t="str">
        <f>_xlfn.XLOOKUP(I297,Area!$C$5:$C$20,Area!$B$5:$B$20)</f>
        <v>Textil</v>
      </c>
      <c r="K297">
        <v>15</v>
      </c>
      <c r="L297" s="4">
        <f>_xlfn.XLOOKUP(I297,Area!$C$5:$C$20,Area!$D$5:$D$20)</f>
        <v>100000</v>
      </c>
      <c r="M297" t="s">
        <v>59</v>
      </c>
      <c r="N297" s="5">
        <f t="shared" si="19"/>
        <v>1500000</v>
      </c>
    </row>
    <row r="298" spans="1:14" x14ac:dyDescent="0.3">
      <c r="A298" s="1">
        <v>45331</v>
      </c>
      <c r="B298">
        <f t="shared" si="16"/>
        <v>2024</v>
      </c>
      <c r="C298" t="str">
        <f t="shared" si="17"/>
        <v>febrero</v>
      </c>
      <c r="D298" t="s">
        <v>55</v>
      </c>
      <c r="E298" t="s">
        <v>9</v>
      </c>
      <c r="F298" cm="1">
        <f t="array" ref="F298:G298">TRANSPOSE(VLOOKUP(E298,COLABORADOR!$B$5:$D$15,{2;3},0))</f>
        <v>10974143</v>
      </c>
      <c r="G298" s="1">
        <v>33074</v>
      </c>
      <c r="H298" s="3">
        <f t="shared" ca="1" si="18"/>
        <v>34</v>
      </c>
      <c r="I298" t="s">
        <v>25</v>
      </c>
      <c r="J298" t="str">
        <f>_xlfn.XLOOKUP(I298,Area!$C$5:$C$20,Area!$B$5:$B$20)</f>
        <v>Textil</v>
      </c>
      <c r="K298">
        <v>15</v>
      </c>
      <c r="L298" s="4">
        <f>_xlfn.XLOOKUP(I298,Area!$C$5:$C$20,Area!$D$5:$D$20)</f>
        <v>250000</v>
      </c>
      <c r="M298" t="s">
        <v>58</v>
      </c>
      <c r="N298" s="5">
        <f t="shared" si="19"/>
        <v>3750000</v>
      </c>
    </row>
    <row r="299" spans="1:14" x14ac:dyDescent="0.3">
      <c r="A299" s="1">
        <v>45331</v>
      </c>
      <c r="B299">
        <f t="shared" si="16"/>
        <v>2024</v>
      </c>
      <c r="C299" t="str">
        <f t="shared" si="17"/>
        <v>febrero</v>
      </c>
      <c r="D299" t="s">
        <v>56</v>
      </c>
      <c r="E299" t="s">
        <v>10</v>
      </c>
      <c r="F299" cm="1">
        <f t="array" ref="F299:G299">TRANSPOSE(VLOOKUP(E299,COLABORADOR!$B$5:$D$15,{2;3},0))</f>
        <v>12147920</v>
      </c>
      <c r="G299" s="1">
        <v>32953</v>
      </c>
      <c r="H299" s="3">
        <f t="shared" ca="1" si="18"/>
        <v>34</v>
      </c>
      <c r="I299" t="s">
        <v>26</v>
      </c>
      <c r="J299" t="str">
        <f>_xlfn.XLOOKUP(I299,Area!$C$5:$C$20,Area!$B$5:$B$20)</f>
        <v>Textil</v>
      </c>
      <c r="K299">
        <v>13</v>
      </c>
      <c r="L299" s="4">
        <f>_xlfn.XLOOKUP(I299,Area!$C$5:$C$20,Area!$D$5:$D$20)</f>
        <v>500000</v>
      </c>
      <c r="M299" t="s">
        <v>59</v>
      </c>
      <c r="N299" s="5">
        <f t="shared" si="19"/>
        <v>6500000</v>
      </c>
    </row>
    <row r="300" spans="1:14" x14ac:dyDescent="0.3">
      <c r="A300" s="1">
        <v>45331</v>
      </c>
      <c r="B300">
        <f t="shared" si="16"/>
        <v>2024</v>
      </c>
      <c r="C300" t="str">
        <f t="shared" si="17"/>
        <v>febrero</v>
      </c>
      <c r="D300" t="s">
        <v>49</v>
      </c>
      <c r="E300" t="s">
        <v>11</v>
      </c>
      <c r="F300" cm="1">
        <f t="array" ref="F300:G300">TRANSPOSE(VLOOKUP(E300,COLABORADOR!$B$5:$D$15,{2;3},0))</f>
        <v>12638169</v>
      </c>
      <c r="G300" s="1">
        <v>32985</v>
      </c>
      <c r="H300" s="3">
        <f t="shared" ca="1" si="18"/>
        <v>34</v>
      </c>
      <c r="I300" t="s">
        <v>27</v>
      </c>
      <c r="J300" t="str">
        <f>_xlfn.XLOOKUP(I300,Area!$C$5:$C$20,Area!$B$5:$B$20)</f>
        <v>Textil</v>
      </c>
      <c r="K300">
        <v>16</v>
      </c>
      <c r="L300" s="4">
        <f>_xlfn.XLOOKUP(I300,Area!$C$5:$C$20,Area!$D$5:$D$20)</f>
        <v>180000</v>
      </c>
      <c r="M300" t="s">
        <v>57</v>
      </c>
      <c r="N300" s="5">
        <f t="shared" si="19"/>
        <v>2880000</v>
      </c>
    </row>
    <row r="301" spans="1:14" x14ac:dyDescent="0.3">
      <c r="A301" s="1">
        <v>45331</v>
      </c>
      <c r="B301">
        <f t="shared" si="16"/>
        <v>2024</v>
      </c>
      <c r="C301" t="str">
        <f t="shared" si="17"/>
        <v>febrero</v>
      </c>
      <c r="D301" t="s">
        <v>50</v>
      </c>
      <c r="E301" t="s">
        <v>1</v>
      </c>
      <c r="F301" cm="1">
        <f t="array" ref="F301:G301">TRANSPOSE(VLOOKUP(E301,COLABORADOR!$B$5:$D$15,{2;3},0))</f>
        <v>10753419</v>
      </c>
      <c r="G301" s="1">
        <v>33036</v>
      </c>
      <c r="H301" s="3">
        <f t="shared" ca="1" si="18"/>
        <v>34</v>
      </c>
      <c r="I301" t="s">
        <v>28</v>
      </c>
      <c r="J301" t="str">
        <f>_xlfn.XLOOKUP(I301,Area!$C$5:$C$20,Area!$B$5:$B$20)</f>
        <v>Textil</v>
      </c>
      <c r="K301">
        <v>13</v>
      </c>
      <c r="L301" s="4">
        <f>_xlfn.XLOOKUP(I301,Area!$C$5:$C$20,Area!$D$5:$D$20)</f>
        <v>80000</v>
      </c>
      <c r="M301" t="s">
        <v>59</v>
      </c>
      <c r="N301" s="5">
        <f t="shared" si="19"/>
        <v>1040000</v>
      </c>
    </row>
    <row r="302" spans="1:14" x14ac:dyDescent="0.3">
      <c r="A302" s="1">
        <v>45331</v>
      </c>
      <c r="B302">
        <f t="shared" si="16"/>
        <v>2024</v>
      </c>
      <c r="C302" t="str">
        <f t="shared" si="17"/>
        <v>febrero</v>
      </c>
      <c r="D302" t="s">
        <v>51</v>
      </c>
      <c r="E302" t="s">
        <v>2</v>
      </c>
      <c r="F302" cm="1">
        <f t="array" ref="F302:G302">TRANSPOSE(VLOOKUP(E302,COLABORADOR!$B$5:$D$15,{2;3},0))</f>
        <v>12288359</v>
      </c>
      <c r="G302" s="1">
        <v>33768</v>
      </c>
      <c r="H302" s="3">
        <f t="shared" ca="1" si="18"/>
        <v>32</v>
      </c>
      <c r="I302" t="s">
        <v>30</v>
      </c>
      <c r="J302" t="str">
        <f>_xlfn.XLOOKUP(I302,Area!$C$5:$C$20,Area!$B$5:$B$20)</f>
        <v>Muebles</v>
      </c>
      <c r="K302">
        <v>17</v>
      </c>
      <c r="L302" s="4">
        <f>_xlfn.XLOOKUP(I302,Area!$C$5:$C$20,Area!$D$5:$D$20)</f>
        <v>600000</v>
      </c>
      <c r="M302" t="s">
        <v>57</v>
      </c>
      <c r="N302" s="5">
        <f t="shared" si="19"/>
        <v>10200000</v>
      </c>
    </row>
    <row r="303" spans="1:14" x14ac:dyDescent="0.3">
      <c r="A303" s="1">
        <v>45331</v>
      </c>
      <c r="B303">
        <f t="shared" si="16"/>
        <v>2024</v>
      </c>
      <c r="C303" t="str">
        <f t="shared" si="17"/>
        <v>febrero</v>
      </c>
      <c r="D303" t="s">
        <v>52</v>
      </c>
      <c r="E303" t="s">
        <v>3</v>
      </c>
      <c r="F303" cm="1">
        <f t="array" ref="F303:G303">TRANSPOSE(VLOOKUP(E303,COLABORADOR!$B$5:$D$15,{2;3},0))</f>
        <v>11292119</v>
      </c>
      <c r="G303" s="1">
        <v>31212</v>
      </c>
      <c r="H303" s="3">
        <f t="shared" ca="1" si="18"/>
        <v>39</v>
      </c>
      <c r="I303" t="s">
        <v>31</v>
      </c>
      <c r="J303" t="str">
        <f>_xlfn.XLOOKUP(I303,Area!$C$5:$C$20,Area!$B$5:$B$20)</f>
        <v>Muebles</v>
      </c>
      <c r="K303">
        <v>14</v>
      </c>
      <c r="L303" s="4">
        <f>_xlfn.XLOOKUP(I303,Area!$C$5:$C$20,Area!$D$5:$D$20)</f>
        <v>200000</v>
      </c>
      <c r="M303" t="s">
        <v>59</v>
      </c>
      <c r="N303" s="5">
        <f t="shared" si="19"/>
        <v>2800000</v>
      </c>
    </row>
    <row r="304" spans="1:14" x14ac:dyDescent="0.3">
      <c r="A304" s="1">
        <v>45334</v>
      </c>
      <c r="B304">
        <f t="shared" si="16"/>
        <v>2024</v>
      </c>
      <c r="C304" t="str">
        <f t="shared" si="17"/>
        <v>febrero</v>
      </c>
      <c r="D304" t="s">
        <v>53</v>
      </c>
      <c r="E304" t="s">
        <v>4</v>
      </c>
      <c r="F304" cm="1">
        <f t="array" ref="F304:G304">TRANSPOSE(VLOOKUP(E304,COLABORADOR!$B$5:$D$15,{2;3},0))</f>
        <v>10946132</v>
      </c>
      <c r="G304" s="1">
        <v>30482</v>
      </c>
      <c r="H304" s="3">
        <f t="shared" ca="1" si="18"/>
        <v>41</v>
      </c>
      <c r="I304" t="s">
        <v>32</v>
      </c>
      <c r="J304" t="str">
        <f>_xlfn.XLOOKUP(I304,Area!$C$5:$C$20,Area!$B$5:$B$20)</f>
        <v>Muebles</v>
      </c>
      <c r="K304">
        <v>11</v>
      </c>
      <c r="L304" s="4">
        <f>_xlfn.XLOOKUP(I304,Area!$C$5:$C$20,Area!$D$5:$D$20)</f>
        <v>550000</v>
      </c>
      <c r="M304" t="s">
        <v>57</v>
      </c>
      <c r="N304" s="5">
        <f t="shared" si="19"/>
        <v>6050000</v>
      </c>
    </row>
    <row r="305" spans="1:14" x14ac:dyDescent="0.3">
      <c r="A305" s="1">
        <v>45334</v>
      </c>
      <c r="B305">
        <f t="shared" si="16"/>
        <v>2024</v>
      </c>
      <c r="C305" t="str">
        <f t="shared" si="17"/>
        <v>febrero</v>
      </c>
      <c r="D305" t="s">
        <v>54</v>
      </c>
      <c r="E305" t="s">
        <v>5</v>
      </c>
      <c r="F305" cm="1">
        <f t="array" ref="F305:G305">TRANSPOSE(VLOOKUP(E305,COLABORADOR!$B$5:$D$15,{2;3},0))</f>
        <v>11120413</v>
      </c>
      <c r="G305" s="1">
        <v>34866</v>
      </c>
      <c r="H305" s="3">
        <f t="shared" ca="1" si="18"/>
        <v>29</v>
      </c>
      <c r="I305" t="s">
        <v>33</v>
      </c>
      <c r="J305" t="str">
        <f>_xlfn.XLOOKUP(I305,Area!$C$5:$C$20,Area!$B$5:$B$20)</f>
        <v>Muebles</v>
      </c>
      <c r="K305">
        <v>18</v>
      </c>
      <c r="L305" s="4">
        <f>_xlfn.XLOOKUP(I305,Area!$C$5:$C$20,Area!$D$5:$D$20)</f>
        <v>2300000</v>
      </c>
      <c r="M305" t="s">
        <v>59</v>
      </c>
      <c r="N305" s="5">
        <f t="shared" si="19"/>
        <v>41400000</v>
      </c>
    </row>
    <row r="306" spans="1:14" x14ac:dyDescent="0.3">
      <c r="A306" s="1">
        <v>45334</v>
      </c>
      <c r="B306">
        <f t="shared" si="16"/>
        <v>2024</v>
      </c>
      <c r="C306" t="str">
        <f t="shared" si="17"/>
        <v>febrero</v>
      </c>
      <c r="D306" t="s">
        <v>55</v>
      </c>
      <c r="E306" t="s">
        <v>6</v>
      </c>
      <c r="F306" cm="1">
        <f t="array" ref="F306:G306">TRANSPOSE(VLOOKUP(E306,COLABORADOR!$B$5:$D$15,{2;3},0))</f>
        <v>10238431</v>
      </c>
      <c r="G306" s="1">
        <v>35963</v>
      </c>
      <c r="H306" s="3">
        <f t="shared" ca="1" si="18"/>
        <v>26</v>
      </c>
      <c r="I306" t="s">
        <v>34</v>
      </c>
      <c r="J306" t="str">
        <f>_xlfn.XLOOKUP(I306,Area!$C$5:$C$20,Area!$B$5:$B$20)</f>
        <v>Muebles</v>
      </c>
      <c r="K306">
        <v>12</v>
      </c>
      <c r="L306" s="4">
        <f>_xlfn.XLOOKUP(I306,Area!$C$5:$C$20,Area!$D$5:$D$20)</f>
        <v>3200000</v>
      </c>
      <c r="M306" t="s">
        <v>58</v>
      </c>
      <c r="N306" s="5">
        <f t="shared" si="19"/>
        <v>38400000</v>
      </c>
    </row>
    <row r="307" spans="1:14" x14ac:dyDescent="0.3">
      <c r="A307" s="1">
        <v>45334</v>
      </c>
      <c r="B307">
        <f t="shared" si="16"/>
        <v>2024</v>
      </c>
      <c r="C307" t="str">
        <f t="shared" si="17"/>
        <v>febrero</v>
      </c>
      <c r="D307" t="s">
        <v>56</v>
      </c>
      <c r="E307" t="s">
        <v>7</v>
      </c>
      <c r="F307" cm="1">
        <f t="array" ref="F307:G307">TRANSPOSE(VLOOKUP(E307,COLABORADOR!$B$5:$D$15,{2;3},0))</f>
        <v>10873390</v>
      </c>
      <c r="G307" s="1">
        <v>35234</v>
      </c>
      <c r="H307" s="3">
        <f t="shared" ca="1" si="18"/>
        <v>28</v>
      </c>
      <c r="I307" t="s">
        <v>35</v>
      </c>
      <c r="J307" t="str">
        <f>_xlfn.XLOOKUP(I307,Area!$C$5:$C$20,Area!$B$5:$B$20)</f>
        <v>Muebles</v>
      </c>
      <c r="K307">
        <v>20</v>
      </c>
      <c r="L307" s="4">
        <f>_xlfn.XLOOKUP(I307,Area!$C$5:$C$20,Area!$D$5:$D$20)</f>
        <v>1500000</v>
      </c>
      <c r="M307" t="s">
        <v>57</v>
      </c>
      <c r="N307" s="5">
        <f t="shared" si="19"/>
        <v>30000000</v>
      </c>
    </row>
    <row r="308" spans="1:14" x14ac:dyDescent="0.3">
      <c r="A308" s="1">
        <v>45334</v>
      </c>
      <c r="B308">
        <f t="shared" si="16"/>
        <v>2024</v>
      </c>
      <c r="C308" t="str">
        <f t="shared" si="17"/>
        <v>febrero</v>
      </c>
      <c r="D308" t="s">
        <v>49</v>
      </c>
      <c r="E308" t="s">
        <v>8</v>
      </c>
      <c r="F308" cm="1">
        <f t="array" ref="F308:G308">TRANSPOSE(VLOOKUP(E308,COLABORADOR!$B$5:$D$15,{2;3},0))</f>
        <v>11891527</v>
      </c>
      <c r="G308" s="1">
        <v>32892</v>
      </c>
      <c r="H308" s="3">
        <f t="shared" ca="1" si="18"/>
        <v>34</v>
      </c>
      <c r="I308" t="s">
        <v>18</v>
      </c>
      <c r="J308" t="str">
        <f>_xlfn.XLOOKUP(I308,Area!$C$5:$C$20,Area!$B$5:$B$20)</f>
        <v>Tecnología</v>
      </c>
      <c r="K308">
        <v>16</v>
      </c>
      <c r="L308" s="4">
        <f>_xlfn.XLOOKUP(I308,Area!$C$5:$C$20,Area!$D$5:$D$20)</f>
        <v>2000000</v>
      </c>
      <c r="M308" t="s">
        <v>59</v>
      </c>
      <c r="N308" s="5">
        <f t="shared" si="19"/>
        <v>32000000</v>
      </c>
    </row>
    <row r="309" spans="1:14" x14ac:dyDescent="0.3">
      <c r="A309" s="1">
        <v>45334</v>
      </c>
      <c r="B309">
        <f t="shared" si="16"/>
        <v>2024</v>
      </c>
      <c r="C309" t="str">
        <f t="shared" si="17"/>
        <v>febrero</v>
      </c>
      <c r="D309" t="s">
        <v>50</v>
      </c>
      <c r="E309" t="s">
        <v>9</v>
      </c>
      <c r="F309" cm="1">
        <f t="array" ref="F309:G309">TRANSPOSE(VLOOKUP(E309,COLABORADOR!$B$5:$D$15,{2;3},0))</f>
        <v>10974143</v>
      </c>
      <c r="G309" s="1">
        <v>33074</v>
      </c>
      <c r="H309" s="3">
        <f t="shared" ca="1" si="18"/>
        <v>34</v>
      </c>
      <c r="I309" t="s">
        <v>19</v>
      </c>
      <c r="J309" t="str">
        <f>_xlfn.XLOOKUP(I309,Area!$C$5:$C$20,Area!$B$5:$B$20)</f>
        <v>Tecnología</v>
      </c>
      <c r="K309">
        <v>16</v>
      </c>
      <c r="L309" s="4">
        <f>_xlfn.XLOOKUP(I309,Area!$C$5:$C$20,Area!$D$5:$D$20)</f>
        <v>4000000</v>
      </c>
      <c r="M309" t="s">
        <v>58</v>
      </c>
      <c r="N309" s="5">
        <f t="shared" si="19"/>
        <v>64000000</v>
      </c>
    </row>
    <row r="310" spans="1:14" x14ac:dyDescent="0.3">
      <c r="A310" s="1">
        <v>45334</v>
      </c>
      <c r="B310">
        <f t="shared" si="16"/>
        <v>2024</v>
      </c>
      <c r="C310" t="str">
        <f t="shared" si="17"/>
        <v>febrero</v>
      </c>
      <c r="D310" t="s">
        <v>51</v>
      </c>
      <c r="E310" t="s">
        <v>10</v>
      </c>
      <c r="F310" cm="1">
        <f t="array" ref="F310:G310">TRANSPOSE(VLOOKUP(E310,COLABORADOR!$B$5:$D$15,{2;3},0))</f>
        <v>12147920</v>
      </c>
      <c r="G310" s="1">
        <v>32953</v>
      </c>
      <c r="H310" s="3">
        <f t="shared" ca="1" si="18"/>
        <v>34</v>
      </c>
      <c r="I310" t="s">
        <v>20</v>
      </c>
      <c r="J310" t="str">
        <f>_xlfn.XLOOKUP(I310,Area!$C$5:$C$20,Area!$B$5:$B$20)</f>
        <v>Tecnología</v>
      </c>
      <c r="K310">
        <v>18</v>
      </c>
      <c r="L310" s="4">
        <f>_xlfn.XLOOKUP(I310,Area!$C$5:$C$20,Area!$D$5:$D$20)</f>
        <v>800000</v>
      </c>
      <c r="M310" t="s">
        <v>59</v>
      </c>
      <c r="N310" s="5">
        <f t="shared" si="19"/>
        <v>14400000</v>
      </c>
    </row>
    <row r="311" spans="1:14" x14ac:dyDescent="0.3">
      <c r="A311" s="1">
        <v>45334</v>
      </c>
      <c r="B311">
        <f t="shared" si="16"/>
        <v>2024</v>
      </c>
      <c r="C311" t="str">
        <f t="shared" si="17"/>
        <v>febrero</v>
      </c>
      <c r="D311" t="s">
        <v>52</v>
      </c>
      <c r="E311" t="s">
        <v>11</v>
      </c>
      <c r="F311" cm="1">
        <f t="array" ref="F311:G311">TRANSPOSE(VLOOKUP(E311,COLABORADOR!$B$5:$D$15,{2;3},0))</f>
        <v>12638169</v>
      </c>
      <c r="G311" s="1">
        <v>32985</v>
      </c>
      <c r="H311" s="3">
        <f t="shared" ca="1" si="18"/>
        <v>34</v>
      </c>
      <c r="I311" t="s">
        <v>21</v>
      </c>
      <c r="J311" t="str">
        <f>_xlfn.XLOOKUP(I311,Area!$C$5:$C$20,Area!$B$5:$B$20)</f>
        <v>Tecnología</v>
      </c>
      <c r="K311">
        <v>19</v>
      </c>
      <c r="L311" s="4">
        <f>_xlfn.XLOOKUP(I311,Area!$C$5:$C$20,Area!$D$5:$D$20)</f>
        <v>600000</v>
      </c>
      <c r="M311" t="s">
        <v>58</v>
      </c>
      <c r="N311" s="5">
        <f t="shared" si="19"/>
        <v>11400000</v>
      </c>
    </row>
    <row r="312" spans="1:14" x14ac:dyDescent="0.3">
      <c r="A312" s="1">
        <v>45334</v>
      </c>
      <c r="B312">
        <f t="shared" si="16"/>
        <v>2024</v>
      </c>
      <c r="C312" t="str">
        <f t="shared" si="17"/>
        <v>febrero</v>
      </c>
      <c r="D312" t="s">
        <v>53</v>
      </c>
      <c r="E312" t="s">
        <v>1</v>
      </c>
      <c r="F312" cm="1">
        <f t="array" ref="F312:G312">TRANSPOSE(VLOOKUP(E312,COLABORADOR!$B$5:$D$15,{2;3},0))</f>
        <v>10753419</v>
      </c>
      <c r="G312" s="1">
        <v>33036</v>
      </c>
      <c r="H312" s="3">
        <f t="shared" ca="1" si="18"/>
        <v>34</v>
      </c>
      <c r="I312" t="s">
        <v>22</v>
      </c>
      <c r="J312" t="str">
        <f>_xlfn.XLOOKUP(I312,Area!$C$5:$C$20,Area!$B$5:$B$20)</f>
        <v>Tecnología</v>
      </c>
      <c r="K312">
        <v>17</v>
      </c>
      <c r="L312" s="4">
        <f>_xlfn.XLOOKUP(I312,Area!$C$5:$C$20,Area!$D$5:$D$20)</f>
        <v>500000</v>
      </c>
      <c r="M312" t="s">
        <v>59</v>
      </c>
      <c r="N312" s="5">
        <f t="shared" si="19"/>
        <v>8500000</v>
      </c>
    </row>
    <row r="313" spans="1:14" x14ac:dyDescent="0.3">
      <c r="A313" s="1">
        <v>45334</v>
      </c>
      <c r="B313">
        <f t="shared" si="16"/>
        <v>2024</v>
      </c>
      <c r="C313" t="str">
        <f t="shared" si="17"/>
        <v>febrero</v>
      </c>
      <c r="D313" t="s">
        <v>54</v>
      </c>
      <c r="E313" t="s">
        <v>2</v>
      </c>
      <c r="F313" cm="1">
        <f t="array" ref="F313:G313">TRANSPOSE(VLOOKUP(E313,COLABORADOR!$B$5:$D$15,{2;3},0))</f>
        <v>12288359</v>
      </c>
      <c r="G313" s="1">
        <v>33768</v>
      </c>
      <c r="H313" s="3">
        <f t="shared" ca="1" si="18"/>
        <v>32</v>
      </c>
      <c r="I313" t="s">
        <v>24</v>
      </c>
      <c r="J313" t="str">
        <f>_xlfn.XLOOKUP(I313,Area!$C$5:$C$20,Area!$B$5:$B$20)</f>
        <v>Textil</v>
      </c>
      <c r="K313">
        <v>12</v>
      </c>
      <c r="L313" s="4">
        <f>_xlfn.XLOOKUP(I313,Area!$C$5:$C$20,Area!$D$5:$D$20)</f>
        <v>100000</v>
      </c>
      <c r="M313" t="s">
        <v>57</v>
      </c>
      <c r="N313" s="5">
        <f t="shared" si="19"/>
        <v>1200000</v>
      </c>
    </row>
    <row r="314" spans="1:14" x14ac:dyDescent="0.3">
      <c r="A314" s="1">
        <v>45335</v>
      </c>
      <c r="B314">
        <f t="shared" si="16"/>
        <v>2024</v>
      </c>
      <c r="C314" t="str">
        <f t="shared" si="17"/>
        <v>febrero</v>
      </c>
      <c r="D314" t="s">
        <v>55</v>
      </c>
      <c r="E314" t="s">
        <v>3</v>
      </c>
      <c r="F314" cm="1">
        <f t="array" ref="F314:G314">TRANSPOSE(VLOOKUP(E314,COLABORADOR!$B$5:$D$15,{2;3},0))</f>
        <v>11292119</v>
      </c>
      <c r="G314" s="1">
        <v>31212</v>
      </c>
      <c r="H314" s="3">
        <f t="shared" ca="1" si="18"/>
        <v>39</v>
      </c>
      <c r="I314" t="s">
        <v>25</v>
      </c>
      <c r="J314" t="str">
        <f>_xlfn.XLOOKUP(I314,Area!$C$5:$C$20,Area!$B$5:$B$20)</f>
        <v>Textil</v>
      </c>
      <c r="K314">
        <v>15</v>
      </c>
      <c r="L314" s="4">
        <f>_xlfn.XLOOKUP(I314,Area!$C$5:$C$20,Area!$D$5:$D$20)</f>
        <v>250000</v>
      </c>
      <c r="M314" t="s">
        <v>57</v>
      </c>
      <c r="N314" s="5">
        <f t="shared" si="19"/>
        <v>3750000</v>
      </c>
    </row>
    <row r="315" spans="1:14" x14ac:dyDescent="0.3">
      <c r="A315" s="1">
        <v>45335</v>
      </c>
      <c r="B315">
        <f t="shared" si="16"/>
        <v>2024</v>
      </c>
      <c r="C315" t="str">
        <f t="shared" si="17"/>
        <v>febrero</v>
      </c>
      <c r="D315" t="s">
        <v>56</v>
      </c>
      <c r="E315" t="s">
        <v>4</v>
      </c>
      <c r="F315" cm="1">
        <f t="array" ref="F315:G315">TRANSPOSE(VLOOKUP(E315,COLABORADOR!$B$5:$D$15,{2;3},0))</f>
        <v>10946132</v>
      </c>
      <c r="G315" s="1">
        <v>30482</v>
      </c>
      <c r="H315" s="3">
        <f t="shared" ca="1" si="18"/>
        <v>41</v>
      </c>
      <c r="I315" t="s">
        <v>26</v>
      </c>
      <c r="J315" t="str">
        <f>_xlfn.XLOOKUP(I315,Area!$C$5:$C$20,Area!$B$5:$B$20)</f>
        <v>Textil</v>
      </c>
      <c r="K315">
        <v>18</v>
      </c>
      <c r="L315" s="4">
        <f>_xlfn.XLOOKUP(I315,Area!$C$5:$C$20,Area!$D$5:$D$20)</f>
        <v>500000</v>
      </c>
      <c r="M315" t="s">
        <v>58</v>
      </c>
      <c r="N315" s="5">
        <f t="shared" si="19"/>
        <v>9000000</v>
      </c>
    </row>
    <row r="316" spans="1:14" x14ac:dyDescent="0.3">
      <c r="A316" s="1">
        <v>45335</v>
      </c>
      <c r="B316">
        <f t="shared" si="16"/>
        <v>2024</v>
      </c>
      <c r="C316" t="str">
        <f t="shared" si="17"/>
        <v>febrero</v>
      </c>
      <c r="D316" t="s">
        <v>49</v>
      </c>
      <c r="E316" t="s">
        <v>5</v>
      </c>
      <c r="F316" cm="1">
        <f t="array" ref="F316:G316">TRANSPOSE(VLOOKUP(E316,COLABORADOR!$B$5:$D$15,{2;3},0))</f>
        <v>11120413</v>
      </c>
      <c r="G316" s="1">
        <v>34866</v>
      </c>
      <c r="H316" s="3">
        <f t="shared" ca="1" si="18"/>
        <v>29</v>
      </c>
      <c r="I316" t="s">
        <v>27</v>
      </c>
      <c r="J316" t="str">
        <f>_xlfn.XLOOKUP(I316,Area!$C$5:$C$20,Area!$B$5:$B$20)</f>
        <v>Textil</v>
      </c>
      <c r="K316">
        <v>11</v>
      </c>
      <c r="L316" s="4">
        <f>_xlfn.XLOOKUP(I316,Area!$C$5:$C$20,Area!$D$5:$D$20)</f>
        <v>180000</v>
      </c>
      <c r="M316" t="s">
        <v>59</v>
      </c>
      <c r="N316" s="5">
        <f t="shared" si="19"/>
        <v>1980000</v>
      </c>
    </row>
    <row r="317" spans="1:14" x14ac:dyDescent="0.3">
      <c r="A317" s="1">
        <v>45335</v>
      </c>
      <c r="B317">
        <f t="shared" si="16"/>
        <v>2024</v>
      </c>
      <c r="C317" t="str">
        <f t="shared" si="17"/>
        <v>febrero</v>
      </c>
      <c r="D317" t="s">
        <v>50</v>
      </c>
      <c r="E317" t="s">
        <v>6</v>
      </c>
      <c r="F317" cm="1">
        <f t="array" ref="F317:G317">TRANSPOSE(VLOOKUP(E317,COLABORADOR!$B$5:$D$15,{2;3},0))</f>
        <v>10238431</v>
      </c>
      <c r="G317" s="1">
        <v>35963</v>
      </c>
      <c r="H317" s="3">
        <f t="shared" ca="1" si="18"/>
        <v>26</v>
      </c>
      <c r="I317" t="s">
        <v>28</v>
      </c>
      <c r="J317" t="str">
        <f>_xlfn.XLOOKUP(I317,Area!$C$5:$C$20,Area!$B$5:$B$20)</f>
        <v>Textil</v>
      </c>
      <c r="K317">
        <v>11</v>
      </c>
      <c r="L317" s="4">
        <f>_xlfn.XLOOKUP(I317,Area!$C$5:$C$20,Area!$D$5:$D$20)</f>
        <v>80000</v>
      </c>
      <c r="M317" t="s">
        <v>57</v>
      </c>
      <c r="N317" s="5">
        <f t="shared" si="19"/>
        <v>880000</v>
      </c>
    </row>
    <row r="318" spans="1:14" x14ac:dyDescent="0.3">
      <c r="A318" s="1">
        <v>45335</v>
      </c>
      <c r="B318">
        <f t="shared" si="16"/>
        <v>2024</v>
      </c>
      <c r="C318" t="str">
        <f t="shared" si="17"/>
        <v>febrero</v>
      </c>
      <c r="D318" t="s">
        <v>51</v>
      </c>
      <c r="E318" t="s">
        <v>7</v>
      </c>
      <c r="F318" cm="1">
        <f t="array" ref="F318:G318">TRANSPOSE(VLOOKUP(E318,COLABORADOR!$B$5:$D$15,{2;3},0))</f>
        <v>10873390</v>
      </c>
      <c r="G318" s="1">
        <v>35234</v>
      </c>
      <c r="H318" s="3">
        <f t="shared" ca="1" si="18"/>
        <v>28</v>
      </c>
      <c r="I318" t="s">
        <v>30</v>
      </c>
      <c r="J318" t="str">
        <f>_xlfn.XLOOKUP(I318,Area!$C$5:$C$20,Area!$B$5:$B$20)</f>
        <v>Muebles</v>
      </c>
      <c r="K318">
        <v>18</v>
      </c>
      <c r="L318" s="4">
        <f>_xlfn.XLOOKUP(I318,Area!$C$5:$C$20,Area!$D$5:$D$20)</f>
        <v>600000</v>
      </c>
      <c r="M318" t="s">
        <v>57</v>
      </c>
      <c r="N318" s="5">
        <f t="shared" si="19"/>
        <v>10800000</v>
      </c>
    </row>
    <row r="319" spans="1:14" x14ac:dyDescent="0.3">
      <c r="A319" s="1">
        <v>45335</v>
      </c>
      <c r="B319">
        <f t="shared" si="16"/>
        <v>2024</v>
      </c>
      <c r="C319" t="str">
        <f t="shared" si="17"/>
        <v>febrero</v>
      </c>
      <c r="D319" t="s">
        <v>52</v>
      </c>
      <c r="E319" t="s">
        <v>8</v>
      </c>
      <c r="F319" cm="1">
        <f t="array" ref="F319:G319">TRANSPOSE(VLOOKUP(E319,COLABORADOR!$B$5:$D$15,{2;3},0))</f>
        <v>11891527</v>
      </c>
      <c r="G319" s="1">
        <v>32892</v>
      </c>
      <c r="H319" s="3">
        <f t="shared" ca="1" si="18"/>
        <v>34</v>
      </c>
      <c r="I319" t="s">
        <v>31</v>
      </c>
      <c r="J319" t="str">
        <f>_xlfn.XLOOKUP(I319,Area!$C$5:$C$20,Area!$B$5:$B$20)</f>
        <v>Muebles</v>
      </c>
      <c r="K319">
        <v>15</v>
      </c>
      <c r="L319" s="4">
        <f>_xlfn.XLOOKUP(I319,Area!$C$5:$C$20,Area!$D$5:$D$20)</f>
        <v>200000</v>
      </c>
      <c r="M319" t="s">
        <v>59</v>
      </c>
      <c r="N319" s="5">
        <f t="shared" si="19"/>
        <v>3000000</v>
      </c>
    </row>
    <row r="320" spans="1:14" x14ac:dyDescent="0.3">
      <c r="A320" s="1">
        <v>45335</v>
      </c>
      <c r="B320">
        <f t="shared" si="16"/>
        <v>2024</v>
      </c>
      <c r="C320" t="str">
        <f t="shared" si="17"/>
        <v>febrero</v>
      </c>
      <c r="D320" t="s">
        <v>53</v>
      </c>
      <c r="E320" t="s">
        <v>9</v>
      </c>
      <c r="F320" cm="1">
        <f t="array" ref="F320:G320">TRANSPOSE(VLOOKUP(E320,COLABORADOR!$B$5:$D$15,{2;3},0))</f>
        <v>10974143</v>
      </c>
      <c r="G320" s="1">
        <v>33074</v>
      </c>
      <c r="H320" s="3">
        <f t="shared" ca="1" si="18"/>
        <v>34</v>
      </c>
      <c r="I320" t="s">
        <v>32</v>
      </c>
      <c r="J320" t="str">
        <f>_xlfn.XLOOKUP(I320,Area!$C$5:$C$20,Area!$B$5:$B$20)</f>
        <v>Muebles</v>
      </c>
      <c r="K320">
        <v>19</v>
      </c>
      <c r="L320" s="4">
        <f>_xlfn.XLOOKUP(I320,Area!$C$5:$C$20,Area!$D$5:$D$20)</f>
        <v>550000</v>
      </c>
      <c r="M320" t="s">
        <v>57</v>
      </c>
      <c r="N320" s="5">
        <f t="shared" si="19"/>
        <v>10450000</v>
      </c>
    </row>
    <row r="321" spans="1:14" x14ac:dyDescent="0.3">
      <c r="A321" s="1">
        <v>45335</v>
      </c>
      <c r="B321">
        <f t="shared" si="16"/>
        <v>2024</v>
      </c>
      <c r="C321" t="str">
        <f t="shared" si="17"/>
        <v>febrero</v>
      </c>
      <c r="D321" t="s">
        <v>54</v>
      </c>
      <c r="E321" t="s">
        <v>10</v>
      </c>
      <c r="F321" cm="1">
        <f t="array" ref="F321:G321">TRANSPOSE(VLOOKUP(E321,COLABORADOR!$B$5:$D$15,{2;3},0))</f>
        <v>12147920</v>
      </c>
      <c r="G321" s="1">
        <v>32953</v>
      </c>
      <c r="H321" s="3">
        <f t="shared" ca="1" si="18"/>
        <v>34</v>
      </c>
      <c r="I321" t="s">
        <v>33</v>
      </c>
      <c r="J321" t="str">
        <f>_xlfn.XLOOKUP(I321,Area!$C$5:$C$20,Area!$B$5:$B$20)</f>
        <v>Muebles</v>
      </c>
      <c r="K321">
        <v>18</v>
      </c>
      <c r="L321" s="4">
        <f>_xlfn.XLOOKUP(I321,Area!$C$5:$C$20,Area!$D$5:$D$20)</f>
        <v>2300000</v>
      </c>
      <c r="M321" t="s">
        <v>59</v>
      </c>
      <c r="N321" s="5">
        <f t="shared" si="19"/>
        <v>41400000</v>
      </c>
    </row>
    <row r="322" spans="1:14" x14ac:dyDescent="0.3">
      <c r="A322" s="1">
        <v>45335</v>
      </c>
      <c r="B322">
        <f t="shared" si="16"/>
        <v>2024</v>
      </c>
      <c r="C322" t="str">
        <f t="shared" si="17"/>
        <v>febrero</v>
      </c>
      <c r="D322" t="s">
        <v>55</v>
      </c>
      <c r="E322" t="s">
        <v>11</v>
      </c>
      <c r="F322" cm="1">
        <f t="array" ref="F322:G322">TRANSPOSE(VLOOKUP(E322,COLABORADOR!$B$5:$D$15,{2;3},0))</f>
        <v>12638169</v>
      </c>
      <c r="G322" s="1">
        <v>32985</v>
      </c>
      <c r="H322" s="3">
        <f t="shared" ca="1" si="18"/>
        <v>34</v>
      </c>
      <c r="I322" t="s">
        <v>34</v>
      </c>
      <c r="J322" t="str">
        <f>_xlfn.XLOOKUP(I322,Area!$C$5:$C$20,Area!$B$5:$B$20)</f>
        <v>Muebles</v>
      </c>
      <c r="K322">
        <v>11</v>
      </c>
      <c r="L322" s="4">
        <f>_xlfn.XLOOKUP(I322,Area!$C$5:$C$20,Area!$D$5:$D$20)</f>
        <v>3200000</v>
      </c>
      <c r="M322" t="s">
        <v>57</v>
      </c>
      <c r="N322" s="5">
        <f t="shared" si="19"/>
        <v>35200000</v>
      </c>
    </row>
    <row r="323" spans="1:14" x14ac:dyDescent="0.3">
      <c r="A323" s="1">
        <v>45335</v>
      </c>
      <c r="B323">
        <f t="shared" si="16"/>
        <v>2024</v>
      </c>
      <c r="C323" t="str">
        <f t="shared" si="17"/>
        <v>febrero</v>
      </c>
      <c r="D323" t="s">
        <v>56</v>
      </c>
      <c r="E323" t="s">
        <v>1</v>
      </c>
      <c r="F323" cm="1">
        <f t="array" ref="F323:G323">TRANSPOSE(VLOOKUP(E323,COLABORADOR!$B$5:$D$15,{2;3},0))</f>
        <v>10753419</v>
      </c>
      <c r="G323" s="1">
        <v>33036</v>
      </c>
      <c r="H323" s="3">
        <f t="shared" ca="1" si="18"/>
        <v>34</v>
      </c>
      <c r="I323" t="s">
        <v>35</v>
      </c>
      <c r="J323" t="str">
        <f>_xlfn.XLOOKUP(I323,Area!$C$5:$C$20,Area!$B$5:$B$20)</f>
        <v>Muebles</v>
      </c>
      <c r="K323">
        <v>16</v>
      </c>
      <c r="L323" s="4">
        <f>_xlfn.XLOOKUP(I323,Area!$C$5:$C$20,Area!$D$5:$D$20)</f>
        <v>1500000</v>
      </c>
      <c r="M323" t="s">
        <v>59</v>
      </c>
      <c r="N323" s="5">
        <f t="shared" si="19"/>
        <v>24000000</v>
      </c>
    </row>
    <row r="324" spans="1:14" x14ac:dyDescent="0.3">
      <c r="A324" s="1">
        <v>45336</v>
      </c>
      <c r="B324">
        <f t="shared" si="16"/>
        <v>2024</v>
      </c>
      <c r="C324" t="str">
        <f t="shared" si="17"/>
        <v>febrero</v>
      </c>
      <c r="D324" t="s">
        <v>49</v>
      </c>
      <c r="E324" t="s">
        <v>2</v>
      </c>
      <c r="F324" cm="1">
        <f t="array" ref="F324:G324">TRANSPOSE(VLOOKUP(E324,COLABORADOR!$B$5:$D$15,{2;3},0))</f>
        <v>12288359</v>
      </c>
      <c r="G324" s="1">
        <v>33768</v>
      </c>
      <c r="H324" s="3">
        <f t="shared" ca="1" si="18"/>
        <v>32</v>
      </c>
      <c r="I324" t="s">
        <v>18</v>
      </c>
      <c r="J324" t="str">
        <f>_xlfn.XLOOKUP(I324,Area!$C$5:$C$20,Area!$B$5:$B$20)</f>
        <v>Tecnología</v>
      </c>
      <c r="K324">
        <v>18</v>
      </c>
      <c r="L324" s="4">
        <f>_xlfn.XLOOKUP(I324,Area!$C$5:$C$20,Area!$D$5:$D$20)</f>
        <v>2000000</v>
      </c>
      <c r="M324" t="s">
        <v>58</v>
      </c>
      <c r="N324" s="5">
        <f t="shared" si="19"/>
        <v>36000000</v>
      </c>
    </row>
    <row r="325" spans="1:14" x14ac:dyDescent="0.3">
      <c r="A325" s="1">
        <v>45336</v>
      </c>
      <c r="B325">
        <f t="shared" ref="B325:B388" si="20">YEAR(A325)</f>
        <v>2024</v>
      </c>
      <c r="C325" t="str">
        <f t="shared" ref="C325:C388" si="21">TEXT(A325,"mmmm")</f>
        <v>febrero</v>
      </c>
      <c r="D325" t="s">
        <v>50</v>
      </c>
      <c r="E325" t="s">
        <v>3</v>
      </c>
      <c r="F325" cm="1">
        <f t="array" ref="F325:G325">TRANSPOSE(VLOOKUP(E325,COLABORADOR!$B$5:$D$15,{2;3},0))</f>
        <v>11292119</v>
      </c>
      <c r="G325" s="1">
        <v>31212</v>
      </c>
      <c r="H325" s="3">
        <f t="shared" ref="H325:H388" ca="1" si="22">YEAR(TODAY())-YEAR(G325)</f>
        <v>39</v>
      </c>
      <c r="I325" t="s">
        <v>19</v>
      </c>
      <c r="J325" t="str">
        <f>_xlfn.XLOOKUP(I325,Area!$C$5:$C$20,Area!$B$5:$B$20)</f>
        <v>Tecnología</v>
      </c>
      <c r="K325">
        <v>18</v>
      </c>
      <c r="L325" s="4">
        <f>_xlfn.XLOOKUP(I325,Area!$C$5:$C$20,Area!$D$5:$D$20)</f>
        <v>4000000</v>
      </c>
      <c r="M325" t="s">
        <v>57</v>
      </c>
      <c r="N325" s="5">
        <f t="shared" ref="N325:N388" si="23">K325*L325</f>
        <v>72000000</v>
      </c>
    </row>
    <row r="326" spans="1:14" x14ac:dyDescent="0.3">
      <c r="A326" s="1">
        <v>45336</v>
      </c>
      <c r="B326">
        <f t="shared" si="20"/>
        <v>2024</v>
      </c>
      <c r="C326" t="str">
        <f t="shared" si="21"/>
        <v>febrero</v>
      </c>
      <c r="D326" t="s">
        <v>51</v>
      </c>
      <c r="E326" t="s">
        <v>4</v>
      </c>
      <c r="F326" cm="1">
        <f t="array" ref="F326:G326">TRANSPOSE(VLOOKUP(E326,COLABORADOR!$B$5:$D$15,{2;3},0))</f>
        <v>10946132</v>
      </c>
      <c r="G326" s="1">
        <v>30482</v>
      </c>
      <c r="H326" s="3">
        <f t="shared" ca="1" si="22"/>
        <v>41</v>
      </c>
      <c r="I326" t="s">
        <v>20</v>
      </c>
      <c r="J326" t="str">
        <f>_xlfn.XLOOKUP(I326,Area!$C$5:$C$20,Area!$B$5:$B$20)</f>
        <v>Tecnología</v>
      </c>
      <c r="K326">
        <v>17</v>
      </c>
      <c r="L326" s="4">
        <f>_xlfn.XLOOKUP(I326,Area!$C$5:$C$20,Area!$D$5:$D$20)</f>
        <v>800000</v>
      </c>
      <c r="M326" t="s">
        <v>59</v>
      </c>
      <c r="N326" s="5">
        <f t="shared" si="23"/>
        <v>13600000</v>
      </c>
    </row>
    <row r="327" spans="1:14" x14ac:dyDescent="0.3">
      <c r="A327" s="1">
        <v>45336</v>
      </c>
      <c r="B327">
        <f t="shared" si="20"/>
        <v>2024</v>
      </c>
      <c r="C327" t="str">
        <f t="shared" si="21"/>
        <v>febrero</v>
      </c>
      <c r="D327" t="s">
        <v>52</v>
      </c>
      <c r="E327" t="s">
        <v>5</v>
      </c>
      <c r="F327" cm="1">
        <f t="array" ref="F327:G327">TRANSPOSE(VLOOKUP(E327,COLABORADOR!$B$5:$D$15,{2;3},0))</f>
        <v>11120413</v>
      </c>
      <c r="G327" s="1">
        <v>34866</v>
      </c>
      <c r="H327" s="3">
        <f t="shared" ca="1" si="22"/>
        <v>29</v>
      </c>
      <c r="I327" t="s">
        <v>21</v>
      </c>
      <c r="J327" t="str">
        <f>_xlfn.XLOOKUP(I327,Area!$C$5:$C$20,Area!$B$5:$B$20)</f>
        <v>Tecnología</v>
      </c>
      <c r="K327">
        <v>12</v>
      </c>
      <c r="L327" s="4">
        <f>_xlfn.XLOOKUP(I327,Area!$C$5:$C$20,Area!$D$5:$D$20)</f>
        <v>600000</v>
      </c>
      <c r="M327" t="s">
        <v>59</v>
      </c>
      <c r="N327" s="5">
        <f t="shared" si="23"/>
        <v>7200000</v>
      </c>
    </row>
    <row r="328" spans="1:14" x14ac:dyDescent="0.3">
      <c r="A328" s="1">
        <v>45336</v>
      </c>
      <c r="B328">
        <f t="shared" si="20"/>
        <v>2024</v>
      </c>
      <c r="C328" t="str">
        <f t="shared" si="21"/>
        <v>febrero</v>
      </c>
      <c r="D328" t="s">
        <v>53</v>
      </c>
      <c r="E328" t="s">
        <v>6</v>
      </c>
      <c r="F328" cm="1">
        <f t="array" ref="F328:G328">TRANSPOSE(VLOOKUP(E328,COLABORADOR!$B$5:$D$15,{2;3},0))</f>
        <v>10238431</v>
      </c>
      <c r="G328" s="1">
        <v>35963</v>
      </c>
      <c r="H328" s="3">
        <f t="shared" ca="1" si="22"/>
        <v>26</v>
      </c>
      <c r="I328" t="s">
        <v>22</v>
      </c>
      <c r="J328" t="str">
        <f>_xlfn.XLOOKUP(I328,Area!$C$5:$C$20,Area!$B$5:$B$20)</f>
        <v>Tecnología</v>
      </c>
      <c r="K328">
        <v>13</v>
      </c>
      <c r="L328" s="4">
        <f>_xlfn.XLOOKUP(I328,Area!$C$5:$C$20,Area!$D$5:$D$20)</f>
        <v>500000</v>
      </c>
      <c r="M328" t="s">
        <v>59</v>
      </c>
      <c r="N328" s="5">
        <f t="shared" si="23"/>
        <v>6500000</v>
      </c>
    </row>
    <row r="329" spans="1:14" x14ac:dyDescent="0.3">
      <c r="A329" s="1">
        <v>45336</v>
      </c>
      <c r="B329">
        <f t="shared" si="20"/>
        <v>2024</v>
      </c>
      <c r="C329" t="str">
        <f t="shared" si="21"/>
        <v>febrero</v>
      </c>
      <c r="D329" t="s">
        <v>54</v>
      </c>
      <c r="E329" t="s">
        <v>7</v>
      </c>
      <c r="F329" cm="1">
        <f t="array" ref="F329:G329">TRANSPOSE(VLOOKUP(E329,COLABORADOR!$B$5:$D$15,{2;3},0))</f>
        <v>10873390</v>
      </c>
      <c r="G329" s="1">
        <v>35234</v>
      </c>
      <c r="H329" s="3">
        <f t="shared" ca="1" si="22"/>
        <v>28</v>
      </c>
      <c r="I329" t="s">
        <v>24</v>
      </c>
      <c r="J329" t="str">
        <f>_xlfn.XLOOKUP(I329,Area!$C$5:$C$20,Area!$B$5:$B$20)</f>
        <v>Textil</v>
      </c>
      <c r="K329">
        <v>11</v>
      </c>
      <c r="L329" s="4">
        <f>_xlfn.XLOOKUP(I329,Area!$C$5:$C$20,Area!$D$5:$D$20)</f>
        <v>100000</v>
      </c>
      <c r="M329" t="s">
        <v>59</v>
      </c>
      <c r="N329" s="5">
        <f t="shared" si="23"/>
        <v>1100000</v>
      </c>
    </row>
    <row r="330" spans="1:14" x14ac:dyDescent="0.3">
      <c r="A330" s="1">
        <v>45336</v>
      </c>
      <c r="B330">
        <f t="shared" si="20"/>
        <v>2024</v>
      </c>
      <c r="C330" t="str">
        <f t="shared" si="21"/>
        <v>febrero</v>
      </c>
      <c r="D330" t="s">
        <v>55</v>
      </c>
      <c r="E330" t="s">
        <v>8</v>
      </c>
      <c r="F330" cm="1">
        <f t="array" ref="F330:G330">TRANSPOSE(VLOOKUP(E330,COLABORADOR!$B$5:$D$15,{2;3},0))</f>
        <v>11891527</v>
      </c>
      <c r="G330" s="1">
        <v>32892</v>
      </c>
      <c r="H330" s="3">
        <f t="shared" ca="1" si="22"/>
        <v>34</v>
      </c>
      <c r="I330" t="s">
        <v>25</v>
      </c>
      <c r="J330" t="str">
        <f>_xlfn.XLOOKUP(I330,Area!$C$5:$C$20,Area!$B$5:$B$20)</f>
        <v>Textil</v>
      </c>
      <c r="K330">
        <v>15</v>
      </c>
      <c r="L330" s="4">
        <f>_xlfn.XLOOKUP(I330,Area!$C$5:$C$20,Area!$D$5:$D$20)</f>
        <v>250000</v>
      </c>
      <c r="M330" t="s">
        <v>57</v>
      </c>
      <c r="N330" s="5">
        <f t="shared" si="23"/>
        <v>3750000</v>
      </c>
    </row>
    <row r="331" spans="1:14" x14ac:dyDescent="0.3">
      <c r="A331" s="1">
        <v>45336</v>
      </c>
      <c r="B331">
        <f t="shared" si="20"/>
        <v>2024</v>
      </c>
      <c r="C331" t="str">
        <f t="shared" si="21"/>
        <v>febrero</v>
      </c>
      <c r="D331" t="s">
        <v>56</v>
      </c>
      <c r="E331" t="s">
        <v>9</v>
      </c>
      <c r="F331" cm="1">
        <f t="array" ref="F331:G331">TRANSPOSE(VLOOKUP(E331,COLABORADOR!$B$5:$D$15,{2;3},0))</f>
        <v>10974143</v>
      </c>
      <c r="G331" s="1">
        <v>33074</v>
      </c>
      <c r="H331" s="3">
        <f t="shared" ca="1" si="22"/>
        <v>34</v>
      </c>
      <c r="I331" t="s">
        <v>26</v>
      </c>
      <c r="J331" t="str">
        <f>_xlfn.XLOOKUP(I331,Area!$C$5:$C$20,Area!$B$5:$B$20)</f>
        <v>Textil</v>
      </c>
      <c r="K331">
        <v>19</v>
      </c>
      <c r="L331" s="4">
        <f>_xlfn.XLOOKUP(I331,Area!$C$5:$C$20,Area!$D$5:$D$20)</f>
        <v>500000</v>
      </c>
      <c r="M331" t="s">
        <v>57</v>
      </c>
      <c r="N331" s="5">
        <f t="shared" si="23"/>
        <v>9500000</v>
      </c>
    </row>
    <row r="332" spans="1:14" x14ac:dyDescent="0.3">
      <c r="A332" s="1">
        <v>45336</v>
      </c>
      <c r="B332">
        <f t="shared" si="20"/>
        <v>2024</v>
      </c>
      <c r="C332" t="str">
        <f t="shared" si="21"/>
        <v>febrero</v>
      </c>
      <c r="D332" t="s">
        <v>49</v>
      </c>
      <c r="E332" t="s">
        <v>10</v>
      </c>
      <c r="F332" cm="1">
        <f t="array" ref="F332:G332">TRANSPOSE(VLOOKUP(E332,COLABORADOR!$B$5:$D$15,{2;3},0))</f>
        <v>12147920</v>
      </c>
      <c r="G332" s="1">
        <v>32953</v>
      </c>
      <c r="H332" s="3">
        <f t="shared" ca="1" si="22"/>
        <v>34</v>
      </c>
      <c r="I332" t="s">
        <v>27</v>
      </c>
      <c r="J332" t="str">
        <f>_xlfn.XLOOKUP(I332,Area!$C$5:$C$20,Area!$B$5:$B$20)</f>
        <v>Textil</v>
      </c>
      <c r="K332">
        <v>11</v>
      </c>
      <c r="L332" s="4">
        <f>_xlfn.XLOOKUP(I332,Area!$C$5:$C$20,Area!$D$5:$D$20)</f>
        <v>180000</v>
      </c>
      <c r="M332" t="s">
        <v>58</v>
      </c>
      <c r="N332" s="5">
        <f t="shared" si="23"/>
        <v>1980000</v>
      </c>
    </row>
    <row r="333" spans="1:14" x14ac:dyDescent="0.3">
      <c r="A333" s="1">
        <v>45336</v>
      </c>
      <c r="B333">
        <f t="shared" si="20"/>
        <v>2024</v>
      </c>
      <c r="C333" t="str">
        <f t="shared" si="21"/>
        <v>febrero</v>
      </c>
      <c r="D333" t="s">
        <v>50</v>
      </c>
      <c r="E333" t="s">
        <v>11</v>
      </c>
      <c r="F333" cm="1">
        <f t="array" ref="F333:G333">TRANSPOSE(VLOOKUP(E333,COLABORADOR!$B$5:$D$15,{2;3},0))</f>
        <v>12638169</v>
      </c>
      <c r="G333" s="1">
        <v>32985</v>
      </c>
      <c r="H333" s="3">
        <f t="shared" ca="1" si="22"/>
        <v>34</v>
      </c>
      <c r="I333" t="s">
        <v>28</v>
      </c>
      <c r="J333" t="str">
        <f>_xlfn.XLOOKUP(I333,Area!$C$5:$C$20,Area!$B$5:$B$20)</f>
        <v>Textil</v>
      </c>
      <c r="K333">
        <v>20</v>
      </c>
      <c r="L333" s="4">
        <f>_xlfn.XLOOKUP(I333,Area!$C$5:$C$20,Area!$D$5:$D$20)</f>
        <v>80000</v>
      </c>
      <c r="M333" t="s">
        <v>59</v>
      </c>
      <c r="N333" s="5">
        <f t="shared" si="23"/>
        <v>1600000</v>
      </c>
    </row>
    <row r="334" spans="1:14" x14ac:dyDescent="0.3">
      <c r="A334" s="1">
        <v>45337</v>
      </c>
      <c r="B334">
        <f t="shared" si="20"/>
        <v>2024</v>
      </c>
      <c r="C334" t="str">
        <f t="shared" si="21"/>
        <v>febrero</v>
      </c>
      <c r="D334" t="s">
        <v>51</v>
      </c>
      <c r="E334" t="s">
        <v>1</v>
      </c>
      <c r="F334" cm="1">
        <f t="array" ref="F334:G334">TRANSPOSE(VLOOKUP(E334,COLABORADOR!$B$5:$D$15,{2;3},0))</f>
        <v>10753419</v>
      </c>
      <c r="G334" s="1">
        <v>33036</v>
      </c>
      <c r="H334" s="3">
        <f t="shared" ca="1" si="22"/>
        <v>34</v>
      </c>
      <c r="I334" t="s">
        <v>30</v>
      </c>
      <c r="J334" t="str">
        <f>_xlfn.XLOOKUP(I334,Area!$C$5:$C$20,Area!$B$5:$B$20)</f>
        <v>Muebles</v>
      </c>
      <c r="K334">
        <v>10</v>
      </c>
      <c r="L334" s="4">
        <f>_xlfn.XLOOKUP(I334,Area!$C$5:$C$20,Area!$D$5:$D$20)</f>
        <v>600000</v>
      </c>
      <c r="M334" t="s">
        <v>58</v>
      </c>
      <c r="N334" s="5">
        <f t="shared" si="23"/>
        <v>6000000</v>
      </c>
    </row>
    <row r="335" spans="1:14" x14ac:dyDescent="0.3">
      <c r="A335" s="1">
        <v>45337</v>
      </c>
      <c r="B335">
        <f t="shared" si="20"/>
        <v>2024</v>
      </c>
      <c r="C335" t="str">
        <f t="shared" si="21"/>
        <v>febrero</v>
      </c>
      <c r="D335" t="s">
        <v>52</v>
      </c>
      <c r="E335" t="s">
        <v>2</v>
      </c>
      <c r="F335" cm="1">
        <f t="array" ref="F335:G335">TRANSPOSE(VLOOKUP(E335,COLABORADOR!$B$5:$D$15,{2;3},0))</f>
        <v>12288359</v>
      </c>
      <c r="G335" s="1">
        <v>33768</v>
      </c>
      <c r="H335" s="3">
        <f t="shared" ca="1" si="22"/>
        <v>32</v>
      </c>
      <c r="I335" t="s">
        <v>31</v>
      </c>
      <c r="J335" t="str">
        <f>_xlfn.XLOOKUP(I335,Area!$C$5:$C$20,Area!$B$5:$B$20)</f>
        <v>Muebles</v>
      </c>
      <c r="K335">
        <v>12</v>
      </c>
      <c r="L335" s="4">
        <f>_xlfn.XLOOKUP(I335,Area!$C$5:$C$20,Area!$D$5:$D$20)</f>
        <v>200000</v>
      </c>
      <c r="M335" t="s">
        <v>59</v>
      </c>
      <c r="N335" s="5">
        <f t="shared" si="23"/>
        <v>2400000</v>
      </c>
    </row>
    <row r="336" spans="1:14" x14ac:dyDescent="0.3">
      <c r="A336" s="1">
        <v>45337</v>
      </c>
      <c r="B336">
        <f t="shared" si="20"/>
        <v>2024</v>
      </c>
      <c r="C336" t="str">
        <f t="shared" si="21"/>
        <v>febrero</v>
      </c>
      <c r="D336" t="s">
        <v>53</v>
      </c>
      <c r="E336" t="s">
        <v>3</v>
      </c>
      <c r="F336" cm="1">
        <f t="array" ref="F336:G336">TRANSPOSE(VLOOKUP(E336,COLABORADOR!$B$5:$D$15,{2;3},0))</f>
        <v>11292119</v>
      </c>
      <c r="G336" s="1">
        <v>31212</v>
      </c>
      <c r="H336" s="3">
        <f t="shared" ca="1" si="22"/>
        <v>39</v>
      </c>
      <c r="I336" t="s">
        <v>32</v>
      </c>
      <c r="J336" t="str">
        <f>_xlfn.XLOOKUP(I336,Area!$C$5:$C$20,Area!$B$5:$B$20)</f>
        <v>Muebles</v>
      </c>
      <c r="K336">
        <v>13</v>
      </c>
      <c r="L336" s="4">
        <f>_xlfn.XLOOKUP(I336,Area!$C$5:$C$20,Area!$D$5:$D$20)</f>
        <v>550000</v>
      </c>
      <c r="M336" t="s">
        <v>57</v>
      </c>
      <c r="N336" s="5">
        <f t="shared" si="23"/>
        <v>7150000</v>
      </c>
    </row>
    <row r="337" spans="1:14" x14ac:dyDescent="0.3">
      <c r="A337" s="1">
        <v>45337</v>
      </c>
      <c r="B337">
        <f t="shared" si="20"/>
        <v>2024</v>
      </c>
      <c r="C337" t="str">
        <f t="shared" si="21"/>
        <v>febrero</v>
      </c>
      <c r="D337" t="s">
        <v>54</v>
      </c>
      <c r="E337" t="s">
        <v>4</v>
      </c>
      <c r="F337" cm="1">
        <f t="array" ref="F337:G337">TRANSPOSE(VLOOKUP(E337,COLABORADOR!$B$5:$D$15,{2;3},0))</f>
        <v>10946132</v>
      </c>
      <c r="G337" s="1">
        <v>30482</v>
      </c>
      <c r="H337" s="3">
        <f t="shared" ca="1" si="22"/>
        <v>41</v>
      </c>
      <c r="I337" t="s">
        <v>33</v>
      </c>
      <c r="J337" t="str">
        <f>_xlfn.XLOOKUP(I337,Area!$C$5:$C$20,Area!$B$5:$B$20)</f>
        <v>Muebles</v>
      </c>
      <c r="K337">
        <v>12</v>
      </c>
      <c r="L337" s="4">
        <f>_xlfn.XLOOKUP(I337,Area!$C$5:$C$20,Area!$D$5:$D$20)</f>
        <v>2300000</v>
      </c>
      <c r="M337" t="s">
        <v>57</v>
      </c>
      <c r="N337" s="5">
        <f t="shared" si="23"/>
        <v>27600000</v>
      </c>
    </row>
    <row r="338" spans="1:14" x14ac:dyDescent="0.3">
      <c r="A338" s="1">
        <v>45337</v>
      </c>
      <c r="B338">
        <f t="shared" si="20"/>
        <v>2024</v>
      </c>
      <c r="C338" t="str">
        <f t="shared" si="21"/>
        <v>febrero</v>
      </c>
      <c r="D338" t="s">
        <v>55</v>
      </c>
      <c r="E338" t="s">
        <v>5</v>
      </c>
      <c r="F338" cm="1">
        <f t="array" ref="F338:G338">TRANSPOSE(VLOOKUP(E338,COLABORADOR!$B$5:$D$15,{2;3},0))</f>
        <v>11120413</v>
      </c>
      <c r="G338" s="1">
        <v>34866</v>
      </c>
      <c r="H338" s="3">
        <f t="shared" ca="1" si="22"/>
        <v>29</v>
      </c>
      <c r="I338" t="s">
        <v>34</v>
      </c>
      <c r="J338" t="str">
        <f>_xlfn.XLOOKUP(I338,Area!$C$5:$C$20,Area!$B$5:$B$20)</f>
        <v>Muebles</v>
      </c>
      <c r="K338">
        <v>17</v>
      </c>
      <c r="L338" s="4">
        <f>_xlfn.XLOOKUP(I338,Area!$C$5:$C$20,Area!$D$5:$D$20)</f>
        <v>3200000</v>
      </c>
      <c r="M338" t="s">
        <v>57</v>
      </c>
      <c r="N338" s="5">
        <f t="shared" si="23"/>
        <v>54400000</v>
      </c>
    </row>
    <row r="339" spans="1:14" x14ac:dyDescent="0.3">
      <c r="A339" s="1">
        <v>45337</v>
      </c>
      <c r="B339">
        <f t="shared" si="20"/>
        <v>2024</v>
      </c>
      <c r="C339" t="str">
        <f t="shared" si="21"/>
        <v>febrero</v>
      </c>
      <c r="D339" t="s">
        <v>56</v>
      </c>
      <c r="E339" t="s">
        <v>6</v>
      </c>
      <c r="F339" cm="1">
        <f t="array" ref="F339:G339">TRANSPOSE(VLOOKUP(E339,COLABORADOR!$B$5:$D$15,{2;3},0))</f>
        <v>10238431</v>
      </c>
      <c r="G339" s="1">
        <v>35963</v>
      </c>
      <c r="H339" s="3">
        <f t="shared" ca="1" si="22"/>
        <v>26</v>
      </c>
      <c r="I339" t="s">
        <v>35</v>
      </c>
      <c r="J339" t="str">
        <f>_xlfn.XLOOKUP(I339,Area!$C$5:$C$20,Area!$B$5:$B$20)</f>
        <v>Muebles</v>
      </c>
      <c r="K339">
        <v>15</v>
      </c>
      <c r="L339" s="4">
        <f>_xlfn.XLOOKUP(I339,Area!$C$5:$C$20,Area!$D$5:$D$20)</f>
        <v>1500000</v>
      </c>
      <c r="M339" t="s">
        <v>59</v>
      </c>
      <c r="N339" s="5">
        <f t="shared" si="23"/>
        <v>22500000</v>
      </c>
    </row>
    <row r="340" spans="1:14" x14ac:dyDescent="0.3">
      <c r="A340" s="1">
        <v>45337</v>
      </c>
      <c r="B340">
        <f t="shared" si="20"/>
        <v>2024</v>
      </c>
      <c r="C340" t="str">
        <f t="shared" si="21"/>
        <v>febrero</v>
      </c>
      <c r="D340" t="s">
        <v>49</v>
      </c>
      <c r="E340" t="s">
        <v>7</v>
      </c>
      <c r="F340" cm="1">
        <f t="array" ref="F340:G340">TRANSPOSE(VLOOKUP(E340,COLABORADOR!$B$5:$D$15,{2;3},0))</f>
        <v>10873390</v>
      </c>
      <c r="G340" s="1">
        <v>35234</v>
      </c>
      <c r="H340" s="3">
        <f t="shared" ca="1" si="22"/>
        <v>28</v>
      </c>
      <c r="I340" t="s">
        <v>18</v>
      </c>
      <c r="J340" t="str">
        <f>_xlfn.XLOOKUP(I340,Area!$C$5:$C$20,Area!$B$5:$B$20)</f>
        <v>Tecnología</v>
      </c>
      <c r="K340">
        <v>13</v>
      </c>
      <c r="L340" s="4">
        <f>_xlfn.XLOOKUP(I340,Area!$C$5:$C$20,Area!$D$5:$D$20)</f>
        <v>2000000</v>
      </c>
      <c r="M340" t="s">
        <v>57</v>
      </c>
      <c r="N340" s="5">
        <f t="shared" si="23"/>
        <v>26000000</v>
      </c>
    </row>
    <row r="341" spans="1:14" x14ac:dyDescent="0.3">
      <c r="A341" s="1">
        <v>45337</v>
      </c>
      <c r="B341">
        <f t="shared" si="20"/>
        <v>2024</v>
      </c>
      <c r="C341" t="str">
        <f t="shared" si="21"/>
        <v>febrero</v>
      </c>
      <c r="D341" t="s">
        <v>50</v>
      </c>
      <c r="E341" t="s">
        <v>8</v>
      </c>
      <c r="F341" cm="1">
        <f t="array" ref="F341:G341">TRANSPOSE(VLOOKUP(E341,COLABORADOR!$B$5:$D$15,{2;3},0))</f>
        <v>11891527</v>
      </c>
      <c r="G341" s="1">
        <v>32892</v>
      </c>
      <c r="H341" s="3">
        <f t="shared" ca="1" si="22"/>
        <v>34</v>
      </c>
      <c r="I341" t="s">
        <v>19</v>
      </c>
      <c r="J341" t="str">
        <f>_xlfn.XLOOKUP(I341,Area!$C$5:$C$20,Area!$B$5:$B$20)</f>
        <v>Tecnología</v>
      </c>
      <c r="K341">
        <v>13</v>
      </c>
      <c r="L341" s="4">
        <f>_xlfn.XLOOKUP(I341,Area!$C$5:$C$20,Area!$D$5:$D$20)</f>
        <v>4000000</v>
      </c>
      <c r="M341" t="s">
        <v>58</v>
      </c>
      <c r="N341" s="5">
        <f t="shared" si="23"/>
        <v>52000000</v>
      </c>
    </row>
    <row r="342" spans="1:14" x14ac:dyDescent="0.3">
      <c r="A342" s="1">
        <v>45337</v>
      </c>
      <c r="B342">
        <f t="shared" si="20"/>
        <v>2024</v>
      </c>
      <c r="C342" t="str">
        <f t="shared" si="21"/>
        <v>febrero</v>
      </c>
      <c r="D342" t="s">
        <v>51</v>
      </c>
      <c r="E342" t="s">
        <v>9</v>
      </c>
      <c r="F342" cm="1">
        <f t="array" ref="F342:G342">TRANSPOSE(VLOOKUP(E342,COLABORADOR!$B$5:$D$15,{2;3},0))</f>
        <v>10974143</v>
      </c>
      <c r="G342" s="1">
        <v>33074</v>
      </c>
      <c r="H342" s="3">
        <f t="shared" ca="1" si="22"/>
        <v>34</v>
      </c>
      <c r="I342" t="s">
        <v>20</v>
      </c>
      <c r="J342" t="str">
        <f>_xlfn.XLOOKUP(I342,Area!$C$5:$C$20,Area!$B$5:$B$20)</f>
        <v>Tecnología</v>
      </c>
      <c r="K342">
        <v>12</v>
      </c>
      <c r="L342" s="4">
        <f>_xlfn.XLOOKUP(I342,Area!$C$5:$C$20,Area!$D$5:$D$20)</f>
        <v>800000</v>
      </c>
      <c r="M342" t="s">
        <v>59</v>
      </c>
      <c r="N342" s="5">
        <f t="shared" si="23"/>
        <v>9600000</v>
      </c>
    </row>
    <row r="343" spans="1:14" x14ac:dyDescent="0.3">
      <c r="A343" s="1">
        <v>45337</v>
      </c>
      <c r="B343">
        <f t="shared" si="20"/>
        <v>2024</v>
      </c>
      <c r="C343" t="str">
        <f t="shared" si="21"/>
        <v>febrero</v>
      </c>
      <c r="D343" t="s">
        <v>52</v>
      </c>
      <c r="E343" t="s">
        <v>10</v>
      </c>
      <c r="F343" cm="1">
        <f t="array" ref="F343:G343">TRANSPOSE(VLOOKUP(E343,COLABORADOR!$B$5:$D$15,{2;3},0))</f>
        <v>12147920</v>
      </c>
      <c r="G343" s="1">
        <v>32953</v>
      </c>
      <c r="H343" s="3">
        <f t="shared" ca="1" si="22"/>
        <v>34</v>
      </c>
      <c r="I343" t="s">
        <v>21</v>
      </c>
      <c r="J343" t="str">
        <f>_xlfn.XLOOKUP(I343,Area!$C$5:$C$20,Area!$B$5:$B$20)</f>
        <v>Tecnología</v>
      </c>
      <c r="K343">
        <v>15</v>
      </c>
      <c r="L343" s="4">
        <f>_xlfn.XLOOKUP(I343,Area!$C$5:$C$20,Area!$D$5:$D$20)</f>
        <v>600000</v>
      </c>
      <c r="M343" t="s">
        <v>59</v>
      </c>
      <c r="N343" s="5">
        <f t="shared" si="23"/>
        <v>9000000</v>
      </c>
    </row>
    <row r="344" spans="1:14" x14ac:dyDescent="0.3">
      <c r="A344" s="1">
        <v>45338</v>
      </c>
      <c r="B344">
        <f t="shared" si="20"/>
        <v>2024</v>
      </c>
      <c r="C344" t="str">
        <f t="shared" si="21"/>
        <v>febrero</v>
      </c>
      <c r="D344" t="s">
        <v>53</v>
      </c>
      <c r="E344" t="s">
        <v>11</v>
      </c>
      <c r="F344" cm="1">
        <f t="array" ref="F344:G344">TRANSPOSE(VLOOKUP(E344,COLABORADOR!$B$5:$D$15,{2;3},0))</f>
        <v>12638169</v>
      </c>
      <c r="G344" s="1">
        <v>32985</v>
      </c>
      <c r="H344" s="3">
        <f t="shared" ca="1" si="22"/>
        <v>34</v>
      </c>
      <c r="I344" t="s">
        <v>22</v>
      </c>
      <c r="J344" t="str">
        <f>_xlfn.XLOOKUP(I344,Area!$C$5:$C$20,Area!$B$5:$B$20)</f>
        <v>Tecnología</v>
      </c>
      <c r="K344">
        <v>16</v>
      </c>
      <c r="L344" s="4">
        <f>_xlfn.XLOOKUP(I344,Area!$C$5:$C$20,Area!$D$5:$D$20)</f>
        <v>500000</v>
      </c>
      <c r="M344" t="s">
        <v>57</v>
      </c>
      <c r="N344" s="5">
        <f t="shared" si="23"/>
        <v>8000000</v>
      </c>
    </row>
    <row r="345" spans="1:14" x14ac:dyDescent="0.3">
      <c r="A345" s="1">
        <v>45338</v>
      </c>
      <c r="B345">
        <f t="shared" si="20"/>
        <v>2024</v>
      </c>
      <c r="C345" t="str">
        <f t="shared" si="21"/>
        <v>febrero</v>
      </c>
      <c r="D345" t="s">
        <v>54</v>
      </c>
      <c r="E345" t="s">
        <v>1</v>
      </c>
      <c r="F345" cm="1">
        <f t="array" ref="F345:G345">TRANSPOSE(VLOOKUP(E345,COLABORADOR!$B$5:$D$15,{2;3},0))</f>
        <v>10753419</v>
      </c>
      <c r="G345" s="1">
        <v>33036</v>
      </c>
      <c r="H345" s="3">
        <f t="shared" ca="1" si="22"/>
        <v>34</v>
      </c>
      <c r="I345" t="s">
        <v>24</v>
      </c>
      <c r="J345" t="str">
        <f>_xlfn.XLOOKUP(I345,Area!$C$5:$C$20,Area!$B$5:$B$20)</f>
        <v>Textil</v>
      </c>
      <c r="K345">
        <v>14</v>
      </c>
      <c r="L345" s="4">
        <f>_xlfn.XLOOKUP(I345,Area!$C$5:$C$20,Area!$D$5:$D$20)</f>
        <v>100000</v>
      </c>
      <c r="M345" t="s">
        <v>57</v>
      </c>
      <c r="N345" s="5">
        <f t="shared" si="23"/>
        <v>1400000</v>
      </c>
    </row>
    <row r="346" spans="1:14" x14ac:dyDescent="0.3">
      <c r="A346" s="1">
        <v>45338</v>
      </c>
      <c r="B346">
        <f t="shared" si="20"/>
        <v>2024</v>
      </c>
      <c r="C346" t="str">
        <f t="shared" si="21"/>
        <v>febrero</v>
      </c>
      <c r="D346" t="s">
        <v>55</v>
      </c>
      <c r="E346" t="s">
        <v>2</v>
      </c>
      <c r="F346" cm="1">
        <f t="array" ref="F346:G346">TRANSPOSE(VLOOKUP(E346,COLABORADOR!$B$5:$D$15,{2;3},0))</f>
        <v>12288359</v>
      </c>
      <c r="G346" s="1">
        <v>33768</v>
      </c>
      <c r="H346" s="3">
        <f t="shared" ca="1" si="22"/>
        <v>32</v>
      </c>
      <c r="I346" t="s">
        <v>25</v>
      </c>
      <c r="J346" t="str">
        <f>_xlfn.XLOOKUP(I346,Area!$C$5:$C$20,Area!$B$5:$B$20)</f>
        <v>Textil</v>
      </c>
      <c r="K346">
        <v>13</v>
      </c>
      <c r="L346" s="4">
        <f>_xlfn.XLOOKUP(I346,Area!$C$5:$C$20,Area!$D$5:$D$20)</f>
        <v>250000</v>
      </c>
      <c r="M346" t="s">
        <v>57</v>
      </c>
      <c r="N346" s="5">
        <f t="shared" si="23"/>
        <v>3250000</v>
      </c>
    </row>
    <row r="347" spans="1:14" x14ac:dyDescent="0.3">
      <c r="A347" s="1">
        <v>45338</v>
      </c>
      <c r="B347">
        <f t="shared" si="20"/>
        <v>2024</v>
      </c>
      <c r="C347" t="str">
        <f t="shared" si="21"/>
        <v>febrero</v>
      </c>
      <c r="D347" t="s">
        <v>56</v>
      </c>
      <c r="E347" t="s">
        <v>3</v>
      </c>
      <c r="F347" cm="1">
        <f t="array" ref="F347:G347">TRANSPOSE(VLOOKUP(E347,COLABORADOR!$B$5:$D$15,{2;3},0))</f>
        <v>11292119</v>
      </c>
      <c r="G347" s="1">
        <v>31212</v>
      </c>
      <c r="H347" s="3">
        <f t="shared" ca="1" si="22"/>
        <v>39</v>
      </c>
      <c r="I347" t="s">
        <v>26</v>
      </c>
      <c r="J347" t="str">
        <f>_xlfn.XLOOKUP(I347,Area!$C$5:$C$20,Area!$B$5:$B$20)</f>
        <v>Textil</v>
      </c>
      <c r="K347">
        <v>19</v>
      </c>
      <c r="L347" s="4">
        <f>_xlfn.XLOOKUP(I347,Area!$C$5:$C$20,Area!$D$5:$D$20)</f>
        <v>500000</v>
      </c>
      <c r="M347" t="s">
        <v>59</v>
      </c>
      <c r="N347" s="5">
        <f t="shared" si="23"/>
        <v>9500000</v>
      </c>
    </row>
    <row r="348" spans="1:14" x14ac:dyDescent="0.3">
      <c r="A348" s="1">
        <v>45338</v>
      </c>
      <c r="B348">
        <f t="shared" si="20"/>
        <v>2024</v>
      </c>
      <c r="C348" t="str">
        <f t="shared" si="21"/>
        <v>febrero</v>
      </c>
      <c r="D348" t="s">
        <v>49</v>
      </c>
      <c r="E348" t="s">
        <v>4</v>
      </c>
      <c r="F348" cm="1">
        <f t="array" ref="F348:G348">TRANSPOSE(VLOOKUP(E348,COLABORADOR!$B$5:$D$15,{2;3},0))</f>
        <v>10946132</v>
      </c>
      <c r="G348" s="1">
        <v>30482</v>
      </c>
      <c r="H348" s="3">
        <f t="shared" ca="1" si="22"/>
        <v>41</v>
      </c>
      <c r="I348" t="s">
        <v>27</v>
      </c>
      <c r="J348" t="str">
        <f>_xlfn.XLOOKUP(I348,Area!$C$5:$C$20,Area!$B$5:$B$20)</f>
        <v>Textil</v>
      </c>
      <c r="K348">
        <v>11</v>
      </c>
      <c r="L348" s="4">
        <f>_xlfn.XLOOKUP(I348,Area!$C$5:$C$20,Area!$D$5:$D$20)</f>
        <v>180000</v>
      </c>
      <c r="M348" t="s">
        <v>59</v>
      </c>
      <c r="N348" s="5">
        <f t="shared" si="23"/>
        <v>1980000</v>
      </c>
    </row>
    <row r="349" spans="1:14" x14ac:dyDescent="0.3">
      <c r="A349" s="1">
        <v>45338</v>
      </c>
      <c r="B349">
        <f t="shared" si="20"/>
        <v>2024</v>
      </c>
      <c r="C349" t="str">
        <f t="shared" si="21"/>
        <v>febrero</v>
      </c>
      <c r="D349" t="s">
        <v>50</v>
      </c>
      <c r="E349" t="s">
        <v>5</v>
      </c>
      <c r="F349" cm="1">
        <f t="array" ref="F349:G349">TRANSPOSE(VLOOKUP(E349,COLABORADOR!$B$5:$D$15,{2;3},0))</f>
        <v>11120413</v>
      </c>
      <c r="G349" s="1">
        <v>34866</v>
      </c>
      <c r="H349" s="3">
        <f t="shared" ca="1" si="22"/>
        <v>29</v>
      </c>
      <c r="I349" t="s">
        <v>28</v>
      </c>
      <c r="J349" t="str">
        <f>_xlfn.XLOOKUP(I349,Area!$C$5:$C$20,Area!$B$5:$B$20)</f>
        <v>Textil</v>
      </c>
      <c r="K349">
        <v>10</v>
      </c>
      <c r="L349" s="4">
        <f>_xlfn.XLOOKUP(I349,Area!$C$5:$C$20,Area!$D$5:$D$20)</f>
        <v>80000</v>
      </c>
      <c r="M349" t="s">
        <v>58</v>
      </c>
      <c r="N349" s="5">
        <f t="shared" si="23"/>
        <v>800000</v>
      </c>
    </row>
    <row r="350" spans="1:14" x14ac:dyDescent="0.3">
      <c r="A350" s="1">
        <v>45338</v>
      </c>
      <c r="B350">
        <f t="shared" si="20"/>
        <v>2024</v>
      </c>
      <c r="C350" t="str">
        <f t="shared" si="21"/>
        <v>febrero</v>
      </c>
      <c r="D350" t="s">
        <v>51</v>
      </c>
      <c r="E350" t="s">
        <v>6</v>
      </c>
      <c r="F350" cm="1">
        <f t="array" ref="F350:G350">TRANSPOSE(VLOOKUP(E350,COLABORADOR!$B$5:$D$15,{2;3},0))</f>
        <v>10238431</v>
      </c>
      <c r="G350" s="1">
        <v>35963</v>
      </c>
      <c r="H350" s="3">
        <f t="shared" ca="1" si="22"/>
        <v>26</v>
      </c>
      <c r="I350" t="s">
        <v>30</v>
      </c>
      <c r="J350" t="str">
        <f>_xlfn.XLOOKUP(I350,Area!$C$5:$C$20,Area!$B$5:$B$20)</f>
        <v>Muebles</v>
      </c>
      <c r="K350">
        <v>16</v>
      </c>
      <c r="L350" s="4">
        <f>_xlfn.XLOOKUP(I350,Area!$C$5:$C$20,Area!$D$5:$D$20)</f>
        <v>600000</v>
      </c>
      <c r="M350" t="s">
        <v>59</v>
      </c>
      <c r="N350" s="5">
        <f t="shared" si="23"/>
        <v>9600000</v>
      </c>
    </row>
    <row r="351" spans="1:14" x14ac:dyDescent="0.3">
      <c r="A351" s="1">
        <v>45338</v>
      </c>
      <c r="B351">
        <f t="shared" si="20"/>
        <v>2024</v>
      </c>
      <c r="C351" t="str">
        <f t="shared" si="21"/>
        <v>febrero</v>
      </c>
      <c r="D351" t="s">
        <v>52</v>
      </c>
      <c r="E351" t="s">
        <v>7</v>
      </c>
      <c r="F351" cm="1">
        <f t="array" ref="F351:G351">TRANSPOSE(VLOOKUP(E351,COLABORADOR!$B$5:$D$15,{2;3},0))</f>
        <v>10873390</v>
      </c>
      <c r="G351" s="1">
        <v>35234</v>
      </c>
      <c r="H351" s="3">
        <f t="shared" ca="1" si="22"/>
        <v>28</v>
      </c>
      <c r="I351" t="s">
        <v>31</v>
      </c>
      <c r="J351" t="str">
        <f>_xlfn.XLOOKUP(I351,Area!$C$5:$C$20,Area!$B$5:$B$20)</f>
        <v>Muebles</v>
      </c>
      <c r="K351">
        <v>19</v>
      </c>
      <c r="L351" s="4">
        <f>_xlfn.XLOOKUP(I351,Area!$C$5:$C$20,Area!$D$5:$D$20)</f>
        <v>200000</v>
      </c>
      <c r="M351" t="s">
        <v>58</v>
      </c>
      <c r="N351" s="5">
        <f t="shared" si="23"/>
        <v>3800000</v>
      </c>
    </row>
    <row r="352" spans="1:14" x14ac:dyDescent="0.3">
      <c r="A352" s="1">
        <v>45338</v>
      </c>
      <c r="B352">
        <f t="shared" si="20"/>
        <v>2024</v>
      </c>
      <c r="C352" t="str">
        <f t="shared" si="21"/>
        <v>febrero</v>
      </c>
      <c r="D352" t="s">
        <v>53</v>
      </c>
      <c r="E352" t="s">
        <v>8</v>
      </c>
      <c r="F352" cm="1">
        <f t="array" ref="F352:G352">TRANSPOSE(VLOOKUP(E352,COLABORADOR!$B$5:$D$15,{2;3},0))</f>
        <v>11891527</v>
      </c>
      <c r="G352" s="1">
        <v>32892</v>
      </c>
      <c r="H352" s="3">
        <f t="shared" ca="1" si="22"/>
        <v>34</v>
      </c>
      <c r="I352" t="s">
        <v>32</v>
      </c>
      <c r="J352" t="str">
        <f>_xlfn.XLOOKUP(I352,Area!$C$5:$C$20,Area!$B$5:$B$20)</f>
        <v>Muebles</v>
      </c>
      <c r="K352">
        <v>20</v>
      </c>
      <c r="L352" s="4">
        <f>_xlfn.XLOOKUP(I352,Area!$C$5:$C$20,Area!$D$5:$D$20)</f>
        <v>550000</v>
      </c>
      <c r="M352" t="s">
        <v>58</v>
      </c>
      <c r="N352" s="5">
        <f t="shared" si="23"/>
        <v>11000000</v>
      </c>
    </row>
    <row r="353" spans="1:14" x14ac:dyDescent="0.3">
      <c r="A353" s="1">
        <v>45338</v>
      </c>
      <c r="B353">
        <f t="shared" si="20"/>
        <v>2024</v>
      </c>
      <c r="C353" t="str">
        <f t="shared" si="21"/>
        <v>febrero</v>
      </c>
      <c r="D353" t="s">
        <v>54</v>
      </c>
      <c r="E353" t="s">
        <v>9</v>
      </c>
      <c r="F353" cm="1">
        <f t="array" ref="F353:G353">TRANSPOSE(VLOOKUP(E353,COLABORADOR!$B$5:$D$15,{2;3},0))</f>
        <v>10974143</v>
      </c>
      <c r="G353" s="1">
        <v>33074</v>
      </c>
      <c r="H353" s="3">
        <f t="shared" ca="1" si="22"/>
        <v>34</v>
      </c>
      <c r="I353" t="s">
        <v>33</v>
      </c>
      <c r="J353" t="str">
        <f>_xlfn.XLOOKUP(I353,Area!$C$5:$C$20,Area!$B$5:$B$20)</f>
        <v>Muebles</v>
      </c>
      <c r="K353">
        <v>16</v>
      </c>
      <c r="L353" s="4">
        <f>_xlfn.XLOOKUP(I353,Area!$C$5:$C$20,Area!$D$5:$D$20)</f>
        <v>2300000</v>
      </c>
      <c r="M353" t="s">
        <v>58</v>
      </c>
      <c r="N353" s="5">
        <f t="shared" si="23"/>
        <v>36800000</v>
      </c>
    </row>
    <row r="354" spans="1:14" x14ac:dyDescent="0.3">
      <c r="A354" s="1">
        <v>45341</v>
      </c>
      <c r="B354">
        <f t="shared" si="20"/>
        <v>2024</v>
      </c>
      <c r="C354" t="str">
        <f t="shared" si="21"/>
        <v>febrero</v>
      </c>
      <c r="D354" t="s">
        <v>55</v>
      </c>
      <c r="E354" t="s">
        <v>10</v>
      </c>
      <c r="F354" cm="1">
        <f t="array" ref="F354:G354">TRANSPOSE(VLOOKUP(E354,COLABORADOR!$B$5:$D$15,{2;3},0))</f>
        <v>12147920</v>
      </c>
      <c r="G354" s="1">
        <v>32953</v>
      </c>
      <c r="H354" s="3">
        <f t="shared" ca="1" si="22"/>
        <v>34</v>
      </c>
      <c r="I354" t="s">
        <v>34</v>
      </c>
      <c r="J354" t="str">
        <f>_xlfn.XLOOKUP(I354,Area!$C$5:$C$20,Area!$B$5:$B$20)</f>
        <v>Muebles</v>
      </c>
      <c r="K354">
        <v>19</v>
      </c>
      <c r="L354" s="4">
        <f>_xlfn.XLOOKUP(I354,Area!$C$5:$C$20,Area!$D$5:$D$20)</f>
        <v>3200000</v>
      </c>
      <c r="M354" t="s">
        <v>58</v>
      </c>
      <c r="N354" s="5">
        <f t="shared" si="23"/>
        <v>60800000</v>
      </c>
    </row>
    <row r="355" spans="1:14" x14ac:dyDescent="0.3">
      <c r="A355" s="1">
        <v>45341</v>
      </c>
      <c r="B355">
        <f t="shared" si="20"/>
        <v>2024</v>
      </c>
      <c r="C355" t="str">
        <f t="shared" si="21"/>
        <v>febrero</v>
      </c>
      <c r="D355" t="s">
        <v>56</v>
      </c>
      <c r="E355" t="s">
        <v>11</v>
      </c>
      <c r="F355" cm="1">
        <f t="array" ref="F355:G355">TRANSPOSE(VLOOKUP(E355,COLABORADOR!$B$5:$D$15,{2;3},0))</f>
        <v>12638169</v>
      </c>
      <c r="G355" s="1">
        <v>32985</v>
      </c>
      <c r="H355" s="3">
        <f t="shared" ca="1" si="22"/>
        <v>34</v>
      </c>
      <c r="I355" t="s">
        <v>35</v>
      </c>
      <c r="J355" t="str">
        <f>_xlfn.XLOOKUP(I355,Area!$C$5:$C$20,Area!$B$5:$B$20)</f>
        <v>Muebles</v>
      </c>
      <c r="K355">
        <v>11</v>
      </c>
      <c r="L355" s="4">
        <f>_xlfn.XLOOKUP(I355,Area!$C$5:$C$20,Area!$D$5:$D$20)</f>
        <v>1500000</v>
      </c>
      <c r="M355" t="s">
        <v>59</v>
      </c>
      <c r="N355" s="5">
        <f t="shared" si="23"/>
        <v>16500000</v>
      </c>
    </row>
    <row r="356" spans="1:14" x14ac:dyDescent="0.3">
      <c r="A356" s="1">
        <v>45341</v>
      </c>
      <c r="B356">
        <f t="shared" si="20"/>
        <v>2024</v>
      </c>
      <c r="C356" t="str">
        <f t="shared" si="21"/>
        <v>febrero</v>
      </c>
      <c r="D356" t="s">
        <v>49</v>
      </c>
      <c r="E356" t="s">
        <v>1</v>
      </c>
      <c r="F356" cm="1">
        <f t="array" ref="F356:G356">TRANSPOSE(VLOOKUP(E356,COLABORADOR!$B$5:$D$15,{2;3},0))</f>
        <v>10753419</v>
      </c>
      <c r="G356" s="1">
        <v>33036</v>
      </c>
      <c r="H356" s="3">
        <f t="shared" ca="1" si="22"/>
        <v>34</v>
      </c>
      <c r="I356" t="s">
        <v>18</v>
      </c>
      <c r="J356" t="str">
        <f>_xlfn.XLOOKUP(I356,Area!$C$5:$C$20,Area!$B$5:$B$20)</f>
        <v>Tecnología</v>
      </c>
      <c r="K356">
        <v>11</v>
      </c>
      <c r="L356" s="4">
        <f>_xlfn.XLOOKUP(I356,Area!$C$5:$C$20,Area!$D$5:$D$20)</f>
        <v>2000000</v>
      </c>
      <c r="M356" t="s">
        <v>59</v>
      </c>
      <c r="N356" s="5">
        <f t="shared" si="23"/>
        <v>22000000</v>
      </c>
    </row>
    <row r="357" spans="1:14" x14ac:dyDescent="0.3">
      <c r="A357" s="1">
        <v>45341</v>
      </c>
      <c r="B357">
        <f t="shared" si="20"/>
        <v>2024</v>
      </c>
      <c r="C357" t="str">
        <f t="shared" si="21"/>
        <v>febrero</v>
      </c>
      <c r="D357" t="s">
        <v>50</v>
      </c>
      <c r="E357" t="s">
        <v>2</v>
      </c>
      <c r="F357" cm="1">
        <f t="array" ref="F357:G357">TRANSPOSE(VLOOKUP(E357,COLABORADOR!$B$5:$D$15,{2;3},0))</f>
        <v>12288359</v>
      </c>
      <c r="G357" s="1">
        <v>33768</v>
      </c>
      <c r="H357" s="3">
        <f t="shared" ca="1" si="22"/>
        <v>32</v>
      </c>
      <c r="I357" t="s">
        <v>19</v>
      </c>
      <c r="J357" t="str">
        <f>_xlfn.XLOOKUP(I357,Area!$C$5:$C$20,Area!$B$5:$B$20)</f>
        <v>Tecnología</v>
      </c>
      <c r="K357">
        <v>13</v>
      </c>
      <c r="L357" s="4">
        <f>_xlfn.XLOOKUP(I357,Area!$C$5:$C$20,Area!$D$5:$D$20)</f>
        <v>4000000</v>
      </c>
      <c r="M357" t="s">
        <v>58</v>
      </c>
      <c r="N357" s="5">
        <f t="shared" si="23"/>
        <v>52000000</v>
      </c>
    </row>
    <row r="358" spans="1:14" x14ac:dyDescent="0.3">
      <c r="A358" s="1">
        <v>45341</v>
      </c>
      <c r="B358">
        <f t="shared" si="20"/>
        <v>2024</v>
      </c>
      <c r="C358" t="str">
        <f t="shared" si="21"/>
        <v>febrero</v>
      </c>
      <c r="D358" t="s">
        <v>51</v>
      </c>
      <c r="E358" t="s">
        <v>3</v>
      </c>
      <c r="F358" cm="1">
        <f t="array" ref="F358:G358">TRANSPOSE(VLOOKUP(E358,COLABORADOR!$B$5:$D$15,{2;3},0))</f>
        <v>11292119</v>
      </c>
      <c r="G358" s="1">
        <v>31212</v>
      </c>
      <c r="H358" s="3">
        <f t="shared" ca="1" si="22"/>
        <v>39</v>
      </c>
      <c r="I358" t="s">
        <v>20</v>
      </c>
      <c r="J358" t="str">
        <f>_xlfn.XLOOKUP(I358,Area!$C$5:$C$20,Area!$B$5:$B$20)</f>
        <v>Tecnología</v>
      </c>
      <c r="K358">
        <v>14</v>
      </c>
      <c r="L358" s="4">
        <f>_xlfn.XLOOKUP(I358,Area!$C$5:$C$20,Area!$D$5:$D$20)</f>
        <v>800000</v>
      </c>
      <c r="M358" t="s">
        <v>57</v>
      </c>
      <c r="N358" s="5">
        <f t="shared" si="23"/>
        <v>11200000</v>
      </c>
    </row>
    <row r="359" spans="1:14" x14ac:dyDescent="0.3">
      <c r="A359" s="1">
        <v>45341</v>
      </c>
      <c r="B359">
        <f t="shared" si="20"/>
        <v>2024</v>
      </c>
      <c r="C359" t="str">
        <f t="shared" si="21"/>
        <v>febrero</v>
      </c>
      <c r="D359" t="s">
        <v>52</v>
      </c>
      <c r="E359" t="s">
        <v>4</v>
      </c>
      <c r="F359" cm="1">
        <f t="array" ref="F359:G359">TRANSPOSE(VLOOKUP(E359,COLABORADOR!$B$5:$D$15,{2;3},0))</f>
        <v>10946132</v>
      </c>
      <c r="G359" s="1">
        <v>30482</v>
      </c>
      <c r="H359" s="3">
        <f t="shared" ca="1" si="22"/>
        <v>41</v>
      </c>
      <c r="I359" t="s">
        <v>21</v>
      </c>
      <c r="J359" t="str">
        <f>_xlfn.XLOOKUP(I359,Area!$C$5:$C$20,Area!$B$5:$B$20)</f>
        <v>Tecnología</v>
      </c>
      <c r="K359">
        <v>18</v>
      </c>
      <c r="L359" s="4">
        <f>_xlfn.XLOOKUP(I359,Area!$C$5:$C$20,Area!$D$5:$D$20)</f>
        <v>600000</v>
      </c>
      <c r="M359" t="s">
        <v>59</v>
      </c>
      <c r="N359" s="5">
        <f t="shared" si="23"/>
        <v>10800000</v>
      </c>
    </row>
    <row r="360" spans="1:14" x14ac:dyDescent="0.3">
      <c r="A360" s="1">
        <v>45341</v>
      </c>
      <c r="B360">
        <f t="shared" si="20"/>
        <v>2024</v>
      </c>
      <c r="C360" t="str">
        <f t="shared" si="21"/>
        <v>febrero</v>
      </c>
      <c r="D360" t="s">
        <v>53</v>
      </c>
      <c r="E360" t="s">
        <v>5</v>
      </c>
      <c r="F360" cm="1">
        <f t="array" ref="F360:G360">TRANSPOSE(VLOOKUP(E360,COLABORADOR!$B$5:$D$15,{2;3},0))</f>
        <v>11120413</v>
      </c>
      <c r="G360" s="1">
        <v>34866</v>
      </c>
      <c r="H360" s="3">
        <f t="shared" ca="1" si="22"/>
        <v>29</v>
      </c>
      <c r="I360" t="s">
        <v>22</v>
      </c>
      <c r="J360" t="str">
        <f>_xlfn.XLOOKUP(I360,Area!$C$5:$C$20,Area!$B$5:$B$20)</f>
        <v>Tecnología</v>
      </c>
      <c r="K360">
        <v>15</v>
      </c>
      <c r="L360" s="4">
        <f>_xlfn.XLOOKUP(I360,Area!$C$5:$C$20,Area!$D$5:$D$20)</f>
        <v>500000</v>
      </c>
      <c r="M360" t="s">
        <v>59</v>
      </c>
      <c r="N360" s="5">
        <f t="shared" si="23"/>
        <v>7500000</v>
      </c>
    </row>
    <row r="361" spans="1:14" x14ac:dyDescent="0.3">
      <c r="A361" s="1">
        <v>45341</v>
      </c>
      <c r="B361">
        <f t="shared" si="20"/>
        <v>2024</v>
      </c>
      <c r="C361" t="str">
        <f t="shared" si="21"/>
        <v>febrero</v>
      </c>
      <c r="D361" t="s">
        <v>54</v>
      </c>
      <c r="E361" t="s">
        <v>6</v>
      </c>
      <c r="F361" cm="1">
        <f t="array" ref="F361:G361">TRANSPOSE(VLOOKUP(E361,COLABORADOR!$B$5:$D$15,{2;3},0))</f>
        <v>10238431</v>
      </c>
      <c r="G361" s="1">
        <v>35963</v>
      </c>
      <c r="H361" s="3">
        <f t="shared" ca="1" si="22"/>
        <v>26</v>
      </c>
      <c r="I361" t="s">
        <v>24</v>
      </c>
      <c r="J361" t="str">
        <f>_xlfn.XLOOKUP(I361,Area!$C$5:$C$20,Area!$B$5:$B$20)</f>
        <v>Textil</v>
      </c>
      <c r="K361">
        <v>16</v>
      </c>
      <c r="L361" s="4">
        <f>_xlfn.XLOOKUP(I361,Area!$C$5:$C$20,Area!$D$5:$D$20)</f>
        <v>100000</v>
      </c>
      <c r="M361" t="s">
        <v>58</v>
      </c>
      <c r="N361" s="5">
        <f t="shared" si="23"/>
        <v>1600000</v>
      </c>
    </row>
    <row r="362" spans="1:14" x14ac:dyDescent="0.3">
      <c r="A362" s="1">
        <v>45341</v>
      </c>
      <c r="B362">
        <f t="shared" si="20"/>
        <v>2024</v>
      </c>
      <c r="C362" t="str">
        <f t="shared" si="21"/>
        <v>febrero</v>
      </c>
      <c r="D362" t="s">
        <v>55</v>
      </c>
      <c r="E362" t="s">
        <v>7</v>
      </c>
      <c r="F362" cm="1">
        <f t="array" ref="F362:G362">TRANSPOSE(VLOOKUP(E362,COLABORADOR!$B$5:$D$15,{2;3},0))</f>
        <v>10873390</v>
      </c>
      <c r="G362" s="1">
        <v>35234</v>
      </c>
      <c r="H362" s="3">
        <f t="shared" ca="1" si="22"/>
        <v>28</v>
      </c>
      <c r="I362" t="s">
        <v>25</v>
      </c>
      <c r="J362" t="str">
        <f>_xlfn.XLOOKUP(I362,Area!$C$5:$C$20,Area!$B$5:$B$20)</f>
        <v>Textil</v>
      </c>
      <c r="K362">
        <v>14</v>
      </c>
      <c r="L362" s="4">
        <f>_xlfn.XLOOKUP(I362,Area!$C$5:$C$20,Area!$D$5:$D$20)</f>
        <v>250000</v>
      </c>
      <c r="M362" t="s">
        <v>58</v>
      </c>
      <c r="N362" s="5">
        <f t="shared" si="23"/>
        <v>3500000</v>
      </c>
    </row>
    <row r="363" spans="1:14" x14ac:dyDescent="0.3">
      <c r="A363" s="1">
        <v>45341</v>
      </c>
      <c r="B363">
        <f t="shared" si="20"/>
        <v>2024</v>
      </c>
      <c r="C363" t="str">
        <f t="shared" si="21"/>
        <v>febrero</v>
      </c>
      <c r="D363" t="s">
        <v>56</v>
      </c>
      <c r="E363" t="s">
        <v>8</v>
      </c>
      <c r="F363" cm="1">
        <f t="array" ref="F363:G363">TRANSPOSE(VLOOKUP(E363,COLABORADOR!$B$5:$D$15,{2;3},0))</f>
        <v>11891527</v>
      </c>
      <c r="G363" s="1">
        <v>32892</v>
      </c>
      <c r="H363" s="3">
        <f t="shared" ca="1" si="22"/>
        <v>34</v>
      </c>
      <c r="I363" t="s">
        <v>26</v>
      </c>
      <c r="J363" t="str">
        <f>_xlfn.XLOOKUP(I363,Area!$C$5:$C$20,Area!$B$5:$B$20)</f>
        <v>Textil</v>
      </c>
      <c r="K363">
        <v>11</v>
      </c>
      <c r="L363" s="4">
        <f>_xlfn.XLOOKUP(I363,Area!$C$5:$C$20,Area!$D$5:$D$20)</f>
        <v>500000</v>
      </c>
      <c r="M363" t="s">
        <v>59</v>
      </c>
      <c r="N363" s="5">
        <f t="shared" si="23"/>
        <v>5500000</v>
      </c>
    </row>
    <row r="364" spans="1:14" x14ac:dyDescent="0.3">
      <c r="A364" s="1">
        <v>45342</v>
      </c>
      <c r="B364">
        <f t="shared" si="20"/>
        <v>2024</v>
      </c>
      <c r="C364" t="str">
        <f t="shared" si="21"/>
        <v>febrero</v>
      </c>
      <c r="D364" t="s">
        <v>49</v>
      </c>
      <c r="E364" t="s">
        <v>9</v>
      </c>
      <c r="F364" cm="1">
        <f t="array" ref="F364:G364">TRANSPOSE(VLOOKUP(E364,COLABORADOR!$B$5:$D$15,{2;3},0))</f>
        <v>10974143</v>
      </c>
      <c r="G364" s="1">
        <v>33074</v>
      </c>
      <c r="H364" s="3">
        <f t="shared" ca="1" si="22"/>
        <v>34</v>
      </c>
      <c r="I364" t="s">
        <v>27</v>
      </c>
      <c r="J364" t="str">
        <f>_xlfn.XLOOKUP(I364,Area!$C$5:$C$20,Area!$B$5:$B$20)</f>
        <v>Textil</v>
      </c>
      <c r="K364">
        <v>19</v>
      </c>
      <c r="L364" s="4">
        <f>_xlfn.XLOOKUP(I364,Area!$C$5:$C$20,Area!$D$5:$D$20)</f>
        <v>180000</v>
      </c>
      <c r="M364" t="s">
        <v>59</v>
      </c>
      <c r="N364" s="5">
        <f t="shared" si="23"/>
        <v>3420000</v>
      </c>
    </row>
    <row r="365" spans="1:14" x14ac:dyDescent="0.3">
      <c r="A365" s="1">
        <v>45342</v>
      </c>
      <c r="B365">
        <f t="shared" si="20"/>
        <v>2024</v>
      </c>
      <c r="C365" t="str">
        <f t="shared" si="21"/>
        <v>febrero</v>
      </c>
      <c r="D365" t="s">
        <v>50</v>
      </c>
      <c r="E365" t="s">
        <v>10</v>
      </c>
      <c r="F365" cm="1">
        <f t="array" ref="F365:G365">TRANSPOSE(VLOOKUP(E365,COLABORADOR!$B$5:$D$15,{2;3},0))</f>
        <v>12147920</v>
      </c>
      <c r="G365" s="1">
        <v>32953</v>
      </c>
      <c r="H365" s="3">
        <f t="shared" ca="1" si="22"/>
        <v>34</v>
      </c>
      <c r="I365" t="s">
        <v>28</v>
      </c>
      <c r="J365" t="str">
        <f>_xlfn.XLOOKUP(I365,Area!$C$5:$C$20,Area!$B$5:$B$20)</f>
        <v>Textil</v>
      </c>
      <c r="K365">
        <v>15</v>
      </c>
      <c r="L365" s="4">
        <f>_xlfn.XLOOKUP(I365,Area!$C$5:$C$20,Area!$D$5:$D$20)</f>
        <v>80000</v>
      </c>
      <c r="M365" t="s">
        <v>59</v>
      </c>
      <c r="N365" s="5">
        <f t="shared" si="23"/>
        <v>1200000</v>
      </c>
    </row>
    <row r="366" spans="1:14" x14ac:dyDescent="0.3">
      <c r="A366" s="1">
        <v>45342</v>
      </c>
      <c r="B366">
        <f t="shared" si="20"/>
        <v>2024</v>
      </c>
      <c r="C366" t="str">
        <f t="shared" si="21"/>
        <v>febrero</v>
      </c>
      <c r="D366" t="s">
        <v>51</v>
      </c>
      <c r="E366" t="s">
        <v>11</v>
      </c>
      <c r="F366" cm="1">
        <f t="array" ref="F366:G366">TRANSPOSE(VLOOKUP(E366,COLABORADOR!$B$5:$D$15,{2;3},0))</f>
        <v>12638169</v>
      </c>
      <c r="G366" s="1">
        <v>32985</v>
      </c>
      <c r="H366" s="3">
        <f t="shared" ca="1" si="22"/>
        <v>34</v>
      </c>
      <c r="I366" t="s">
        <v>30</v>
      </c>
      <c r="J366" t="str">
        <f>_xlfn.XLOOKUP(I366,Area!$C$5:$C$20,Area!$B$5:$B$20)</f>
        <v>Muebles</v>
      </c>
      <c r="K366">
        <v>18</v>
      </c>
      <c r="L366" s="4">
        <f>_xlfn.XLOOKUP(I366,Area!$C$5:$C$20,Area!$D$5:$D$20)</f>
        <v>600000</v>
      </c>
      <c r="M366" t="s">
        <v>57</v>
      </c>
      <c r="N366" s="5">
        <f t="shared" si="23"/>
        <v>10800000</v>
      </c>
    </row>
    <row r="367" spans="1:14" x14ac:dyDescent="0.3">
      <c r="A367" s="1">
        <v>45342</v>
      </c>
      <c r="B367">
        <f t="shared" si="20"/>
        <v>2024</v>
      </c>
      <c r="C367" t="str">
        <f t="shared" si="21"/>
        <v>febrero</v>
      </c>
      <c r="D367" t="s">
        <v>52</v>
      </c>
      <c r="E367" t="s">
        <v>1</v>
      </c>
      <c r="F367" cm="1">
        <f t="array" ref="F367:G367">TRANSPOSE(VLOOKUP(E367,COLABORADOR!$B$5:$D$15,{2;3},0))</f>
        <v>10753419</v>
      </c>
      <c r="G367" s="1">
        <v>33036</v>
      </c>
      <c r="H367" s="3">
        <f t="shared" ca="1" si="22"/>
        <v>34</v>
      </c>
      <c r="I367" t="s">
        <v>31</v>
      </c>
      <c r="J367" t="str">
        <f>_xlfn.XLOOKUP(I367,Area!$C$5:$C$20,Area!$B$5:$B$20)</f>
        <v>Muebles</v>
      </c>
      <c r="K367">
        <v>15</v>
      </c>
      <c r="L367" s="4">
        <f>_xlfn.XLOOKUP(I367,Area!$C$5:$C$20,Area!$D$5:$D$20)</f>
        <v>200000</v>
      </c>
      <c r="M367" t="s">
        <v>58</v>
      </c>
      <c r="N367" s="5">
        <f t="shared" si="23"/>
        <v>3000000</v>
      </c>
    </row>
    <row r="368" spans="1:14" x14ac:dyDescent="0.3">
      <c r="A368" s="1">
        <v>45342</v>
      </c>
      <c r="B368">
        <f t="shared" si="20"/>
        <v>2024</v>
      </c>
      <c r="C368" t="str">
        <f t="shared" si="21"/>
        <v>febrero</v>
      </c>
      <c r="D368" t="s">
        <v>53</v>
      </c>
      <c r="E368" t="s">
        <v>2</v>
      </c>
      <c r="F368" cm="1">
        <f t="array" ref="F368:G368">TRANSPOSE(VLOOKUP(E368,COLABORADOR!$B$5:$D$15,{2;3},0))</f>
        <v>12288359</v>
      </c>
      <c r="G368" s="1">
        <v>33768</v>
      </c>
      <c r="H368" s="3">
        <f t="shared" ca="1" si="22"/>
        <v>32</v>
      </c>
      <c r="I368" t="s">
        <v>32</v>
      </c>
      <c r="J368" t="str">
        <f>_xlfn.XLOOKUP(I368,Area!$C$5:$C$20,Area!$B$5:$B$20)</f>
        <v>Muebles</v>
      </c>
      <c r="K368">
        <v>15</v>
      </c>
      <c r="L368" s="4">
        <f>_xlfn.XLOOKUP(I368,Area!$C$5:$C$20,Area!$D$5:$D$20)</f>
        <v>550000</v>
      </c>
      <c r="M368" t="s">
        <v>57</v>
      </c>
      <c r="N368" s="5">
        <f t="shared" si="23"/>
        <v>8250000</v>
      </c>
    </row>
    <row r="369" spans="1:14" x14ac:dyDescent="0.3">
      <c r="A369" s="1">
        <v>45342</v>
      </c>
      <c r="B369">
        <f t="shared" si="20"/>
        <v>2024</v>
      </c>
      <c r="C369" t="str">
        <f t="shared" si="21"/>
        <v>febrero</v>
      </c>
      <c r="D369" t="s">
        <v>54</v>
      </c>
      <c r="E369" t="s">
        <v>3</v>
      </c>
      <c r="F369" cm="1">
        <f t="array" ref="F369:G369">TRANSPOSE(VLOOKUP(E369,COLABORADOR!$B$5:$D$15,{2;3},0))</f>
        <v>11292119</v>
      </c>
      <c r="G369" s="1">
        <v>31212</v>
      </c>
      <c r="H369" s="3">
        <f t="shared" ca="1" si="22"/>
        <v>39</v>
      </c>
      <c r="I369" t="s">
        <v>33</v>
      </c>
      <c r="J369" t="str">
        <f>_xlfn.XLOOKUP(I369,Area!$C$5:$C$20,Area!$B$5:$B$20)</f>
        <v>Muebles</v>
      </c>
      <c r="K369">
        <v>11</v>
      </c>
      <c r="L369" s="4">
        <f>_xlfn.XLOOKUP(I369,Area!$C$5:$C$20,Area!$D$5:$D$20)</f>
        <v>2300000</v>
      </c>
      <c r="M369" t="s">
        <v>59</v>
      </c>
      <c r="N369" s="5">
        <f t="shared" si="23"/>
        <v>25300000</v>
      </c>
    </row>
    <row r="370" spans="1:14" x14ac:dyDescent="0.3">
      <c r="A370" s="1">
        <v>45342</v>
      </c>
      <c r="B370">
        <f t="shared" si="20"/>
        <v>2024</v>
      </c>
      <c r="C370" t="str">
        <f t="shared" si="21"/>
        <v>febrero</v>
      </c>
      <c r="D370" t="s">
        <v>55</v>
      </c>
      <c r="E370" t="s">
        <v>4</v>
      </c>
      <c r="F370" cm="1">
        <f t="array" ref="F370:G370">TRANSPOSE(VLOOKUP(E370,COLABORADOR!$B$5:$D$15,{2;3},0))</f>
        <v>10946132</v>
      </c>
      <c r="G370" s="1">
        <v>30482</v>
      </c>
      <c r="H370" s="3">
        <f t="shared" ca="1" si="22"/>
        <v>41</v>
      </c>
      <c r="I370" t="s">
        <v>34</v>
      </c>
      <c r="J370" t="str">
        <f>_xlfn.XLOOKUP(I370,Area!$C$5:$C$20,Area!$B$5:$B$20)</f>
        <v>Muebles</v>
      </c>
      <c r="K370">
        <v>18</v>
      </c>
      <c r="L370" s="4">
        <f>_xlfn.XLOOKUP(I370,Area!$C$5:$C$20,Area!$D$5:$D$20)</f>
        <v>3200000</v>
      </c>
      <c r="M370" t="s">
        <v>58</v>
      </c>
      <c r="N370" s="5">
        <f t="shared" si="23"/>
        <v>57600000</v>
      </c>
    </row>
    <row r="371" spans="1:14" x14ac:dyDescent="0.3">
      <c r="A371" s="1">
        <v>45342</v>
      </c>
      <c r="B371">
        <f t="shared" si="20"/>
        <v>2024</v>
      </c>
      <c r="C371" t="str">
        <f t="shared" si="21"/>
        <v>febrero</v>
      </c>
      <c r="D371" t="s">
        <v>56</v>
      </c>
      <c r="E371" t="s">
        <v>5</v>
      </c>
      <c r="F371" cm="1">
        <f t="array" ref="F371:G371">TRANSPOSE(VLOOKUP(E371,COLABORADOR!$B$5:$D$15,{2;3},0))</f>
        <v>11120413</v>
      </c>
      <c r="G371" s="1">
        <v>34866</v>
      </c>
      <c r="H371" s="3">
        <f t="shared" ca="1" si="22"/>
        <v>29</v>
      </c>
      <c r="I371" t="s">
        <v>35</v>
      </c>
      <c r="J371" t="str">
        <f>_xlfn.XLOOKUP(I371,Area!$C$5:$C$20,Area!$B$5:$B$20)</f>
        <v>Muebles</v>
      </c>
      <c r="K371">
        <v>16</v>
      </c>
      <c r="L371" s="4">
        <f>_xlfn.XLOOKUP(I371,Area!$C$5:$C$20,Area!$D$5:$D$20)</f>
        <v>1500000</v>
      </c>
      <c r="M371" t="s">
        <v>57</v>
      </c>
      <c r="N371" s="5">
        <f t="shared" si="23"/>
        <v>24000000</v>
      </c>
    </row>
    <row r="372" spans="1:14" x14ac:dyDescent="0.3">
      <c r="A372" s="1">
        <v>45342</v>
      </c>
      <c r="B372">
        <f t="shared" si="20"/>
        <v>2024</v>
      </c>
      <c r="C372" t="str">
        <f t="shared" si="21"/>
        <v>febrero</v>
      </c>
      <c r="D372" t="s">
        <v>49</v>
      </c>
      <c r="E372" t="s">
        <v>6</v>
      </c>
      <c r="F372" cm="1">
        <f t="array" ref="F372:G372">TRANSPOSE(VLOOKUP(E372,COLABORADOR!$B$5:$D$15,{2;3},0))</f>
        <v>10238431</v>
      </c>
      <c r="G372" s="1">
        <v>35963</v>
      </c>
      <c r="H372" s="3">
        <f t="shared" ca="1" si="22"/>
        <v>26</v>
      </c>
      <c r="I372" t="s">
        <v>18</v>
      </c>
      <c r="J372" t="str">
        <f>_xlfn.XLOOKUP(I372,Area!$C$5:$C$20,Area!$B$5:$B$20)</f>
        <v>Tecnología</v>
      </c>
      <c r="K372">
        <v>19</v>
      </c>
      <c r="L372" s="4">
        <f>_xlfn.XLOOKUP(I372,Area!$C$5:$C$20,Area!$D$5:$D$20)</f>
        <v>2000000</v>
      </c>
      <c r="M372" t="s">
        <v>58</v>
      </c>
      <c r="N372" s="5">
        <f t="shared" si="23"/>
        <v>38000000</v>
      </c>
    </row>
    <row r="373" spans="1:14" x14ac:dyDescent="0.3">
      <c r="A373" s="1">
        <v>45342</v>
      </c>
      <c r="B373">
        <f t="shared" si="20"/>
        <v>2024</v>
      </c>
      <c r="C373" t="str">
        <f t="shared" si="21"/>
        <v>febrero</v>
      </c>
      <c r="D373" t="s">
        <v>50</v>
      </c>
      <c r="E373" t="s">
        <v>7</v>
      </c>
      <c r="F373" cm="1">
        <f t="array" ref="F373:G373">TRANSPOSE(VLOOKUP(E373,COLABORADOR!$B$5:$D$15,{2;3},0))</f>
        <v>10873390</v>
      </c>
      <c r="G373" s="1">
        <v>35234</v>
      </c>
      <c r="H373" s="3">
        <f t="shared" ca="1" si="22"/>
        <v>28</v>
      </c>
      <c r="I373" t="s">
        <v>19</v>
      </c>
      <c r="J373" t="str">
        <f>_xlfn.XLOOKUP(I373,Area!$C$5:$C$20,Area!$B$5:$B$20)</f>
        <v>Tecnología</v>
      </c>
      <c r="K373">
        <v>13</v>
      </c>
      <c r="L373" s="4">
        <f>_xlfn.XLOOKUP(I373,Area!$C$5:$C$20,Area!$D$5:$D$20)</f>
        <v>4000000</v>
      </c>
      <c r="M373" t="s">
        <v>59</v>
      </c>
      <c r="N373" s="5">
        <f t="shared" si="23"/>
        <v>52000000</v>
      </c>
    </row>
    <row r="374" spans="1:14" x14ac:dyDescent="0.3">
      <c r="A374" s="1">
        <v>45343</v>
      </c>
      <c r="B374">
        <f t="shared" si="20"/>
        <v>2024</v>
      </c>
      <c r="C374" t="str">
        <f t="shared" si="21"/>
        <v>febrero</v>
      </c>
      <c r="D374" t="s">
        <v>51</v>
      </c>
      <c r="E374" t="s">
        <v>8</v>
      </c>
      <c r="F374" cm="1">
        <f t="array" ref="F374:G374">TRANSPOSE(VLOOKUP(E374,COLABORADOR!$B$5:$D$15,{2;3},0))</f>
        <v>11891527</v>
      </c>
      <c r="G374" s="1">
        <v>32892</v>
      </c>
      <c r="H374" s="3">
        <f t="shared" ca="1" si="22"/>
        <v>34</v>
      </c>
      <c r="I374" t="s">
        <v>20</v>
      </c>
      <c r="J374" t="str">
        <f>_xlfn.XLOOKUP(I374,Area!$C$5:$C$20,Area!$B$5:$B$20)</f>
        <v>Tecnología</v>
      </c>
      <c r="K374">
        <v>11</v>
      </c>
      <c r="L374" s="4">
        <f>_xlfn.XLOOKUP(I374,Area!$C$5:$C$20,Area!$D$5:$D$20)</f>
        <v>800000</v>
      </c>
      <c r="M374" t="s">
        <v>57</v>
      </c>
      <c r="N374" s="5">
        <f t="shared" si="23"/>
        <v>8800000</v>
      </c>
    </row>
    <row r="375" spans="1:14" x14ac:dyDescent="0.3">
      <c r="A375" s="1">
        <v>45343</v>
      </c>
      <c r="B375">
        <f t="shared" si="20"/>
        <v>2024</v>
      </c>
      <c r="C375" t="str">
        <f t="shared" si="21"/>
        <v>febrero</v>
      </c>
      <c r="D375" t="s">
        <v>52</v>
      </c>
      <c r="E375" t="s">
        <v>9</v>
      </c>
      <c r="F375" cm="1">
        <f t="array" ref="F375:G375">TRANSPOSE(VLOOKUP(E375,COLABORADOR!$B$5:$D$15,{2;3},0))</f>
        <v>10974143</v>
      </c>
      <c r="G375" s="1">
        <v>33074</v>
      </c>
      <c r="H375" s="3">
        <f t="shared" ca="1" si="22"/>
        <v>34</v>
      </c>
      <c r="I375" t="s">
        <v>21</v>
      </c>
      <c r="J375" t="str">
        <f>_xlfn.XLOOKUP(I375,Area!$C$5:$C$20,Area!$B$5:$B$20)</f>
        <v>Tecnología</v>
      </c>
      <c r="K375">
        <v>14</v>
      </c>
      <c r="L375" s="4">
        <f>_xlfn.XLOOKUP(I375,Area!$C$5:$C$20,Area!$D$5:$D$20)</f>
        <v>600000</v>
      </c>
      <c r="M375" t="s">
        <v>59</v>
      </c>
      <c r="N375" s="5">
        <f t="shared" si="23"/>
        <v>8400000</v>
      </c>
    </row>
    <row r="376" spans="1:14" x14ac:dyDescent="0.3">
      <c r="A376" s="1">
        <v>45343</v>
      </c>
      <c r="B376">
        <f t="shared" si="20"/>
        <v>2024</v>
      </c>
      <c r="C376" t="str">
        <f t="shared" si="21"/>
        <v>febrero</v>
      </c>
      <c r="D376" t="s">
        <v>53</v>
      </c>
      <c r="E376" t="s">
        <v>10</v>
      </c>
      <c r="F376" cm="1">
        <f t="array" ref="F376:G376">TRANSPOSE(VLOOKUP(E376,COLABORADOR!$B$5:$D$15,{2;3},0))</f>
        <v>12147920</v>
      </c>
      <c r="G376" s="1">
        <v>32953</v>
      </c>
      <c r="H376" s="3">
        <f t="shared" ca="1" si="22"/>
        <v>34</v>
      </c>
      <c r="I376" t="s">
        <v>22</v>
      </c>
      <c r="J376" t="str">
        <f>_xlfn.XLOOKUP(I376,Area!$C$5:$C$20,Area!$B$5:$B$20)</f>
        <v>Tecnología</v>
      </c>
      <c r="K376">
        <v>18</v>
      </c>
      <c r="L376" s="4">
        <f>_xlfn.XLOOKUP(I376,Area!$C$5:$C$20,Area!$D$5:$D$20)</f>
        <v>500000</v>
      </c>
      <c r="M376" t="s">
        <v>59</v>
      </c>
      <c r="N376" s="5">
        <f t="shared" si="23"/>
        <v>9000000</v>
      </c>
    </row>
    <row r="377" spans="1:14" x14ac:dyDescent="0.3">
      <c r="A377" s="1">
        <v>45343</v>
      </c>
      <c r="B377">
        <f t="shared" si="20"/>
        <v>2024</v>
      </c>
      <c r="C377" t="str">
        <f t="shared" si="21"/>
        <v>febrero</v>
      </c>
      <c r="D377" t="s">
        <v>54</v>
      </c>
      <c r="E377" t="s">
        <v>11</v>
      </c>
      <c r="F377" cm="1">
        <f t="array" ref="F377:G377">TRANSPOSE(VLOOKUP(E377,COLABORADOR!$B$5:$D$15,{2;3},0))</f>
        <v>12638169</v>
      </c>
      <c r="G377" s="1">
        <v>32985</v>
      </c>
      <c r="H377" s="3">
        <f t="shared" ca="1" si="22"/>
        <v>34</v>
      </c>
      <c r="I377" t="s">
        <v>24</v>
      </c>
      <c r="J377" t="str">
        <f>_xlfn.XLOOKUP(I377,Area!$C$5:$C$20,Area!$B$5:$B$20)</f>
        <v>Textil</v>
      </c>
      <c r="K377">
        <v>13</v>
      </c>
      <c r="L377" s="4">
        <f>_xlfn.XLOOKUP(I377,Area!$C$5:$C$20,Area!$D$5:$D$20)</f>
        <v>100000</v>
      </c>
      <c r="M377" t="s">
        <v>59</v>
      </c>
      <c r="N377" s="5">
        <f t="shared" si="23"/>
        <v>1300000</v>
      </c>
    </row>
    <row r="378" spans="1:14" x14ac:dyDescent="0.3">
      <c r="A378" s="1">
        <v>45343</v>
      </c>
      <c r="B378">
        <f t="shared" si="20"/>
        <v>2024</v>
      </c>
      <c r="C378" t="str">
        <f t="shared" si="21"/>
        <v>febrero</v>
      </c>
      <c r="D378" t="s">
        <v>55</v>
      </c>
      <c r="E378" t="s">
        <v>1</v>
      </c>
      <c r="F378" cm="1">
        <f t="array" ref="F378:G378">TRANSPOSE(VLOOKUP(E378,COLABORADOR!$B$5:$D$15,{2;3},0))</f>
        <v>10753419</v>
      </c>
      <c r="G378" s="1">
        <v>33036</v>
      </c>
      <c r="H378" s="3">
        <f t="shared" ca="1" si="22"/>
        <v>34</v>
      </c>
      <c r="I378" t="s">
        <v>25</v>
      </c>
      <c r="J378" t="str">
        <f>_xlfn.XLOOKUP(I378,Area!$C$5:$C$20,Area!$B$5:$B$20)</f>
        <v>Textil</v>
      </c>
      <c r="K378">
        <v>15</v>
      </c>
      <c r="L378" s="4">
        <f>_xlfn.XLOOKUP(I378,Area!$C$5:$C$20,Area!$D$5:$D$20)</f>
        <v>250000</v>
      </c>
      <c r="M378" t="s">
        <v>59</v>
      </c>
      <c r="N378" s="5">
        <f t="shared" si="23"/>
        <v>3750000</v>
      </c>
    </row>
    <row r="379" spans="1:14" x14ac:dyDescent="0.3">
      <c r="A379" s="1">
        <v>45343</v>
      </c>
      <c r="B379">
        <f t="shared" si="20"/>
        <v>2024</v>
      </c>
      <c r="C379" t="str">
        <f t="shared" si="21"/>
        <v>febrero</v>
      </c>
      <c r="D379" t="s">
        <v>56</v>
      </c>
      <c r="E379" t="s">
        <v>2</v>
      </c>
      <c r="F379" cm="1">
        <f t="array" ref="F379:G379">TRANSPOSE(VLOOKUP(E379,COLABORADOR!$B$5:$D$15,{2;3},0))</f>
        <v>12288359</v>
      </c>
      <c r="G379" s="1">
        <v>33768</v>
      </c>
      <c r="H379" s="3">
        <f t="shared" ca="1" si="22"/>
        <v>32</v>
      </c>
      <c r="I379" t="s">
        <v>26</v>
      </c>
      <c r="J379" t="str">
        <f>_xlfn.XLOOKUP(I379,Area!$C$5:$C$20,Area!$B$5:$B$20)</f>
        <v>Textil</v>
      </c>
      <c r="K379">
        <v>11</v>
      </c>
      <c r="L379" s="4">
        <f>_xlfn.XLOOKUP(I379,Area!$C$5:$C$20,Area!$D$5:$D$20)</f>
        <v>500000</v>
      </c>
      <c r="M379" t="s">
        <v>59</v>
      </c>
      <c r="N379" s="5">
        <f t="shared" si="23"/>
        <v>5500000</v>
      </c>
    </row>
    <row r="380" spans="1:14" x14ac:dyDescent="0.3">
      <c r="A380" s="1">
        <v>45343</v>
      </c>
      <c r="B380">
        <f t="shared" si="20"/>
        <v>2024</v>
      </c>
      <c r="C380" t="str">
        <f t="shared" si="21"/>
        <v>febrero</v>
      </c>
      <c r="D380" t="s">
        <v>49</v>
      </c>
      <c r="E380" t="s">
        <v>3</v>
      </c>
      <c r="F380" cm="1">
        <f t="array" ref="F380:G380">TRANSPOSE(VLOOKUP(E380,COLABORADOR!$B$5:$D$15,{2;3},0))</f>
        <v>11292119</v>
      </c>
      <c r="G380" s="1">
        <v>31212</v>
      </c>
      <c r="H380" s="3">
        <f t="shared" ca="1" si="22"/>
        <v>39</v>
      </c>
      <c r="I380" t="s">
        <v>27</v>
      </c>
      <c r="J380" t="str">
        <f>_xlfn.XLOOKUP(I380,Area!$C$5:$C$20,Area!$B$5:$B$20)</f>
        <v>Textil</v>
      </c>
      <c r="K380">
        <v>17</v>
      </c>
      <c r="L380" s="4">
        <f>_xlfn.XLOOKUP(I380,Area!$C$5:$C$20,Area!$D$5:$D$20)</f>
        <v>180000</v>
      </c>
      <c r="M380" t="s">
        <v>58</v>
      </c>
      <c r="N380" s="5">
        <f t="shared" si="23"/>
        <v>3060000</v>
      </c>
    </row>
    <row r="381" spans="1:14" x14ac:dyDescent="0.3">
      <c r="A381" s="1">
        <v>45343</v>
      </c>
      <c r="B381">
        <f t="shared" si="20"/>
        <v>2024</v>
      </c>
      <c r="C381" t="str">
        <f t="shared" si="21"/>
        <v>febrero</v>
      </c>
      <c r="D381" t="s">
        <v>50</v>
      </c>
      <c r="E381" t="s">
        <v>4</v>
      </c>
      <c r="F381" cm="1">
        <f t="array" ref="F381:G381">TRANSPOSE(VLOOKUP(E381,COLABORADOR!$B$5:$D$15,{2;3},0))</f>
        <v>10946132</v>
      </c>
      <c r="G381" s="1">
        <v>30482</v>
      </c>
      <c r="H381" s="3">
        <f t="shared" ca="1" si="22"/>
        <v>41</v>
      </c>
      <c r="I381" t="s">
        <v>28</v>
      </c>
      <c r="J381" t="str">
        <f>_xlfn.XLOOKUP(I381,Area!$C$5:$C$20,Area!$B$5:$B$20)</f>
        <v>Textil</v>
      </c>
      <c r="K381">
        <v>10</v>
      </c>
      <c r="L381" s="4">
        <f>_xlfn.XLOOKUP(I381,Area!$C$5:$C$20,Area!$D$5:$D$20)</f>
        <v>80000</v>
      </c>
      <c r="M381" t="s">
        <v>57</v>
      </c>
      <c r="N381" s="5">
        <f t="shared" si="23"/>
        <v>800000</v>
      </c>
    </row>
    <row r="382" spans="1:14" x14ac:dyDescent="0.3">
      <c r="A382" s="1">
        <v>45343</v>
      </c>
      <c r="B382">
        <f t="shared" si="20"/>
        <v>2024</v>
      </c>
      <c r="C382" t="str">
        <f t="shared" si="21"/>
        <v>febrero</v>
      </c>
      <c r="D382" t="s">
        <v>51</v>
      </c>
      <c r="E382" t="s">
        <v>5</v>
      </c>
      <c r="F382" cm="1">
        <f t="array" ref="F382:G382">TRANSPOSE(VLOOKUP(E382,COLABORADOR!$B$5:$D$15,{2;3},0))</f>
        <v>11120413</v>
      </c>
      <c r="G382" s="1">
        <v>34866</v>
      </c>
      <c r="H382" s="3">
        <f t="shared" ca="1" si="22"/>
        <v>29</v>
      </c>
      <c r="I382" t="s">
        <v>30</v>
      </c>
      <c r="J382" t="str">
        <f>_xlfn.XLOOKUP(I382,Area!$C$5:$C$20,Area!$B$5:$B$20)</f>
        <v>Muebles</v>
      </c>
      <c r="K382">
        <v>12</v>
      </c>
      <c r="L382" s="4">
        <f>_xlfn.XLOOKUP(I382,Area!$C$5:$C$20,Area!$D$5:$D$20)</f>
        <v>600000</v>
      </c>
      <c r="M382" t="s">
        <v>59</v>
      </c>
      <c r="N382" s="5">
        <f t="shared" si="23"/>
        <v>7200000</v>
      </c>
    </row>
    <row r="383" spans="1:14" x14ac:dyDescent="0.3">
      <c r="A383" s="1">
        <v>45343</v>
      </c>
      <c r="B383">
        <f t="shared" si="20"/>
        <v>2024</v>
      </c>
      <c r="C383" t="str">
        <f t="shared" si="21"/>
        <v>febrero</v>
      </c>
      <c r="D383" t="s">
        <v>52</v>
      </c>
      <c r="E383" t="s">
        <v>6</v>
      </c>
      <c r="F383" cm="1">
        <f t="array" ref="F383:G383">TRANSPOSE(VLOOKUP(E383,COLABORADOR!$B$5:$D$15,{2;3},0))</f>
        <v>10238431</v>
      </c>
      <c r="G383" s="1">
        <v>35963</v>
      </c>
      <c r="H383" s="3">
        <f t="shared" ca="1" si="22"/>
        <v>26</v>
      </c>
      <c r="I383" t="s">
        <v>31</v>
      </c>
      <c r="J383" t="str">
        <f>_xlfn.XLOOKUP(I383,Area!$C$5:$C$20,Area!$B$5:$B$20)</f>
        <v>Muebles</v>
      </c>
      <c r="K383">
        <v>14</v>
      </c>
      <c r="L383" s="4">
        <f>_xlfn.XLOOKUP(I383,Area!$C$5:$C$20,Area!$D$5:$D$20)</f>
        <v>200000</v>
      </c>
      <c r="M383" t="s">
        <v>57</v>
      </c>
      <c r="N383" s="5">
        <f t="shared" si="23"/>
        <v>2800000</v>
      </c>
    </row>
    <row r="384" spans="1:14" x14ac:dyDescent="0.3">
      <c r="A384" s="1">
        <v>45344</v>
      </c>
      <c r="B384">
        <f t="shared" si="20"/>
        <v>2024</v>
      </c>
      <c r="C384" t="str">
        <f t="shared" si="21"/>
        <v>febrero</v>
      </c>
      <c r="D384" t="s">
        <v>53</v>
      </c>
      <c r="E384" t="s">
        <v>7</v>
      </c>
      <c r="F384" cm="1">
        <f t="array" ref="F384:G384">TRANSPOSE(VLOOKUP(E384,COLABORADOR!$B$5:$D$15,{2;3},0))</f>
        <v>10873390</v>
      </c>
      <c r="G384" s="1">
        <v>35234</v>
      </c>
      <c r="H384" s="3">
        <f t="shared" ca="1" si="22"/>
        <v>28</v>
      </c>
      <c r="I384" t="s">
        <v>32</v>
      </c>
      <c r="J384" t="str">
        <f>_xlfn.XLOOKUP(I384,Area!$C$5:$C$20,Area!$B$5:$B$20)</f>
        <v>Muebles</v>
      </c>
      <c r="K384">
        <v>19</v>
      </c>
      <c r="L384" s="4">
        <f>_xlfn.XLOOKUP(I384,Area!$C$5:$C$20,Area!$D$5:$D$20)</f>
        <v>550000</v>
      </c>
      <c r="M384" t="s">
        <v>58</v>
      </c>
      <c r="N384" s="5">
        <f t="shared" si="23"/>
        <v>10450000</v>
      </c>
    </row>
    <row r="385" spans="1:14" x14ac:dyDescent="0.3">
      <c r="A385" s="1">
        <v>45344</v>
      </c>
      <c r="B385">
        <f t="shared" si="20"/>
        <v>2024</v>
      </c>
      <c r="C385" t="str">
        <f t="shared" si="21"/>
        <v>febrero</v>
      </c>
      <c r="D385" t="s">
        <v>54</v>
      </c>
      <c r="E385" t="s">
        <v>8</v>
      </c>
      <c r="F385" cm="1">
        <f t="array" ref="F385:G385">TRANSPOSE(VLOOKUP(E385,COLABORADOR!$B$5:$D$15,{2;3},0))</f>
        <v>11891527</v>
      </c>
      <c r="G385" s="1">
        <v>32892</v>
      </c>
      <c r="H385" s="3">
        <f t="shared" ca="1" si="22"/>
        <v>34</v>
      </c>
      <c r="I385" t="s">
        <v>33</v>
      </c>
      <c r="J385" t="str">
        <f>_xlfn.XLOOKUP(I385,Area!$C$5:$C$20,Area!$B$5:$B$20)</f>
        <v>Muebles</v>
      </c>
      <c r="K385">
        <v>11</v>
      </c>
      <c r="L385" s="4">
        <f>_xlfn.XLOOKUP(I385,Area!$C$5:$C$20,Area!$D$5:$D$20)</f>
        <v>2300000</v>
      </c>
      <c r="M385" t="s">
        <v>57</v>
      </c>
      <c r="N385" s="5">
        <f t="shared" si="23"/>
        <v>25300000</v>
      </c>
    </row>
    <row r="386" spans="1:14" x14ac:dyDescent="0.3">
      <c r="A386" s="1">
        <v>45344</v>
      </c>
      <c r="B386">
        <f t="shared" si="20"/>
        <v>2024</v>
      </c>
      <c r="C386" t="str">
        <f t="shared" si="21"/>
        <v>febrero</v>
      </c>
      <c r="D386" t="s">
        <v>55</v>
      </c>
      <c r="E386" t="s">
        <v>9</v>
      </c>
      <c r="F386" cm="1">
        <f t="array" ref="F386:G386">TRANSPOSE(VLOOKUP(E386,COLABORADOR!$B$5:$D$15,{2;3},0))</f>
        <v>10974143</v>
      </c>
      <c r="G386" s="1">
        <v>33074</v>
      </c>
      <c r="H386" s="3">
        <f t="shared" ca="1" si="22"/>
        <v>34</v>
      </c>
      <c r="I386" t="s">
        <v>34</v>
      </c>
      <c r="J386" t="str">
        <f>_xlfn.XLOOKUP(I386,Area!$C$5:$C$20,Area!$B$5:$B$20)</f>
        <v>Muebles</v>
      </c>
      <c r="K386">
        <v>20</v>
      </c>
      <c r="L386" s="4">
        <f>_xlfn.XLOOKUP(I386,Area!$C$5:$C$20,Area!$D$5:$D$20)</f>
        <v>3200000</v>
      </c>
      <c r="M386" t="s">
        <v>58</v>
      </c>
      <c r="N386" s="5">
        <f t="shared" si="23"/>
        <v>64000000</v>
      </c>
    </row>
    <row r="387" spans="1:14" x14ac:dyDescent="0.3">
      <c r="A387" s="1">
        <v>45344</v>
      </c>
      <c r="B387">
        <f t="shared" si="20"/>
        <v>2024</v>
      </c>
      <c r="C387" t="str">
        <f t="shared" si="21"/>
        <v>febrero</v>
      </c>
      <c r="D387" t="s">
        <v>56</v>
      </c>
      <c r="E387" t="s">
        <v>10</v>
      </c>
      <c r="F387" cm="1">
        <f t="array" ref="F387:G387">TRANSPOSE(VLOOKUP(E387,COLABORADOR!$B$5:$D$15,{2;3},0))</f>
        <v>12147920</v>
      </c>
      <c r="G387" s="1">
        <v>32953</v>
      </c>
      <c r="H387" s="3">
        <f t="shared" ca="1" si="22"/>
        <v>34</v>
      </c>
      <c r="I387" t="s">
        <v>35</v>
      </c>
      <c r="J387" t="str">
        <f>_xlfn.XLOOKUP(I387,Area!$C$5:$C$20,Area!$B$5:$B$20)</f>
        <v>Muebles</v>
      </c>
      <c r="K387">
        <v>19</v>
      </c>
      <c r="L387" s="4">
        <f>_xlfn.XLOOKUP(I387,Area!$C$5:$C$20,Area!$D$5:$D$20)</f>
        <v>1500000</v>
      </c>
      <c r="M387" t="s">
        <v>57</v>
      </c>
      <c r="N387" s="5">
        <f t="shared" si="23"/>
        <v>28500000</v>
      </c>
    </row>
    <row r="388" spans="1:14" x14ac:dyDescent="0.3">
      <c r="A388" s="1">
        <v>45344</v>
      </c>
      <c r="B388">
        <f t="shared" si="20"/>
        <v>2024</v>
      </c>
      <c r="C388" t="str">
        <f t="shared" si="21"/>
        <v>febrero</v>
      </c>
      <c r="D388" t="s">
        <v>49</v>
      </c>
      <c r="E388" t="s">
        <v>11</v>
      </c>
      <c r="F388" cm="1">
        <f t="array" ref="F388:G388">TRANSPOSE(VLOOKUP(E388,COLABORADOR!$B$5:$D$15,{2;3},0))</f>
        <v>12638169</v>
      </c>
      <c r="G388" s="1">
        <v>32985</v>
      </c>
      <c r="H388" s="3">
        <f t="shared" ca="1" si="22"/>
        <v>34</v>
      </c>
      <c r="I388" t="s">
        <v>18</v>
      </c>
      <c r="J388" t="str">
        <f>_xlfn.XLOOKUP(I388,Area!$C$5:$C$20,Area!$B$5:$B$20)</f>
        <v>Tecnología</v>
      </c>
      <c r="K388">
        <v>13</v>
      </c>
      <c r="L388" s="4">
        <f>_xlfn.XLOOKUP(I388,Area!$C$5:$C$20,Area!$D$5:$D$20)</f>
        <v>2000000</v>
      </c>
      <c r="M388" t="s">
        <v>58</v>
      </c>
      <c r="N388" s="5">
        <f t="shared" si="23"/>
        <v>26000000</v>
      </c>
    </row>
    <row r="389" spans="1:14" x14ac:dyDescent="0.3">
      <c r="A389" s="1">
        <v>45344</v>
      </c>
      <c r="B389">
        <f t="shared" ref="B389:B452" si="24">YEAR(A389)</f>
        <v>2024</v>
      </c>
      <c r="C389" t="str">
        <f t="shared" ref="C389:C452" si="25">TEXT(A389,"mmmm")</f>
        <v>febrero</v>
      </c>
      <c r="D389" t="s">
        <v>50</v>
      </c>
      <c r="E389" t="s">
        <v>1</v>
      </c>
      <c r="F389" cm="1">
        <f t="array" ref="F389:G389">TRANSPOSE(VLOOKUP(E389,COLABORADOR!$B$5:$D$15,{2;3},0))</f>
        <v>10753419</v>
      </c>
      <c r="G389" s="1">
        <v>33036</v>
      </c>
      <c r="H389" s="3">
        <f t="shared" ref="H389:H452" ca="1" si="26">YEAR(TODAY())-YEAR(G389)</f>
        <v>34</v>
      </c>
      <c r="I389" t="s">
        <v>19</v>
      </c>
      <c r="J389" t="str">
        <f>_xlfn.XLOOKUP(I389,Area!$C$5:$C$20,Area!$B$5:$B$20)</f>
        <v>Tecnología</v>
      </c>
      <c r="K389">
        <v>11</v>
      </c>
      <c r="L389" s="4">
        <f>_xlfn.XLOOKUP(I389,Area!$C$5:$C$20,Area!$D$5:$D$20)</f>
        <v>4000000</v>
      </c>
      <c r="M389" t="s">
        <v>58</v>
      </c>
      <c r="N389" s="5">
        <f t="shared" ref="N389:N452" si="27">K389*L389</f>
        <v>44000000</v>
      </c>
    </row>
    <row r="390" spans="1:14" x14ac:dyDescent="0.3">
      <c r="A390" s="1">
        <v>45344</v>
      </c>
      <c r="B390">
        <f t="shared" si="24"/>
        <v>2024</v>
      </c>
      <c r="C390" t="str">
        <f t="shared" si="25"/>
        <v>febrero</v>
      </c>
      <c r="D390" t="s">
        <v>51</v>
      </c>
      <c r="E390" t="s">
        <v>2</v>
      </c>
      <c r="F390" cm="1">
        <f t="array" ref="F390:G390">TRANSPOSE(VLOOKUP(E390,COLABORADOR!$B$5:$D$15,{2;3},0))</f>
        <v>12288359</v>
      </c>
      <c r="G390" s="1">
        <v>33768</v>
      </c>
      <c r="H390" s="3">
        <f t="shared" ca="1" si="26"/>
        <v>32</v>
      </c>
      <c r="I390" t="s">
        <v>20</v>
      </c>
      <c r="J390" t="str">
        <f>_xlfn.XLOOKUP(I390,Area!$C$5:$C$20,Area!$B$5:$B$20)</f>
        <v>Tecnología</v>
      </c>
      <c r="K390">
        <v>19</v>
      </c>
      <c r="L390" s="4">
        <f>_xlfn.XLOOKUP(I390,Area!$C$5:$C$20,Area!$D$5:$D$20)</f>
        <v>800000</v>
      </c>
      <c r="M390" t="s">
        <v>57</v>
      </c>
      <c r="N390" s="5">
        <f t="shared" si="27"/>
        <v>15200000</v>
      </c>
    </row>
    <row r="391" spans="1:14" x14ac:dyDescent="0.3">
      <c r="A391" s="1">
        <v>45344</v>
      </c>
      <c r="B391">
        <f t="shared" si="24"/>
        <v>2024</v>
      </c>
      <c r="C391" t="str">
        <f t="shared" si="25"/>
        <v>febrero</v>
      </c>
      <c r="D391" t="s">
        <v>52</v>
      </c>
      <c r="E391" t="s">
        <v>3</v>
      </c>
      <c r="F391" cm="1">
        <f t="array" ref="F391:G391">TRANSPOSE(VLOOKUP(E391,COLABORADOR!$B$5:$D$15,{2;3},0))</f>
        <v>11292119</v>
      </c>
      <c r="G391" s="1">
        <v>31212</v>
      </c>
      <c r="H391" s="3">
        <f t="shared" ca="1" si="26"/>
        <v>39</v>
      </c>
      <c r="I391" t="s">
        <v>21</v>
      </c>
      <c r="J391" t="str">
        <f>_xlfn.XLOOKUP(I391,Area!$C$5:$C$20,Area!$B$5:$B$20)</f>
        <v>Tecnología</v>
      </c>
      <c r="K391">
        <v>19</v>
      </c>
      <c r="L391" s="4">
        <f>_xlfn.XLOOKUP(I391,Area!$C$5:$C$20,Area!$D$5:$D$20)</f>
        <v>600000</v>
      </c>
      <c r="M391" t="s">
        <v>58</v>
      </c>
      <c r="N391" s="5">
        <f t="shared" si="27"/>
        <v>11400000</v>
      </c>
    </row>
    <row r="392" spans="1:14" x14ac:dyDescent="0.3">
      <c r="A392" s="1">
        <v>45344</v>
      </c>
      <c r="B392">
        <f t="shared" si="24"/>
        <v>2024</v>
      </c>
      <c r="C392" t="str">
        <f t="shared" si="25"/>
        <v>febrero</v>
      </c>
      <c r="D392" t="s">
        <v>53</v>
      </c>
      <c r="E392" t="s">
        <v>4</v>
      </c>
      <c r="F392" cm="1">
        <f t="array" ref="F392:G392">TRANSPOSE(VLOOKUP(E392,COLABORADOR!$B$5:$D$15,{2;3},0))</f>
        <v>10946132</v>
      </c>
      <c r="G392" s="1">
        <v>30482</v>
      </c>
      <c r="H392" s="3">
        <f t="shared" ca="1" si="26"/>
        <v>41</v>
      </c>
      <c r="I392" t="s">
        <v>22</v>
      </c>
      <c r="J392" t="str">
        <f>_xlfn.XLOOKUP(I392,Area!$C$5:$C$20,Area!$B$5:$B$20)</f>
        <v>Tecnología</v>
      </c>
      <c r="K392">
        <v>18</v>
      </c>
      <c r="L392" s="4">
        <f>_xlfn.XLOOKUP(I392,Area!$C$5:$C$20,Area!$D$5:$D$20)</f>
        <v>500000</v>
      </c>
      <c r="M392" t="s">
        <v>57</v>
      </c>
      <c r="N392" s="5">
        <f t="shared" si="27"/>
        <v>9000000</v>
      </c>
    </row>
    <row r="393" spans="1:14" x14ac:dyDescent="0.3">
      <c r="A393" s="1">
        <v>45344</v>
      </c>
      <c r="B393">
        <f t="shared" si="24"/>
        <v>2024</v>
      </c>
      <c r="C393" t="str">
        <f t="shared" si="25"/>
        <v>febrero</v>
      </c>
      <c r="D393" t="s">
        <v>54</v>
      </c>
      <c r="E393" t="s">
        <v>5</v>
      </c>
      <c r="F393" cm="1">
        <f t="array" ref="F393:G393">TRANSPOSE(VLOOKUP(E393,COLABORADOR!$B$5:$D$15,{2;3},0))</f>
        <v>11120413</v>
      </c>
      <c r="G393" s="1">
        <v>34866</v>
      </c>
      <c r="H393" s="3">
        <f t="shared" ca="1" si="26"/>
        <v>29</v>
      </c>
      <c r="I393" t="s">
        <v>24</v>
      </c>
      <c r="J393" t="str">
        <f>_xlfn.XLOOKUP(I393,Area!$C$5:$C$20,Area!$B$5:$B$20)</f>
        <v>Textil</v>
      </c>
      <c r="K393">
        <v>17</v>
      </c>
      <c r="L393" s="4">
        <f>_xlfn.XLOOKUP(I393,Area!$C$5:$C$20,Area!$D$5:$D$20)</f>
        <v>100000</v>
      </c>
      <c r="M393" t="s">
        <v>58</v>
      </c>
      <c r="N393" s="5">
        <f t="shared" si="27"/>
        <v>1700000</v>
      </c>
    </row>
    <row r="394" spans="1:14" x14ac:dyDescent="0.3">
      <c r="A394" s="1">
        <v>45345</v>
      </c>
      <c r="B394">
        <f t="shared" si="24"/>
        <v>2024</v>
      </c>
      <c r="C394" t="str">
        <f t="shared" si="25"/>
        <v>febrero</v>
      </c>
      <c r="D394" t="s">
        <v>55</v>
      </c>
      <c r="E394" t="s">
        <v>6</v>
      </c>
      <c r="F394" cm="1">
        <f t="array" ref="F394:G394">TRANSPOSE(VLOOKUP(E394,COLABORADOR!$B$5:$D$15,{2;3},0))</f>
        <v>10238431</v>
      </c>
      <c r="G394" s="1">
        <v>35963</v>
      </c>
      <c r="H394" s="3">
        <f t="shared" ca="1" si="26"/>
        <v>26</v>
      </c>
      <c r="I394" t="s">
        <v>25</v>
      </c>
      <c r="J394" t="str">
        <f>_xlfn.XLOOKUP(I394,Area!$C$5:$C$20,Area!$B$5:$B$20)</f>
        <v>Textil</v>
      </c>
      <c r="K394">
        <v>13</v>
      </c>
      <c r="L394" s="4">
        <f>_xlfn.XLOOKUP(I394,Area!$C$5:$C$20,Area!$D$5:$D$20)</f>
        <v>250000</v>
      </c>
      <c r="M394" t="s">
        <v>57</v>
      </c>
      <c r="N394" s="5">
        <f t="shared" si="27"/>
        <v>3250000</v>
      </c>
    </row>
    <row r="395" spans="1:14" x14ac:dyDescent="0.3">
      <c r="A395" s="1">
        <v>45345</v>
      </c>
      <c r="B395">
        <f t="shared" si="24"/>
        <v>2024</v>
      </c>
      <c r="C395" t="str">
        <f t="shared" si="25"/>
        <v>febrero</v>
      </c>
      <c r="D395" t="s">
        <v>56</v>
      </c>
      <c r="E395" t="s">
        <v>7</v>
      </c>
      <c r="F395" cm="1">
        <f t="array" ref="F395:G395">TRANSPOSE(VLOOKUP(E395,COLABORADOR!$B$5:$D$15,{2;3},0))</f>
        <v>10873390</v>
      </c>
      <c r="G395" s="1">
        <v>35234</v>
      </c>
      <c r="H395" s="3">
        <f t="shared" ca="1" si="26"/>
        <v>28</v>
      </c>
      <c r="I395" t="s">
        <v>26</v>
      </c>
      <c r="J395" t="str">
        <f>_xlfn.XLOOKUP(I395,Area!$C$5:$C$20,Area!$B$5:$B$20)</f>
        <v>Textil</v>
      </c>
      <c r="K395">
        <v>11</v>
      </c>
      <c r="L395" s="4">
        <f>_xlfn.XLOOKUP(I395,Area!$C$5:$C$20,Area!$D$5:$D$20)</f>
        <v>500000</v>
      </c>
      <c r="M395" t="s">
        <v>59</v>
      </c>
      <c r="N395" s="5">
        <f t="shared" si="27"/>
        <v>5500000</v>
      </c>
    </row>
    <row r="396" spans="1:14" x14ac:dyDescent="0.3">
      <c r="A396" s="1">
        <v>45345</v>
      </c>
      <c r="B396">
        <f t="shared" si="24"/>
        <v>2024</v>
      </c>
      <c r="C396" t="str">
        <f t="shared" si="25"/>
        <v>febrero</v>
      </c>
      <c r="D396" t="s">
        <v>49</v>
      </c>
      <c r="E396" t="s">
        <v>8</v>
      </c>
      <c r="F396" cm="1">
        <f t="array" ref="F396:G396">TRANSPOSE(VLOOKUP(E396,COLABORADOR!$B$5:$D$15,{2;3},0))</f>
        <v>11891527</v>
      </c>
      <c r="G396" s="1">
        <v>32892</v>
      </c>
      <c r="H396" s="3">
        <f t="shared" ca="1" si="26"/>
        <v>34</v>
      </c>
      <c r="I396" t="s">
        <v>27</v>
      </c>
      <c r="J396" t="str">
        <f>_xlfn.XLOOKUP(I396,Area!$C$5:$C$20,Area!$B$5:$B$20)</f>
        <v>Textil</v>
      </c>
      <c r="K396">
        <v>16</v>
      </c>
      <c r="L396" s="4">
        <f>_xlfn.XLOOKUP(I396,Area!$C$5:$C$20,Area!$D$5:$D$20)</f>
        <v>180000</v>
      </c>
      <c r="M396" t="s">
        <v>57</v>
      </c>
      <c r="N396" s="5">
        <f t="shared" si="27"/>
        <v>2880000</v>
      </c>
    </row>
    <row r="397" spans="1:14" x14ac:dyDescent="0.3">
      <c r="A397" s="1">
        <v>45345</v>
      </c>
      <c r="B397">
        <f t="shared" si="24"/>
        <v>2024</v>
      </c>
      <c r="C397" t="str">
        <f t="shared" si="25"/>
        <v>febrero</v>
      </c>
      <c r="D397" t="s">
        <v>50</v>
      </c>
      <c r="E397" t="s">
        <v>9</v>
      </c>
      <c r="F397" cm="1">
        <f t="array" ref="F397:G397">TRANSPOSE(VLOOKUP(E397,COLABORADOR!$B$5:$D$15,{2;3},0))</f>
        <v>10974143</v>
      </c>
      <c r="G397" s="1">
        <v>33074</v>
      </c>
      <c r="H397" s="3">
        <f t="shared" ca="1" si="26"/>
        <v>34</v>
      </c>
      <c r="I397" t="s">
        <v>28</v>
      </c>
      <c r="J397" t="str">
        <f>_xlfn.XLOOKUP(I397,Area!$C$5:$C$20,Area!$B$5:$B$20)</f>
        <v>Textil</v>
      </c>
      <c r="K397">
        <v>17</v>
      </c>
      <c r="L397" s="4">
        <f>_xlfn.XLOOKUP(I397,Area!$C$5:$C$20,Area!$D$5:$D$20)</f>
        <v>80000</v>
      </c>
      <c r="M397" t="s">
        <v>59</v>
      </c>
      <c r="N397" s="5">
        <f t="shared" si="27"/>
        <v>1360000</v>
      </c>
    </row>
    <row r="398" spans="1:14" x14ac:dyDescent="0.3">
      <c r="A398" s="1">
        <v>45345</v>
      </c>
      <c r="B398">
        <f t="shared" si="24"/>
        <v>2024</v>
      </c>
      <c r="C398" t="str">
        <f t="shared" si="25"/>
        <v>febrero</v>
      </c>
      <c r="D398" t="s">
        <v>51</v>
      </c>
      <c r="E398" t="s">
        <v>10</v>
      </c>
      <c r="F398" cm="1">
        <f t="array" ref="F398:G398">TRANSPOSE(VLOOKUP(E398,COLABORADOR!$B$5:$D$15,{2;3},0))</f>
        <v>12147920</v>
      </c>
      <c r="G398" s="1">
        <v>32953</v>
      </c>
      <c r="H398" s="3">
        <f t="shared" ca="1" si="26"/>
        <v>34</v>
      </c>
      <c r="I398" t="s">
        <v>30</v>
      </c>
      <c r="J398" t="str">
        <f>_xlfn.XLOOKUP(I398,Area!$C$5:$C$20,Area!$B$5:$B$20)</f>
        <v>Muebles</v>
      </c>
      <c r="K398">
        <v>15</v>
      </c>
      <c r="L398" s="4">
        <f>_xlfn.XLOOKUP(I398,Area!$C$5:$C$20,Area!$D$5:$D$20)</f>
        <v>600000</v>
      </c>
      <c r="M398" t="s">
        <v>57</v>
      </c>
      <c r="N398" s="5">
        <f t="shared" si="27"/>
        <v>9000000</v>
      </c>
    </row>
    <row r="399" spans="1:14" x14ac:dyDescent="0.3">
      <c r="A399" s="1">
        <v>45345</v>
      </c>
      <c r="B399">
        <f t="shared" si="24"/>
        <v>2024</v>
      </c>
      <c r="C399" t="str">
        <f t="shared" si="25"/>
        <v>febrero</v>
      </c>
      <c r="D399" t="s">
        <v>52</v>
      </c>
      <c r="E399" t="s">
        <v>11</v>
      </c>
      <c r="F399" cm="1">
        <f t="array" ref="F399:G399">TRANSPOSE(VLOOKUP(E399,COLABORADOR!$B$5:$D$15,{2;3},0))</f>
        <v>12638169</v>
      </c>
      <c r="G399" s="1">
        <v>32985</v>
      </c>
      <c r="H399" s="3">
        <f t="shared" ca="1" si="26"/>
        <v>34</v>
      </c>
      <c r="I399" t="s">
        <v>31</v>
      </c>
      <c r="J399" t="str">
        <f>_xlfn.XLOOKUP(I399,Area!$C$5:$C$20,Area!$B$5:$B$20)</f>
        <v>Muebles</v>
      </c>
      <c r="K399">
        <v>11</v>
      </c>
      <c r="L399" s="4">
        <f>_xlfn.XLOOKUP(I399,Area!$C$5:$C$20,Area!$D$5:$D$20)</f>
        <v>200000</v>
      </c>
      <c r="M399" t="s">
        <v>57</v>
      </c>
      <c r="N399" s="5">
        <f t="shared" si="27"/>
        <v>2200000</v>
      </c>
    </row>
    <row r="400" spans="1:14" x14ac:dyDescent="0.3">
      <c r="A400" s="1">
        <v>45345</v>
      </c>
      <c r="B400">
        <f t="shared" si="24"/>
        <v>2024</v>
      </c>
      <c r="C400" t="str">
        <f t="shared" si="25"/>
        <v>febrero</v>
      </c>
      <c r="D400" t="s">
        <v>53</v>
      </c>
      <c r="E400" t="s">
        <v>1</v>
      </c>
      <c r="F400" cm="1">
        <f t="array" ref="F400:G400">TRANSPOSE(VLOOKUP(E400,COLABORADOR!$B$5:$D$15,{2;3},0))</f>
        <v>10753419</v>
      </c>
      <c r="G400" s="1">
        <v>33036</v>
      </c>
      <c r="H400" s="3">
        <f t="shared" ca="1" si="26"/>
        <v>34</v>
      </c>
      <c r="I400" t="s">
        <v>32</v>
      </c>
      <c r="J400" t="str">
        <f>_xlfn.XLOOKUP(I400,Area!$C$5:$C$20,Area!$B$5:$B$20)</f>
        <v>Muebles</v>
      </c>
      <c r="K400">
        <v>13</v>
      </c>
      <c r="L400" s="4">
        <f>_xlfn.XLOOKUP(I400,Area!$C$5:$C$20,Area!$D$5:$D$20)</f>
        <v>550000</v>
      </c>
      <c r="M400" t="s">
        <v>59</v>
      </c>
      <c r="N400" s="5">
        <f t="shared" si="27"/>
        <v>7150000</v>
      </c>
    </row>
    <row r="401" spans="1:14" x14ac:dyDescent="0.3">
      <c r="A401" s="1">
        <v>45345</v>
      </c>
      <c r="B401">
        <f t="shared" si="24"/>
        <v>2024</v>
      </c>
      <c r="C401" t="str">
        <f t="shared" si="25"/>
        <v>febrero</v>
      </c>
      <c r="D401" t="s">
        <v>54</v>
      </c>
      <c r="E401" t="s">
        <v>2</v>
      </c>
      <c r="F401" cm="1">
        <f t="array" ref="F401:G401">TRANSPOSE(VLOOKUP(E401,COLABORADOR!$B$5:$D$15,{2;3},0))</f>
        <v>12288359</v>
      </c>
      <c r="G401" s="1">
        <v>33768</v>
      </c>
      <c r="H401" s="3">
        <f t="shared" ca="1" si="26"/>
        <v>32</v>
      </c>
      <c r="I401" t="s">
        <v>33</v>
      </c>
      <c r="J401" t="str">
        <f>_xlfn.XLOOKUP(I401,Area!$C$5:$C$20,Area!$B$5:$B$20)</f>
        <v>Muebles</v>
      </c>
      <c r="K401">
        <v>19</v>
      </c>
      <c r="L401" s="4">
        <f>_xlfn.XLOOKUP(I401,Area!$C$5:$C$20,Area!$D$5:$D$20)</f>
        <v>2300000</v>
      </c>
      <c r="M401" t="s">
        <v>59</v>
      </c>
      <c r="N401" s="5">
        <f t="shared" si="27"/>
        <v>43700000</v>
      </c>
    </row>
    <row r="402" spans="1:14" x14ac:dyDescent="0.3">
      <c r="A402" s="1">
        <v>45345</v>
      </c>
      <c r="B402">
        <f t="shared" si="24"/>
        <v>2024</v>
      </c>
      <c r="C402" t="str">
        <f t="shared" si="25"/>
        <v>febrero</v>
      </c>
      <c r="D402" t="s">
        <v>55</v>
      </c>
      <c r="E402" t="s">
        <v>3</v>
      </c>
      <c r="F402" cm="1">
        <f t="array" ref="F402:G402">TRANSPOSE(VLOOKUP(E402,COLABORADOR!$B$5:$D$15,{2;3},0))</f>
        <v>11292119</v>
      </c>
      <c r="G402" s="1">
        <v>31212</v>
      </c>
      <c r="H402" s="3">
        <f t="shared" ca="1" si="26"/>
        <v>39</v>
      </c>
      <c r="I402" t="s">
        <v>34</v>
      </c>
      <c r="J402" t="str">
        <f>_xlfn.XLOOKUP(I402,Area!$C$5:$C$20,Area!$B$5:$B$20)</f>
        <v>Muebles</v>
      </c>
      <c r="K402">
        <v>14</v>
      </c>
      <c r="L402" s="4">
        <f>_xlfn.XLOOKUP(I402,Area!$C$5:$C$20,Area!$D$5:$D$20)</f>
        <v>3200000</v>
      </c>
      <c r="M402" t="s">
        <v>59</v>
      </c>
      <c r="N402" s="5">
        <f t="shared" si="27"/>
        <v>44800000</v>
      </c>
    </row>
    <row r="403" spans="1:14" x14ac:dyDescent="0.3">
      <c r="A403" s="1">
        <v>45345</v>
      </c>
      <c r="B403">
        <f t="shared" si="24"/>
        <v>2024</v>
      </c>
      <c r="C403" t="str">
        <f t="shared" si="25"/>
        <v>febrero</v>
      </c>
      <c r="D403" t="s">
        <v>56</v>
      </c>
      <c r="E403" t="s">
        <v>4</v>
      </c>
      <c r="F403" cm="1">
        <f t="array" ref="F403:G403">TRANSPOSE(VLOOKUP(E403,COLABORADOR!$B$5:$D$15,{2;3},0))</f>
        <v>10946132</v>
      </c>
      <c r="G403" s="1">
        <v>30482</v>
      </c>
      <c r="H403" s="3">
        <f t="shared" ca="1" si="26"/>
        <v>41</v>
      </c>
      <c r="I403" t="s">
        <v>35</v>
      </c>
      <c r="J403" t="str">
        <f>_xlfn.XLOOKUP(I403,Area!$C$5:$C$20,Area!$B$5:$B$20)</f>
        <v>Muebles</v>
      </c>
      <c r="K403">
        <v>10</v>
      </c>
      <c r="L403" s="4">
        <f>_xlfn.XLOOKUP(I403,Area!$C$5:$C$20,Area!$D$5:$D$20)</f>
        <v>1500000</v>
      </c>
      <c r="M403" t="s">
        <v>57</v>
      </c>
      <c r="N403" s="5">
        <f t="shared" si="27"/>
        <v>15000000</v>
      </c>
    </row>
    <row r="404" spans="1:14" x14ac:dyDescent="0.3">
      <c r="A404" s="1">
        <v>45348</v>
      </c>
      <c r="B404">
        <f t="shared" si="24"/>
        <v>2024</v>
      </c>
      <c r="C404" t="str">
        <f t="shared" si="25"/>
        <v>febrero</v>
      </c>
      <c r="D404" t="s">
        <v>49</v>
      </c>
      <c r="E404" t="s">
        <v>5</v>
      </c>
      <c r="F404" cm="1">
        <f t="array" ref="F404:G404">TRANSPOSE(VLOOKUP(E404,COLABORADOR!$B$5:$D$15,{2;3},0))</f>
        <v>11120413</v>
      </c>
      <c r="G404" s="1">
        <v>34866</v>
      </c>
      <c r="H404" s="3">
        <f t="shared" ca="1" si="26"/>
        <v>29</v>
      </c>
      <c r="I404" t="s">
        <v>18</v>
      </c>
      <c r="J404" t="str">
        <f>_xlfn.XLOOKUP(I404,Area!$C$5:$C$20,Area!$B$5:$B$20)</f>
        <v>Tecnología</v>
      </c>
      <c r="K404">
        <v>10</v>
      </c>
      <c r="L404" s="4">
        <f>_xlfn.XLOOKUP(I404,Area!$C$5:$C$20,Area!$D$5:$D$20)</f>
        <v>2000000</v>
      </c>
      <c r="M404" t="s">
        <v>59</v>
      </c>
      <c r="N404" s="5">
        <f t="shared" si="27"/>
        <v>20000000</v>
      </c>
    </row>
    <row r="405" spans="1:14" x14ac:dyDescent="0.3">
      <c r="A405" s="1">
        <v>45348</v>
      </c>
      <c r="B405">
        <f t="shared" si="24"/>
        <v>2024</v>
      </c>
      <c r="C405" t="str">
        <f t="shared" si="25"/>
        <v>febrero</v>
      </c>
      <c r="D405" t="s">
        <v>50</v>
      </c>
      <c r="E405" t="s">
        <v>6</v>
      </c>
      <c r="F405" cm="1">
        <f t="array" ref="F405:G405">TRANSPOSE(VLOOKUP(E405,COLABORADOR!$B$5:$D$15,{2;3},0))</f>
        <v>10238431</v>
      </c>
      <c r="G405" s="1">
        <v>35963</v>
      </c>
      <c r="H405" s="3">
        <f t="shared" ca="1" si="26"/>
        <v>26</v>
      </c>
      <c r="I405" t="s">
        <v>19</v>
      </c>
      <c r="J405" t="str">
        <f>_xlfn.XLOOKUP(I405,Area!$C$5:$C$20,Area!$B$5:$B$20)</f>
        <v>Tecnología</v>
      </c>
      <c r="K405">
        <v>19</v>
      </c>
      <c r="L405" s="4">
        <f>_xlfn.XLOOKUP(I405,Area!$C$5:$C$20,Area!$D$5:$D$20)</f>
        <v>4000000</v>
      </c>
      <c r="M405" t="s">
        <v>59</v>
      </c>
      <c r="N405" s="5">
        <f t="shared" si="27"/>
        <v>76000000</v>
      </c>
    </row>
    <row r="406" spans="1:14" x14ac:dyDescent="0.3">
      <c r="A406" s="1">
        <v>45348</v>
      </c>
      <c r="B406">
        <f t="shared" si="24"/>
        <v>2024</v>
      </c>
      <c r="C406" t="str">
        <f t="shared" si="25"/>
        <v>febrero</v>
      </c>
      <c r="D406" t="s">
        <v>51</v>
      </c>
      <c r="E406" t="s">
        <v>7</v>
      </c>
      <c r="F406" cm="1">
        <f t="array" ref="F406:G406">TRANSPOSE(VLOOKUP(E406,COLABORADOR!$B$5:$D$15,{2;3},0))</f>
        <v>10873390</v>
      </c>
      <c r="G406" s="1">
        <v>35234</v>
      </c>
      <c r="H406" s="3">
        <f t="shared" ca="1" si="26"/>
        <v>28</v>
      </c>
      <c r="I406" t="s">
        <v>20</v>
      </c>
      <c r="J406" t="str">
        <f>_xlfn.XLOOKUP(I406,Area!$C$5:$C$20,Area!$B$5:$B$20)</f>
        <v>Tecnología</v>
      </c>
      <c r="K406">
        <v>17</v>
      </c>
      <c r="L406" s="4">
        <f>_xlfn.XLOOKUP(I406,Area!$C$5:$C$20,Area!$D$5:$D$20)</f>
        <v>800000</v>
      </c>
      <c r="M406" t="s">
        <v>57</v>
      </c>
      <c r="N406" s="5">
        <f t="shared" si="27"/>
        <v>13600000</v>
      </c>
    </row>
    <row r="407" spans="1:14" x14ac:dyDescent="0.3">
      <c r="A407" s="1">
        <v>45348</v>
      </c>
      <c r="B407">
        <f t="shared" si="24"/>
        <v>2024</v>
      </c>
      <c r="C407" t="str">
        <f t="shared" si="25"/>
        <v>febrero</v>
      </c>
      <c r="D407" t="s">
        <v>52</v>
      </c>
      <c r="E407" t="s">
        <v>8</v>
      </c>
      <c r="F407" cm="1">
        <f t="array" ref="F407:G407">TRANSPOSE(VLOOKUP(E407,COLABORADOR!$B$5:$D$15,{2;3},0))</f>
        <v>11891527</v>
      </c>
      <c r="G407" s="1">
        <v>32892</v>
      </c>
      <c r="H407" s="3">
        <f t="shared" ca="1" si="26"/>
        <v>34</v>
      </c>
      <c r="I407" t="s">
        <v>21</v>
      </c>
      <c r="J407" t="str">
        <f>_xlfn.XLOOKUP(I407,Area!$C$5:$C$20,Area!$B$5:$B$20)</f>
        <v>Tecnología</v>
      </c>
      <c r="K407">
        <v>16</v>
      </c>
      <c r="L407" s="4">
        <f>_xlfn.XLOOKUP(I407,Area!$C$5:$C$20,Area!$D$5:$D$20)</f>
        <v>600000</v>
      </c>
      <c r="M407" t="s">
        <v>58</v>
      </c>
      <c r="N407" s="5">
        <f t="shared" si="27"/>
        <v>9600000</v>
      </c>
    </row>
    <row r="408" spans="1:14" x14ac:dyDescent="0.3">
      <c r="A408" s="1">
        <v>45348</v>
      </c>
      <c r="B408">
        <f t="shared" si="24"/>
        <v>2024</v>
      </c>
      <c r="C408" t="str">
        <f t="shared" si="25"/>
        <v>febrero</v>
      </c>
      <c r="D408" t="s">
        <v>53</v>
      </c>
      <c r="E408" t="s">
        <v>9</v>
      </c>
      <c r="F408" cm="1">
        <f t="array" ref="F408:G408">TRANSPOSE(VLOOKUP(E408,COLABORADOR!$B$5:$D$15,{2;3},0))</f>
        <v>10974143</v>
      </c>
      <c r="G408" s="1">
        <v>33074</v>
      </c>
      <c r="H408" s="3">
        <f t="shared" ca="1" si="26"/>
        <v>34</v>
      </c>
      <c r="I408" t="s">
        <v>22</v>
      </c>
      <c r="J408" t="str">
        <f>_xlfn.XLOOKUP(I408,Area!$C$5:$C$20,Area!$B$5:$B$20)</f>
        <v>Tecnología</v>
      </c>
      <c r="K408">
        <v>11</v>
      </c>
      <c r="L408" s="4">
        <f>_xlfn.XLOOKUP(I408,Area!$C$5:$C$20,Area!$D$5:$D$20)</f>
        <v>500000</v>
      </c>
      <c r="M408" t="s">
        <v>58</v>
      </c>
      <c r="N408" s="5">
        <f t="shared" si="27"/>
        <v>5500000</v>
      </c>
    </row>
    <row r="409" spans="1:14" x14ac:dyDescent="0.3">
      <c r="A409" s="1">
        <v>45348</v>
      </c>
      <c r="B409">
        <f t="shared" si="24"/>
        <v>2024</v>
      </c>
      <c r="C409" t="str">
        <f t="shared" si="25"/>
        <v>febrero</v>
      </c>
      <c r="D409" t="s">
        <v>54</v>
      </c>
      <c r="E409" t="s">
        <v>10</v>
      </c>
      <c r="F409" cm="1">
        <f t="array" ref="F409:G409">TRANSPOSE(VLOOKUP(E409,COLABORADOR!$B$5:$D$15,{2;3},0))</f>
        <v>12147920</v>
      </c>
      <c r="G409" s="1">
        <v>32953</v>
      </c>
      <c r="H409" s="3">
        <f t="shared" ca="1" si="26"/>
        <v>34</v>
      </c>
      <c r="I409" t="s">
        <v>24</v>
      </c>
      <c r="J409" t="str">
        <f>_xlfn.XLOOKUP(I409,Area!$C$5:$C$20,Area!$B$5:$B$20)</f>
        <v>Textil</v>
      </c>
      <c r="K409">
        <v>18</v>
      </c>
      <c r="L409" s="4">
        <f>_xlfn.XLOOKUP(I409,Area!$C$5:$C$20,Area!$D$5:$D$20)</f>
        <v>100000</v>
      </c>
      <c r="M409" t="s">
        <v>57</v>
      </c>
      <c r="N409" s="5">
        <f t="shared" si="27"/>
        <v>1800000</v>
      </c>
    </row>
    <row r="410" spans="1:14" x14ac:dyDescent="0.3">
      <c r="A410" s="1">
        <v>45348</v>
      </c>
      <c r="B410">
        <f t="shared" si="24"/>
        <v>2024</v>
      </c>
      <c r="C410" t="str">
        <f t="shared" si="25"/>
        <v>febrero</v>
      </c>
      <c r="D410" t="s">
        <v>55</v>
      </c>
      <c r="E410" t="s">
        <v>11</v>
      </c>
      <c r="F410" cm="1">
        <f t="array" ref="F410:G410">TRANSPOSE(VLOOKUP(E410,COLABORADOR!$B$5:$D$15,{2;3},0))</f>
        <v>12638169</v>
      </c>
      <c r="G410" s="1">
        <v>32985</v>
      </c>
      <c r="H410" s="3">
        <f t="shared" ca="1" si="26"/>
        <v>34</v>
      </c>
      <c r="I410" t="s">
        <v>25</v>
      </c>
      <c r="J410" t="str">
        <f>_xlfn.XLOOKUP(I410,Area!$C$5:$C$20,Area!$B$5:$B$20)</f>
        <v>Textil</v>
      </c>
      <c r="K410">
        <v>14</v>
      </c>
      <c r="L410" s="4">
        <f>_xlfn.XLOOKUP(I410,Area!$C$5:$C$20,Area!$D$5:$D$20)</f>
        <v>250000</v>
      </c>
      <c r="M410" t="s">
        <v>58</v>
      </c>
      <c r="N410" s="5">
        <f t="shared" si="27"/>
        <v>3500000</v>
      </c>
    </row>
    <row r="411" spans="1:14" x14ac:dyDescent="0.3">
      <c r="A411" s="1">
        <v>45348</v>
      </c>
      <c r="B411">
        <f t="shared" si="24"/>
        <v>2024</v>
      </c>
      <c r="C411" t="str">
        <f t="shared" si="25"/>
        <v>febrero</v>
      </c>
      <c r="D411" t="s">
        <v>56</v>
      </c>
      <c r="E411" t="s">
        <v>1</v>
      </c>
      <c r="F411" cm="1">
        <f t="array" ref="F411:G411">TRANSPOSE(VLOOKUP(E411,COLABORADOR!$B$5:$D$15,{2;3},0))</f>
        <v>10753419</v>
      </c>
      <c r="G411" s="1">
        <v>33036</v>
      </c>
      <c r="H411" s="3">
        <f t="shared" ca="1" si="26"/>
        <v>34</v>
      </c>
      <c r="I411" t="s">
        <v>26</v>
      </c>
      <c r="J411" t="str">
        <f>_xlfn.XLOOKUP(I411,Area!$C$5:$C$20,Area!$B$5:$B$20)</f>
        <v>Textil</v>
      </c>
      <c r="K411">
        <v>11</v>
      </c>
      <c r="L411" s="4">
        <f>_xlfn.XLOOKUP(I411,Area!$C$5:$C$20,Area!$D$5:$D$20)</f>
        <v>500000</v>
      </c>
      <c r="M411" t="s">
        <v>58</v>
      </c>
      <c r="N411" s="5">
        <f t="shared" si="27"/>
        <v>5500000</v>
      </c>
    </row>
    <row r="412" spans="1:14" x14ac:dyDescent="0.3">
      <c r="A412" s="1">
        <v>45348</v>
      </c>
      <c r="B412">
        <f t="shared" si="24"/>
        <v>2024</v>
      </c>
      <c r="C412" t="str">
        <f t="shared" si="25"/>
        <v>febrero</v>
      </c>
      <c r="D412" t="s">
        <v>49</v>
      </c>
      <c r="E412" t="s">
        <v>2</v>
      </c>
      <c r="F412" cm="1">
        <f t="array" ref="F412:G412">TRANSPOSE(VLOOKUP(E412,COLABORADOR!$B$5:$D$15,{2;3},0))</f>
        <v>12288359</v>
      </c>
      <c r="G412" s="1">
        <v>33768</v>
      </c>
      <c r="H412" s="3">
        <f t="shared" ca="1" si="26"/>
        <v>32</v>
      </c>
      <c r="I412" t="s">
        <v>27</v>
      </c>
      <c r="J412" t="str">
        <f>_xlfn.XLOOKUP(I412,Area!$C$5:$C$20,Area!$B$5:$B$20)</f>
        <v>Textil</v>
      </c>
      <c r="K412">
        <v>18</v>
      </c>
      <c r="L412" s="4">
        <f>_xlfn.XLOOKUP(I412,Area!$C$5:$C$20,Area!$D$5:$D$20)</f>
        <v>180000</v>
      </c>
      <c r="M412" t="s">
        <v>57</v>
      </c>
      <c r="N412" s="5">
        <f t="shared" si="27"/>
        <v>3240000</v>
      </c>
    </row>
    <row r="413" spans="1:14" x14ac:dyDescent="0.3">
      <c r="A413" s="1">
        <v>45348</v>
      </c>
      <c r="B413">
        <f t="shared" si="24"/>
        <v>2024</v>
      </c>
      <c r="C413" t="str">
        <f t="shared" si="25"/>
        <v>febrero</v>
      </c>
      <c r="D413" t="s">
        <v>50</v>
      </c>
      <c r="E413" t="s">
        <v>3</v>
      </c>
      <c r="F413" cm="1">
        <f t="array" ref="F413:G413">TRANSPOSE(VLOOKUP(E413,COLABORADOR!$B$5:$D$15,{2;3},0))</f>
        <v>11292119</v>
      </c>
      <c r="G413" s="1">
        <v>31212</v>
      </c>
      <c r="H413" s="3">
        <f t="shared" ca="1" si="26"/>
        <v>39</v>
      </c>
      <c r="I413" t="s">
        <v>28</v>
      </c>
      <c r="J413" t="str">
        <f>_xlfn.XLOOKUP(I413,Area!$C$5:$C$20,Area!$B$5:$B$20)</f>
        <v>Textil</v>
      </c>
      <c r="K413">
        <v>20</v>
      </c>
      <c r="L413" s="4">
        <f>_xlfn.XLOOKUP(I413,Area!$C$5:$C$20,Area!$D$5:$D$20)</f>
        <v>80000</v>
      </c>
      <c r="M413" t="s">
        <v>57</v>
      </c>
      <c r="N413" s="5">
        <f t="shared" si="27"/>
        <v>1600000</v>
      </c>
    </row>
    <row r="414" spans="1:14" x14ac:dyDescent="0.3">
      <c r="A414" s="1">
        <v>45349</v>
      </c>
      <c r="B414">
        <f t="shared" si="24"/>
        <v>2024</v>
      </c>
      <c r="C414" t="str">
        <f t="shared" si="25"/>
        <v>febrero</v>
      </c>
      <c r="D414" t="s">
        <v>51</v>
      </c>
      <c r="E414" t="s">
        <v>4</v>
      </c>
      <c r="F414" cm="1">
        <f t="array" ref="F414:G414">TRANSPOSE(VLOOKUP(E414,COLABORADOR!$B$5:$D$15,{2;3},0))</f>
        <v>10946132</v>
      </c>
      <c r="G414" s="1">
        <v>30482</v>
      </c>
      <c r="H414" s="3">
        <f t="shared" ca="1" si="26"/>
        <v>41</v>
      </c>
      <c r="I414" t="s">
        <v>30</v>
      </c>
      <c r="J414" t="str">
        <f>_xlfn.XLOOKUP(I414,Area!$C$5:$C$20,Area!$B$5:$B$20)</f>
        <v>Muebles</v>
      </c>
      <c r="K414">
        <v>17</v>
      </c>
      <c r="L414" s="4">
        <f>_xlfn.XLOOKUP(I414,Area!$C$5:$C$20,Area!$D$5:$D$20)</f>
        <v>600000</v>
      </c>
      <c r="M414" t="s">
        <v>58</v>
      </c>
      <c r="N414" s="5">
        <f t="shared" si="27"/>
        <v>10200000</v>
      </c>
    </row>
    <row r="415" spans="1:14" x14ac:dyDescent="0.3">
      <c r="A415" s="1">
        <v>45349</v>
      </c>
      <c r="B415">
        <f t="shared" si="24"/>
        <v>2024</v>
      </c>
      <c r="C415" t="str">
        <f t="shared" si="25"/>
        <v>febrero</v>
      </c>
      <c r="D415" t="s">
        <v>52</v>
      </c>
      <c r="E415" t="s">
        <v>5</v>
      </c>
      <c r="F415" cm="1">
        <f t="array" ref="F415:G415">TRANSPOSE(VLOOKUP(E415,COLABORADOR!$B$5:$D$15,{2;3},0))</f>
        <v>11120413</v>
      </c>
      <c r="G415" s="1">
        <v>34866</v>
      </c>
      <c r="H415" s="3">
        <f t="shared" ca="1" si="26"/>
        <v>29</v>
      </c>
      <c r="I415" t="s">
        <v>31</v>
      </c>
      <c r="J415" t="str">
        <f>_xlfn.XLOOKUP(I415,Area!$C$5:$C$20,Area!$B$5:$B$20)</f>
        <v>Muebles</v>
      </c>
      <c r="K415">
        <v>19</v>
      </c>
      <c r="L415" s="4">
        <f>_xlfn.XLOOKUP(I415,Area!$C$5:$C$20,Area!$D$5:$D$20)</f>
        <v>200000</v>
      </c>
      <c r="M415" t="s">
        <v>59</v>
      </c>
      <c r="N415" s="5">
        <f t="shared" si="27"/>
        <v>3800000</v>
      </c>
    </row>
    <row r="416" spans="1:14" x14ac:dyDescent="0.3">
      <c r="A416" s="1">
        <v>45349</v>
      </c>
      <c r="B416">
        <f t="shared" si="24"/>
        <v>2024</v>
      </c>
      <c r="C416" t="str">
        <f t="shared" si="25"/>
        <v>febrero</v>
      </c>
      <c r="D416" t="s">
        <v>53</v>
      </c>
      <c r="E416" t="s">
        <v>6</v>
      </c>
      <c r="F416" cm="1">
        <f t="array" ref="F416:G416">TRANSPOSE(VLOOKUP(E416,COLABORADOR!$B$5:$D$15,{2;3},0))</f>
        <v>10238431</v>
      </c>
      <c r="G416" s="1">
        <v>35963</v>
      </c>
      <c r="H416" s="3">
        <f t="shared" ca="1" si="26"/>
        <v>26</v>
      </c>
      <c r="I416" t="s">
        <v>32</v>
      </c>
      <c r="J416" t="str">
        <f>_xlfn.XLOOKUP(I416,Area!$C$5:$C$20,Area!$B$5:$B$20)</f>
        <v>Muebles</v>
      </c>
      <c r="K416">
        <v>15</v>
      </c>
      <c r="L416" s="4">
        <f>_xlfn.XLOOKUP(I416,Area!$C$5:$C$20,Area!$D$5:$D$20)</f>
        <v>550000</v>
      </c>
      <c r="M416" t="s">
        <v>58</v>
      </c>
      <c r="N416" s="5">
        <f t="shared" si="27"/>
        <v>8250000</v>
      </c>
    </row>
    <row r="417" spans="1:14" x14ac:dyDescent="0.3">
      <c r="A417" s="1">
        <v>45349</v>
      </c>
      <c r="B417">
        <f t="shared" si="24"/>
        <v>2024</v>
      </c>
      <c r="C417" t="str">
        <f t="shared" si="25"/>
        <v>febrero</v>
      </c>
      <c r="D417" t="s">
        <v>54</v>
      </c>
      <c r="E417" t="s">
        <v>7</v>
      </c>
      <c r="F417" cm="1">
        <f t="array" ref="F417:G417">TRANSPOSE(VLOOKUP(E417,COLABORADOR!$B$5:$D$15,{2;3},0))</f>
        <v>10873390</v>
      </c>
      <c r="G417" s="1">
        <v>35234</v>
      </c>
      <c r="H417" s="3">
        <f t="shared" ca="1" si="26"/>
        <v>28</v>
      </c>
      <c r="I417" t="s">
        <v>33</v>
      </c>
      <c r="J417" t="str">
        <f>_xlfn.XLOOKUP(I417,Area!$C$5:$C$20,Area!$B$5:$B$20)</f>
        <v>Muebles</v>
      </c>
      <c r="K417">
        <v>17</v>
      </c>
      <c r="L417" s="4">
        <f>_xlfn.XLOOKUP(I417,Area!$C$5:$C$20,Area!$D$5:$D$20)</f>
        <v>2300000</v>
      </c>
      <c r="M417" t="s">
        <v>57</v>
      </c>
      <c r="N417" s="5">
        <f t="shared" si="27"/>
        <v>39100000</v>
      </c>
    </row>
    <row r="418" spans="1:14" x14ac:dyDescent="0.3">
      <c r="A418" s="1">
        <v>45349</v>
      </c>
      <c r="B418">
        <f t="shared" si="24"/>
        <v>2024</v>
      </c>
      <c r="C418" t="str">
        <f t="shared" si="25"/>
        <v>febrero</v>
      </c>
      <c r="D418" t="s">
        <v>55</v>
      </c>
      <c r="E418" t="s">
        <v>8</v>
      </c>
      <c r="F418" cm="1">
        <f t="array" ref="F418:G418">TRANSPOSE(VLOOKUP(E418,COLABORADOR!$B$5:$D$15,{2;3},0))</f>
        <v>11891527</v>
      </c>
      <c r="G418" s="1">
        <v>32892</v>
      </c>
      <c r="H418" s="3">
        <f t="shared" ca="1" si="26"/>
        <v>34</v>
      </c>
      <c r="I418" t="s">
        <v>34</v>
      </c>
      <c r="J418" t="str">
        <f>_xlfn.XLOOKUP(I418,Area!$C$5:$C$20,Area!$B$5:$B$20)</f>
        <v>Muebles</v>
      </c>
      <c r="K418">
        <v>10</v>
      </c>
      <c r="L418" s="4">
        <f>_xlfn.XLOOKUP(I418,Area!$C$5:$C$20,Area!$D$5:$D$20)</f>
        <v>3200000</v>
      </c>
      <c r="M418" t="s">
        <v>57</v>
      </c>
      <c r="N418" s="5">
        <f t="shared" si="27"/>
        <v>32000000</v>
      </c>
    </row>
    <row r="419" spans="1:14" x14ac:dyDescent="0.3">
      <c r="A419" s="1">
        <v>45349</v>
      </c>
      <c r="B419">
        <f t="shared" si="24"/>
        <v>2024</v>
      </c>
      <c r="C419" t="str">
        <f t="shared" si="25"/>
        <v>febrero</v>
      </c>
      <c r="D419" t="s">
        <v>56</v>
      </c>
      <c r="E419" t="s">
        <v>9</v>
      </c>
      <c r="F419" cm="1">
        <f t="array" ref="F419:G419">TRANSPOSE(VLOOKUP(E419,COLABORADOR!$B$5:$D$15,{2;3},0))</f>
        <v>10974143</v>
      </c>
      <c r="G419" s="1">
        <v>33074</v>
      </c>
      <c r="H419" s="3">
        <f t="shared" ca="1" si="26"/>
        <v>34</v>
      </c>
      <c r="I419" t="s">
        <v>35</v>
      </c>
      <c r="J419" t="str">
        <f>_xlfn.XLOOKUP(I419,Area!$C$5:$C$20,Area!$B$5:$B$20)</f>
        <v>Muebles</v>
      </c>
      <c r="K419">
        <v>20</v>
      </c>
      <c r="L419" s="4">
        <f>_xlfn.XLOOKUP(I419,Area!$C$5:$C$20,Area!$D$5:$D$20)</f>
        <v>1500000</v>
      </c>
      <c r="M419" t="s">
        <v>57</v>
      </c>
      <c r="N419" s="5">
        <f t="shared" si="27"/>
        <v>30000000</v>
      </c>
    </row>
    <row r="420" spans="1:14" x14ac:dyDescent="0.3">
      <c r="A420" s="1">
        <v>45349</v>
      </c>
      <c r="B420">
        <f t="shared" si="24"/>
        <v>2024</v>
      </c>
      <c r="C420" t="str">
        <f t="shared" si="25"/>
        <v>febrero</v>
      </c>
      <c r="D420" t="s">
        <v>49</v>
      </c>
      <c r="E420" t="s">
        <v>10</v>
      </c>
      <c r="F420" cm="1">
        <f t="array" ref="F420:G420">TRANSPOSE(VLOOKUP(E420,COLABORADOR!$B$5:$D$15,{2;3},0))</f>
        <v>12147920</v>
      </c>
      <c r="G420" s="1">
        <v>32953</v>
      </c>
      <c r="H420" s="3">
        <f t="shared" ca="1" si="26"/>
        <v>34</v>
      </c>
      <c r="I420" t="s">
        <v>18</v>
      </c>
      <c r="J420" t="str">
        <f>_xlfn.XLOOKUP(I420,Area!$C$5:$C$20,Area!$B$5:$B$20)</f>
        <v>Tecnología</v>
      </c>
      <c r="K420">
        <v>13</v>
      </c>
      <c r="L420" s="4">
        <f>_xlfn.XLOOKUP(I420,Area!$C$5:$C$20,Area!$D$5:$D$20)</f>
        <v>2000000</v>
      </c>
      <c r="M420" t="s">
        <v>59</v>
      </c>
      <c r="N420" s="5">
        <f t="shared" si="27"/>
        <v>26000000</v>
      </c>
    </row>
    <row r="421" spans="1:14" x14ac:dyDescent="0.3">
      <c r="A421" s="1">
        <v>45349</v>
      </c>
      <c r="B421">
        <f t="shared" si="24"/>
        <v>2024</v>
      </c>
      <c r="C421" t="str">
        <f t="shared" si="25"/>
        <v>febrero</v>
      </c>
      <c r="D421" t="s">
        <v>50</v>
      </c>
      <c r="E421" t="s">
        <v>11</v>
      </c>
      <c r="F421" cm="1">
        <f t="array" ref="F421:G421">TRANSPOSE(VLOOKUP(E421,COLABORADOR!$B$5:$D$15,{2;3},0))</f>
        <v>12638169</v>
      </c>
      <c r="G421" s="1">
        <v>32985</v>
      </c>
      <c r="H421" s="3">
        <f t="shared" ca="1" si="26"/>
        <v>34</v>
      </c>
      <c r="I421" t="s">
        <v>19</v>
      </c>
      <c r="J421" t="str">
        <f>_xlfn.XLOOKUP(I421,Area!$C$5:$C$20,Area!$B$5:$B$20)</f>
        <v>Tecnología</v>
      </c>
      <c r="K421">
        <v>19</v>
      </c>
      <c r="L421" s="4">
        <f>_xlfn.XLOOKUP(I421,Area!$C$5:$C$20,Area!$D$5:$D$20)</f>
        <v>4000000</v>
      </c>
      <c r="M421" t="s">
        <v>58</v>
      </c>
      <c r="N421" s="5">
        <f t="shared" si="27"/>
        <v>76000000</v>
      </c>
    </row>
    <row r="422" spans="1:14" x14ac:dyDescent="0.3">
      <c r="A422" s="1">
        <v>45349</v>
      </c>
      <c r="B422">
        <f t="shared" si="24"/>
        <v>2024</v>
      </c>
      <c r="C422" t="str">
        <f t="shared" si="25"/>
        <v>febrero</v>
      </c>
      <c r="D422" t="s">
        <v>51</v>
      </c>
      <c r="E422" t="s">
        <v>1</v>
      </c>
      <c r="F422" cm="1">
        <f t="array" ref="F422:G422">TRANSPOSE(VLOOKUP(E422,COLABORADOR!$B$5:$D$15,{2;3},0))</f>
        <v>10753419</v>
      </c>
      <c r="G422" s="1">
        <v>33036</v>
      </c>
      <c r="H422" s="3">
        <f t="shared" ca="1" si="26"/>
        <v>34</v>
      </c>
      <c r="I422" t="s">
        <v>20</v>
      </c>
      <c r="J422" t="str">
        <f>_xlfn.XLOOKUP(I422,Area!$C$5:$C$20,Area!$B$5:$B$20)</f>
        <v>Tecnología</v>
      </c>
      <c r="K422">
        <v>13</v>
      </c>
      <c r="L422" s="4">
        <f>_xlfn.XLOOKUP(I422,Area!$C$5:$C$20,Area!$D$5:$D$20)</f>
        <v>800000</v>
      </c>
      <c r="M422" t="s">
        <v>57</v>
      </c>
      <c r="N422" s="5">
        <f t="shared" si="27"/>
        <v>10400000</v>
      </c>
    </row>
    <row r="423" spans="1:14" x14ac:dyDescent="0.3">
      <c r="A423" s="1">
        <v>45349</v>
      </c>
      <c r="B423">
        <f t="shared" si="24"/>
        <v>2024</v>
      </c>
      <c r="C423" t="str">
        <f t="shared" si="25"/>
        <v>febrero</v>
      </c>
      <c r="D423" t="s">
        <v>52</v>
      </c>
      <c r="E423" t="s">
        <v>2</v>
      </c>
      <c r="F423" cm="1">
        <f t="array" ref="F423:G423">TRANSPOSE(VLOOKUP(E423,COLABORADOR!$B$5:$D$15,{2;3},0))</f>
        <v>12288359</v>
      </c>
      <c r="G423" s="1">
        <v>33768</v>
      </c>
      <c r="H423" s="3">
        <f t="shared" ca="1" si="26"/>
        <v>32</v>
      </c>
      <c r="I423" t="s">
        <v>21</v>
      </c>
      <c r="J423" t="str">
        <f>_xlfn.XLOOKUP(I423,Area!$C$5:$C$20,Area!$B$5:$B$20)</f>
        <v>Tecnología</v>
      </c>
      <c r="K423">
        <v>14</v>
      </c>
      <c r="L423" s="4">
        <f>_xlfn.XLOOKUP(I423,Area!$C$5:$C$20,Area!$D$5:$D$20)</f>
        <v>600000</v>
      </c>
      <c r="M423" t="s">
        <v>58</v>
      </c>
      <c r="N423" s="5">
        <f t="shared" si="27"/>
        <v>8400000</v>
      </c>
    </row>
    <row r="424" spans="1:14" x14ac:dyDescent="0.3">
      <c r="A424" s="1">
        <v>45350</v>
      </c>
      <c r="B424">
        <f t="shared" si="24"/>
        <v>2024</v>
      </c>
      <c r="C424" t="str">
        <f t="shared" si="25"/>
        <v>febrero</v>
      </c>
      <c r="D424" t="s">
        <v>53</v>
      </c>
      <c r="E424" t="s">
        <v>3</v>
      </c>
      <c r="F424" cm="1">
        <f t="array" ref="F424:G424">TRANSPOSE(VLOOKUP(E424,COLABORADOR!$B$5:$D$15,{2;3},0))</f>
        <v>11292119</v>
      </c>
      <c r="G424" s="1">
        <v>31212</v>
      </c>
      <c r="H424" s="3">
        <f t="shared" ca="1" si="26"/>
        <v>39</v>
      </c>
      <c r="I424" t="s">
        <v>22</v>
      </c>
      <c r="J424" t="str">
        <f>_xlfn.XLOOKUP(I424,Area!$C$5:$C$20,Area!$B$5:$B$20)</f>
        <v>Tecnología</v>
      </c>
      <c r="K424">
        <v>16</v>
      </c>
      <c r="L424" s="4">
        <f>_xlfn.XLOOKUP(I424,Area!$C$5:$C$20,Area!$D$5:$D$20)</f>
        <v>500000</v>
      </c>
      <c r="M424" t="s">
        <v>58</v>
      </c>
      <c r="N424" s="5">
        <f t="shared" si="27"/>
        <v>8000000</v>
      </c>
    </row>
    <row r="425" spans="1:14" x14ac:dyDescent="0.3">
      <c r="A425" s="1">
        <v>45350</v>
      </c>
      <c r="B425">
        <f t="shared" si="24"/>
        <v>2024</v>
      </c>
      <c r="C425" t="str">
        <f t="shared" si="25"/>
        <v>febrero</v>
      </c>
      <c r="D425" t="s">
        <v>54</v>
      </c>
      <c r="E425" t="s">
        <v>4</v>
      </c>
      <c r="F425" cm="1">
        <f t="array" ref="F425:G425">TRANSPOSE(VLOOKUP(E425,COLABORADOR!$B$5:$D$15,{2;3},0))</f>
        <v>10946132</v>
      </c>
      <c r="G425" s="1">
        <v>30482</v>
      </c>
      <c r="H425" s="3">
        <f t="shared" ca="1" si="26"/>
        <v>41</v>
      </c>
      <c r="I425" t="s">
        <v>24</v>
      </c>
      <c r="J425" t="str">
        <f>_xlfn.XLOOKUP(I425,Area!$C$5:$C$20,Area!$B$5:$B$20)</f>
        <v>Textil</v>
      </c>
      <c r="K425">
        <v>13</v>
      </c>
      <c r="L425" s="4">
        <f>_xlfn.XLOOKUP(I425,Area!$C$5:$C$20,Area!$D$5:$D$20)</f>
        <v>100000</v>
      </c>
      <c r="M425" t="s">
        <v>59</v>
      </c>
      <c r="N425" s="5">
        <f t="shared" si="27"/>
        <v>1300000</v>
      </c>
    </row>
    <row r="426" spans="1:14" x14ac:dyDescent="0.3">
      <c r="A426" s="1">
        <v>45350</v>
      </c>
      <c r="B426">
        <f t="shared" si="24"/>
        <v>2024</v>
      </c>
      <c r="C426" t="str">
        <f t="shared" si="25"/>
        <v>febrero</v>
      </c>
      <c r="D426" t="s">
        <v>55</v>
      </c>
      <c r="E426" t="s">
        <v>5</v>
      </c>
      <c r="F426" cm="1">
        <f t="array" ref="F426:G426">TRANSPOSE(VLOOKUP(E426,COLABORADOR!$B$5:$D$15,{2;3},0))</f>
        <v>11120413</v>
      </c>
      <c r="G426" s="1">
        <v>34866</v>
      </c>
      <c r="H426" s="3">
        <f t="shared" ca="1" si="26"/>
        <v>29</v>
      </c>
      <c r="I426" t="s">
        <v>25</v>
      </c>
      <c r="J426" t="str">
        <f>_xlfn.XLOOKUP(I426,Area!$C$5:$C$20,Area!$B$5:$B$20)</f>
        <v>Textil</v>
      </c>
      <c r="K426">
        <v>13</v>
      </c>
      <c r="L426" s="4">
        <f>_xlfn.XLOOKUP(I426,Area!$C$5:$C$20,Area!$D$5:$D$20)</f>
        <v>250000</v>
      </c>
      <c r="M426" t="s">
        <v>59</v>
      </c>
      <c r="N426" s="5">
        <f t="shared" si="27"/>
        <v>3250000</v>
      </c>
    </row>
    <row r="427" spans="1:14" x14ac:dyDescent="0.3">
      <c r="A427" s="1">
        <v>45350</v>
      </c>
      <c r="B427">
        <f t="shared" si="24"/>
        <v>2024</v>
      </c>
      <c r="C427" t="str">
        <f t="shared" si="25"/>
        <v>febrero</v>
      </c>
      <c r="D427" t="s">
        <v>56</v>
      </c>
      <c r="E427" t="s">
        <v>6</v>
      </c>
      <c r="F427" cm="1">
        <f t="array" ref="F427:G427">TRANSPOSE(VLOOKUP(E427,COLABORADOR!$B$5:$D$15,{2;3},0))</f>
        <v>10238431</v>
      </c>
      <c r="G427" s="1">
        <v>35963</v>
      </c>
      <c r="H427" s="3">
        <f t="shared" ca="1" si="26"/>
        <v>26</v>
      </c>
      <c r="I427" t="s">
        <v>26</v>
      </c>
      <c r="J427" t="str">
        <f>_xlfn.XLOOKUP(I427,Area!$C$5:$C$20,Area!$B$5:$B$20)</f>
        <v>Textil</v>
      </c>
      <c r="K427">
        <v>20</v>
      </c>
      <c r="L427" s="4">
        <f>_xlfn.XLOOKUP(I427,Area!$C$5:$C$20,Area!$D$5:$D$20)</f>
        <v>500000</v>
      </c>
      <c r="M427" t="s">
        <v>59</v>
      </c>
      <c r="N427" s="5">
        <f t="shared" si="27"/>
        <v>10000000</v>
      </c>
    </row>
    <row r="428" spans="1:14" x14ac:dyDescent="0.3">
      <c r="A428" s="1">
        <v>45350</v>
      </c>
      <c r="B428">
        <f t="shared" si="24"/>
        <v>2024</v>
      </c>
      <c r="C428" t="str">
        <f t="shared" si="25"/>
        <v>febrero</v>
      </c>
      <c r="D428" t="s">
        <v>49</v>
      </c>
      <c r="E428" t="s">
        <v>7</v>
      </c>
      <c r="F428" cm="1">
        <f t="array" ref="F428:G428">TRANSPOSE(VLOOKUP(E428,COLABORADOR!$B$5:$D$15,{2;3},0))</f>
        <v>10873390</v>
      </c>
      <c r="G428" s="1">
        <v>35234</v>
      </c>
      <c r="H428" s="3">
        <f t="shared" ca="1" si="26"/>
        <v>28</v>
      </c>
      <c r="I428" t="s">
        <v>27</v>
      </c>
      <c r="J428" t="str">
        <f>_xlfn.XLOOKUP(I428,Area!$C$5:$C$20,Area!$B$5:$B$20)</f>
        <v>Textil</v>
      </c>
      <c r="K428">
        <v>13</v>
      </c>
      <c r="L428" s="4">
        <f>_xlfn.XLOOKUP(I428,Area!$C$5:$C$20,Area!$D$5:$D$20)</f>
        <v>180000</v>
      </c>
      <c r="M428" t="s">
        <v>59</v>
      </c>
      <c r="N428" s="5">
        <f t="shared" si="27"/>
        <v>2340000</v>
      </c>
    </row>
    <row r="429" spans="1:14" x14ac:dyDescent="0.3">
      <c r="A429" s="1">
        <v>45350</v>
      </c>
      <c r="B429">
        <f t="shared" si="24"/>
        <v>2024</v>
      </c>
      <c r="C429" t="str">
        <f t="shared" si="25"/>
        <v>febrero</v>
      </c>
      <c r="D429" t="s">
        <v>50</v>
      </c>
      <c r="E429" t="s">
        <v>8</v>
      </c>
      <c r="F429" cm="1">
        <f t="array" ref="F429:G429">TRANSPOSE(VLOOKUP(E429,COLABORADOR!$B$5:$D$15,{2;3},0))</f>
        <v>11891527</v>
      </c>
      <c r="G429" s="1">
        <v>32892</v>
      </c>
      <c r="H429" s="3">
        <f t="shared" ca="1" si="26"/>
        <v>34</v>
      </c>
      <c r="I429" t="s">
        <v>28</v>
      </c>
      <c r="J429" t="str">
        <f>_xlfn.XLOOKUP(I429,Area!$C$5:$C$20,Area!$B$5:$B$20)</f>
        <v>Textil</v>
      </c>
      <c r="K429">
        <v>11</v>
      </c>
      <c r="L429" s="4">
        <f>_xlfn.XLOOKUP(I429,Area!$C$5:$C$20,Area!$D$5:$D$20)</f>
        <v>80000</v>
      </c>
      <c r="M429" t="s">
        <v>59</v>
      </c>
      <c r="N429" s="5">
        <f t="shared" si="27"/>
        <v>880000</v>
      </c>
    </row>
    <row r="430" spans="1:14" x14ac:dyDescent="0.3">
      <c r="A430" s="1">
        <v>45350</v>
      </c>
      <c r="B430">
        <f t="shared" si="24"/>
        <v>2024</v>
      </c>
      <c r="C430" t="str">
        <f t="shared" si="25"/>
        <v>febrero</v>
      </c>
      <c r="D430" t="s">
        <v>51</v>
      </c>
      <c r="E430" t="s">
        <v>9</v>
      </c>
      <c r="F430" cm="1">
        <f t="array" ref="F430:G430">TRANSPOSE(VLOOKUP(E430,COLABORADOR!$B$5:$D$15,{2;3},0))</f>
        <v>10974143</v>
      </c>
      <c r="G430" s="1">
        <v>33074</v>
      </c>
      <c r="H430" s="3">
        <f t="shared" ca="1" si="26"/>
        <v>34</v>
      </c>
      <c r="I430" t="s">
        <v>30</v>
      </c>
      <c r="J430" t="str">
        <f>_xlfn.XLOOKUP(I430,Area!$C$5:$C$20,Area!$B$5:$B$20)</f>
        <v>Muebles</v>
      </c>
      <c r="K430">
        <v>13</v>
      </c>
      <c r="L430" s="4">
        <f>_xlfn.XLOOKUP(I430,Area!$C$5:$C$20,Area!$D$5:$D$20)</f>
        <v>600000</v>
      </c>
      <c r="M430" t="s">
        <v>57</v>
      </c>
      <c r="N430" s="5">
        <f t="shared" si="27"/>
        <v>7800000</v>
      </c>
    </row>
    <row r="431" spans="1:14" x14ac:dyDescent="0.3">
      <c r="A431" s="1">
        <v>45350</v>
      </c>
      <c r="B431">
        <f t="shared" si="24"/>
        <v>2024</v>
      </c>
      <c r="C431" t="str">
        <f t="shared" si="25"/>
        <v>febrero</v>
      </c>
      <c r="D431" t="s">
        <v>52</v>
      </c>
      <c r="E431" t="s">
        <v>10</v>
      </c>
      <c r="F431" cm="1">
        <f t="array" ref="F431:G431">TRANSPOSE(VLOOKUP(E431,COLABORADOR!$B$5:$D$15,{2;3},0))</f>
        <v>12147920</v>
      </c>
      <c r="G431" s="1">
        <v>32953</v>
      </c>
      <c r="H431" s="3">
        <f t="shared" ca="1" si="26"/>
        <v>34</v>
      </c>
      <c r="I431" t="s">
        <v>31</v>
      </c>
      <c r="J431" t="str">
        <f>_xlfn.XLOOKUP(I431,Area!$C$5:$C$20,Area!$B$5:$B$20)</f>
        <v>Muebles</v>
      </c>
      <c r="K431">
        <v>19</v>
      </c>
      <c r="L431" s="4">
        <f>_xlfn.XLOOKUP(I431,Area!$C$5:$C$20,Area!$D$5:$D$20)</f>
        <v>200000</v>
      </c>
      <c r="M431" t="s">
        <v>59</v>
      </c>
      <c r="N431" s="5">
        <f t="shared" si="27"/>
        <v>3800000</v>
      </c>
    </row>
    <row r="432" spans="1:14" x14ac:dyDescent="0.3">
      <c r="A432" s="1">
        <v>45350</v>
      </c>
      <c r="B432">
        <f t="shared" si="24"/>
        <v>2024</v>
      </c>
      <c r="C432" t="str">
        <f t="shared" si="25"/>
        <v>febrero</v>
      </c>
      <c r="D432" t="s">
        <v>53</v>
      </c>
      <c r="E432" t="s">
        <v>11</v>
      </c>
      <c r="F432" cm="1">
        <f t="array" ref="F432:G432">TRANSPOSE(VLOOKUP(E432,COLABORADOR!$B$5:$D$15,{2;3},0))</f>
        <v>12638169</v>
      </c>
      <c r="G432" s="1">
        <v>32985</v>
      </c>
      <c r="H432" s="3">
        <f t="shared" ca="1" si="26"/>
        <v>34</v>
      </c>
      <c r="I432" t="s">
        <v>32</v>
      </c>
      <c r="J432" t="str">
        <f>_xlfn.XLOOKUP(I432,Area!$C$5:$C$20,Area!$B$5:$B$20)</f>
        <v>Muebles</v>
      </c>
      <c r="K432">
        <v>18</v>
      </c>
      <c r="L432" s="4">
        <f>_xlfn.XLOOKUP(I432,Area!$C$5:$C$20,Area!$D$5:$D$20)</f>
        <v>550000</v>
      </c>
      <c r="M432" t="s">
        <v>57</v>
      </c>
      <c r="N432" s="5">
        <f t="shared" si="27"/>
        <v>9900000</v>
      </c>
    </row>
    <row r="433" spans="1:14" x14ac:dyDescent="0.3">
      <c r="A433" s="1">
        <v>45350</v>
      </c>
      <c r="B433">
        <f t="shared" si="24"/>
        <v>2024</v>
      </c>
      <c r="C433" t="str">
        <f t="shared" si="25"/>
        <v>febrero</v>
      </c>
      <c r="D433" t="s">
        <v>54</v>
      </c>
      <c r="E433" t="s">
        <v>1</v>
      </c>
      <c r="F433" cm="1">
        <f t="array" ref="F433:G433">TRANSPOSE(VLOOKUP(E433,COLABORADOR!$B$5:$D$15,{2;3},0))</f>
        <v>10753419</v>
      </c>
      <c r="G433" s="1">
        <v>33036</v>
      </c>
      <c r="H433" s="3">
        <f t="shared" ca="1" si="26"/>
        <v>34</v>
      </c>
      <c r="I433" t="s">
        <v>33</v>
      </c>
      <c r="J433" t="str">
        <f>_xlfn.XLOOKUP(I433,Area!$C$5:$C$20,Area!$B$5:$B$20)</f>
        <v>Muebles</v>
      </c>
      <c r="K433">
        <v>20</v>
      </c>
      <c r="L433" s="4">
        <f>_xlfn.XLOOKUP(I433,Area!$C$5:$C$20,Area!$D$5:$D$20)</f>
        <v>2300000</v>
      </c>
      <c r="M433" t="s">
        <v>57</v>
      </c>
      <c r="N433" s="5">
        <f t="shared" si="27"/>
        <v>46000000</v>
      </c>
    </row>
    <row r="434" spans="1:14" x14ac:dyDescent="0.3">
      <c r="A434" s="1">
        <v>45351</v>
      </c>
      <c r="B434">
        <f t="shared" si="24"/>
        <v>2024</v>
      </c>
      <c r="C434" t="str">
        <f t="shared" si="25"/>
        <v>febrero</v>
      </c>
      <c r="D434" t="s">
        <v>55</v>
      </c>
      <c r="E434" t="s">
        <v>2</v>
      </c>
      <c r="F434" cm="1">
        <f t="array" ref="F434:G434">TRANSPOSE(VLOOKUP(E434,COLABORADOR!$B$5:$D$15,{2;3},0))</f>
        <v>12288359</v>
      </c>
      <c r="G434" s="1">
        <v>33768</v>
      </c>
      <c r="H434" s="3">
        <f t="shared" ca="1" si="26"/>
        <v>32</v>
      </c>
      <c r="I434" t="s">
        <v>34</v>
      </c>
      <c r="J434" t="str">
        <f>_xlfn.XLOOKUP(I434,Area!$C$5:$C$20,Area!$B$5:$B$20)</f>
        <v>Muebles</v>
      </c>
      <c r="K434">
        <v>10</v>
      </c>
      <c r="L434" s="4">
        <f>_xlfn.XLOOKUP(I434,Area!$C$5:$C$20,Area!$D$5:$D$20)</f>
        <v>3200000</v>
      </c>
      <c r="M434" t="s">
        <v>57</v>
      </c>
      <c r="N434" s="5">
        <f t="shared" si="27"/>
        <v>32000000</v>
      </c>
    </row>
    <row r="435" spans="1:14" x14ac:dyDescent="0.3">
      <c r="A435" s="1">
        <v>45351</v>
      </c>
      <c r="B435">
        <f t="shared" si="24"/>
        <v>2024</v>
      </c>
      <c r="C435" t="str">
        <f t="shared" si="25"/>
        <v>febrero</v>
      </c>
      <c r="D435" t="s">
        <v>56</v>
      </c>
      <c r="E435" t="s">
        <v>3</v>
      </c>
      <c r="F435" cm="1">
        <f t="array" ref="F435:G435">TRANSPOSE(VLOOKUP(E435,COLABORADOR!$B$5:$D$15,{2;3},0))</f>
        <v>11292119</v>
      </c>
      <c r="G435" s="1">
        <v>31212</v>
      </c>
      <c r="H435" s="3">
        <f t="shared" ca="1" si="26"/>
        <v>39</v>
      </c>
      <c r="I435" t="s">
        <v>35</v>
      </c>
      <c r="J435" t="str">
        <f>_xlfn.XLOOKUP(I435,Area!$C$5:$C$20,Area!$B$5:$B$20)</f>
        <v>Muebles</v>
      </c>
      <c r="K435">
        <v>15</v>
      </c>
      <c r="L435" s="4">
        <f>_xlfn.XLOOKUP(I435,Area!$C$5:$C$20,Area!$D$5:$D$20)</f>
        <v>1500000</v>
      </c>
      <c r="M435" t="s">
        <v>59</v>
      </c>
      <c r="N435" s="5">
        <f t="shared" si="27"/>
        <v>22500000</v>
      </c>
    </row>
    <row r="436" spans="1:14" x14ac:dyDescent="0.3">
      <c r="A436" s="1">
        <v>45351</v>
      </c>
      <c r="B436">
        <f t="shared" si="24"/>
        <v>2024</v>
      </c>
      <c r="C436" t="str">
        <f t="shared" si="25"/>
        <v>febrero</v>
      </c>
      <c r="D436" t="s">
        <v>49</v>
      </c>
      <c r="E436" t="s">
        <v>4</v>
      </c>
      <c r="F436" cm="1">
        <f t="array" ref="F436:G436">TRANSPOSE(VLOOKUP(E436,COLABORADOR!$B$5:$D$15,{2;3},0))</f>
        <v>10946132</v>
      </c>
      <c r="G436" s="1">
        <v>30482</v>
      </c>
      <c r="H436" s="3">
        <f t="shared" ca="1" si="26"/>
        <v>41</v>
      </c>
      <c r="I436" t="s">
        <v>18</v>
      </c>
      <c r="J436" t="str">
        <f>_xlfn.XLOOKUP(I436,Area!$C$5:$C$20,Area!$B$5:$B$20)</f>
        <v>Tecnología</v>
      </c>
      <c r="K436">
        <v>15</v>
      </c>
      <c r="L436" s="4">
        <f>_xlfn.XLOOKUP(I436,Area!$C$5:$C$20,Area!$D$5:$D$20)</f>
        <v>2000000</v>
      </c>
      <c r="M436" t="s">
        <v>58</v>
      </c>
      <c r="N436" s="5">
        <f t="shared" si="27"/>
        <v>30000000</v>
      </c>
    </row>
    <row r="437" spans="1:14" x14ac:dyDescent="0.3">
      <c r="A437" s="1">
        <v>45351</v>
      </c>
      <c r="B437">
        <f t="shared" si="24"/>
        <v>2024</v>
      </c>
      <c r="C437" t="str">
        <f t="shared" si="25"/>
        <v>febrero</v>
      </c>
      <c r="D437" t="s">
        <v>50</v>
      </c>
      <c r="E437" t="s">
        <v>5</v>
      </c>
      <c r="F437" cm="1">
        <f t="array" ref="F437:G437">TRANSPOSE(VLOOKUP(E437,COLABORADOR!$B$5:$D$15,{2;3},0))</f>
        <v>11120413</v>
      </c>
      <c r="G437" s="1">
        <v>34866</v>
      </c>
      <c r="H437" s="3">
        <f t="shared" ca="1" si="26"/>
        <v>29</v>
      </c>
      <c r="I437" t="s">
        <v>19</v>
      </c>
      <c r="J437" t="str">
        <f>_xlfn.XLOOKUP(I437,Area!$C$5:$C$20,Area!$B$5:$B$20)</f>
        <v>Tecnología</v>
      </c>
      <c r="K437">
        <v>11</v>
      </c>
      <c r="L437" s="4">
        <f>_xlfn.XLOOKUP(I437,Area!$C$5:$C$20,Area!$D$5:$D$20)</f>
        <v>4000000</v>
      </c>
      <c r="M437" t="s">
        <v>58</v>
      </c>
      <c r="N437" s="5">
        <f t="shared" si="27"/>
        <v>44000000</v>
      </c>
    </row>
    <row r="438" spans="1:14" x14ac:dyDescent="0.3">
      <c r="A438" s="1">
        <v>45351</v>
      </c>
      <c r="B438">
        <f t="shared" si="24"/>
        <v>2024</v>
      </c>
      <c r="C438" t="str">
        <f t="shared" si="25"/>
        <v>febrero</v>
      </c>
      <c r="D438" t="s">
        <v>51</v>
      </c>
      <c r="E438" t="s">
        <v>6</v>
      </c>
      <c r="F438" cm="1">
        <f t="array" ref="F438:G438">TRANSPOSE(VLOOKUP(E438,COLABORADOR!$B$5:$D$15,{2;3},0))</f>
        <v>10238431</v>
      </c>
      <c r="G438" s="1">
        <v>35963</v>
      </c>
      <c r="H438" s="3">
        <f t="shared" ca="1" si="26"/>
        <v>26</v>
      </c>
      <c r="I438" t="s">
        <v>20</v>
      </c>
      <c r="J438" t="str">
        <f>_xlfn.XLOOKUP(I438,Area!$C$5:$C$20,Area!$B$5:$B$20)</f>
        <v>Tecnología</v>
      </c>
      <c r="K438">
        <v>16</v>
      </c>
      <c r="L438" s="4">
        <f>_xlfn.XLOOKUP(I438,Area!$C$5:$C$20,Area!$D$5:$D$20)</f>
        <v>800000</v>
      </c>
      <c r="M438" t="s">
        <v>57</v>
      </c>
      <c r="N438" s="5">
        <f t="shared" si="27"/>
        <v>12800000</v>
      </c>
    </row>
    <row r="439" spans="1:14" x14ac:dyDescent="0.3">
      <c r="A439" s="1">
        <v>45351</v>
      </c>
      <c r="B439">
        <f t="shared" si="24"/>
        <v>2024</v>
      </c>
      <c r="C439" t="str">
        <f t="shared" si="25"/>
        <v>febrero</v>
      </c>
      <c r="D439" t="s">
        <v>52</v>
      </c>
      <c r="E439" t="s">
        <v>7</v>
      </c>
      <c r="F439" cm="1">
        <f t="array" ref="F439:G439">TRANSPOSE(VLOOKUP(E439,COLABORADOR!$B$5:$D$15,{2;3},0))</f>
        <v>10873390</v>
      </c>
      <c r="G439" s="1">
        <v>35234</v>
      </c>
      <c r="H439" s="3">
        <f t="shared" ca="1" si="26"/>
        <v>28</v>
      </c>
      <c r="I439" t="s">
        <v>21</v>
      </c>
      <c r="J439" t="str">
        <f>_xlfn.XLOOKUP(I439,Area!$C$5:$C$20,Area!$B$5:$B$20)</f>
        <v>Tecnología</v>
      </c>
      <c r="K439">
        <v>19</v>
      </c>
      <c r="L439" s="4">
        <f>_xlfn.XLOOKUP(I439,Area!$C$5:$C$20,Area!$D$5:$D$20)</f>
        <v>600000</v>
      </c>
      <c r="M439" t="s">
        <v>57</v>
      </c>
      <c r="N439" s="5">
        <f t="shared" si="27"/>
        <v>11400000</v>
      </c>
    </row>
    <row r="440" spans="1:14" x14ac:dyDescent="0.3">
      <c r="A440" s="1">
        <v>45351</v>
      </c>
      <c r="B440">
        <f t="shared" si="24"/>
        <v>2024</v>
      </c>
      <c r="C440" t="str">
        <f t="shared" si="25"/>
        <v>febrero</v>
      </c>
      <c r="D440" t="s">
        <v>53</v>
      </c>
      <c r="E440" t="s">
        <v>8</v>
      </c>
      <c r="F440" cm="1">
        <f t="array" ref="F440:G440">TRANSPOSE(VLOOKUP(E440,COLABORADOR!$B$5:$D$15,{2;3},0))</f>
        <v>11891527</v>
      </c>
      <c r="G440" s="1">
        <v>32892</v>
      </c>
      <c r="H440" s="3">
        <f t="shared" ca="1" si="26"/>
        <v>34</v>
      </c>
      <c r="I440" t="s">
        <v>22</v>
      </c>
      <c r="J440" t="str">
        <f>_xlfn.XLOOKUP(I440,Area!$C$5:$C$20,Area!$B$5:$B$20)</f>
        <v>Tecnología</v>
      </c>
      <c r="K440">
        <v>11</v>
      </c>
      <c r="L440" s="4">
        <f>_xlfn.XLOOKUP(I440,Area!$C$5:$C$20,Area!$D$5:$D$20)</f>
        <v>500000</v>
      </c>
      <c r="M440" t="s">
        <v>58</v>
      </c>
      <c r="N440" s="5">
        <f t="shared" si="27"/>
        <v>5500000</v>
      </c>
    </row>
    <row r="441" spans="1:14" x14ac:dyDescent="0.3">
      <c r="A441" s="1">
        <v>45351</v>
      </c>
      <c r="B441">
        <f t="shared" si="24"/>
        <v>2024</v>
      </c>
      <c r="C441" t="str">
        <f t="shared" si="25"/>
        <v>febrero</v>
      </c>
      <c r="D441" t="s">
        <v>54</v>
      </c>
      <c r="E441" t="s">
        <v>9</v>
      </c>
      <c r="F441" cm="1">
        <f t="array" ref="F441:G441">TRANSPOSE(VLOOKUP(E441,COLABORADOR!$B$5:$D$15,{2;3},0))</f>
        <v>10974143</v>
      </c>
      <c r="G441" s="1">
        <v>33074</v>
      </c>
      <c r="H441" s="3">
        <f t="shared" ca="1" si="26"/>
        <v>34</v>
      </c>
      <c r="I441" t="s">
        <v>24</v>
      </c>
      <c r="J441" t="str">
        <f>_xlfn.XLOOKUP(I441,Area!$C$5:$C$20,Area!$B$5:$B$20)</f>
        <v>Textil</v>
      </c>
      <c r="K441">
        <v>17</v>
      </c>
      <c r="L441" s="4">
        <f>_xlfn.XLOOKUP(I441,Area!$C$5:$C$20,Area!$D$5:$D$20)</f>
        <v>100000</v>
      </c>
      <c r="M441" t="s">
        <v>59</v>
      </c>
      <c r="N441" s="5">
        <f t="shared" si="27"/>
        <v>1700000</v>
      </c>
    </row>
    <row r="442" spans="1:14" x14ac:dyDescent="0.3">
      <c r="A442" s="1">
        <v>45351</v>
      </c>
      <c r="B442">
        <f t="shared" si="24"/>
        <v>2024</v>
      </c>
      <c r="C442" t="str">
        <f t="shared" si="25"/>
        <v>febrero</v>
      </c>
      <c r="D442" t="s">
        <v>55</v>
      </c>
      <c r="E442" t="s">
        <v>10</v>
      </c>
      <c r="F442" cm="1">
        <f t="array" ref="F442:G442">TRANSPOSE(VLOOKUP(E442,COLABORADOR!$B$5:$D$15,{2;3},0))</f>
        <v>12147920</v>
      </c>
      <c r="G442" s="1">
        <v>32953</v>
      </c>
      <c r="H442" s="3">
        <f t="shared" ca="1" si="26"/>
        <v>34</v>
      </c>
      <c r="I442" t="s">
        <v>25</v>
      </c>
      <c r="J442" t="str">
        <f>_xlfn.XLOOKUP(I442,Area!$C$5:$C$20,Area!$B$5:$B$20)</f>
        <v>Textil</v>
      </c>
      <c r="K442">
        <v>20</v>
      </c>
      <c r="L442" s="4">
        <f>_xlfn.XLOOKUP(I442,Area!$C$5:$C$20,Area!$D$5:$D$20)</f>
        <v>250000</v>
      </c>
      <c r="M442" t="s">
        <v>57</v>
      </c>
      <c r="N442" s="5">
        <f t="shared" si="27"/>
        <v>5000000</v>
      </c>
    </row>
    <row r="443" spans="1:14" x14ac:dyDescent="0.3">
      <c r="A443" s="1">
        <v>45351</v>
      </c>
      <c r="B443">
        <f t="shared" si="24"/>
        <v>2024</v>
      </c>
      <c r="C443" t="str">
        <f t="shared" si="25"/>
        <v>febrero</v>
      </c>
      <c r="D443" t="s">
        <v>56</v>
      </c>
      <c r="E443" t="s">
        <v>11</v>
      </c>
      <c r="F443" cm="1">
        <f t="array" ref="F443:G443">TRANSPOSE(VLOOKUP(E443,COLABORADOR!$B$5:$D$15,{2;3},0))</f>
        <v>12638169</v>
      </c>
      <c r="G443" s="1">
        <v>32985</v>
      </c>
      <c r="H443" s="3">
        <f t="shared" ca="1" si="26"/>
        <v>34</v>
      </c>
      <c r="I443" t="s">
        <v>26</v>
      </c>
      <c r="J443" t="str">
        <f>_xlfn.XLOOKUP(I443,Area!$C$5:$C$20,Area!$B$5:$B$20)</f>
        <v>Textil</v>
      </c>
      <c r="K443">
        <v>18</v>
      </c>
      <c r="L443" s="4">
        <f>_xlfn.XLOOKUP(I443,Area!$C$5:$C$20,Area!$D$5:$D$20)</f>
        <v>500000</v>
      </c>
      <c r="M443" t="s">
        <v>57</v>
      </c>
      <c r="N443" s="5">
        <f t="shared" si="27"/>
        <v>9000000</v>
      </c>
    </row>
    <row r="444" spans="1:14" x14ac:dyDescent="0.3">
      <c r="A444" s="1">
        <v>45352</v>
      </c>
      <c r="B444">
        <f t="shared" si="24"/>
        <v>2024</v>
      </c>
      <c r="C444" t="str">
        <f t="shared" si="25"/>
        <v>marzo</v>
      </c>
      <c r="D444" t="s">
        <v>49</v>
      </c>
      <c r="E444" t="s">
        <v>1</v>
      </c>
      <c r="F444" cm="1">
        <f t="array" ref="F444:G444">TRANSPOSE(VLOOKUP(E444,COLABORADOR!$B$5:$D$15,{2;3},0))</f>
        <v>10753419</v>
      </c>
      <c r="G444" s="1">
        <v>33036</v>
      </c>
      <c r="H444" s="3">
        <f t="shared" ca="1" si="26"/>
        <v>34</v>
      </c>
      <c r="I444" t="s">
        <v>27</v>
      </c>
      <c r="J444" t="str">
        <f>_xlfn.XLOOKUP(I444,Area!$C$5:$C$20,Area!$B$5:$B$20)</f>
        <v>Textil</v>
      </c>
      <c r="K444">
        <v>15</v>
      </c>
      <c r="L444" s="4">
        <f>_xlfn.XLOOKUP(I444,Area!$C$5:$C$20,Area!$D$5:$D$20)</f>
        <v>180000</v>
      </c>
      <c r="M444" t="s">
        <v>59</v>
      </c>
      <c r="N444" s="5">
        <f t="shared" si="27"/>
        <v>2700000</v>
      </c>
    </row>
    <row r="445" spans="1:14" x14ac:dyDescent="0.3">
      <c r="A445" s="1">
        <v>45352</v>
      </c>
      <c r="B445">
        <f t="shared" si="24"/>
        <v>2024</v>
      </c>
      <c r="C445" t="str">
        <f t="shared" si="25"/>
        <v>marzo</v>
      </c>
      <c r="D445" t="s">
        <v>50</v>
      </c>
      <c r="E445" t="s">
        <v>2</v>
      </c>
      <c r="F445" cm="1">
        <f t="array" ref="F445:G445">TRANSPOSE(VLOOKUP(E445,COLABORADOR!$B$5:$D$15,{2;3},0))</f>
        <v>12288359</v>
      </c>
      <c r="G445" s="1">
        <v>33768</v>
      </c>
      <c r="H445" s="3">
        <f t="shared" ca="1" si="26"/>
        <v>32</v>
      </c>
      <c r="I445" t="s">
        <v>28</v>
      </c>
      <c r="J445" t="str">
        <f>_xlfn.XLOOKUP(I445,Area!$C$5:$C$20,Area!$B$5:$B$20)</f>
        <v>Textil</v>
      </c>
      <c r="K445">
        <v>10</v>
      </c>
      <c r="L445" s="4">
        <f>_xlfn.XLOOKUP(I445,Area!$C$5:$C$20,Area!$D$5:$D$20)</f>
        <v>80000</v>
      </c>
      <c r="M445" t="s">
        <v>57</v>
      </c>
      <c r="N445" s="5">
        <f t="shared" si="27"/>
        <v>800000</v>
      </c>
    </row>
    <row r="446" spans="1:14" x14ac:dyDescent="0.3">
      <c r="A446" s="1">
        <v>45352</v>
      </c>
      <c r="B446">
        <f t="shared" si="24"/>
        <v>2024</v>
      </c>
      <c r="C446" t="str">
        <f t="shared" si="25"/>
        <v>marzo</v>
      </c>
      <c r="D446" t="s">
        <v>51</v>
      </c>
      <c r="E446" t="s">
        <v>3</v>
      </c>
      <c r="F446" cm="1">
        <f t="array" ref="F446:G446">TRANSPOSE(VLOOKUP(E446,COLABORADOR!$B$5:$D$15,{2;3},0))</f>
        <v>11292119</v>
      </c>
      <c r="G446" s="1">
        <v>31212</v>
      </c>
      <c r="H446" s="3">
        <f t="shared" ca="1" si="26"/>
        <v>39</v>
      </c>
      <c r="I446" t="s">
        <v>30</v>
      </c>
      <c r="J446" t="str">
        <f>_xlfn.XLOOKUP(I446,Area!$C$5:$C$20,Area!$B$5:$B$20)</f>
        <v>Muebles</v>
      </c>
      <c r="K446">
        <v>16</v>
      </c>
      <c r="L446" s="4">
        <f>_xlfn.XLOOKUP(I446,Area!$C$5:$C$20,Area!$D$5:$D$20)</f>
        <v>600000</v>
      </c>
      <c r="M446" t="s">
        <v>59</v>
      </c>
      <c r="N446" s="5">
        <f t="shared" si="27"/>
        <v>9600000</v>
      </c>
    </row>
    <row r="447" spans="1:14" x14ac:dyDescent="0.3">
      <c r="A447" s="1">
        <v>45352</v>
      </c>
      <c r="B447">
        <f t="shared" si="24"/>
        <v>2024</v>
      </c>
      <c r="C447" t="str">
        <f t="shared" si="25"/>
        <v>marzo</v>
      </c>
      <c r="D447" t="s">
        <v>52</v>
      </c>
      <c r="E447" t="s">
        <v>4</v>
      </c>
      <c r="F447" cm="1">
        <f t="array" ref="F447:G447">TRANSPOSE(VLOOKUP(E447,COLABORADOR!$B$5:$D$15,{2;3},0))</f>
        <v>10946132</v>
      </c>
      <c r="G447" s="1">
        <v>30482</v>
      </c>
      <c r="H447" s="3">
        <f t="shared" ca="1" si="26"/>
        <v>41</v>
      </c>
      <c r="I447" t="s">
        <v>31</v>
      </c>
      <c r="J447" t="str">
        <f>_xlfn.XLOOKUP(I447,Area!$C$5:$C$20,Area!$B$5:$B$20)</f>
        <v>Muebles</v>
      </c>
      <c r="K447">
        <v>17</v>
      </c>
      <c r="L447" s="4">
        <f>_xlfn.XLOOKUP(I447,Area!$C$5:$C$20,Area!$D$5:$D$20)</f>
        <v>200000</v>
      </c>
      <c r="M447" t="s">
        <v>57</v>
      </c>
      <c r="N447" s="5">
        <f t="shared" si="27"/>
        <v>3400000</v>
      </c>
    </row>
    <row r="448" spans="1:14" x14ac:dyDescent="0.3">
      <c r="A448" s="1">
        <v>45352</v>
      </c>
      <c r="B448">
        <f t="shared" si="24"/>
        <v>2024</v>
      </c>
      <c r="C448" t="str">
        <f t="shared" si="25"/>
        <v>marzo</v>
      </c>
      <c r="D448" t="s">
        <v>53</v>
      </c>
      <c r="E448" t="s">
        <v>5</v>
      </c>
      <c r="F448" cm="1">
        <f t="array" ref="F448:G448">TRANSPOSE(VLOOKUP(E448,COLABORADOR!$B$5:$D$15,{2;3},0))</f>
        <v>11120413</v>
      </c>
      <c r="G448" s="1">
        <v>34866</v>
      </c>
      <c r="H448" s="3">
        <f t="shared" ca="1" si="26"/>
        <v>29</v>
      </c>
      <c r="I448" t="s">
        <v>32</v>
      </c>
      <c r="J448" t="str">
        <f>_xlfn.XLOOKUP(I448,Area!$C$5:$C$20,Area!$B$5:$B$20)</f>
        <v>Muebles</v>
      </c>
      <c r="K448">
        <v>12</v>
      </c>
      <c r="L448" s="4">
        <f>_xlfn.XLOOKUP(I448,Area!$C$5:$C$20,Area!$D$5:$D$20)</f>
        <v>550000</v>
      </c>
      <c r="M448" t="s">
        <v>57</v>
      </c>
      <c r="N448" s="5">
        <f t="shared" si="27"/>
        <v>6600000</v>
      </c>
    </row>
    <row r="449" spans="1:14" x14ac:dyDescent="0.3">
      <c r="A449" s="1">
        <v>45352</v>
      </c>
      <c r="B449">
        <f t="shared" si="24"/>
        <v>2024</v>
      </c>
      <c r="C449" t="str">
        <f t="shared" si="25"/>
        <v>marzo</v>
      </c>
      <c r="D449" t="s">
        <v>54</v>
      </c>
      <c r="E449" t="s">
        <v>6</v>
      </c>
      <c r="F449" cm="1">
        <f t="array" ref="F449:G449">TRANSPOSE(VLOOKUP(E449,COLABORADOR!$B$5:$D$15,{2;3},0))</f>
        <v>10238431</v>
      </c>
      <c r="G449" s="1">
        <v>35963</v>
      </c>
      <c r="H449" s="3">
        <f t="shared" ca="1" si="26"/>
        <v>26</v>
      </c>
      <c r="I449" t="s">
        <v>33</v>
      </c>
      <c r="J449" t="str">
        <f>_xlfn.XLOOKUP(I449,Area!$C$5:$C$20,Area!$B$5:$B$20)</f>
        <v>Muebles</v>
      </c>
      <c r="K449">
        <v>12</v>
      </c>
      <c r="L449" s="4">
        <f>_xlfn.XLOOKUP(I449,Area!$C$5:$C$20,Area!$D$5:$D$20)</f>
        <v>2300000</v>
      </c>
      <c r="M449" t="s">
        <v>57</v>
      </c>
      <c r="N449" s="5">
        <f t="shared" si="27"/>
        <v>27600000</v>
      </c>
    </row>
    <row r="450" spans="1:14" x14ac:dyDescent="0.3">
      <c r="A450" s="1">
        <v>45352</v>
      </c>
      <c r="B450">
        <f t="shared" si="24"/>
        <v>2024</v>
      </c>
      <c r="C450" t="str">
        <f t="shared" si="25"/>
        <v>marzo</v>
      </c>
      <c r="D450" t="s">
        <v>55</v>
      </c>
      <c r="E450" t="s">
        <v>7</v>
      </c>
      <c r="F450" cm="1">
        <f t="array" ref="F450:G450">TRANSPOSE(VLOOKUP(E450,COLABORADOR!$B$5:$D$15,{2;3},0))</f>
        <v>10873390</v>
      </c>
      <c r="G450" s="1">
        <v>35234</v>
      </c>
      <c r="H450" s="3">
        <f t="shared" ca="1" si="26"/>
        <v>28</v>
      </c>
      <c r="I450" t="s">
        <v>34</v>
      </c>
      <c r="J450" t="str">
        <f>_xlfn.XLOOKUP(I450,Area!$C$5:$C$20,Area!$B$5:$B$20)</f>
        <v>Muebles</v>
      </c>
      <c r="K450">
        <v>17</v>
      </c>
      <c r="L450" s="4">
        <f>_xlfn.XLOOKUP(I450,Area!$C$5:$C$20,Area!$D$5:$D$20)</f>
        <v>3200000</v>
      </c>
      <c r="M450" t="s">
        <v>59</v>
      </c>
      <c r="N450" s="5">
        <f t="shared" si="27"/>
        <v>54400000</v>
      </c>
    </row>
    <row r="451" spans="1:14" x14ac:dyDescent="0.3">
      <c r="A451" s="1">
        <v>45352</v>
      </c>
      <c r="B451">
        <f t="shared" si="24"/>
        <v>2024</v>
      </c>
      <c r="C451" t="str">
        <f t="shared" si="25"/>
        <v>marzo</v>
      </c>
      <c r="D451" t="s">
        <v>56</v>
      </c>
      <c r="E451" t="s">
        <v>8</v>
      </c>
      <c r="F451" cm="1">
        <f t="array" ref="F451:G451">TRANSPOSE(VLOOKUP(E451,COLABORADOR!$B$5:$D$15,{2;3},0))</f>
        <v>11891527</v>
      </c>
      <c r="G451" s="1">
        <v>32892</v>
      </c>
      <c r="H451" s="3">
        <f t="shared" ca="1" si="26"/>
        <v>34</v>
      </c>
      <c r="I451" t="s">
        <v>35</v>
      </c>
      <c r="J451" t="str">
        <f>_xlfn.XLOOKUP(I451,Area!$C$5:$C$20,Area!$B$5:$B$20)</f>
        <v>Muebles</v>
      </c>
      <c r="K451">
        <v>19</v>
      </c>
      <c r="L451" s="4">
        <f>_xlfn.XLOOKUP(I451,Area!$C$5:$C$20,Area!$D$5:$D$20)</f>
        <v>1500000</v>
      </c>
      <c r="M451" t="s">
        <v>57</v>
      </c>
      <c r="N451" s="5">
        <f t="shared" si="27"/>
        <v>28500000</v>
      </c>
    </row>
    <row r="452" spans="1:14" x14ac:dyDescent="0.3">
      <c r="A452" s="1">
        <v>45352</v>
      </c>
      <c r="B452">
        <f t="shared" si="24"/>
        <v>2024</v>
      </c>
      <c r="C452" t="str">
        <f t="shared" si="25"/>
        <v>marzo</v>
      </c>
      <c r="D452" t="s">
        <v>49</v>
      </c>
      <c r="E452" t="s">
        <v>9</v>
      </c>
      <c r="F452" cm="1">
        <f t="array" ref="F452:G452">TRANSPOSE(VLOOKUP(E452,COLABORADOR!$B$5:$D$15,{2;3},0))</f>
        <v>10974143</v>
      </c>
      <c r="G452" s="1">
        <v>33074</v>
      </c>
      <c r="H452" s="3">
        <f t="shared" ca="1" si="26"/>
        <v>34</v>
      </c>
      <c r="I452" t="s">
        <v>18</v>
      </c>
      <c r="J452" t="str">
        <f>_xlfn.XLOOKUP(I452,Area!$C$5:$C$20,Area!$B$5:$B$20)</f>
        <v>Tecnología</v>
      </c>
      <c r="K452">
        <v>11</v>
      </c>
      <c r="L452" s="4">
        <f>_xlfn.XLOOKUP(I452,Area!$C$5:$C$20,Area!$D$5:$D$20)</f>
        <v>2000000</v>
      </c>
      <c r="M452" t="s">
        <v>58</v>
      </c>
      <c r="N452" s="5">
        <f t="shared" si="27"/>
        <v>22000000</v>
      </c>
    </row>
    <row r="453" spans="1:14" x14ac:dyDescent="0.3">
      <c r="A453" s="1">
        <v>45352</v>
      </c>
      <c r="B453">
        <f t="shared" ref="B453:B504" si="28">YEAR(A453)</f>
        <v>2024</v>
      </c>
      <c r="C453" t="str">
        <f t="shared" ref="C453:C504" si="29">TEXT(A453,"mmmm")</f>
        <v>marzo</v>
      </c>
      <c r="D453" t="s">
        <v>50</v>
      </c>
      <c r="E453" t="s">
        <v>10</v>
      </c>
      <c r="F453" cm="1">
        <f t="array" ref="F453:G453">TRANSPOSE(VLOOKUP(E453,COLABORADOR!$B$5:$D$15,{2;3},0))</f>
        <v>12147920</v>
      </c>
      <c r="G453" s="1">
        <v>32953</v>
      </c>
      <c r="H453" s="3">
        <f t="shared" ref="H453:H504" ca="1" si="30">YEAR(TODAY())-YEAR(G453)</f>
        <v>34</v>
      </c>
      <c r="I453" t="s">
        <v>19</v>
      </c>
      <c r="J453" t="str">
        <f>_xlfn.XLOOKUP(I453,Area!$C$5:$C$20,Area!$B$5:$B$20)</f>
        <v>Tecnología</v>
      </c>
      <c r="K453">
        <v>10</v>
      </c>
      <c r="L453" s="4">
        <f>_xlfn.XLOOKUP(I453,Area!$C$5:$C$20,Area!$D$5:$D$20)</f>
        <v>4000000</v>
      </c>
      <c r="M453" t="s">
        <v>58</v>
      </c>
      <c r="N453" s="5">
        <f t="shared" ref="N453:N504" si="31">K453*L453</f>
        <v>40000000</v>
      </c>
    </row>
    <row r="454" spans="1:14" x14ac:dyDescent="0.3">
      <c r="A454" s="1">
        <v>45355</v>
      </c>
      <c r="B454">
        <f t="shared" si="28"/>
        <v>2024</v>
      </c>
      <c r="C454" t="str">
        <f t="shared" si="29"/>
        <v>marzo</v>
      </c>
      <c r="D454" t="s">
        <v>51</v>
      </c>
      <c r="E454" t="s">
        <v>11</v>
      </c>
      <c r="F454" cm="1">
        <f t="array" ref="F454:G454">TRANSPOSE(VLOOKUP(E454,COLABORADOR!$B$5:$D$15,{2;3},0))</f>
        <v>12638169</v>
      </c>
      <c r="G454" s="1">
        <v>32985</v>
      </c>
      <c r="H454" s="3">
        <f t="shared" ca="1" si="30"/>
        <v>34</v>
      </c>
      <c r="I454" t="s">
        <v>20</v>
      </c>
      <c r="J454" t="str">
        <f>_xlfn.XLOOKUP(I454,Area!$C$5:$C$20,Area!$B$5:$B$20)</f>
        <v>Tecnología</v>
      </c>
      <c r="K454">
        <v>15</v>
      </c>
      <c r="L454" s="4">
        <f>_xlfn.XLOOKUP(I454,Area!$C$5:$C$20,Area!$D$5:$D$20)</f>
        <v>800000</v>
      </c>
      <c r="M454" t="s">
        <v>59</v>
      </c>
      <c r="N454" s="5">
        <f t="shared" si="31"/>
        <v>12000000</v>
      </c>
    </row>
    <row r="455" spans="1:14" x14ac:dyDescent="0.3">
      <c r="A455" s="1">
        <v>45355</v>
      </c>
      <c r="B455">
        <f t="shared" si="28"/>
        <v>2024</v>
      </c>
      <c r="C455" t="str">
        <f t="shared" si="29"/>
        <v>marzo</v>
      </c>
      <c r="D455" t="s">
        <v>52</v>
      </c>
      <c r="E455" t="s">
        <v>1</v>
      </c>
      <c r="F455" cm="1">
        <f t="array" ref="F455:G455">TRANSPOSE(VLOOKUP(E455,COLABORADOR!$B$5:$D$15,{2;3},0))</f>
        <v>10753419</v>
      </c>
      <c r="G455" s="1">
        <v>33036</v>
      </c>
      <c r="H455" s="3">
        <f t="shared" ca="1" si="30"/>
        <v>34</v>
      </c>
      <c r="I455" t="s">
        <v>21</v>
      </c>
      <c r="J455" t="str">
        <f>_xlfn.XLOOKUP(I455,Area!$C$5:$C$20,Area!$B$5:$B$20)</f>
        <v>Tecnología</v>
      </c>
      <c r="K455">
        <v>18</v>
      </c>
      <c r="L455" s="4">
        <f>_xlfn.XLOOKUP(I455,Area!$C$5:$C$20,Area!$D$5:$D$20)</f>
        <v>600000</v>
      </c>
      <c r="M455" t="s">
        <v>57</v>
      </c>
      <c r="N455" s="5">
        <f t="shared" si="31"/>
        <v>10800000</v>
      </c>
    </row>
    <row r="456" spans="1:14" x14ac:dyDescent="0.3">
      <c r="A456" s="1">
        <v>45355</v>
      </c>
      <c r="B456">
        <f t="shared" si="28"/>
        <v>2024</v>
      </c>
      <c r="C456" t="str">
        <f t="shared" si="29"/>
        <v>marzo</v>
      </c>
      <c r="D456" t="s">
        <v>53</v>
      </c>
      <c r="E456" t="s">
        <v>2</v>
      </c>
      <c r="F456" cm="1">
        <f t="array" ref="F456:G456">TRANSPOSE(VLOOKUP(E456,COLABORADOR!$B$5:$D$15,{2;3},0))</f>
        <v>12288359</v>
      </c>
      <c r="G456" s="1">
        <v>33768</v>
      </c>
      <c r="H456" s="3">
        <f t="shared" ca="1" si="30"/>
        <v>32</v>
      </c>
      <c r="I456" t="s">
        <v>22</v>
      </c>
      <c r="J456" t="str">
        <f>_xlfn.XLOOKUP(I456,Area!$C$5:$C$20,Area!$B$5:$B$20)</f>
        <v>Tecnología</v>
      </c>
      <c r="K456">
        <v>18</v>
      </c>
      <c r="L456" s="4">
        <f>_xlfn.XLOOKUP(I456,Area!$C$5:$C$20,Area!$D$5:$D$20)</f>
        <v>500000</v>
      </c>
      <c r="M456" t="s">
        <v>59</v>
      </c>
      <c r="N456" s="5">
        <f t="shared" si="31"/>
        <v>9000000</v>
      </c>
    </row>
    <row r="457" spans="1:14" x14ac:dyDescent="0.3">
      <c r="A457" s="1">
        <v>45355</v>
      </c>
      <c r="B457">
        <f t="shared" si="28"/>
        <v>2024</v>
      </c>
      <c r="C457" t="str">
        <f t="shared" si="29"/>
        <v>marzo</v>
      </c>
      <c r="D457" t="s">
        <v>54</v>
      </c>
      <c r="E457" t="s">
        <v>3</v>
      </c>
      <c r="F457" cm="1">
        <f t="array" ref="F457:G457">TRANSPOSE(VLOOKUP(E457,COLABORADOR!$B$5:$D$15,{2;3},0))</f>
        <v>11292119</v>
      </c>
      <c r="G457" s="1">
        <v>31212</v>
      </c>
      <c r="H457" s="3">
        <f t="shared" ca="1" si="30"/>
        <v>39</v>
      </c>
      <c r="I457" t="s">
        <v>24</v>
      </c>
      <c r="J457" t="str">
        <f>_xlfn.XLOOKUP(I457,Area!$C$5:$C$20,Area!$B$5:$B$20)</f>
        <v>Textil</v>
      </c>
      <c r="K457">
        <v>10</v>
      </c>
      <c r="L457" s="4">
        <f>_xlfn.XLOOKUP(I457,Area!$C$5:$C$20,Area!$D$5:$D$20)</f>
        <v>100000</v>
      </c>
      <c r="M457" t="s">
        <v>57</v>
      </c>
      <c r="N457" s="5">
        <f t="shared" si="31"/>
        <v>1000000</v>
      </c>
    </row>
    <row r="458" spans="1:14" x14ac:dyDescent="0.3">
      <c r="A458" s="1">
        <v>45355</v>
      </c>
      <c r="B458">
        <f t="shared" si="28"/>
        <v>2024</v>
      </c>
      <c r="C458" t="str">
        <f t="shared" si="29"/>
        <v>marzo</v>
      </c>
      <c r="D458" t="s">
        <v>55</v>
      </c>
      <c r="E458" t="s">
        <v>4</v>
      </c>
      <c r="F458" cm="1">
        <f t="array" ref="F458:G458">TRANSPOSE(VLOOKUP(E458,COLABORADOR!$B$5:$D$15,{2;3},0))</f>
        <v>10946132</v>
      </c>
      <c r="G458" s="1">
        <v>30482</v>
      </c>
      <c r="H458" s="3">
        <f t="shared" ca="1" si="30"/>
        <v>41</v>
      </c>
      <c r="I458" t="s">
        <v>25</v>
      </c>
      <c r="J458" t="str">
        <f>_xlfn.XLOOKUP(I458,Area!$C$5:$C$20,Area!$B$5:$B$20)</f>
        <v>Textil</v>
      </c>
      <c r="K458">
        <v>14</v>
      </c>
      <c r="L458" s="4">
        <f>_xlfn.XLOOKUP(I458,Area!$C$5:$C$20,Area!$D$5:$D$20)</f>
        <v>250000</v>
      </c>
      <c r="M458" t="s">
        <v>57</v>
      </c>
      <c r="N458" s="5">
        <f t="shared" si="31"/>
        <v>3500000</v>
      </c>
    </row>
    <row r="459" spans="1:14" x14ac:dyDescent="0.3">
      <c r="A459" s="1">
        <v>45355</v>
      </c>
      <c r="B459">
        <f t="shared" si="28"/>
        <v>2024</v>
      </c>
      <c r="C459" t="str">
        <f t="shared" si="29"/>
        <v>marzo</v>
      </c>
      <c r="D459" t="s">
        <v>56</v>
      </c>
      <c r="E459" t="s">
        <v>5</v>
      </c>
      <c r="F459" cm="1">
        <f t="array" ref="F459:G459">TRANSPOSE(VLOOKUP(E459,COLABORADOR!$B$5:$D$15,{2;3},0))</f>
        <v>11120413</v>
      </c>
      <c r="G459" s="1">
        <v>34866</v>
      </c>
      <c r="H459" s="3">
        <f t="shared" ca="1" si="30"/>
        <v>29</v>
      </c>
      <c r="I459" t="s">
        <v>26</v>
      </c>
      <c r="J459" t="str">
        <f>_xlfn.XLOOKUP(I459,Area!$C$5:$C$20,Area!$B$5:$B$20)</f>
        <v>Textil</v>
      </c>
      <c r="K459">
        <v>17</v>
      </c>
      <c r="L459" s="4">
        <f>_xlfn.XLOOKUP(I459,Area!$C$5:$C$20,Area!$D$5:$D$20)</f>
        <v>500000</v>
      </c>
      <c r="M459" t="s">
        <v>57</v>
      </c>
      <c r="N459" s="5">
        <f t="shared" si="31"/>
        <v>8500000</v>
      </c>
    </row>
    <row r="460" spans="1:14" x14ac:dyDescent="0.3">
      <c r="A460" s="1">
        <v>45355</v>
      </c>
      <c r="B460">
        <f t="shared" si="28"/>
        <v>2024</v>
      </c>
      <c r="C460" t="str">
        <f t="shared" si="29"/>
        <v>marzo</v>
      </c>
      <c r="D460" t="s">
        <v>49</v>
      </c>
      <c r="E460" t="s">
        <v>6</v>
      </c>
      <c r="F460" cm="1">
        <f t="array" ref="F460:G460">TRANSPOSE(VLOOKUP(E460,COLABORADOR!$B$5:$D$15,{2;3},0))</f>
        <v>10238431</v>
      </c>
      <c r="G460" s="1">
        <v>35963</v>
      </c>
      <c r="H460" s="3">
        <f t="shared" ca="1" si="30"/>
        <v>26</v>
      </c>
      <c r="I460" t="s">
        <v>27</v>
      </c>
      <c r="J460" t="str">
        <f>_xlfn.XLOOKUP(I460,Area!$C$5:$C$20,Area!$B$5:$B$20)</f>
        <v>Textil</v>
      </c>
      <c r="K460">
        <v>12</v>
      </c>
      <c r="L460" s="4">
        <f>_xlfn.XLOOKUP(I460,Area!$C$5:$C$20,Area!$D$5:$D$20)</f>
        <v>180000</v>
      </c>
      <c r="M460" t="s">
        <v>59</v>
      </c>
      <c r="N460" s="5">
        <f t="shared" si="31"/>
        <v>2160000</v>
      </c>
    </row>
    <row r="461" spans="1:14" x14ac:dyDescent="0.3">
      <c r="A461" s="1">
        <v>45355</v>
      </c>
      <c r="B461">
        <f t="shared" si="28"/>
        <v>2024</v>
      </c>
      <c r="C461" t="str">
        <f t="shared" si="29"/>
        <v>marzo</v>
      </c>
      <c r="D461" t="s">
        <v>50</v>
      </c>
      <c r="E461" t="s">
        <v>7</v>
      </c>
      <c r="F461" cm="1">
        <f t="array" ref="F461:G461">TRANSPOSE(VLOOKUP(E461,COLABORADOR!$B$5:$D$15,{2;3},0))</f>
        <v>10873390</v>
      </c>
      <c r="G461" s="1">
        <v>35234</v>
      </c>
      <c r="H461" s="3">
        <f t="shared" ca="1" si="30"/>
        <v>28</v>
      </c>
      <c r="I461" t="s">
        <v>28</v>
      </c>
      <c r="J461" t="str">
        <f>_xlfn.XLOOKUP(I461,Area!$C$5:$C$20,Area!$B$5:$B$20)</f>
        <v>Textil</v>
      </c>
      <c r="K461">
        <v>16</v>
      </c>
      <c r="L461" s="4">
        <f>_xlfn.XLOOKUP(I461,Area!$C$5:$C$20,Area!$D$5:$D$20)</f>
        <v>80000</v>
      </c>
      <c r="M461" t="s">
        <v>57</v>
      </c>
      <c r="N461" s="5">
        <f t="shared" si="31"/>
        <v>1280000</v>
      </c>
    </row>
    <row r="462" spans="1:14" x14ac:dyDescent="0.3">
      <c r="A462" s="1">
        <v>45355</v>
      </c>
      <c r="B462">
        <f t="shared" si="28"/>
        <v>2024</v>
      </c>
      <c r="C462" t="str">
        <f t="shared" si="29"/>
        <v>marzo</v>
      </c>
      <c r="D462" t="s">
        <v>51</v>
      </c>
      <c r="E462" t="s">
        <v>8</v>
      </c>
      <c r="F462" cm="1">
        <f t="array" ref="F462:G462">TRANSPOSE(VLOOKUP(E462,COLABORADOR!$B$5:$D$15,{2;3},0))</f>
        <v>11891527</v>
      </c>
      <c r="G462" s="1">
        <v>32892</v>
      </c>
      <c r="H462" s="3">
        <f t="shared" ca="1" si="30"/>
        <v>34</v>
      </c>
      <c r="I462" t="s">
        <v>30</v>
      </c>
      <c r="J462" t="str">
        <f>_xlfn.XLOOKUP(I462,Area!$C$5:$C$20,Area!$B$5:$B$20)</f>
        <v>Muebles</v>
      </c>
      <c r="K462">
        <v>20</v>
      </c>
      <c r="L462" s="4">
        <f>_xlfn.XLOOKUP(I462,Area!$C$5:$C$20,Area!$D$5:$D$20)</f>
        <v>600000</v>
      </c>
      <c r="M462" t="s">
        <v>59</v>
      </c>
      <c r="N462" s="5">
        <f t="shared" si="31"/>
        <v>12000000</v>
      </c>
    </row>
    <row r="463" spans="1:14" x14ac:dyDescent="0.3">
      <c r="A463" s="1">
        <v>45355</v>
      </c>
      <c r="B463">
        <f t="shared" si="28"/>
        <v>2024</v>
      </c>
      <c r="C463" t="str">
        <f t="shared" si="29"/>
        <v>marzo</v>
      </c>
      <c r="D463" t="s">
        <v>52</v>
      </c>
      <c r="E463" t="s">
        <v>9</v>
      </c>
      <c r="F463" cm="1">
        <f t="array" ref="F463:G463">TRANSPOSE(VLOOKUP(E463,COLABORADOR!$B$5:$D$15,{2;3},0))</f>
        <v>10974143</v>
      </c>
      <c r="G463" s="1">
        <v>33074</v>
      </c>
      <c r="H463" s="3">
        <f t="shared" ca="1" si="30"/>
        <v>34</v>
      </c>
      <c r="I463" t="s">
        <v>31</v>
      </c>
      <c r="J463" t="str">
        <f>_xlfn.XLOOKUP(I463,Area!$C$5:$C$20,Area!$B$5:$B$20)</f>
        <v>Muebles</v>
      </c>
      <c r="K463">
        <v>18</v>
      </c>
      <c r="L463" s="4">
        <f>_xlfn.XLOOKUP(I463,Area!$C$5:$C$20,Area!$D$5:$D$20)</f>
        <v>200000</v>
      </c>
      <c r="M463" t="s">
        <v>57</v>
      </c>
      <c r="N463" s="5">
        <f t="shared" si="31"/>
        <v>3600000</v>
      </c>
    </row>
    <row r="464" spans="1:14" x14ac:dyDescent="0.3">
      <c r="A464" s="1">
        <v>45356</v>
      </c>
      <c r="B464">
        <f t="shared" si="28"/>
        <v>2024</v>
      </c>
      <c r="C464" t="str">
        <f t="shared" si="29"/>
        <v>marzo</v>
      </c>
      <c r="D464" t="s">
        <v>53</v>
      </c>
      <c r="E464" t="s">
        <v>10</v>
      </c>
      <c r="F464" cm="1">
        <f t="array" ref="F464:G464">TRANSPOSE(VLOOKUP(E464,COLABORADOR!$B$5:$D$15,{2;3},0))</f>
        <v>12147920</v>
      </c>
      <c r="G464" s="1">
        <v>32953</v>
      </c>
      <c r="H464" s="3">
        <f t="shared" ca="1" si="30"/>
        <v>34</v>
      </c>
      <c r="I464" t="s">
        <v>32</v>
      </c>
      <c r="J464" t="str">
        <f>_xlfn.XLOOKUP(I464,Area!$C$5:$C$20,Area!$B$5:$B$20)</f>
        <v>Muebles</v>
      </c>
      <c r="K464">
        <v>11</v>
      </c>
      <c r="L464" s="4">
        <f>_xlfn.XLOOKUP(I464,Area!$C$5:$C$20,Area!$D$5:$D$20)</f>
        <v>550000</v>
      </c>
      <c r="M464" t="s">
        <v>58</v>
      </c>
      <c r="N464" s="5">
        <f t="shared" si="31"/>
        <v>6050000</v>
      </c>
    </row>
    <row r="465" spans="1:14" x14ac:dyDescent="0.3">
      <c r="A465" s="1">
        <v>45356</v>
      </c>
      <c r="B465">
        <f t="shared" si="28"/>
        <v>2024</v>
      </c>
      <c r="C465" t="str">
        <f t="shared" si="29"/>
        <v>marzo</v>
      </c>
      <c r="D465" t="s">
        <v>54</v>
      </c>
      <c r="E465" t="s">
        <v>11</v>
      </c>
      <c r="F465" cm="1">
        <f t="array" ref="F465:G465">TRANSPOSE(VLOOKUP(E465,COLABORADOR!$B$5:$D$15,{2;3},0))</f>
        <v>12638169</v>
      </c>
      <c r="G465" s="1">
        <v>32985</v>
      </c>
      <c r="H465" s="3">
        <f t="shared" ca="1" si="30"/>
        <v>34</v>
      </c>
      <c r="I465" t="s">
        <v>33</v>
      </c>
      <c r="J465" t="str">
        <f>_xlfn.XLOOKUP(I465,Area!$C$5:$C$20,Area!$B$5:$B$20)</f>
        <v>Muebles</v>
      </c>
      <c r="K465">
        <v>11</v>
      </c>
      <c r="L465" s="4">
        <f>_xlfn.XLOOKUP(I465,Area!$C$5:$C$20,Area!$D$5:$D$20)</f>
        <v>2300000</v>
      </c>
      <c r="M465" t="s">
        <v>59</v>
      </c>
      <c r="N465" s="5">
        <f t="shared" si="31"/>
        <v>25300000</v>
      </c>
    </row>
    <row r="466" spans="1:14" x14ac:dyDescent="0.3">
      <c r="A466" s="1">
        <v>45356</v>
      </c>
      <c r="B466">
        <f t="shared" si="28"/>
        <v>2024</v>
      </c>
      <c r="C466" t="str">
        <f t="shared" si="29"/>
        <v>marzo</v>
      </c>
      <c r="D466" t="s">
        <v>55</v>
      </c>
      <c r="E466" t="s">
        <v>1</v>
      </c>
      <c r="F466" cm="1">
        <f t="array" ref="F466:G466">TRANSPOSE(VLOOKUP(E466,COLABORADOR!$B$5:$D$15,{2;3},0))</f>
        <v>10753419</v>
      </c>
      <c r="G466" s="1">
        <v>33036</v>
      </c>
      <c r="H466" s="3">
        <f t="shared" ca="1" si="30"/>
        <v>34</v>
      </c>
      <c r="I466" t="s">
        <v>34</v>
      </c>
      <c r="J466" t="str">
        <f>_xlfn.XLOOKUP(I466,Area!$C$5:$C$20,Area!$B$5:$B$20)</f>
        <v>Muebles</v>
      </c>
      <c r="K466">
        <v>14</v>
      </c>
      <c r="L466" s="4">
        <f>_xlfn.XLOOKUP(I466,Area!$C$5:$C$20,Area!$D$5:$D$20)</f>
        <v>3200000</v>
      </c>
      <c r="M466" t="s">
        <v>59</v>
      </c>
      <c r="N466" s="5">
        <f t="shared" si="31"/>
        <v>44800000</v>
      </c>
    </row>
    <row r="467" spans="1:14" x14ac:dyDescent="0.3">
      <c r="A467" s="1">
        <v>45356</v>
      </c>
      <c r="B467">
        <f t="shared" si="28"/>
        <v>2024</v>
      </c>
      <c r="C467" t="str">
        <f t="shared" si="29"/>
        <v>marzo</v>
      </c>
      <c r="D467" t="s">
        <v>56</v>
      </c>
      <c r="E467" t="s">
        <v>2</v>
      </c>
      <c r="F467" cm="1">
        <f t="array" ref="F467:G467">TRANSPOSE(VLOOKUP(E467,COLABORADOR!$B$5:$D$15,{2;3},0))</f>
        <v>12288359</v>
      </c>
      <c r="G467" s="1">
        <v>33768</v>
      </c>
      <c r="H467" s="3">
        <f t="shared" ca="1" si="30"/>
        <v>32</v>
      </c>
      <c r="I467" t="s">
        <v>35</v>
      </c>
      <c r="J467" t="str">
        <f>_xlfn.XLOOKUP(I467,Area!$C$5:$C$20,Area!$B$5:$B$20)</f>
        <v>Muebles</v>
      </c>
      <c r="K467">
        <v>19</v>
      </c>
      <c r="L467" s="4">
        <f>_xlfn.XLOOKUP(I467,Area!$C$5:$C$20,Area!$D$5:$D$20)</f>
        <v>1500000</v>
      </c>
      <c r="M467" t="s">
        <v>59</v>
      </c>
      <c r="N467" s="5">
        <f t="shared" si="31"/>
        <v>28500000</v>
      </c>
    </row>
    <row r="468" spans="1:14" x14ac:dyDescent="0.3">
      <c r="A468" s="1">
        <v>45356</v>
      </c>
      <c r="B468">
        <f t="shared" si="28"/>
        <v>2024</v>
      </c>
      <c r="C468" t="str">
        <f t="shared" si="29"/>
        <v>marzo</v>
      </c>
      <c r="D468" t="s">
        <v>49</v>
      </c>
      <c r="E468" t="s">
        <v>3</v>
      </c>
      <c r="F468" cm="1">
        <f t="array" ref="F468:G468">TRANSPOSE(VLOOKUP(E468,COLABORADOR!$B$5:$D$15,{2;3},0))</f>
        <v>11292119</v>
      </c>
      <c r="G468" s="1">
        <v>31212</v>
      </c>
      <c r="H468" s="3">
        <f t="shared" ca="1" si="30"/>
        <v>39</v>
      </c>
      <c r="I468" t="s">
        <v>18</v>
      </c>
      <c r="J468" t="str">
        <f>_xlfn.XLOOKUP(I468,Area!$C$5:$C$20,Area!$B$5:$B$20)</f>
        <v>Tecnología</v>
      </c>
      <c r="K468">
        <v>17</v>
      </c>
      <c r="L468" s="4">
        <f>_xlfn.XLOOKUP(I468,Area!$C$5:$C$20,Area!$D$5:$D$20)</f>
        <v>2000000</v>
      </c>
      <c r="M468" t="s">
        <v>57</v>
      </c>
      <c r="N468" s="5">
        <f t="shared" si="31"/>
        <v>34000000</v>
      </c>
    </row>
    <row r="469" spans="1:14" x14ac:dyDescent="0.3">
      <c r="A469" s="1">
        <v>45356</v>
      </c>
      <c r="B469">
        <f t="shared" si="28"/>
        <v>2024</v>
      </c>
      <c r="C469" t="str">
        <f t="shared" si="29"/>
        <v>marzo</v>
      </c>
      <c r="D469" t="s">
        <v>50</v>
      </c>
      <c r="E469" t="s">
        <v>4</v>
      </c>
      <c r="F469" cm="1">
        <f t="array" ref="F469:G469">TRANSPOSE(VLOOKUP(E469,COLABORADOR!$B$5:$D$15,{2;3},0))</f>
        <v>10946132</v>
      </c>
      <c r="G469" s="1">
        <v>30482</v>
      </c>
      <c r="H469" s="3">
        <f t="shared" ca="1" si="30"/>
        <v>41</v>
      </c>
      <c r="I469" t="s">
        <v>19</v>
      </c>
      <c r="J469" t="str">
        <f>_xlfn.XLOOKUP(I469,Area!$C$5:$C$20,Area!$B$5:$B$20)</f>
        <v>Tecnología</v>
      </c>
      <c r="K469">
        <v>12</v>
      </c>
      <c r="L469" s="4">
        <f>_xlfn.XLOOKUP(I469,Area!$C$5:$C$20,Area!$D$5:$D$20)</f>
        <v>4000000</v>
      </c>
      <c r="M469" t="s">
        <v>59</v>
      </c>
      <c r="N469" s="5">
        <f t="shared" si="31"/>
        <v>48000000</v>
      </c>
    </row>
    <row r="470" spans="1:14" x14ac:dyDescent="0.3">
      <c r="A470" s="1">
        <v>45356</v>
      </c>
      <c r="B470">
        <f t="shared" si="28"/>
        <v>2024</v>
      </c>
      <c r="C470" t="str">
        <f t="shared" si="29"/>
        <v>marzo</v>
      </c>
      <c r="D470" t="s">
        <v>51</v>
      </c>
      <c r="E470" t="s">
        <v>5</v>
      </c>
      <c r="F470" cm="1">
        <f t="array" ref="F470:G470">TRANSPOSE(VLOOKUP(E470,COLABORADOR!$B$5:$D$15,{2;3},0))</f>
        <v>11120413</v>
      </c>
      <c r="G470" s="1">
        <v>34866</v>
      </c>
      <c r="H470" s="3">
        <f t="shared" ca="1" si="30"/>
        <v>29</v>
      </c>
      <c r="I470" t="s">
        <v>20</v>
      </c>
      <c r="J470" t="str">
        <f>_xlfn.XLOOKUP(I470,Area!$C$5:$C$20,Area!$B$5:$B$20)</f>
        <v>Tecnología</v>
      </c>
      <c r="K470">
        <v>16</v>
      </c>
      <c r="L470" s="4">
        <f>_xlfn.XLOOKUP(I470,Area!$C$5:$C$20,Area!$D$5:$D$20)</f>
        <v>800000</v>
      </c>
      <c r="M470" t="s">
        <v>57</v>
      </c>
      <c r="N470" s="5">
        <f t="shared" si="31"/>
        <v>12800000</v>
      </c>
    </row>
    <row r="471" spans="1:14" x14ac:dyDescent="0.3">
      <c r="A471" s="1">
        <v>45356</v>
      </c>
      <c r="B471">
        <f t="shared" si="28"/>
        <v>2024</v>
      </c>
      <c r="C471" t="str">
        <f t="shared" si="29"/>
        <v>marzo</v>
      </c>
      <c r="D471" t="s">
        <v>52</v>
      </c>
      <c r="E471" t="s">
        <v>6</v>
      </c>
      <c r="F471" cm="1">
        <f t="array" ref="F471:G471">TRANSPOSE(VLOOKUP(E471,COLABORADOR!$B$5:$D$15,{2;3},0))</f>
        <v>10238431</v>
      </c>
      <c r="G471" s="1">
        <v>35963</v>
      </c>
      <c r="H471" s="3">
        <f t="shared" ca="1" si="30"/>
        <v>26</v>
      </c>
      <c r="I471" t="s">
        <v>21</v>
      </c>
      <c r="J471" t="str">
        <f>_xlfn.XLOOKUP(I471,Area!$C$5:$C$20,Area!$B$5:$B$20)</f>
        <v>Tecnología</v>
      </c>
      <c r="K471">
        <v>11</v>
      </c>
      <c r="L471" s="4">
        <f>_xlfn.XLOOKUP(I471,Area!$C$5:$C$20,Area!$D$5:$D$20)</f>
        <v>600000</v>
      </c>
      <c r="M471" t="s">
        <v>57</v>
      </c>
      <c r="N471" s="5">
        <f t="shared" si="31"/>
        <v>6600000</v>
      </c>
    </row>
    <row r="472" spans="1:14" x14ac:dyDescent="0.3">
      <c r="A472" s="1">
        <v>45356</v>
      </c>
      <c r="B472">
        <f t="shared" si="28"/>
        <v>2024</v>
      </c>
      <c r="C472" t="str">
        <f t="shared" si="29"/>
        <v>marzo</v>
      </c>
      <c r="D472" t="s">
        <v>53</v>
      </c>
      <c r="E472" t="s">
        <v>7</v>
      </c>
      <c r="F472" cm="1">
        <f t="array" ref="F472:G472">TRANSPOSE(VLOOKUP(E472,COLABORADOR!$B$5:$D$15,{2;3},0))</f>
        <v>10873390</v>
      </c>
      <c r="G472" s="1">
        <v>35234</v>
      </c>
      <c r="H472" s="3">
        <f t="shared" ca="1" si="30"/>
        <v>28</v>
      </c>
      <c r="I472" t="s">
        <v>22</v>
      </c>
      <c r="J472" t="str">
        <f>_xlfn.XLOOKUP(I472,Area!$C$5:$C$20,Area!$B$5:$B$20)</f>
        <v>Tecnología</v>
      </c>
      <c r="K472">
        <v>11</v>
      </c>
      <c r="L472" s="4">
        <f>_xlfn.XLOOKUP(I472,Area!$C$5:$C$20,Area!$D$5:$D$20)</f>
        <v>500000</v>
      </c>
      <c r="M472" t="s">
        <v>59</v>
      </c>
      <c r="N472" s="5">
        <f t="shared" si="31"/>
        <v>5500000</v>
      </c>
    </row>
    <row r="473" spans="1:14" x14ac:dyDescent="0.3">
      <c r="A473" s="1">
        <v>45356</v>
      </c>
      <c r="B473">
        <f t="shared" si="28"/>
        <v>2024</v>
      </c>
      <c r="C473" t="str">
        <f t="shared" si="29"/>
        <v>marzo</v>
      </c>
      <c r="D473" t="s">
        <v>54</v>
      </c>
      <c r="E473" t="s">
        <v>8</v>
      </c>
      <c r="F473" cm="1">
        <f t="array" ref="F473:G473">TRANSPOSE(VLOOKUP(E473,COLABORADOR!$B$5:$D$15,{2;3},0))</f>
        <v>11891527</v>
      </c>
      <c r="G473" s="1">
        <v>32892</v>
      </c>
      <c r="H473" s="3">
        <f t="shared" ca="1" si="30"/>
        <v>34</v>
      </c>
      <c r="I473" t="s">
        <v>24</v>
      </c>
      <c r="J473" t="str">
        <f>_xlfn.XLOOKUP(I473,Area!$C$5:$C$20,Area!$B$5:$B$20)</f>
        <v>Textil</v>
      </c>
      <c r="K473">
        <v>20</v>
      </c>
      <c r="L473" s="4">
        <f>_xlfn.XLOOKUP(I473,Area!$C$5:$C$20,Area!$D$5:$D$20)</f>
        <v>100000</v>
      </c>
      <c r="M473" t="s">
        <v>59</v>
      </c>
      <c r="N473" s="5">
        <f t="shared" si="31"/>
        <v>2000000</v>
      </c>
    </row>
    <row r="474" spans="1:14" x14ac:dyDescent="0.3">
      <c r="A474" s="1">
        <v>45357</v>
      </c>
      <c r="B474">
        <f t="shared" si="28"/>
        <v>2024</v>
      </c>
      <c r="C474" t="str">
        <f t="shared" si="29"/>
        <v>marzo</v>
      </c>
      <c r="D474" t="s">
        <v>55</v>
      </c>
      <c r="E474" t="s">
        <v>9</v>
      </c>
      <c r="F474" cm="1">
        <f t="array" ref="F474:G474">TRANSPOSE(VLOOKUP(E474,COLABORADOR!$B$5:$D$15,{2;3},0))</f>
        <v>10974143</v>
      </c>
      <c r="G474" s="1">
        <v>33074</v>
      </c>
      <c r="H474" s="3">
        <f t="shared" ca="1" si="30"/>
        <v>34</v>
      </c>
      <c r="I474" t="s">
        <v>25</v>
      </c>
      <c r="J474" t="str">
        <f>_xlfn.XLOOKUP(I474,Area!$C$5:$C$20,Area!$B$5:$B$20)</f>
        <v>Textil</v>
      </c>
      <c r="K474">
        <v>12</v>
      </c>
      <c r="L474" s="4">
        <f>_xlfn.XLOOKUP(I474,Area!$C$5:$C$20,Area!$D$5:$D$20)</f>
        <v>250000</v>
      </c>
      <c r="M474" t="s">
        <v>58</v>
      </c>
      <c r="N474" s="5">
        <f t="shared" si="31"/>
        <v>3000000</v>
      </c>
    </row>
    <row r="475" spans="1:14" x14ac:dyDescent="0.3">
      <c r="A475" s="1">
        <v>45357</v>
      </c>
      <c r="B475">
        <f t="shared" si="28"/>
        <v>2024</v>
      </c>
      <c r="C475" t="str">
        <f t="shared" si="29"/>
        <v>marzo</v>
      </c>
      <c r="D475" t="s">
        <v>56</v>
      </c>
      <c r="E475" t="s">
        <v>10</v>
      </c>
      <c r="F475" cm="1">
        <f t="array" ref="F475:G475">TRANSPOSE(VLOOKUP(E475,COLABORADOR!$B$5:$D$15,{2;3},0))</f>
        <v>12147920</v>
      </c>
      <c r="G475" s="1">
        <v>32953</v>
      </c>
      <c r="H475" s="3">
        <f t="shared" ca="1" si="30"/>
        <v>34</v>
      </c>
      <c r="I475" t="s">
        <v>26</v>
      </c>
      <c r="J475" t="str">
        <f>_xlfn.XLOOKUP(I475,Area!$C$5:$C$20,Area!$B$5:$B$20)</f>
        <v>Textil</v>
      </c>
      <c r="K475">
        <v>16</v>
      </c>
      <c r="L475" s="4">
        <f>_xlfn.XLOOKUP(I475,Area!$C$5:$C$20,Area!$D$5:$D$20)</f>
        <v>500000</v>
      </c>
      <c r="M475" t="s">
        <v>57</v>
      </c>
      <c r="N475" s="5">
        <f t="shared" si="31"/>
        <v>8000000</v>
      </c>
    </row>
    <row r="476" spans="1:14" x14ac:dyDescent="0.3">
      <c r="A476" s="1">
        <v>45357</v>
      </c>
      <c r="B476">
        <f t="shared" si="28"/>
        <v>2024</v>
      </c>
      <c r="C476" t="str">
        <f t="shared" si="29"/>
        <v>marzo</v>
      </c>
      <c r="D476" t="s">
        <v>49</v>
      </c>
      <c r="E476" t="s">
        <v>11</v>
      </c>
      <c r="F476" cm="1">
        <f t="array" ref="F476:G476">TRANSPOSE(VLOOKUP(E476,COLABORADOR!$B$5:$D$15,{2;3},0))</f>
        <v>12638169</v>
      </c>
      <c r="G476" s="1">
        <v>32985</v>
      </c>
      <c r="H476" s="3">
        <f t="shared" ca="1" si="30"/>
        <v>34</v>
      </c>
      <c r="I476" t="s">
        <v>27</v>
      </c>
      <c r="J476" t="str">
        <f>_xlfn.XLOOKUP(I476,Area!$C$5:$C$20,Area!$B$5:$B$20)</f>
        <v>Textil</v>
      </c>
      <c r="K476">
        <v>17</v>
      </c>
      <c r="L476" s="4">
        <f>_xlfn.XLOOKUP(I476,Area!$C$5:$C$20,Area!$D$5:$D$20)</f>
        <v>180000</v>
      </c>
      <c r="M476" t="s">
        <v>57</v>
      </c>
      <c r="N476" s="5">
        <f t="shared" si="31"/>
        <v>3060000</v>
      </c>
    </row>
    <row r="477" spans="1:14" x14ac:dyDescent="0.3">
      <c r="A477" s="1">
        <v>45357</v>
      </c>
      <c r="B477">
        <f t="shared" si="28"/>
        <v>2024</v>
      </c>
      <c r="C477" t="str">
        <f t="shared" si="29"/>
        <v>marzo</v>
      </c>
      <c r="D477" t="s">
        <v>50</v>
      </c>
      <c r="E477" t="s">
        <v>1</v>
      </c>
      <c r="F477" cm="1">
        <f t="array" ref="F477:G477">TRANSPOSE(VLOOKUP(E477,COLABORADOR!$B$5:$D$15,{2;3},0))</f>
        <v>10753419</v>
      </c>
      <c r="G477" s="1">
        <v>33036</v>
      </c>
      <c r="H477" s="3">
        <f t="shared" ca="1" si="30"/>
        <v>34</v>
      </c>
      <c r="I477" t="s">
        <v>28</v>
      </c>
      <c r="J477" t="str">
        <f>_xlfn.XLOOKUP(I477,Area!$C$5:$C$20,Area!$B$5:$B$20)</f>
        <v>Textil</v>
      </c>
      <c r="K477">
        <v>12</v>
      </c>
      <c r="L477" s="4">
        <f>_xlfn.XLOOKUP(I477,Area!$C$5:$C$20,Area!$D$5:$D$20)</f>
        <v>80000</v>
      </c>
      <c r="M477" t="s">
        <v>59</v>
      </c>
      <c r="N477" s="5">
        <f t="shared" si="31"/>
        <v>960000</v>
      </c>
    </row>
    <row r="478" spans="1:14" x14ac:dyDescent="0.3">
      <c r="A478" s="1">
        <v>45357</v>
      </c>
      <c r="B478">
        <f t="shared" si="28"/>
        <v>2024</v>
      </c>
      <c r="C478" t="str">
        <f t="shared" si="29"/>
        <v>marzo</v>
      </c>
      <c r="D478" t="s">
        <v>51</v>
      </c>
      <c r="E478" t="s">
        <v>2</v>
      </c>
      <c r="F478" cm="1">
        <f t="array" ref="F478:G478">TRANSPOSE(VLOOKUP(E478,COLABORADOR!$B$5:$D$15,{2;3},0))</f>
        <v>12288359</v>
      </c>
      <c r="G478" s="1">
        <v>33768</v>
      </c>
      <c r="H478" s="3">
        <f t="shared" ca="1" si="30"/>
        <v>32</v>
      </c>
      <c r="I478" t="s">
        <v>30</v>
      </c>
      <c r="J478" t="str">
        <f>_xlfn.XLOOKUP(I478,Area!$C$5:$C$20,Area!$B$5:$B$20)</f>
        <v>Muebles</v>
      </c>
      <c r="K478">
        <v>17</v>
      </c>
      <c r="L478" s="4">
        <f>_xlfn.XLOOKUP(I478,Area!$C$5:$C$20,Area!$D$5:$D$20)</f>
        <v>600000</v>
      </c>
      <c r="M478" t="s">
        <v>57</v>
      </c>
      <c r="N478" s="5">
        <f t="shared" si="31"/>
        <v>10200000</v>
      </c>
    </row>
    <row r="479" spans="1:14" x14ac:dyDescent="0.3">
      <c r="A479" s="1">
        <v>45357</v>
      </c>
      <c r="B479">
        <f t="shared" si="28"/>
        <v>2024</v>
      </c>
      <c r="C479" t="str">
        <f t="shared" si="29"/>
        <v>marzo</v>
      </c>
      <c r="D479" t="s">
        <v>52</v>
      </c>
      <c r="E479" t="s">
        <v>3</v>
      </c>
      <c r="F479" cm="1">
        <f t="array" ref="F479:G479">TRANSPOSE(VLOOKUP(E479,COLABORADOR!$B$5:$D$15,{2;3},0))</f>
        <v>11292119</v>
      </c>
      <c r="G479" s="1">
        <v>31212</v>
      </c>
      <c r="H479" s="3">
        <f t="shared" ca="1" si="30"/>
        <v>39</v>
      </c>
      <c r="I479" t="s">
        <v>31</v>
      </c>
      <c r="J479" t="str">
        <f>_xlfn.XLOOKUP(I479,Area!$C$5:$C$20,Area!$B$5:$B$20)</f>
        <v>Muebles</v>
      </c>
      <c r="K479">
        <v>19</v>
      </c>
      <c r="L479" s="4">
        <f>_xlfn.XLOOKUP(I479,Area!$C$5:$C$20,Area!$D$5:$D$20)</f>
        <v>200000</v>
      </c>
      <c r="M479" t="s">
        <v>58</v>
      </c>
      <c r="N479" s="5">
        <f t="shared" si="31"/>
        <v>3800000</v>
      </c>
    </row>
    <row r="480" spans="1:14" x14ac:dyDescent="0.3">
      <c r="A480" s="1">
        <v>45357</v>
      </c>
      <c r="B480">
        <f t="shared" si="28"/>
        <v>2024</v>
      </c>
      <c r="C480" t="str">
        <f t="shared" si="29"/>
        <v>marzo</v>
      </c>
      <c r="D480" t="s">
        <v>53</v>
      </c>
      <c r="E480" t="s">
        <v>4</v>
      </c>
      <c r="F480" cm="1">
        <f t="array" ref="F480:G480">TRANSPOSE(VLOOKUP(E480,COLABORADOR!$B$5:$D$15,{2;3},0))</f>
        <v>10946132</v>
      </c>
      <c r="G480" s="1">
        <v>30482</v>
      </c>
      <c r="H480" s="3">
        <f t="shared" ca="1" si="30"/>
        <v>41</v>
      </c>
      <c r="I480" t="s">
        <v>32</v>
      </c>
      <c r="J480" t="str">
        <f>_xlfn.XLOOKUP(I480,Area!$C$5:$C$20,Area!$B$5:$B$20)</f>
        <v>Muebles</v>
      </c>
      <c r="K480">
        <v>10</v>
      </c>
      <c r="L480" s="4">
        <f>_xlfn.XLOOKUP(I480,Area!$C$5:$C$20,Area!$D$5:$D$20)</f>
        <v>550000</v>
      </c>
      <c r="M480" t="s">
        <v>59</v>
      </c>
      <c r="N480" s="5">
        <f t="shared" si="31"/>
        <v>5500000</v>
      </c>
    </row>
    <row r="481" spans="1:14" x14ac:dyDescent="0.3">
      <c r="A481" s="1">
        <v>45357</v>
      </c>
      <c r="B481">
        <f t="shared" si="28"/>
        <v>2024</v>
      </c>
      <c r="C481" t="str">
        <f t="shared" si="29"/>
        <v>marzo</v>
      </c>
      <c r="D481" t="s">
        <v>54</v>
      </c>
      <c r="E481" t="s">
        <v>5</v>
      </c>
      <c r="F481" cm="1">
        <f t="array" ref="F481:G481">TRANSPOSE(VLOOKUP(E481,COLABORADOR!$B$5:$D$15,{2;3},0))</f>
        <v>11120413</v>
      </c>
      <c r="G481" s="1">
        <v>34866</v>
      </c>
      <c r="H481" s="3">
        <f t="shared" ca="1" si="30"/>
        <v>29</v>
      </c>
      <c r="I481" t="s">
        <v>33</v>
      </c>
      <c r="J481" t="str">
        <f>_xlfn.XLOOKUP(I481,Area!$C$5:$C$20,Area!$B$5:$B$20)</f>
        <v>Muebles</v>
      </c>
      <c r="K481">
        <v>12</v>
      </c>
      <c r="L481" s="4">
        <f>_xlfn.XLOOKUP(I481,Area!$C$5:$C$20,Area!$D$5:$D$20)</f>
        <v>2300000</v>
      </c>
      <c r="M481" t="s">
        <v>57</v>
      </c>
      <c r="N481" s="5">
        <f t="shared" si="31"/>
        <v>27600000</v>
      </c>
    </row>
    <row r="482" spans="1:14" x14ac:dyDescent="0.3">
      <c r="A482" s="1">
        <v>45357</v>
      </c>
      <c r="B482">
        <f t="shared" si="28"/>
        <v>2024</v>
      </c>
      <c r="C482" t="str">
        <f t="shared" si="29"/>
        <v>marzo</v>
      </c>
      <c r="D482" t="s">
        <v>55</v>
      </c>
      <c r="E482" t="s">
        <v>6</v>
      </c>
      <c r="F482" cm="1">
        <f t="array" ref="F482:G482">TRANSPOSE(VLOOKUP(E482,COLABORADOR!$B$5:$D$15,{2;3},0))</f>
        <v>10238431</v>
      </c>
      <c r="G482" s="1">
        <v>35963</v>
      </c>
      <c r="H482" s="3">
        <f t="shared" ca="1" si="30"/>
        <v>26</v>
      </c>
      <c r="I482" t="s">
        <v>34</v>
      </c>
      <c r="J482" t="str">
        <f>_xlfn.XLOOKUP(I482,Area!$C$5:$C$20,Area!$B$5:$B$20)</f>
        <v>Muebles</v>
      </c>
      <c r="K482">
        <v>10</v>
      </c>
      <c r="L482" s="4">
        <f>_xlfn.XLOOKUP(I482,Area!$C$5:$C$20,Area!$D$5:$D$20)</f>
        <v>3200000</v>
      </c>
      <c r="M482" t="s">
        <v>59</v>
      </c>
      <c r="N482" s="5">
        <f t="shared" si="31"/>
        <v>32000000</v>
      </c>
    </row>
    <row r="483" spans="1:14" x14ac:dyDescent="0.3">
      <c r="A483" s="1">
        <v>45357</v>
      </c>
      <c r="B483">
        <f t="shared" si="28"/>
        <v>2024</v>
      </c>
      <c r="C483" t="str">
        <f t="shared" si="29"/>
        <v>marzo</v>
      </c>
      <c r="D483" t="s">
        <v>56</v>
      </c>
      <c r="E483" t="s">
        <v>7</v>
      </c>
      <c r="F483" cm="1">
        <f t="array" ref="F483:G483">TRANSPOSE(VLOOKUP(E483,COLABORADOR!$B$5:$D$15,{2;3},0))</f>
        <v>10873390</v>
      </c>
      <c r="G483" s="1">
        <v>35234</v>
      </c>
      <c r="H483" s="3">
        <f t="shared" ca="1" si="30"/>
        <v>28</v>
      </c>
      <c r="I483" t="s">
        <v>35</v>
      </c>
      <c r="J483" t="str">
        <f>_xlfn.XLOOKUP(I483,Area!$C$5:$C$20,Area!$B$5:$B$20)</f>
        <v>Muebles</v>
      </c>
      <c r="K483">
        <v>15</v>
      </c>
      <c r="L483" s="4">
        <f>_xlfn.XLOOKUP(I483,Area!$C$5:$C$20,Area!$D$5:$D$20)</f>
        <v>1500000</v>
      </c>
      <c r="M483" t="s">
        <v>57</v>
      </c>
      <c r="N483" s="5">
        <f t="shared" si="31"/>
        <v>22500000</v>
      </c>
    </row>
    <row r="484" spans="1:14" x14ac:dyDescent="0.3">
      <c r="A484" s="1">
        <v>45358</v>
      </c>
      <c r="B484">
        <f t="shared" si="28"/>
        <v>2024</v>
      </c>
      <c r="C484" t="str">
        <f t="shared" si="29"/>
        <v>marzo</v>
      </c>
      <c r="D484" t="s">
        <v>49</v>
      </c>
      <c r="E484" t="s">
        <v>8</v>
      </c>
      <c r="F484" cm="1">
        <f t="array" ref="F484:G484">TRANSPOSE(VLOOKUP(E484,COLABORADOR!$B$5:$D$15,{2;3},0))</f>
        <v>11891527</v>
      </c>
      <c r="G484" s="1">
        <v>32892</v>
      </c>
      <c r="H484" s="3">
        <f t="shared" ca="1" si="30"/>
        <v>34</v>
      </c>
      <c r="I484" t="s">
        <v>18</v>
      </c>
      <c r="J484" t="str">
        <f>_xlfn.XLOOKUP(I484,Area!$C$5:$C$20,Area!$B$5:$B$20)</f>
        <v>Tecnología</v>
      </c>
      <c r="K484">
        <v>15</v>
      </c>
      <c r="L484" s="4">
        <f>_xlfn.XLOOKUP(I484,Area!$C$5:$C$20,Area!$D$5:$D$20)</f>
        <v>2000000</v>
      </c>
      <c r="M484" t="s">
        <v>58</v>
      </c>
      <c r="N484" s="5">
        <f t="shared" si="31"/>
        <v>30000000</v>
      </c>
    </row>
    <row r="485" spans="1:14" x14ac:dyDescent="0.3">
      <c r="A485" s="1">
        <v>45358</v>
      </c>
      <c r="B485">
        <f t="shared" si="28"/>
        <v>2024</v>
      </c>
      <c r="C485" t="str">
        <f t="shared" si="29"/>
        <v>marzo</v>
      </c>
      <c r="D485" t="s">
        <v>50</v>
      </c>
      <c r="E485" t="s">
        <v>9</v>
      </c>
      <c r="F485" cm="1">
        <f t="array" ref="F485:G485">TRANSPOSE(VLOOKUP(E485,COLABORADOR!$B$5:$D$15,{2;3},0))</f>
        <v>10974143</v>
      </c>
      <c r="G485" s="1">
        <v>33074</v>
      </c>
      <c r="H485" s="3">
        <f t="shared" ca="1" si="30"/>
        <v>34</v>
      </c>
      <c r="I485" t="s">
        <v>19</v>
      </c>
      <c r="J485" t="str">
        <f>_xlfn.XLOOKUP(I485,Area!$C$5:$C$20,Area!$B$5:$B$20)</f>
        <v>Tecnología</v>
      </c>
      <c r="K485">
        <v>16</v>
      </c>
      <c r="L485" s="4">
        <f>_xlfn.XLOOKUP(I485,Area!$C$5:$C$20,Area!$D$5:$D$20)</f>
        <v>4000000</v>
      </c>
      <c r="M485" t="s">
        <v>58</v>
      </c>
      <c r="N485" s="5">
        <f t="shared" si="31"/>
        <v>64000000</v>
      </c>
    </row>
    <row r="486" spans="1:14" x14ac:dyDescent="0.3">
      <c r="A486" s="1">
        <v>45358</v>
      </c>
      <c r="B486">
        <f t="shared" si="28"/>
        <v>2024</v>
      </c>
      <c r="C486" t="str">
        <f t="shared" si="29"/>
        <v>marzo</v>
      </c>
      <c r="D486" t="s">
        <v>51</v>
      </c>
      <c r="E486" t="s">
        <v>10</v>
      </c>
      <c r="F486" cm="1">
        <f t="array" ref="F486:G486">TRANSPOSE(VLOOKUP(E486,COLABORADOR!$B$5:$D$15,{2;3},0))</f>
        <v>12147920</v>
      </c>
      <c r="G486" s="1">
        <v>32953</v>
      </c>
      <c r="H486" s="3">
        <f t="shared" ca="1" si="30"/>
        <v>34</v>
      </c>
      <c r="I486" t="s">
        <v>20</v>
      </c>
      <c r="J486" t="str">
        <f>_xlfn.XLOOKUP(I486,Area!$C$5:$C$20,Area!$B$5:$B$20)</f>
        <v>Tecnología</v>
      </c>
      <c r="K486">
        <v>17</v>
      </c>
      <c r="L486" s="4">
        <f>_xlfn.XLOOKUP(I486,Area!$C$5:$C$20,Area!$D$5:$D$20)</f>
        <v>800000</v>
      </c>
      <c r="M486" t="s">
        <v>57</v>
      </c>
      <c r="N486" s="5">
        <f t="shared" si="31"/>
        <v>13600000</v>
      </c>
    </row>
    <row r="487" spans="1:14" x14ac:dyDescent="0.3">
      <c r="A487" s="1">
        <v>45358</v>
      </c>
      <c r="B487">
        <f t="shared" si="28"/>
        <v>2024</v>
      </c>
      <c r="C487" t="str">
        <f t="shared" si="29"/>
        <v>marzo</v>
      </c>
      <c r="D487" t="s">
        <v>52</v>
      </c>
      <c r="E487" t="s">
        <v>11</v>
      </c>
      <c r="F487" cm="1">
        <f t="array" ref="F487:G487">TRANSPOSE(VLOOKUP(E487,COLABORADOR!$B$5:$D$15,{2;3},0))</f>
        <v>12638169</v>
      </c>
      <c r="G487" s="1">
        <v>32985</v>
      </c>
      <c r="H487" s="3">
        <f t="shared" ca="1" si="30"/>
        <v>34</v>
      </c>
      <c r="I487" t="s">
        <v>21</v>
      </c>
      <c r="J487" t="str">
        <f>_xlfn.XLOOKUP(I487,Area!$C$5:$C$20,Area!$B$5:$B$20)</f>
        <v>Tecnología</v>
      </c>
      <c r="K487">
        <v>19</v>
      </c>
      <c r="L487" s="4">
        <f>_xlfn.XLOOKUP(I487,Area!$C$5:$C$20,Area!$D$5:$D$20)</f>
        <v>600000</v>
      </c>
      <c r="M487" t="s">
        <v>58</v>
      </c>
      <c r="N487" s="5">
        <f t="shared" si="31"/>
        <v>11400000</v>
      </c>
    </row>
    <row r="488" spans="1:14" x14ac:dyDescent="0.3">
      <c r="A488" s="1">
        <v>45358</v>
      </c>
      <c r="B488">
        <f t="shared" si="28"/>
        <v>2024</v>
      </c>
      <c r="C488" t="str">
        <f t="shared" si="29"/>
        <v>marzo</v>
      </c>
      <c r="D488" t="s">
        <v>53</v>
      </c>
      <c r="E488" t="s">
        <v>1</v>
      </c>
      <c r="F488" cm="1">
        <f t="array" ref="F488:G488">TRANSPOSE(VLOOKUP(E488,COLABORADOR!$B$5:$D$15,{2;3},0))</f>
        <v>10753419</v>
      </c>
      <c r="G488" s="1">
        <v>33036</v>
      </c>
      <c r="H488" s="3">
        <f t="shared" ca="1" si="30"/>
        <v>34</v>
      </c>
      <c r="I488" t="s">
        <v>22</v>
      </c>
      <c r="J488" t="str">
        <f>_xlfn.XLOOKUP(I488,Area!$C$5:$C$20,Area!$B$5:$B$20)</f>
        <v>Tecnología</v>
      </c>
      <c r="K488">
        <v>17</v>
      </c>
      <c r="L488" s="4">
        <f>_xlfn.XLOOKUP(I488,Area!$C$5:$C$20,Area!$D$5:$D$20)</f>
        <v>500000</v>
      </c>
      <c r="M488" t="s">
        <v>59</v>
      </c>
      <c r="N488" s="5">
        <f t="shared" si="31"/>
        <v>8500000</v>
      </c>
    </row>
    <row r="489" spans="1:14" x14ac:dyDescent="0.3">
      <c r="A489" s="1">
        <v>45358</v>
      </c>
      <c r="B489">
        <f t="shared" si="28"/>
        <v>2024</v>
      </c>
      <c r="C489" t="str">
        <f t="shared" si="29"/>
        <v>marzo</v>
      </c>
      <c r="D489" t="s">
        <v>54</v>
      </c>
      <c r="E489" t="s">
        <v>2</v>
      </c>
      <c r="F489" cm="1">
        <f t="array" ref="F489:G489">TRANSPOSE(VLOOKUP(E489,COLABORADOR!$B$5:$D$15,{2;3},0))</f>
        <v>12288359</v>
      </c>
      <c r="G489" s="1">
        <v>33768</v>
      </c>
      <c r="H489" s="3">
        <f t="shared" ca="1" si="30"/>
        <v>32</v>
      </c>
      <c r="I489" t="s">
        <v>24</v>
      </c>
      <c r="J489" t="str">
        <f>_xlfn.XLOOKUP(I489,Area!$C$5:$C$20,Area!$B$5:$B$20)</f>
        <v>Textil</v>
      </c>
      <c r="K489">
        <v>18</v>
      </c>
      <c r="L489" s="4">
        <f>_xlfn.XLOOKUP(I489,Area!$C$5:$C$20,Area!$D$5:$D$20)</f>
        <v>100000</v>
      </c>
      <c r="M489" t="s">
        <v>58</v>
      </c>
      <c r="N489" s="5">
        <f t="shared" si="31"/>
        <v>1800000</v>
      </c>
    </row>
    <row r="490" spans="1:14" x14ac:dyDescent="0.3">
      <c r="A490" s="1">
        <v>45358</v>
      </c>
      <c r="B490">
        <f t="shared" si="28"/>
        <v>2024</v>
      </c>
      <c r="C490" t="str">
        <f t="shared" si="29"/>
        <v>marzo</v>
      </c>
      <c r="D490" t="s">
        <v>55</v>
      </c>
      <c r="E490" t="s">
        <v>3</v>
      </c>
      <c r="F490" cm="1">
        <f t="array" ref="F490:G490">TRANSPOSE(VLOOKUP(E490,COLABORADOR!$B$5:$D$15,{2;3},0))</f>
        <v>11292119</v>
      </c>
      <c r="G490" s="1">
        <v>31212</v>
      </c>
      <c r="H490" s="3">
        <f t="shared" ca="1" si="30"/>
        <v>39</v>
      </c>
      <c r="I490" t="s">
        <v>25</v>
      </c>
      <c r="J490" t="str">
        <f>_xlfn.XLOOKUP(I490,Area!$C$5:$C$20,Area!$B$5:$B$20)</f>
        <v>Textil</v>
      </c>
      <c r="K490">
        <v>11</v>
      </c>
      <c r="L490" s="4">
        <f>_xlfn.XLOOKUP(I490,Area!$C$5:$C$20,Area!$D$5:$D$20)</f>
        <v>250000</v>
      </c>
      <c r="M490" t="s">
        <v>58</v>
      </c>
      <c r="N490" s="5">
        <f t="shared" si="31"/>
        <v>2750000</v>
      </c>
    </row>
    <row r="491" spans="1:14" x14ac:dyDescent="0.3">
      <c r="A491" s="1">
        <v>45358</v>
      </c>
      <c r="B491">
        <f t="shared" si="28"/>
        <v>2024</v>
      </c>
      <c r="C491" t="str">
        <f t="shared" si="29"/>
        <v>marzo</v>
      </c>
      <c r="D491" t="s">
        <v>56</v>
      </c>
      <c r="E491" t="s">
        <v>4</v>
      </c>
      <c r="F491" cm="1">
        <f t="array" ref="F491:G491">TRANSPOSE(VLOOKUP(E491,COLABORADOR!$B$5:$D$15,{2;3},0))</f>
        <v>10946132</v>
      </c>
      <c r="G491" s="1">
        <v>30482</v>
      </c>
      <c r="H491" s="3">
        <f t="shared" ca="1" si="30"/>
        <v>41</v>
      </c>
      <c r="I491" t="s">
        <v>26</v>
      </c>
      <c r="J491" t="str">
        <f>_xlfn.XLOOKUP(I491,Area!$C$5:$C$20,Area!$B$5:$B$20)</f>
        <v>Textil</v>
      </c>
      <c r="K491">
        <v>20</v>
      </c>
      <c r="L491" s="4">
        <f>_xlfn.XLOOKUP(I491,Area!$C$5:$C$20,Area!$D$5:$D$20)</f>
        <v>500000</v>
      </c>
      <c r="M491" t="s">
        <v>58</v>
      </c>
      <c r="N491" s="5">
        <f t="shared" si="31"/>
        <v>10000000</v>
      </c>
    </row>
    <row r="492" spans="1:14" x14ac:dyDescent="0.3">
      <c r="A492" s="1">
        <v>45358</v>
      </c>
      <c r="B492">
        <f t="shared" si="28"/>
        <v>2024</v>
      </c>
      <c r="C492" t="str">
        <f t="shared" si="29"/>
        <v>marzo</v>
      </c>
      <c r="D492" t="s">
        <v>49</v>
      </c>
      <c r="E492" t="s">
        <v>5</v>
      </c>
      <c r="F492" cm="1">
        <f t="array" ref="F492:G492">TRANSPOSE(VLOOKUP(E492,COLABORADOR!$B$5:$D$15,{2;3},0))</f>
        <v>11120413</v>
      </c>
      <c r="G492" s="1">
        <v>34866</v>
      </c>
      <c r="H492" s="3">
        <f t="shared" ca="1" si="30"/>
        <v>29</v>
      </c>
      <c r="I492" t="s">
        <v>27</v>
      </c>
      <c r="J492" t="str">
        <f>_xlfn.XLOOKUP(I492,Area!$C$5:$C$20,Area!$B$5:$B$20)</f>
        <v>Textil</v>
      </c>
      <c r="K492">
        <v>15</v>
      </c>
      <c r="L492" s="4">
        <f>_xlfn.XLOOKUP(I492,Area!$C$5:$C$20,Area!$D$5:$D$20)</f>
        <v>180000</v>
      </c>
      <c r="M492" t="s">
        <v>59</v>
      </c>
      <c r="N492" s="5">
        <f t="shared" si="31"/>
        <v>2700000</v>
      </c>
    </row>
    <row r="493" spans="1:14" x14ac:dyDescent="0.3">
      <c r="A493" s="1">
        <v>45358</v>
      </c>
      <c r="B493">
        <f t="shared" si="28"/>
        <v>2024</v>
      </c>
      <c r="C493" t="str">
        <f t="shared" si="29"/>
        <v>marzo</v>
      </c>
      <c r="D493" t="s">
        <v>50</v>
      </c>
      <c r="E493" t="s">
        <v>6</v>
      </c>
      <c r="F493" cm="1">
        <f t="array" ref="F493:G493">TRANSPOSE(VLOOKUP(E493,COLABORADOR!$B$5:$D$15,{2;3},0))</f>
        <v>10238431</v>
      </c>
      <c r="G493" s="1">
        <v>35963</v>
      </c>
      <c r="H493" s="3">
        <f t="shared" ca="1" si="30"/>
        <v>26</v>
      </c>
      <c r="I493" t="s">
        <v>28</v>
      </c>
      <c r="J493" t="str">
        <f>_xlfn.XLOOKUP(I493,Area!$C$5:$C$20,Area!$B$5:$B$20)</f>
        <v>Textil</v>
      </c>
      <c r="K493">
        <v>10</v>
      </c>
      <c r="L493" s="4">
        <f>_xlfn.XLOOKUP(I493,Area!$C$5:$C$20,Area!$D$5:$D$20)</f>
        <v>80000</v>
      </c>
      <c r="M493" t="s">
        <v>57</v>
      </c>
      <c r="N493" s="5">
        <f t="shared" si="31"/>
        <v>800000</v>
      </c>
    </row>
    <row r="494" spans="1:14" x14ac:dyDescent="0.3">
      <c r="A494" s="1">
        <v>45359</v>
      </c>
      <c r="B494">
        <f t="shared" si="28"/>
        <v>2024</v>
      </c>
      <c r="C494" t="str">
        <f t="shared" si="29"/>
        <v>marzo</v>
      </c>
      <c r="D494" t="s">
        <v>51</v>
      </c>
      <c r="E494" t="s">
        <v>7</v>
      </c>
      <c r="F494" cm="1">
        <f t="array" ref="F494:G494">TRANSPOSE(VLOOKUP(E494,COLABORADOR!$B$5:$D$15,{2;3},0))</f>
        <v>10873390</v>
      </c>
      <c r="G494" s="1">
        <v>35234</v>
      </c>
      <c r="H494" s="3">
        <f t="shared" ca="1" si="30"/>
        <v>28</v>
      </c>
      <c r="I494" t="s">
        <v>30</v>
      </c>
      <c r="J494" t="str">
        <f>_xlfn.XLOOKUP(I494,Area!$C$5:$C$20,Area!$B$5:$B$20)</f>
        <v>Muebles</v>
      </c>
      <c r="K494">
        <v>12</v>
      </c>
      <c r="L494" s="4">
        <f>_xlfn.XLOOKUP(I494,Area!$C$5:$C$20,Area!$D$5:$D$20)</f>
        <v>600000</v>
      </c>
      <c r="M494" t="s">
        <v>58</v>
      </c>
      <c r="N494" s="5">
        <f t="shared" si="31"/>
        <v>7200000</v>
      </c>
    </row>
    <row r="495" spans="1:14" x14ac:dyDescent="0.3">
      <c r="A495" s="1">
        <v>45359</v>
      </c>
      <c r="B495">
        <f t="shared" si="28"/>
        <v>2024</v>
      </c>
      <c r="C495" t="str">
        <f t="shared" si="29"/>
        <v>marzo</v>
      </c>
      <c r="D495" t="s">
        <v>52</v>
      </c>
      <c r="E495" t="s">
        <v>8</v>
      </c>
      <c r="F495" cm="1">
        <f t="array" ref="F495:G495">TRANSPOSE(VLOOKUP(E495,COLABORADOR!$B$5:$D$15,{2;3},0))</f>
        <v>11891527</v>
      </c>
      <c r="G495" s="1">
        <v>32892</v>
      </c>
      <c r="H495" s="3">
        <f t="shared" ca="1" si="30"/>
        <v>34</v>
      </c>
      <c r="I495" t="s">
        <v>31</v>
      </c>
      <c r="J495" t="str">
        <f>_xlfn.XLOOKUP(I495,Area!$C$5:$C$20,Area!$B$5:$B$20)</f>
        <v>Muebles</v>
      </c>
      <c r="K495">
        <v>11</v>
      </c>
      <c r="L495" s="4">
        <f>_xlfn.XLOOKUP(I495,Area!$C$5:$C$20,Area!$D$5:$D$20)</f>
        <v>200000</v>
      </c>
      <c r="M495" t="s">
        <v>59</v>
      </c>
      <c r="N495" s="5">
        <f t="shared" si="31"/>
        <v>2200000</v>
      </c>
    </row>
    <row r="496" spans="1:14" x14ac:dyDescent="0.3">
      <c r="A496" s="1">
        <v>45359</v>
      </c>
      <c r="B496">
        <f t="shared" si="28"/>
        <v>2024</v>
      </c>
      <c r="C496" t="str">
        <f t="shared" si="29"/>
        <v>marzo</v>
      </c>
      <c r="D496" t="s">
        <v>53</v>
      </c>
      <c r="E496" t="s">
        <v>9</v>
      </c>
      <c r="F496" cm="1">
        <f t="array" ref="F496:G496">TRANSPOSE(VLOOKUP(E496,COLABORADOR!$B$5:$D$15,{2;3},0))</f>
        <v>10974143</v>
      </c>
      <c r="G496" s="1">
        <v>33074</v>
      </c>
      <c r="H496" s="3">
        <f t="shared" ca="1" si="30"/>
        <v>34</v>
      </c>
      <c r="I496" t="s">
        <v>32</v>
      </c>
      <c r="J496" t="str">
        <f>_xlfn.XLOOKUP(I496,Area!$C$5:$C$20,Area!$B$5:$B$20)</f>
        <v>Muebles</v>
      </c>
      <c r="K496">
        <v>12</v>
      </c>
      <c r="L496" s="4">
        <f>_xlfn.XLOOKUP(I496,Area!$C$5:$C$20,Area!$D$5:$D$20)</f>
        <v>550000</v>
      </c>
      <c r="M496" t="s">
        <v>59</v>
      </c>
      <c r="N496" s="5">
        <f t="shared" si="31"/>
        <v>6600000</v>
      </c>
    </row>
    <row r="497" spans="1:14" x14ac:dyDescent="0.3">
      <c r="A497" s="1">
        <v>45359</v>
      </c>
      <c r="B497">
        <f t="shared" si="28"/>
        <v>2024</v>
      </c>
      <c r="C497" t="str">
        <f t="shared" si="29"/>
        <v>marzo</v>
      </c>
      <c r="D497" t="s">
        <v>54</v>
      </c>
      <c r="E497" t="s">
        <v>10</v>
      </c>
      <c r="F497" cm="1">
        <f t="array" ref="F497:G497">TRANSPOSE(VLOOKUP(E497,COLABORADOR!$B$5:$D$15,{2;3},0))</f>
        <v>12147920</v>
      </c>
      <c r="G497" s="1">
        <v>32953</v>
      </c>
      <c r="H497" s="3">
        <f t="shared" ca="1" si="30"/>
        <v>34</v>
      </c>
      <c r="I497" t="s">
        <v>33</v>
      </c>
      <c r="J497" t="str">
        <f>_xlfn.XLOOKUP(I497,Area!$C$5:$C$20,Area!$B$5:$B$20)</f>
        <v>Muebles</v>
      </c>
      <c r="K497">
        <v>10</v>
      </c>
      <c r="L497" s="4">
        <f>_xlfn.XLOOKUP(I497,Area!$C$5:$C$20,Area!$D$5:$D$20)</f>
        <v>2300000</v>
      </c>
      <c r="M497" t="s">
        <v>58</v>
      </c>
      <c r="N497" s="5">
        <f t="shared" si="31"/>
        <v>23000000</v>
      </c>
    </row>
    <row r="498" spans="1:14" x14ac:dyDescent="0.3">
      <c r="A498" s="1">
        <v>45359</v>
      </c>
      <c r="B498">
        <f t="shared" si="28"/>
        <v>2024</v>
      </c>
      <c r="C498" t="str">
        <f t="shared" si="29"/>
        <v>marzo</v>
      </c>
      <c r="D498" t="s">
        <v>55</v>
      </c>
      <c r="E498" t="s">
        <v>11</v>
      </c>
      <c r="F498" cm="1">
        <f t="array" ref="F498:G498">TRANSPOSE(VLOOKUP(E498,COLABORADOR!$B$5:$D$15,{2;3},0))</f>
        <v>12638169</v>
      </c>
      <c r="G498" s="1">
        <v>32985</v>
      </c>
      <c r="H498" s="3">
        <f t="shared" ca="1" si="30"/>
        <v>34</v>
      </c>
      <c r="I498" t="s">
        <v>34</v>
      </c>
      <c r="J498" t="str">
        <f>_xlfn.XLOOKUP(I498,Area!$C$5:$C$20,Area!$B$5:$B$20)</f>
        <v>Muebles</v>
      </c>
      <c r="K498">
        <v>11</v>
      </c>
      <c r="L498" s="4">
        <f>_xlfn.XLOOKUP(I498,Area!$C$5:$C$20,Area!$D$5:$D$20)</f>
        <v>3200000</v>
      </c>
      <c r="M498" t="s">
        <v>57</v>
      </c>
      <c r="N498" s="5">
        <f t="shared" si="31"/>
        <v>35200000</v>
      </c>
    </row>
    <row r="499" spans="1:14" x14ac:dyDescent="0.3">
      <c r="A499" s="1">
        <v>45359</v>
      </c>
      <c r="B499">
        <f t="shared" si="28"/>
        <v>2024</v>
      </c>
      <c r="C499" t="str">
        <f t="shared" si="29"/>
        <v>marzo</v>
      </c>
      <c r="D499" t="s">
        <v>56</v>
      </c>
      <c r="E499" t="s">
        <v>1</v>
      </c>
      <c r="F499" cm="1">
        <f t="array" ref="F499:G499">TRANSPOSE(VLOOKUP(E499,COLABORADOR!$B$5:$D$15,{2;3},0))</f>
        <v>10753419</v>
      </c>
      <c r="G499" s="1">
        <v>33036</v>
      </c>
      <c r="H499" s="3">
        <f t="shared" ca="1" si="30"/>
        <v>34</v>
      </c>
      <c r="I499" t="s">
        <v>35</v>
      </c>
      <c r="J499" t="str">
        <f>_xlfn.XLOOKUP(I499,Area!$C$5:$C$20,Area!$B$5:$B$20)</f>
        <v>Muebles</v>
      </c>
      <c r="K499">
        <v>19</v>
      </c>
      <c r="L499" s="4">
        <f>_xlfn.XLOOKUP(I499,Area!$C$5:$C$20,Area!$D$5:$D$20)</f>
        <v>1500000</v>
      </c>
      <c r="M499" t="s">
        <v>59</v>
      </c>
      <c r="N499" s="5">
        <f t="shared" si="31"/>
        <v>28500000</v>
      </c>
    </row>
    <row r="500" spans="1:14" x14ac:dyDescent="0.3">
      <c r="A500" s="1">
        <v>45359</v>
      </c>
      <c r="B500">
        <f t="shared" si="28"/>
        <v>2024</v>
      </c>
      <c r="C500" t="str">
        <f t="shared" si="29"/>
        <v>marzo</v>
      </c>
      <c r="D500" t="s">
        <v>49</v>
      </c>
      <c r="E500" t="s">
        <v>2</v>
      </c>
      <c r="F500" cm="1">
        <f t="array" ref="F500:G500">TRANSPOSE(VLOOKUP(E500,COLABORADOR!$B$5:$D$15,{2;3},0))</f>
        <v>12288359</v>
      </c>
      <c r="G500" s="1">
        <v>33768</v>
      </c>
      <c r="H500" s="3">
        <f t="shared" ca="1" si="30"/>
        <v>32</v>
      </c>
      <c r="I500" t="s">
        <v>18</v>
      </c>
      <c r="J500" t="str">
        <f>_xlfn.XLOOKUP(I500,Area!$C$5:$C$20,Area!$B$5:$B$20)</f>
        <v>Tecnología</v>
      </c>
      <c r="K500">
        <v>11</v>
      </c>
      <c r="L500" s="4">
        <f>_xlfn.XLOOKUP(I500,Area!$C$5:$C$20,Area!$D$5:$D$20)</f>
        <v>2000000</v>
      </c>
      <c r="M500" t="s">
        <v>59</v>
      </c>
      <c r="N500" s="5">
        <f t="shared" si="31"/>
        <v>22000000</v>
      </c>
    </row>
    <row r="501" spans="1:14" x14ac:dyDescent="0.3">
      <c r="A501" s="1">
        <v>45359</v>
      </c>
      <c r="B501">
        <f t="shared" si="28"/>
        <v>2024</v>
      </c>
      <c r="C501" t="str">
        <f t="shared" si="29"/>
        <v>marzo</v>
      </c>
      <c r="D501" t="s">
        <v>50</v>
      </c>
      <c r="E501" t="s">
        <v>3</v>
      </c>
      <c r="F501" cm="1">
        <f t="array" ref="F501:G501">TRANSPOSE(VLOOKUP(E501,COLABORADOR!$B$5:$D$15,{2;3},0))</f>
        <v>11292119</v>
      </c>
      <c r="G501" s="1">
        <v>31212</v>
      </c>
      <c r="H501" s="3">
        <f t="shared" ca="1" si="30"/>
        <v>39</v>
      </c>
      <c r="I501" t="s">
        <v>19</v>
      </c>
      <c r="J501" t="str">
        <f>_xlfn.XLOOKUP(I501,Area!$C$5:$C$20,Area!$B$5:$B$20)</f>
        <v>Tecnología</v>
      </c>
      <c r="K501">
        <v>13</v>
      </c>
      <c r="L501" s="4">
        <f>_xlfn.XLOOKUP(I501,Area!$C$5:$C$20,Area!$D$5:$D$20)</f>
        <v>4000000</v>
      </c>
      <c r="M501" t="s">
        <v>57</v>
      </c>
      <c r="N501" s="5">
        <f t="shared" si="31"/>
        <v>52000000</v>
      </c>
    </row>
    <row r="502" spans="1:14" x14ac:dyDescent="0.3">
      <c r="A502" s="1">
        <v>45359</v>
      </c>
      <c r="B502">
        <f t="shared" si="28"/>
        <v>2024</v>
      </c>
      <c r="C502" t="str">
        <f t="shared" si="29"/>
        <v>marzo</v>
      </c>
      <c r="D502" t="s">
        <v>51</v>
      </c>
      <c r="E502" t="s">
        <v>4</v>
      </c>
      <c r="F502" cm="1">
        <f t="array" ref="F502:G502">TRANSPOSE(VLOOKUP(E502,COLABORADOR!$B$5:$D$15,{2;3},0))</f>
        <v>10946132</v>
      </c>
      <c r="G502" s="1">
        <v>30482</v>
      </c>
      <c r="H502" s="3">
        <f t="shared" ca="1" si="30"/>
        <v>41</v>
      </c>
      <c r="I502" t="s">
        <v>20</v>
      </c>
      <c r="J502" t="str">
        <f>_xlfn.XLOOKUP(I502,Area!$C$5:$C$20,Area!$B$5:$B$20)</f>
        <v>Tecnología</v>
      </c>
      <c r="K502">
        <v>14</v>
      </c>
      <c r="L502" s="4">
        <f>_xlfn.XLOOKUP(I502,Area!$C$5:$C$20,Area!$D$5:$D$20)</f>
        <v>800000</v>
      </c>
      <c r="M502" t="s">
        <v>59</v>
      </c>
      <c r="N502" s="5">
        <f t="shared" si="31"/>
        <v>11200000</v>
      </c>
    </row>
    <row r="503" spans="1:14" x14ac:dyDescent="0.3">
      <c r="A503" s="1">
        <v>45359</v>
      </c>
      <c r="B503">
        <f t="shared" si="28"/>
        <v>2024</v>
      </c>
      <c r="C503" t="str">
        <f t="shared" si="29"/>
        <v>marzo</v>
      </c>
      <c r="D503" t="s">
        <v>52</v>
      </c>
      <c r="E503" t="s">
        <v>5</v>
      </c>
      <c r="F503" cm="1">
        <f t="array" ref="F503:G503">TRANSPOSE(VLOOKUP(E503,COLABORADOR!$B$5:$D$15,{2;3},0))</f>
        <v>11120413</v>
      </c>
      <c r="G503" s="1">
        <v>34866</v>
      </c>
      <c r="H503" s="3">
        <f t="shared" ca="1" si="30"/>
        <v>29</v>
      </c>
      <c r="I503" t="s">
        <v>21</v>
      </c>
      <c r="J503" t="str">
        <f>_xlfn.XLOOKUP(I503,Area!$C$5:$C$20,Area!$B$5:$B$20)</f>
        <v>Tecnología</v>
      </c>
      <c r="K503">
        <v>18</v>
      </c>
      <c r="L503" s="4">
        <f>_xlfn.XLOOKUP(I503,Area!$C$5:$C$20,Area!$D$5:$D$20)</f>
        <v>600000</v>
      </c>
      <c r="M503" t="s">
        <v>57</v>
      </c>
      <c r="N503" s="5">
        <f t="shared" si="31"/>
        <v>10800000</v>
      </c>
    </row>
    <row r="504" spans="1:14" x14ac:dyDescent="0.3">
      <c r="A504" s="1">
        <v>45362</v>
      </c>
      <c r="B504">
        <f t="shared" si="28"/>
        <v>2024</v>
      </c>
      <c r="C504" t="str">
        <f t="shared" si="29"/>
        <v>marzo</v>
      </c>
      <c r="D504" t="s">
        <v>53</v>
      </c>
      <c r="E504" t="s">
        <v>6</v>
      </c>
      <c r="F504" cm="1">
        <f t="array" ref="F504:G504">TRANSPOSE(VLOOKUP(E504,COLABORADOR!$B$5:$D$15,{2;3},0))</f>
        <v>10238431</v>
      </c>
      <c r="G504" s="1">
        <v>35963</v>
      </c>
      <c r="H504" s="3">
        <f t="shared" ca="1" si="30"/>
        <v>26</v>
      </c>
      <c r="I504" t="s">
        <v>22</v>
      </c>
      <c r="J504" t="str">
        <f>_xlfn.XLOOKUP(I504,Area!$C$5:$C$20,Area!$B$5:$B$20)</f>
        <v>Tecnología</v>
      </c>
      <c r="K504">
        <v>18</v>
      </c>
      <c r="L504" s="4">
        <f>_xlfn.XLOOKUP(I504,Area!$C$5:$C$20,Area!$D$5:$D$20)</f>
        <v>500000</v>
      </c>
      <c r="M504" t="s">
        <v>59</v>
      </c>
      <c r="N504" s="5">
        <f t="shared" si="31"/>
        <v>9000000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941-985B-4F60-8E87-D3E8D1D47446}">
  <dimension ref="A1"/>
  <sheetViews>
    <sheetView workbookViewId="0">
      <selection activeCell="A3" sqref="A3:B12"/>
    </sheetView>
  </sheetViews>
  <sheetFormatPr baseColWidth="10" defaultRowHeight="14.4" x14ac:dyDescent="0.3"/>
  <cols>
    <col min="1" max="1" width="16.5546875" bestFit="1" customWidth="1"/>
    <col min="2" max="2" width="16.441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D9AC-41D9-4632-A8E1-1847CBB1C338}">
  <dimension ref="A1:N502"/>
  <sheetViews>
    <sheetView workbookViewId="0">
      <selection activeCell="P8" sqref="P8"/>
    </sheetView>
  </sheetViews>
  <sheetFormatPr baseColWidth="10" defaultRowHeight="14.4" x14ac:dyDescent="0.3"/>
  <cols>
    <col min="7" max="7" width="25.5546875" customWidth="1"/>
    <col min="8" max="8" width="18.44140625" customWidth="1"/>
  </cols>
  <sheetData>
    <row r="1" spans="1:14" x14ac:dyDescent="0.3">
      <c r="A1" s="2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15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3">
      <c r="A2" s="1">
        <v>45292</v>
      </c>
      <c r="B2">
        <f>YEAR(A2)</f>
        <v>2024</v>
      </c>
      <c r="C2" t="str">
        <f>UPPER(TEXT(A2,"mmm"))</f>
        <v>ENE</v>
      </c>
      <c r="D2" t="s">
        <v>68</v>
      </c>
      <c r="E2" t="s">
        <v>66</v>
      </c>
      <c r="F2" cm="1">
        <f t="array" ref="F2:G2">TRANSPOSE(VLOOKUP(E2,Colaborador2!$B$4:$D$11,{2;3},0))</f>
        <v>11943522</v>
      </c>
      <c r="G2" s="1">
        <v>27649</v>
      </c>
      <c r="H2" s="3">
        <f ca="1">YEAR(TODAY())-YEAR(G2)</f>
        <v>49</v>
      </c>
      <c r="I2" t="s">
        <v>18</v>
      </c>
      <c r="J2" t="str">
        <f>_xlfn.XLOOKUP(I2,Area!$C$5:$C$20,Area!$B$5:$B$20)</f>
        <v>Tecnología</v>
      </c>
      <c r="K2">
        <f ca="1">RANDBETWEEN(2,10)</f>
        <v>6</v>
      </c>
      <c r="L2">
        <f>_xlfn.XLOOKUP(I2,Area!$C$5:$C$20,Area!$D$5:$D$20)</f>
        <v>2000000</v>
      </c>
      <c r="M2" t="str">
        <f ca="1">CHOOSE(RANDBETWEEN(1,3),"Credito","Efectivo","Transferencia")</f>
        <v>Credito</v>
      </c>
      <c r="N2">
        <f ca="1">L2*K2</f>
        <v>12000000</v>
      </c>
    </row>
    <row r="3" spans="1:14" x14ac:dyDescent="0.3">
      <c r="A3" s="1">
        <v>45292</v>
      </c>
      <c r="B3">
        <f t="shared" ref="B3:B66" si="0">YEAR(A3)</f>
        <v>2024</v>
      </c>
      <c r="C3" t="str">
        <f t="shared" ref="C3:C66" si="1">UPPER(TEXT(A3,"mmm"))</f>
        <v>ENE</v>
      </c>
      <c r="D3" t="s">
        <v>68</v>
      </c>
      <c r="E3" t="s">
        <v>4</v>
      </c>
      <c r="F3" cm="1">
        <f t="array" ref="F3:G3">TRANSPOSE(VLOOKUP(E3,Colaborador2!$B$4:$D$11,{2;3},0))</f>
        <v>10086615</v>
      </c>
      <c r="G3" s="1">
        <v>28649</v>
      </c>
      <c r="H3" s="3">
        <f t="shared" ref="H3:H66" ca="1" si="2">YEAR(TODAY())-YEAR(G3)</f>
        <v>46</v>
      </c>
      <c r="I3" t="s">
        <v>19</v>
      </c>
      <c r="J3" t="str">
        <f>_xlfn.XLOOKUP(I3,Area!$C$5:$C$20,Area!$B$5:$B$20)</f>
        <v>Tecnología</v>
      </c>
      <c r="K3">
        <f t="shared" ref="K3:K66" ca="1" si="3">RANDBETWEEN(2,10)</f>
        <v>3</v>
      </c>
      <c r="L3">
        <f>_xlfn.XLOOKUP(I3,Area!$C$5:$C$20,Area!$D$5:$D$20)</f>
        <v>4000000</v>
      </c>
      <c r="M3" t="str">
        <f t="shared" ref="M3:M66" ca="1" si="4">CHOOSE(RANDBETWEEN(1,3),"Credito","Efectivo","Transferencia")</f>
        <v>Transferencia</v>
      </c>
      <c r="N3">
        <f t="shared" ref="N3:N66" ca="1" si="5">L3*K3</f>
        <v>12000000</v>
      </c>
    </row>
    <row r="4" spans="1:14" x14ac:dyDescent="0.3">
      <c r="A4" s="1">
        <v>45292</v>
      </c>
      <c r="B4">
        <f t="shared" si="0"/>
        <v>2024</v>
      </c>
      <c r="C4" t="str">
        <f t="shared" si="1"/>
        <v>ENE</v>
      </c>
      <c r="D4" t="s">
        <v>68</v>
      </c>
      <c r="E4" t="s">
        <v>2</v>
      </c>
      <c r="F4" cm="1">
        <f t="array" ref="F4:G4">TRANSPOSE(VLOOKUP(E4,Colaborador2!$B$4:$D$11,{2;3},0))</f>
        <v>11186573</v>
      </c>
      <c r="G4" s="1">
        <v>29649</v>
      </c>
      <c r="H4" s="3">
        <f t="shared" ca="1" si="2"/>
        <v>43</v>
      </c>
      <c r="I4" t="s">
        <v>20</v>
      </c>
      <c r="J4" t="str">
        <f>_xlfn.XLOOKUP(I4,Area!$C$5:$C$20,Area!$B$5:$B$20)</f>
        <v>Tecnología</v>
      </c>
      <c r="K4">
        <f t="shared" ca="1" si="3"/>
        <v>5</v>
      </c>
      <c r="L4">
        <f>_xlfn.XLOOKUP(I4,Area!$C$5:$C$20,Area!$D$5:$D$20)</f>
        <v>800000</v>
      </c>
      <c r="M4" t="str">
        <f t="shared" ca="1" si="4"/>
        <v>Efectivo</v>
      </c>
      <c r="N4">
        <f t="shared" ca="1" si="5"/>
        <v>4000000</v>
      </c>
    </row>
    <row r="5" spans="1:14" x14ac:dyDescent="0.3">
      <c r="A5" s="1">
        <v>45292</v>
      </c>
      <c r="B5">
        <f t="shared" si="0"/>
        <v>2024</v>
      </c>
      <c r="C5" t="str">
        <f t="shared" si="1"/>
        <v>ENE</v>
      </c>
      <c r="D5" t="s">
        <v>68</v>
      </c>
      <c r="E5" t="s">
        <v>10</v>
      </c>
      <c r="F5" cm="1">
        <f t="array" ref="F5:G5">TRANSPOSE(VLOOKUP(E5,Colaborador2!$B$4:$D$11,{2;3},0))</f>
        <v>10862722</v>
      </c>
      <c r="G5" s="1">
        <v>30649</v>
      </c>
      <c r="H5" s="3">
        <f t="shared" ca="1" si="2"/>
        <v>41</v>
      </c>
      <c r="I5" t="s">
        <v>21</v>
      </c>
      <c r="J5" t="str">
        <f>_xlfn.XLOOKUP(I5,Area!$C$5:$C$20,Area!$B$5:$B$20)</f>
        <v>Tecnología</v>
      </c>
      <c r="K5">
        <f t="shared" ca="1" si="3"/>
        <v>9</v>
      </c>
      <c r="L5">
        <f>_xlfn.XLOOKUP(I5,Area!$C$5:$C$20,Area!$D$5:$D$20)</f>
        <v>600000</v>
      </c>
      <c r="M5" t="str">
        <f t="shared" ca="1" si="4"/>
        <v>Transferencia</v>
      </c>
      <c r="N5">
        <f t="shared" ca="1" si="5"/>
        <v>5400000</v>
      </c>
    </row>
    <row r="6" spans="1:14" x14ac:dyDescent="0.3">
      <c r="A6" s="1">
        <v>45292</v>
      </c>
      <c r="B6">
        <f t="shared" si="0"/>
        <v>2024</v>
      </c>
      <c r="C6" t="str">
        <f t="shared" si="1"/>
        <v>ENE</v>
      </c>
      <c r="D6" t="s">
        <v>50</v>
      </c>
      <c r="E6" t="s">
        <v>8</v>
      </c>
      <c r="F6" cm="1">
        <f t="array" ref="F6:G6">TRANSPOSE(VLOOKUP(E6,Colaborador2!$B$4:$D$11,{2;3},0))</f>
        <v>10394891</v>
      </c>
      <c r="G6" s="1">
        <v>31649</v>
      </c>
      <c r="H6" s="3">
        <f t="shared" ca="1" si="2"/>
        <v>38</v>
      </c>
      <c r="I6" t="s">
        <v>22</v>
      </c>
      <c r="J6" t="str">
        <f>_xlfn.XLOOKUP(I6,Area!$C$5:$C$20,Area!$B$5:$B$20)</f>
        <v>Tecnología</v>
      </c>
      <c r="K6">
        <f t="shared" ca="1" si="3"/>
        <v>3</v>
      </c>
      <c r="L6">
        <f>_xlfn.XLOOKUP(I6,Area!$C$5:$C$20,Area!$D$5:$D$20)</f>
        <v>500000</v>
      </c>
      <c r="M6" t="str">
        <f t="shared" ca="1" si="4"/>
        <v>Credito</v>
      </c>
      <c r="N6">
        <f t="shared" ca="1" si="5"/>
        <v>1500000</v>
      </c>
    </row>
    <row r="7" spans="1:14" x14ac:dyDescent="0.3">
      <c r="A7" s="1">
        <v>45293</v>
      </c>
      <c r="B7">
        <f t="shared" si="0"/>
        <v>2024</v>
      </c>
      <c r="C7" t="str">
        <f t="shared" si="1"/>
        <v>ENE</v>
      </c>
      <c r="D7" t="s">
        <v>49</v>
      </c>
      <c r="E7" t="s">
        <v>5</v>
      </c>
      <c r="F7" cm="1">
        <f t="array" ref="F7:G7">TRANSPOSE(VLOOKUP(E7,Colaborador2!$B$4:$D$11,{2;3},0))</f>
        <v>11239909</v>
      </c>
      <c r="G7" s="1">
        <v>32649</v>
      </c>
      <c r="H7" s="3">
        <f t="shared" ca="1" si="2"/>
        <v>35</v>
      </c>
      <c r="I7" t="s">
        <v>24</v>
      </c>
      <c r="J7" t="str">
        <f>_xlfn.XLOOKUP(I7,Area!$C$5:$C$20,Area!$B$5:$B$20)</f>
        <v>Textil</v>
      </c>
      <c r="K7">
        <f t="shared" ca="1" si="3"/>
        <v>7</v>
      </c>
      <c r="L7">
        <f>_xlfn.XLOOKUP(I7,Area!$C$5:$C$20,Area!$D$5:$D$20)</f>
        <v>100000</v>
      </c>
      <c r="M7" t="str">
        <f t="shared" ca="1" si="4"/>
        <v>Transferencia</v>
      </c>
      <c r="N7">
        <f t="shared" ca="1" si="5"/>
        <v>700000</v>
      </c>
    </row>
    <row r="8" spans="1:14" x14ac:dyDescent="0.3">
      <c r="A8" s="1">
        <v>45293</v>
      </c>
      <c r="B8">
        <f t="shared" si="0"/>
        <v>2024</v>
      </c>
      <c r="C8" t="str">
        <f t="shared" si="1"/>
        <v>ENE</v>
      </c>
      <c r="D8" t="s">
        <v>49</v>
      </c>
      <c r="E8" t="s">
        <v>67</v>
      </c>
      <c r="F8" cm="1">
        <f t="array" ref="F8:G8">TRANSPOSE(VLOOKUP(E8,Colaborador2!$B$4:$D$11,{2;3},0))</f>
        <v>11092256</v>
      </c>
      <c r="G8" s="1">
        <v>33649</v>
      </c>
      <c r="H8" s="3">
        <f t="shared" ca="1" si="2"/>
        <v>32</v>
      </c>
      <c r="I8" t="s">
        <v>25</v>
      </c>
      <c r="J8" t="str">
        <f>_xlfn.XLOOKUP(I8,Area!$C$5:$C$20,Area!$B$5:$B$20)</f>
        <v>Textil</v>
      </c>
      <c r="K8">
        <f t="shared" ca="1" si="3"/>
        <v>7</v>
      </c>
      <c r="L8">
        <f>_xlfn.XLOOKUP(I8,Area!$C$5:$C$20,Area!$D$5:$D$20)</f>
        <v>250000</v>
      </c>
      <c r="M8" t="str">
        <f t="shared" ca="1" si="4"/>
        <v>Credito</v>
      </c>
      <c r="N8">
        <f t="shared" ca="1" si="5"/>
        <v>1750000</v>
      </c>
    </row>
    <row r="9" spans="1:14" x14ac:dyDescent="0.3">
      <c r="A9" s="1">
        <v>45293</v>
      </c>
      <c r="B9">
        <f t="shared" si="0"/>
        <v>2024</v>
      </c>
      <c r="C9" t="str">
        <f t="shared" si="1"/>
        <v>ENE</v>
      </c>
      <c r="D9" t="s">
        <v>49</v>
      </c>
      <c r="E9" t="s">
        <v>3</v>
      </c>
      <c r="F9" cm="1">
        <f t="array" ref="F9:G9">TRANSPOSE(VLOOKUP(E9,Colaborador2!$B$4:$D$11,{2;3},0))</f>
        <v>10134809</v>
      </c>
      <c r="G9" s="1">
        <v>34649</v>
      </c>
      <c r="H9" s="3">
        <f t="shared" ca="1" si="2"/>
        <v>30</v>
      </c>
      <c r="I9" t="s">
        <v>26</v>
      </c>
      <c r="J9" t="str">
        <f>_xlfn.XLOOKUP(I9,Area!$C$5:$C$20,Area!$B$5:$B$20)</f>
        <v>Textil</v>
      </c>
      <c r="K9">
        <f t="shared" ca="1" si="3"/>
        <v>5</v>
      </c>
      <c r="L9">
        <f>_xlfn.XLOOKUP(I9,Area!$C$5:$C$20,Area!$D$5:$D$20)</f>
        <v>500000</v>
      </c>
      <c r="M9" t="str">
        <f t="shared" ca="1" si="4"/>
        <v>Transferencia</v>
      </c>
      <c r="N9">
        <f t="shared" ca="1" si="5"/>
        <v>2500000</v>
      </c>
    </row>
    <row r="10" spans="1:14" x14ac:dyDescent="0.3">
      <c r="A10" s="1">
        <v>45293</v>
      </c>
      <c r="B10">
        <f t="shared" si="0"/>
        <v>2024</v>
      </c>
      <c r="C10" t="str">
        <f t="shared" si="1"/>
        <v>ENE</v>
      </c>
      <c r="D10" t="s">
        <v>49</v>
      </c>
      <c r="E10" t="s">
        <v>66</v>
      </c>
      <c r="F10" cm="1">
        <f t="array" ref="F10:G10">TRANSPOSE(VLOOKUP(E10,Colaborador2!$B$4:$D$11,{2;3},0))</f>
        <v>11943522</v>
      </c>
      <c r="G10" s="1">
        <v>27649</v>
      </c>
      <c r="H10" s="3">
        <f t="shared" ca="1" si="2"/>
        <v>49</v>
      </c>
      <c r="I10" t="s">
        <v>27</v>
      </c>
      <c r="J10" t="str">
        <f>_xlfn.XLOOKUP(I10,Area!$C$5:$C$20,Area!$B$5:$B$20)</f>
        <v>Textil</v>
      </c>
      <c r="K10">
        <f t="shared" ca="1" si="3"/>
        <v>9</v>
      </c>
      <c r="L10">
        <f>_xlfn.XLOOKUP(I10,Area!$C$5:$C$20,Area!$D$5:$D$20)</f>
        <v>180000</v>
      </c>
      <c r="M10" t="str">
        <f t="shared" ca="1" si="4"/>
        <v>Transferencia</v>
      </c>
      <c r="N10">
        <f t="shared" ca="1" si="5"/>
        <v>1620000</v>
      </c>
    </row>
    <row r="11" spans="1:14" x14ac:dyDescent="0.3">
      <c r="A11" s="1">
        <v>45293</v>
      </c>
      <c r="B11">
        <f t="shared" si="0"/>
        <v>2024</v>
      </c>
      <c r="C11" t="str">
        <f t="shared" si="1"/>
        <v>ENE</v>
      </c>
      <c r="D11" t="s">
        <v>49</v>
      </c>
      <c r="E11" t="s">
        <v>4</v>
      </c>
      <c r="F11" cm="1">
        <f t="array" ref="F11:G11">TRANSPOSE(VLOOKUP(E11,Colaborador2!$B$4:$D$11,{2;3},0))</f>
        <v>10086615</v>
      </c>
      <c r="G11" s="1">
        <v>28649</v>
      </c>
      <c r="H11" s="3">
        <f t="shared" ca="1" si="2"/>
        <v>46</v>
      </c>
      <c r="I11" t="s">
        <v>28</v>
      </c>
      <c r="J11" t="str">
        <f>_xlfn.XLOOKUP(I11,Area!$C$5:$C$20,Area!$B$5:$B$20)</f>
        <v>Textil</v>
      </c>
      <c r="K11">
        <f t="shared" ca="1" si="3"/>
        <v>7</v>
      </c>
      <c r="L11">
        <f>_xlfn.XLOOKUP(I11,Area!$C$5:$C$20,Area!$D$5:$D$20)</f>
        <v>80000</v>
      </c>
      <c r="M11" t="str">
        <f t="shared" ca="1" si="4"/>
        <v>Credito</v>
      </c>
      <c r="N11">
        <f t="shared" ca="1" si="5"/>
        <v>560000</v>
      </c>
    </row>
    <row r="12" spans="1:14" x14ac:dyDescent="0.3">
      <c r="A12" s="1">
        <v>45294</v>
      </c>
      <c r="B12">
        <f t="shared" si="0"/>
        <v>2024</v>
      </c>
      <c r="C12" t="str">
        <f t="shared" si="1"/>
        <v>ENE</v>
      </c>
      <c r="D12" t="s">
        <v>68</v>
      </c>
      <c r="E12" t="s">
        <v>2</v>
      </c>
      <c r="F12" cm="1">
        <f t="array" ref="F12:G12">TRANSPOSE(VLOOKUP(E12,Colaborador2!$B$4:$D$11,{2;3},0))</f>
        <v>11186573</v>
      </c>
      <c r="G12" s="1">
        <v>29649</v>
      </c>
      <c r="H12" s="3">
        <f t="shared" ca="1" si="2"/>
        <v>43</v>
      </c>
      <c r="I12" t="s">
        <v>30</v>
      </c>
      <c r="J12" t="str">
        <f>_xlfn.XLOOKUP(I12,Area!$C$5:$C$20,Area!$B$5:$B$20)</f>
        <v>Muebles</v>
      </c>
      <c r="K12">
        <f t="shared" ca="1" si="3"/>
        <v>3</v>
      </c>
      <c r="L12">
        <f>_xlfn.XLOOKUP(I12,Area!$C$5:$C$20,Area!$D$5:$D$20)</f>
        <v>600000</v>
      </c>
      <c r="M12" t="str">
        <f t="shared" ca="1" si="4"/>
        <v>Efectivo</v>
      </c>
      <c r="N12">
        <f t="shared" ca="1" si="5"/>
        <v>1800000</v>
      </c>
    </row>
    <row r="13" spans="1:14" x14ac:dyDescent="0.3">
      <c r="A13" s="1">
        <v>45294</v>
      </c>
      <c r="B13">
        <f t="shared" si="0"/>
        <v>2024</v>
      </c>
      <c r="C13" t="str">
        <f t="shared" si="1"/>
        <v>ENE</v>
      </c>
      <c r="D13" t="s">
        <v>49</v>
      </c>
      <c r="E13" t="s">
        <v>10</v>
      </c>
      <c r="F13" cm="1">
        <f t="array" ref="F13:G13">TRANSPOSE(VLOOKUP(E13,Colaborador2!$B$4:$D$11,{2;3},0))</f>
        <v>10862722</v>
      </c>
      <c r="G13" s="1">
        <v>30649</v>
      </c>
      <c r="H13" s="3">
        <f t="shared" ca="1" si="2"/>
        <v>41</v>
      </c>
      <c r="I13" t="s">
        <v>31</v>
      </c>
      <c r="J13" t="str">
        <f>_xlfn.XLOOKUP(I13,Area!$C$5:$C$20,Area!$B$5:$B$20)</f>
        <v>Muebles</v>
      </c>
      <c r="K13">
        <f t="shared" ca="1" si="3"/>
        <v>8</v>
      </c>
      <c r="L13">
        <f>_xlfn.XLOOKUP(I13,Area!$C$5:$C$20,Area!$D$5:$D$20)</f>
        <v>200000</v>
      </c>
      <c r="M13" t="str">
        <f t="shared" ca="1" si="4"/>
        <v>Transferencia</v>
      </c>
      <c r="N13">
        <f t="shared" ca="1" si="5"/>
        <v>1600000</v>
      </c>
    </row>
    <row r="14" spans="1:14" x14ac:dyDescent="0.3">
      <c r="A14" s="1">
        <v>45294</v>
      </c>
      <c r="B14">
        <f t="shared" si="0"/>
        <v>2024</v>
      </c>
      <c r="C14" t="str">
        <f t="shared" si="1"/>
        <v>ENE</v>
      </c>
      <c r="D14" t="s">
        <v>68</v>
      </c>
      <c r="E14" t="s">
        <v>8</v>
      </c>
      <c r="F14" cm="1">
        <f t="array" ref="F14:G14">TRANSPOSE(VLOOKUP(E14,Colaborador2!$B$4:$D$11,{2;3},0))</f>
        <v>10394891</v>
      </c>
      <c r="G14" s="1">
        <v>31649</v>
      </c>
      <c r="H14" s="3">
        <f t="shared" ca="1" si="2"/>
        <v>38</v>
      </c>
      <c r="I14" t="s">
        <v>32</v>
      </c>
      <c r="J14" t="str">
        <f>_xlfn.XLOOKUP(I14,Area!$C$5:$C$20,Area!$B$5:$B$20)</f>
        <v>Muebles</v>
      </c>
      <c r="K14">
        <f t="shared" ca="1" si="3"/>
        <v>5</v>
      </c>
      <c r="L14">
        <f>_xlfn.XLOOKUP(I14,Area!$C$5:$C$20,Area!$D$5:$D$20)</f>
        <v>550000</v>
      </c>
      <c r="M14" t="str">
        <f t="shared" ca="1" si="4"/>
        <v>Transferencia</v>
      </c>
      <c r="N14">
        <f t="shared" ca="1" si="5"/>
        <v>2750000</v>
      </c>
    </row>
    <row r="15" spans="1:14" x14ac:dyDescent="0.3">
      <c r="A15" s="1">
        <v>45294</v>
      </c>
      <c r="B15">
        <f t="shared" si="0"/>
        <v>2024</v>
      </c>
      <c r="C15" t="str">
        <f t="shared" si="1"/>
        <v>ENE</v>
      </c>
      <c r="D15" t="s">
        <v>68</v>
      </c>
      <c r="E15" t="s">
        <v>5</v>
      </c>
      <c r="F15" cm="1">
        <f t="array" ref="F15:G15">TRANSPOSE(VLOOKUP(E15,Colaborador2!$B$4:$D$11,{2;3},0))</f>
        <v>11239909</v>
      </c>
      <c r="G15" s="1">
        <v>32649</v>
      </c>
      <c r="H15" s="3">
        <f t="shared" ca="1" si="2"/>
        <v>35</v>
      </c>
      <c r="I15" t="s">
        <v>33</v>
      </c>
      <c r="J15" t="str">
        <f>_xlfn.XLOOKUP(I15,Area!$C$5:$C$20,Area!$B$5:$B$20)</f>
        <v>Muebles</v>
      </c>
      <c r="K15">
        <f t="shared" ca="1" si="3"/>
        <v>6</v>
      </c>
      <c r="L15">
        <f>_xlfn.XLOOKUP(I15,Area!$C$5:$C$20,Area!$D$5:$D$20)</f>
        <v>2300000</v>
      </c>
      <c r="M15" t="str">
        <f t="shared" ca="1" si="4"/>
        <v>Transferencia</v>
      </c>
      <c r="N15">
        <f t="shared" ca="1" si="5"/>
        <v>13800000</v>
      </c>
    </row>
    <row r="16" spans="1:14" x14ac:dyDescent="0.3">
      <c r="A16" s="1">
        <v>45294</v>
      </c>
      <c r="B16">
        <f t="shared" si="0"/>
        <v>2024</v>
      </c>
      <c r="C16" t="str">
        <f t="shared" si="1"/>
        <v>ENE</v>
      </c>
      <c r="D16" t="s">
        <v>68</v>
      </c>
      <c r="E16" t="s">
        <v>67</v>
      </c>
      <c r="F16" cm="1">
        <f t="array" ref="F16:G16">TRANSPOSE(VLOOKUP(E16,Colaborador2!$B$4:$D$11,{2;3},0))</f>
        <v>11092256</v>
      </c>
      <c r="G16" s="1">
        <v>33649</v>
      </c>
      <c r="H16" s="3">
        <f t="shared" ca="1" si="2"/>
        <v>32</v>
      </c>
      <c r="I16" t="s">
        <v>34</v>
      </c>
      <c r="J16" t="str">
        <f>_xlfn.XLOOKUP(I16,Area!$C$5:$C$20,Area!$B$5:$B$20)</f>
        <v>Muebles</v>
      </c>
      <c r="K16">
        <f t="shared" ca="1" si="3"/>
        <v>9</v>
      </c>
      <c r="L16">
        <f>_xlfn.XLOOKUP(I16,Area!$C$5:$C$20,Area!$D$5:$D$20)</f>
        <v>3200000</v>
      </c>
      <c r="M16" t="str">
        <f t="shared" ca="1" si="4"/>
        <v>Credito</v>
      </c>
      <c r="N16">
        <f t="shared" ca="1" si="5"/>
        <v>28800000</v>
      </c>
    </row>
    <row r="17" spans="1:14" x14ac:dyDescent="0.3">
      <c r="A17" s="1">
        <v>45295</v>
      </c>
      <c r="B17">
        <f t="shared" si="0"/>
        <v>2024</v>
      </c>
      <c r="C17" t="str">
        <f t="shared" si="1"/>
        <v>ENE</v>
      </c>
      <c r="D17" t="s">
        <v>50</v>
      </c>
      <c r="E17" t="s">
        <v>3</v>
      </c>
      <c r="F17" cm="1">
        <f t="array" ref="F17:G17">TRANSPOSE(VLOOKUP(E17,Colaborador2!$B$4:$D$11,{2;3},0))</f>
        <v>10134809</v>
      </c>
      <c r="G17" s="1">
        <v>34649</v>
      </c>
      <c r="H17" s="3">
        <f t="shared" ca="1" si="2"/>
        <v>30</v>
      </c>
      <c r="I17" t="s">
        <v>35</v>
      </c>
      <c r="J17" t="str">
        <f>_xlfn.XLOOKUP(I17,Area!$C$5:$C$20,Area!$B$5:$B$20)</f>
        <v>Muebles</v>
      </c>
      <c r="K17">
        <f t="shared" ca="1" si="3"/>
        <v>7</v>
      </c>
      <c r="L17">
        <f>_xlfn.XLOOKUP(I17,Area!$C$5:$C$20,Area!$D$5:$D$20)</f>
        <v>1500000</v>
      </c>
      <c r="M17" t="str">
        <f t="shared" ca="1" si="4"/>
        <v>Efectivo</v>
      </c>
      <c r="N17">
        <f t="shared" ca="1" si="5"/>
        <v>10500000</v>
      </c>
    </row>
    <row r="18" spans="1:14" x14ac:dyDescent="0.3">
      <c r="A18" s="1">
        <v>45295</v>
      </c>
      <c r="B18">
        <f t="shared" si="0"/>
        <v>2024</v>
      </c>
      <c r="C18" t="str">
        <f t="shared" si="1"/>
        <v>ENE</v>
      </c>
      <c r="D18" t="s">
        <v>49</v>
      </c>
      <c r="E18" t="s">
        <v>66</v>
      </c>
      <c r="F18" cm="1">
        <f t="array" ref="F18:G18">TRANSPOSE(VLOOKUP(E18,Colaborador2!$B$4:$D$11,{2;3},0))</f>
        <v>11943522</v>
      </c>
      <c r="G18" s="1">
        <v>27649</v>
      </c>
      <c r="H18" s="3">
        <f t="shared" ca="1" si="2"/>
        <v>49</v>
      </c>
      <c r="I18" t="s">
        <v>18</v>
      </c>
      <c r="J18" t="str">
        <f>_xlfn.XLOOKUP(I18,Area!$C$5:$C$20,Area!$B$5:$B$20)</f>
        <v>Tecnología</v>
      </c>
      <c r="K18">
        <f t="shared" ca="1" si="3"/>
        <v>6</v>
      </c>
      <c r="L18">
        <f>_xlfn.XLOOKUP(I18,Area!$C$5:$C$20,Area!$D$5:$D$20)</f>
        <v>2000000</v>
      </c>
      <c r="M18" t="str">
        <f t="shared" ca="1" si="4"/>
        <v>Transferencia</v>
      </c>
      <c r="N18">
        <f t="shared" ca="1" si="5"/>
        <v>12000000</v>
      </c>
    </row>
    <row r="19" spans="1:14" x14ac:dyDescent="0.3">
      <c r="A19" s="1">
        <v>45295</v>
      </c>
      <c r="B19">
        <f t="shared" si="0"/>
        <v>2024</v>
      </c>
      <c r="C19" t="str">
        <f t="shared" si="1"/>
        <v>ENE</v>
      </c>
      <c r="D19" t="s">
        <v>49</v>
      </c>
      <c r="E19" t="s">
        <v>4</v>
      </c>
      <c r="F19" cm="1">
        <f t="array" ref="F19:G19">TRANSPOSE(VLOOKUP(E19,Colaborador2!$B$4:$D$11,{2;3},0))</f>
        <v>10086615</v>
      </c>
      <c r="G19" s="1">
        <v>28649</v>
      </c>
      <c r="H19" s="3">
        <f t="shared" ca="1" si="2"/>
        <v>46</v>
      </c>
      <c r="I19" t="s">
        <v>19</v>
      </c>
      <c r="J19" t="str">
        <f>_xlfn.XLOOKUP(I19,Area!$C$5:$C$20,Area!$B$5:$B$20)</f>
        <v>Tecnología</v>
      </c>
      <c r="K19">
        <f t="shared" ca="1" si="3"/>
        <v>7</v>
      </c>
      <c r="L19">
        <f>_xlfn.XLOOKUP(I19,Area!$C$5:$C$20,Area!$D$5:$D$20)</f>
        <v>4000000</v>
      </c>
      <c r="M19" t="str">
        <f t="shared" ca="1" si="4"/>
        <v>Efectivo</v>
      </c>
      <c r="N19">
        <f t="shared" ca="1" si="5"/>
        <v>28000000</v>
      </c>
    </row>
    <row r="20" spans="1:14" x14ac:dyDescent="0.3">
      <c r="A20" s="1">
        <v>45295</v>
      </c>
      <c r="B20">
        <f t="shared" si="0"/>
        <v>2024</v>
      </c>
      <c r="C20" t="str">
        <f t="shared" si="1"/>
        <v>ENE</v>
      </c>
      <c r="D20" t="s">
        <v>49</v>
      </c>
      <c r="E20" t="s">
        <v>2</v>
      </c>
      <c r="F20" cm="1">
        <f t="array" ref="F20:G20">TRANSPOSE(VLOOKUP(E20,Colaborador2!$B$4:$D$11,{2;3},0))</f>
        <v>11186573</v>
      </c>
      <c r="G20" s="1">
        <v>29649</v>
      </c>
      <c r="H20" s="3">
        <f t="shared" ca="1" si="2"/>
        <v>43</v>
      </c>
      <c r="I20" t="s">
        <v>20</v>
      </c>
      <c r="J20" t="str">
        <f>_xlfn.XLOOKUP(I20,Area!$C$5:$C$20,Area!$B$5:$B$20)</f>
        <v>Tecnología</v>
      </c>
      <c r="K20">
        <f t="shared" ca="1" si="3"/>
        <v>5</v>
      </c>
      <c r="L20">
        <f>_xlfn.XLOOKUP(I20,Area!$C$5:$C$20,Area!$D$5:$D$20)</f>
        <v>800000</v>
      </c>
      <c r="M20" t="str">
        <f t="shared" ca="1" si="4"/>
        <v>Transferencia</v>
      </c>
      <c r="N20">
        <f t="shared" ca="1" si="5"/>
        <v>4000000</v>
      </c>
    </row>
    <row r="21" spans="1:14" x14ac:dyDescent="0.3">
      <c r="A21" s="1">
        <v>45295</v>
      </c>
      <c r="B21">
        <f t="shared" si="0"/>
        <v>2024</v>
      </c>
      <c r="C21" t="str">
        <f t="shared" si="1"/>
        <v>ENE</v>
      </c>
      <c r="D21" t="s">
        <v>50</v>
      </c>
      <c r="E21" t="s">
        <v>10</v>
      </c>
      <c r="F21" cm="1">
        <f t="array" ref="F21:G21">TRANSPOSE(VLOOKUP(E21,Colaborador2!$B$4:$D$11,{2;3},0))</f>
        <v>10862722</v>
      </c>
      <c r="G21" s="1">
        <v>30649</v>
      </c>
      <c r="H21" s="3">
        <f t="shared" ca="1" si="2"/>
        <v>41</v>
      </c>
      <c r="I21" t="s">
        <v>21</v>
      </c>
      <c r="J21" t="str">
        <f>_xlfn.XLOOKUP(I21,Area!$C$5:$C$20,Area!$B$5:$B$20)</f>
        <v>Tecnología</v>
      </c>
      <c r="K21">
        <f t="shared" ca="1" si="3"/>
        <v>10</v>
      </c>
      <c r="L21">
        <f>_xlfn.XLOOKUP(I21,Area!$C$5:$C$20,Area!$D$5:$D$20)</f>
        <v>600000</v>
      </c>
      <c r="M21" t="str">
        <f t="shared" ca="1" si="4"/>
        <v>Transferencia</v>
      </c>
      <c r="N21">
        <f t="shared" ca="1" si="5"/>
        <v>6000000</v>
      </c>
    </row>
    <row r="22" spans="1:14" x14ac:dyDescent="0.3">
      <c r="A22" s="1">
        <v>45296</v>
      </c>
      <c r="B22">
        <f t="shared" si="0"/>
        <v>2024</v>
      </c>
      <c r="C22" t="str">
        <f t="shared" si="1"/>
        <v>ENE</v>
      </c>
      <c r="D22" t="s">
        <v>49</v>
      </c>
      <c r="E22" t="s">
        <v>8</v>
      </c>
      <c r="F22" cm="1">
        <f t="array" ref="F22:G22">TRANSPOSE(VLOOKUP(E22,Colaborador2!$B$4:$D$11,{2;3},0))</f>
        <v>10394891</v>
      </c>
      <c r="G22" s="1">
        <v>31649</v>
      </c>
      <c r="H22" s="3">
        <f t="shared" ca="1" si="2"/>
        <v>38</v>
      </c>
      <c r="I22" t="s">
        <v>22</v>
      </c>
      <c r="J22" t="str">
        <f>_xlfn.XLOOKUP(I22,Area!$C$5:$C$20,Area!$B$5:$B$20)</f>
        <v>Tecnología</v>
      </c>
      <c r="K22">
        <f t="shared" ca="1" si="3"/>
        <v>5</v>
      </c>
      <c r="L22">
        <f>_xlfn.XLOOKUP(I22,Area!$C$5:$C$20,Area!$D$5:$D$20)</f>
        <v>500000</v>
      </c>
      <c r="M22" t="str">
        <f t="shared" ca="1" si="4"/>
        <v>Efectivo</v>
      </c>
      <c r="N22">
        <f t="shared" ca="1" si="5"/>
        <v>2500000</v>
      </c>
    </row>
    <row r="23" spans="1:14" x14ac:dyDescent="0.3">
      <c r="A23" s="1">
        <v>45296</v>
      </c>
      <c r="B23">
        <f t="shared" si="0"/>
        <v>2024</v>
      </c>
      <c r="C23" t="str">
        <f t="shared" si="1"/>
        <v>ENE</v>
      </c>
      <c r="D23" t="s">
        <v>49</v>
      </c>
      <c r="E23" t="s">
        <v>5</v>
      </c>
      <c r="F23" cm="1">
        <f t="array" ref="F23:G23">TRANSPOSE(VLOOKUP(E23,Colaborador2!$B$4:$D$11,{2;3},0))</f>
        <v>11239909</v>
      </c>
      <c r="G23" s="1">
        <v>32649</v>
      </c>
      <c r="H23" s="3">
        <f t="shared" ca="1" si="2"/>
        <v>35</v>
      </c>
      <c r="I23" t="s">
        <v>24</v>
      </c>
      <c r="J23" t="str">
        <f>_xlfn.XLOOKUP(I23,Area!$C$5:$C$20,Area!$B$5:$B$20)</f>
        <v>Textil</v>
      </c>
      <c r="K23">
        <f t="shared" ca="1" si="3"/>
        <v>6</v>
      </c>
      <c r="L23">
        <f>_xlfn.XLOOKUP(I23,Area!$C$5:$C$20,Area!$D$5:$D$20)</f>
        <v>100000</v>
      </c>
      <c r="M23" t="str">
        <f t="shared" ca="1" si="4"/>
        <v>Efectivo</v>
      </c>
      <c r="N23">
        <f t="shared" ca="1" si="5"/>
        <v>600000</v>
      </c>
    </row>
    <row r="24" spans="1:14" x14ac:dyDescent="0.3">
      <c r="A24" s="1">
        <v>45296</v>
      </c>
      <c r="B24">
        <f t="shared" si="0"/>
        <v>2024</v>
      </c>
      <c r="C24" t="str">
        <f t="shared" si="1"/>
        <v>ENE</v>
      </c>
      <c r="D24" t="s">
        <v>49</v>
      </c>
      <c r="E24" t="s">
        <v>67</v>
      </c>
      <c r="F24" cm="1">
        <f t="array" ref="F24:G24">TRANSPOSE(VLOOKUP(E24,Colaborador2!$B$4:$D$11,{2;3},0))</f>
        <v>11092256</v>
      </c>
      <c r="G24" s="1">
        <v>33649</v>
      </c>
      <c r="H24" s="3">
        <f t="shared" ca="1" si="2"/>
        <v>32</v>
      </c>
      <c r="I24" t="s">
        <v>25</v>
      </c>
      <c r="J24" t="str">
        <f>_xlfn.XLOOKUP(I24,Area!$C$5:$C$20,Area!$B$5:$B$20)</f>
        <v>Textil</v>
      </c>
      <c r="K24">
        <f t="shared" ca="1" si="3"/>
        <v>7</v>
      </c>
      <c r="L24">
        <f>_xlfn.XLOOKUP(I24,Area!$C$5:$C$20,Area!$D$5:$D$20)</f>
        <v>250000</v>
      </c>
      <c r="M24" t="str">
        <f t="shared" ca="1" si="4"/>
        <v>Credito</v>
      </c>
      <c r="N24">
        <f t="shared" ca="1" si="5"/>
        <v>1750000</v>
      </c>
    </row>
    <row r="25" spans="1:14" x14ac:dyDescent="0.3">
      <c r="A25" s="1">
        <v>45296</v>
      </c>
      <c r="B25">
        <f t="shared" si="0"/>
        <v>2024</v>
      </c>
      <c r="C25" t="str">
        <f t="shared" si="1"/>
        <v>ENE</v>
      </c>
      <c r="D25" t="s">
        <v>50</v>
      </c>
      <c r="E25" t="s">
        <v>3</v>
      </c>
      <c r="F25" cm="1">
        <f t="array" ref="F25:G25">TRANSPOSE(VLOOKUP(E25,Colaborador2!$B$4:$D$11,{2;3},0))</f>
        <v>10134809</v>
      </c>
      <c r="G25" s="1">
        <v>34649</v>
      </c>
      <c r="H25" s="3">
        <f t="shared" ca="1" si="2"/>
        <v>30</v>
      </c>
      <c r="I25" t="s">
        <v>26</v>
      </c>
      <c r="J25" t="str">
        <f>_xlfn.XLOOKUP(I25,Area!$C$5:$C$20,Area!$B$5:$B$20)</f>
        <v>Textil</v>
      </c>
      <c r="K25">
        <f t="shared" ca="1" si="3"/>
        <v>9</v>
      </c>
      <c r="L25">
        <f>_xlfn.XLOOKUP(I25,Area!$C$5:$C$20,Area!$D$5:$D$20)</f>
        <v>500000</v>
      </c>
      <c r="M25" t="str">
        <f t="shared" ca="1" si="4"/>
        <v>Efectivo</v>
      </c>
      <c r="N25">
        <f t="shared" ca="1" si="5"/>
        <v>4500000</v>
      </c>
    </row>
    <row r="26" spans="1:14" x14ac:dyDescent="0.3">
      <c r="A26" s="1">
        <v>45296</v>
      </c>
      <c r="B26">
        <f t="shared" si="0"/>
        <v>2024</v>
      </c>
      <c r="C26" t="str">
        <f t="shared" si="1"/>
        <v>ENE</v>
      </c>
      <c r="D26" t="s">
        <v>49</v>
      </c>
      <c r="E26" t="s">
        <v>66</v>
      </c>
      <c r="F26" cm="1">
        <f t="array" ref="F26:G26">TRANSPOSE(VLOOKUP(E26,Colaborador2!$B$4:$D$11,{2;3},0))</f>
        <v>11943522</v>
      </c>
      <c r="G26" s="1">
        <v>27649</v>
      </c>
      <c r="H26" s="3">
        <f t="shared" ca="1" si="2"/>
        <v>49</v>
      </c>
      <c r="I26" t="s">
        <v>27</v>
      </c>
      <c r="J26" t="str">
        <f>_xlfn.XLOOKUP(I26,Area!$C$5:$C$20,Area!$B$5:$B$20)</f>
        <v>Textil</v>
      </c>
      <c r="K26">
        <f t="shared" ca="1" si="3"/>
        <v>2</v>
      </c>
      <c r="L26">
        <f>_xlfn.XLOOKUP(I26,Area!$C$5:$C$20,Area!$D$5:$D$20)</f>
        <v>180000</v>
      </c>
      <c r="M26" t="str">
        <f t="shared" ca="1" si="4"/>
        <v>Credito</v>
      </c>
      <c r="N26">
        <f t="shared" ca="1" si="5"/>
        <v>360000</v>
      </c>
    </row>
    <row r="27" spans="1:14" x14ac:dyDescent="0.3">
      <c r="A27" s="1">
        <v>45299</v>
      </c>
      <c r="B27">
        <f t="shared" si="0"/>
        <v>2024</v>
      </c>
      <c r="C27" t="str">
        <f t="shared" si="1"/>
        <v>ENE</v>
      </c>
      <c r="D27" t="s">
        <v>49</v>
      </c>
      <c r="E27" t="s">
        <v>4</v>
      </c>
      <c r="F27" cm="1">
        <f t="array" ref="F27:G27">TRANSPOSE(VLOOKUP(E27,Colaborador2!$B$4:$D$11,{2;3},0))</f>
        <v>10086615</v>
      </c>
      <c r="G27" s="1">
        <v>28649</v>
      </c>
      <c r="H27" s="3">
        <f t="shared" ca="1" si="2"/>
        <v>46</v>
      </c>
      <c r="I27" t="s">
        <v>28</v>
      </c>
      <c r="J27" t="str">
        <f>_xlfn.XLOOKUP(I27,Area!$C$5:$C$20,Area!$B$5:$B$20)</f>
        <v>Textil</v>
      </c>
      <c r="K27">
        <f t="shared" ca="1" si="3"/>
        <v>8</v>
      </c>
      <c r="L27">
        <f>_xlfn.XLOOKUP(I27,Area!$C$5:$C$20,Area!$D$5:$D$20)</f>
        <v>80000</v>
      </c>
      <c r="M27" t="str">
        <f t="shared" ca="1" si="4"/>
        <v>Credito</v>
      </c>
      <c r="N27">
        <f t="shared" ca="1" si="5"/>
        <v>640000</v>
      </c>
    </row>
    <row r="28" spans="1:14" x14ac:dyDescent="0.3">
      <c r="A28" s="1">
        <v>45299</v>
      </c>
      <c r="B28">
        <f t="shared" si="0"/>
        <v>2024</v>
      </c>
      <c r="C28" t="str">
        <f t="shared" si="1"/>
        <v>ENE</v>
      </c>
      <c r="D28" t="s">
        <v>50</v>
      </c>
      <c r="E28" t="s">
        <v>2</v>
      </c>
      <c r="F28" cm="1">
        <f t="array" ref="F28:G28">TRANSPOSE(VLOOKUP(E28,Colaborador2!$B$4:$D$11,{2;3},0))</f>
        <v>11186573</v>
      </c>
      <c r="G28" s="1">
        <v>29649</v>
      </c>
      <c r="H28" s="3">
        <f t="shared" ca="1" si="2"/>
        <v>43</v>
      </c>
      <c r="I28" t="s">
        <v>30</v>
      </c>
      <c r="J28" t="str">
        <f>_xlfn.XLOOKUP(I28,Area!$C$5:$C$20,Area!$B$5:$B$20)</f>
        <v>Muebles</v>
      </c>
      <c r="K28">
        <f t="shared" ca="1" si="3"/>
        <v>9</v>
      </c>
      <c r="L28">
        <f>_xlfn.XLOOKUP(I28,Area!$C$5:$C$20,Area!$D$5:$D$20)</f>
        <v>600000</v>
      </c>
      <c r="M28" t="str">
        <f t="shared" ca="1" si="4"/>
        <v>Transferencia</v>
      </c>
      <c r="N28">
        <f t="shared" ca="1" si="5"/>
        <v>5400000</v>
      </c>
    </row>
    <row r="29" spans="1:14" x14ac:dyDescent="0.3">
      <c r="A29" s="1">
        <v>45299</v>
      </c>
      <c r="B29">
        <f t="shared" si="0"/>
        <v>2024</v>
      </c>
      <c r="C29" t="str">
        <f t="shared" si="1"/>
        <v>ENE</v>
      </c>
      <c r="D29" t="s">
        <v>49</v>
      </c>
      <c r="E29" t="s">
        <v>10</v>
      </c>
      <c r="F29" cm="1">
        <f t="array" ref="F29:G29">TRANSPOSE(VLOOKUP(E29,Colaborador2!$B$4:$D$11,{2;3},0))</f>
        <v>10862722</v>
      </c>
      <c r="G29" s="1">
        <v>30649</v>
      </c>
      <c r="H29" s="3">
        <f t="shared" ca="1" si="2"/>
        <v>41</v>
      </c>
      <c r="I29" t="s">
        <v>31</v>
      </c>
      <c r="J29" t="str">
        <f>_xlfn.XLOOKUP(I29,Area!$C$5:$C$20,Area!$B$5:$B$20)</f>
        <v>Muebles</v>
      </c>
      <c r="K29">
        <f t="shared" ca="1" si="3"/>
        <v>4</v>
      </c>
      <c r="L29">
        <f>_xlfn.XLOOKUP(I29,Area!$C$5:$C$20,Area!$D$5:$D$20)</f>
        <v>200000</v>
      </c>
      <c r="M29" t="str">
        <f t="shared" ca="1" si="4"/>
        <v>Credito</v>
      </c>
      <c r="N29">
        <f t="shared" ca="1" si="5"/>
        <v>800000</v>
      </c>
    </row>
    <row r="30" spans="1:14" x14ac:dyDescent="0.3">
      <c r="A30" s="1">
        <v>45299</v>
      </c>
      <c r="B30">
        <f t="shared" si="0"/>
        <v>2024</v>
      </c>
      <c r="C30" t="str">
        <f t="shared" si="1"/>
        <v>ENE</v>
      </c>
      <c r="D30" t="s">
        <v>49</v>
      </c>
      <c r="E30" t="s">
        <v>8</v>
      </c>
      <c r="F30" cm="1">
        <f t="array" ref="F30:G30">TRANSPOSE(VLOOKUP(E30,Colaborador2!$B$4:$D$11,{2;3},0))</f>
        <v>10394891</v>
      </c>
      <c r="G30" s="1">
        <v>31649</v>
      </c>
      <c r="H30" s="3">
        <f t="shared" ca="1" si="2"/>
        <v>38</v>
      </c>
      <c r="I30" t="s">
        <v>32</v>
      </c>
      <c r="J30" t="str">
        <f>_xlfn.XLOOKUP(I30,Area!$C$5:$C$20,Area!$B$5:$B$20)</f>
        <v>Muebles</v>
      </c>
      <c r="K30">
        <f t="shared" ca="1" si="3"/>
        <v>2</v>
      </c>
      <c r="L30">
        <f>_xlfn.XLOOKUP(I30,Area!$C$5:$C$20,Area!$D$5:$D$20)</f>
        <v>550000</v>
      </c>
      <c r="M30" t="str">
        <f t="shared" ca="1" si="4"/>
        <v>Credito</v>
      </c>
      <c r="N30">
        <f t="shared" ca="1" si="5"/>
        <v>1100000</v>
      </c>
    </row>
    <row r="31" spans="1:14" x14ac:dyDescent="0.3">
      <c r="A31" s="1">
        <v>45299</v>
      </c>
      <c r="B31">
        <f t="shared" si="0"/>
        <v>2024</v>
      </c>
      <c r="C31" t="str">
        <f t="shared" si="1"/>
        <v>ENE</v>
      </c>
      <c r="D31" t="s">
        <v>68</v>
      </c>
      <c r="E31" t="s">
        <v>5</v>
      </c>
      <c r="F31" cm="1">
        <f t="array" ref="F31:G31">TRANSPOSE(VLOOKUP(E31,Colaborador2!$B$4:$D$11,{2;3},0))</f>
        <v>11239909</v>
      </c>
      <c r="G31" s="1">
        <v>32649</v>
      </c>
      <c r="H31" s="3">
        <f t="shared" ca="1" si="2"/>
        <v>35</v>
      </c>
      <c r="I31" t="s">
        <v>33</v>
      </c>
      <c r="J31" t="str">
        <f>_xlfn.XLOOKUP(I31,Area!$C$5:$C$20,Area!$B$5:$B$20)</f>
        <v>Muebles</v>
      </c>
      <c r="K31">
        <f t="shared" ca="1" si="3"/>
        <v>5</v>
      </c>
      <c r="L31">
        <f>_xlfn.XLOOKUP(I31,Area!$C$5:$C$20,Area!$D$5:$D$20)</f>
        <v>2300000</v>
      </c>
      <c r="M31" t="str">
        <f t="shared" ca="1" si="4"/>
        <v>Transferencia</v>
      </c>
      <c r="N31">
        <f t="shared" ca="1" si="5"/>
        <v>11500000</v>
      </c>
    </row>
    <row r="32" spans="1:14" x14ac:dyDescent="0.3">
      <c r="A32" s="1">
        <v>45300</v>
      </c>
      <c r="B32">
        <f t="shared" si="0"/>
        <v>2024</v>
      </c>
      <c r="C32" t="str">
        <f t="shared" si="1"/>
        <v>ENE</v>
      </c>
      <c r="D32" t="s">
        <v>68</v>
      </c>
      <c r="E32" t="s">
        <v>67</v>
      </c>
      <c r="F32" cm="1">
        <f t="array" ref="F32:G32">TRANSPOSE(VLOOKUP(E32,Colaborador2!$B$4:$D$11,{2;3},0))</f>
        <v>11092256</v>
      </c>
      <c r="G32" s="1">
        <v>33649</v>
      </c>
      <c r="H32" s="3">
        <f t="shared" ca="1" si="2"/>
        <v>32</v>
      </c>
      <c r="I32" t="s">
        <v>34</v>
      </c>
      <c r="J32" t="str">
        <f>_xlfn.XLOOKUP(I32,Area!$C$5:$C$20,Area!$B$5:$B$20)</f>
        <v>Muebles</v>
      </c>
      <c r="K32">
        <f t="shared" ca="1" si="3"/>
        <v>5</v>
      </c>
      <c r="L32">
        <f>_xlfn.XLOOKUP(I32,Area!$C$5:$C$20,Area!$D$5:$D$20)</f>
        <v>3200000</v>
      </c>
      <c r="M32" t="str">
        <f t="shared" ca="1" si="4"/>
        <v>Credito</v>
      </c>
      <c r="N32">
        <f t="shared" ca="1" si="5"/>
        <v>16000000</v>
      </c>
    </row>
    <row r="33" spans="1:14" x14ac:dyDescent="0.3">
      <c r="A33" s="1">
        <v>45300</v>
      </c>
      <c r="B33">
        <f t="shared" si="0"/>
        <v>2024</v>
      </c>
      <c r="C33" t="str">
        <f t="shared" si="1"/>
        <v>ENE</v>
      </c>
      <c r="D33" t="s">
        <v>68</v>
      </c>
      <c r="E33" t="s">
        <v>3</v>
      </c>
      <c r="F33" cm="1">
        <f t="array" ref="F33:G33">TRANSPOSE(VLOOKUP(E33,Colaborador2!$B$4:$D$11,{2;3},0))</f>
        <v>10134809</v>
      </c>
      <c r="G33" s="1">
        <v>34649</v>
      </c>
      <c r="H33" s="3">
        <f t="shared" ca="1" si="2"/>
        <v>30</v>
      </c>
      <c r="I33" t="s">
        <v>35</v>
      </c>
      <c r="J33" t="str">
        <f>_xlfn.XLOOKUP(I33,Area!$C$5:$C$20,Area!$B$5:$B$20)</f>
        <v>Muebles</v>
      </c>
      <c r="K33">
        <f t="shared" ca="1" si="3"/>
        <v>7</v>
      </c>
      <c r="L33">
        <f>_xlfn.XLOOKUP(I33,Area!$C$5:$C$20,Area!$D$5:$D$20)</f>
        <v>1500000</v>
      </c>
      <c r="M33" t="str">
        <f t="shared" ca="1" si="4"/>
        <v>Transferencia</v>
      </c>
      <c r="N33">
        <f t="shared" ca="1" si="5"/>
        <v>10500000</v>
      </c>
    </row>
    <row r="34" spans="1:14" x14ac:dyDescent="0.3">
      <c r="A34" s="1">
        <v>45300</v>
      </c>
      <c r="B34">
        <f t="shared" si="0"/>
        <v>2024</v>
      </c>
      <c r="C34" t="str">
        <f t="shared" si="1"/>
        <v>ENE</v>
      </c>
      <c r="D34" t="s">
        <v>49</v>
      </c>
      <c r="E34" t="s">
        <v>66</v>
      </c>
      <c r="F34" cm="1">
        <f t="array" ref="F34:G34">TRANSPOSE(VLOOKUP(E34,Colaborador2!$B$4:$D$11,{2;3},0))</f>
        <v>11943522</v>
      </c>
      <c r="G34" s="1">
        <v>27649</v>
      </c>
      <c r="H34" s="3">
        <f t="shared" ca="1" si="2"/>
        <v>49</v>
      </c>
      <c r="I34" t="s">
        <v>18</v>
      </c>
      <c r="J34" t="str">
        <f>_xlfn.XLOOKUP(I34,Area!$C$5:$C$20,Area!$B$5:$B$20)</f>
        <v>Tecnología</v>
      </c>
      <c r="K34">
        <f t="shared" ca="1" si="3"/>
        <v>2</v>
      </c>
      <c r="L34">
        <f>_xlfn.XLOOKUP(I34,Area!$C$5:$C$20,Area!$D$5:$D$20)</f>
        <v>2000000</v>
      </c>
      <c r="M34" t="str">
        <f t="shared" ca="1" si="4"/>
        <v>Credito</v>
      </c>
      <c r="N34">
        <f t="shared" ca="1" si="5"/>
        <v>4000000</v>
      </c>
    </row>
    <row r="35" spans="1:14" x14ac:dyDescent="0.3">
      <c r="A35" s="1">
        <v>45300</v>
      </c>
      <c r="B35">
        <f t="shared" si="0"/>
        <v>2024</v>
      </c>
      <c r="C35" t="str">
        <f t="shared" si="1"/>
        <v>ENE</v>
      </c>
      <c r="D35" t="s">
        <v>68</v>
      </c>
      <c r="E35" t="s">
        <v>4</v>
      </c>
      <c r="F35" cm="1">
        <f t="array" ref="F35:G35">TRANSPOSE(VLOOKUP(E35,Colaborador2!$B$4:$D$11,{2;3},0))</f>
        <v>10086615</v>
      </c>
      <c r="G35" s="1">
        <v>28649</v>
      </c>
      <c r="H35" s="3">
        <f t="shared" ca="1" si="2"/>
        <v>46</v>
      </c>
      <c r="I35" t="s">
        <v>19</v>
      </c>
      <c r="J35" t="str">
        <f>_xlfn.XLOOKUP(I35,Area!$C$5:$C$20,Area!$B$5:$B$20)</f>
        <v>Tecnología</v>
      </c>
      <c r="K35">
        <f t="shared" ca="1" si="3"/>
        <v>5</v>
      </c>
      <c r="L35">
        <f>_xlfn.XLOOKUP(I35,Area!$C$5:$C$20,Area!$D$5:$D$20)</f>
        <v>4000000</v>
      </c>
      <c r="M35" t="str">
        <f t="shared" ca="1" si="4"/>
        <v>Transferencia</v>
      </c>
      <c r="N35">
        <f t="shared" ca="1" si="5"/>
        <v>20000000</v>
      </c>
    </row>
    <row r="36" spans="1:14" x14ac:dyDescent="0.3">
      <c r="A36" s="1">
        <v>45300</v>
      </c>
      <c r="B36">
        <f t="shared" si="0"/>
        <v>2024</v>
      </c>
      <c r="C36" t="str">
        <f t="shared" si="1"/>
        <v>ENE</v>
      </c>
      <c r="D36" t="s">
        <v>49</v>
      </c>
      <c r="E36" t="s">
        <v>2</v>
      </c>
      <c r="F36" cm="1">
        <f t="array" ref="F36:G36">TRANSPOSE(VLOOKUP(E36,Colaborador2!$B$4:$D$11,{2;3},0))</f>
        <v>11186573</v>
      </c>
      <c r="G36" s="1">
        <v>29649</v>
      </c>
      <c r="H36" s="3">
        <f t="shared" ca="1" si="2"/>
        <v>43</v>
      </c>
      <c r="I36" t="s">
        <v>20</v>
      </c>
      <c r="J36" t="str">
        <f>_xlfn.XLOOKUP(I36,Area!$C$5:$C$20,Area!$B$5:$B$20)</f>
        <v>Tecnología</v>
      </c>
      <c r="K36">
        <f t="shared" ca="1" si="3"/>
        <v>5</v>
      </c>
      <c r="L36">
        <f>_xlfn.XLOOKUP(I36,Area!$C$5:$C$20,Area!$D$5:$D$20)</f>
        <v>800000</v>
      </c>
      <c r="M36" t="str">
        <f t="shared" ca="1" si="4"/>
        <v>Efectivo</v>
      </c>
      <c r="N36">
        <f t="shared" ca="1" si="5"/>
        <v>4000000</v>
      </c>
    </row>
    <row r="37" spans="1:14" x14ac:dyDescent="0.3">
      <c r="A37" s="1">
        <v>45301</v>
      </c>
      <c r="B37">
        <f t="shared" si="0"/>
        <v>2024</v>
      </c>
      <c r="C37" t="str">
        <f t="shared" si="1"/>
        <v>ENE</v>
      </c>
      <c r="D37" t="s">
        <v>50</v>
      </c>
      <c r="E37" t="s">
        <v>10</v>
      </c>
      <c r="F37" cm="1">
        <f t="array" ref="F37:G37">TRANSPOSE(VLOOKUP(E37,Colaborador2!$B$4:$D$11,{2;3},0))</f>
        <v>10862722</v>
      </c>
      <c r="G37" s="1">
        <v>30649</v>
      </c>
      <c r="H37" s="3">
        <f t="shared" ca="1" si="2"/>
        <v>41</v>
      </c>
      <c r="I37" t="s">
        <v>21</v>
      </c>
      <c r="J37" t="str">
        <f>_xlfn.XLOOKUP(I37,Area!$C$5:$C$20,Area!$B$5:$B$20)</f>
        <v>Tecnología</v>
      </c>
      <c r="K37">
        <f t="shared" ca="1" si="3"/>
        <v>2</v>
      </c>
      <c r="L37">
        <f>_xlfn.XLOOKUP(I37,Area!$C$5:$C$20,Area!$D$5:$D$20)</f>
        <v>600000</v>
      </c>
      <c r="M37" t="str">
        <f t="shared" ca="1" si="4"/>
        <v>Efectivo</v>
      </c>
      <c r="N37">
        <f t="shared" ca="1" si="5"/>
        <v>1200000</v>
      </c>
    </row>
    <row r="38" spans="1:14" x14ac:dyDescent="0.3">
      <c r="A38" s="1">
        <v>45301</v>
      </c>
      <c r="B38">
        <f t="shared" si="0"/>
        <v>2024</v>
      </c>
      <c r="C38" t="str">
        <f t="shared" si="1"/>
        <v>ENE</v>
      </c>
      <c r="D38" t="s">
        <v>49</v>
      </c>
      <c r="E38" t="s">
        <v>8</v>
      </c>
      <c r="F38" cm="1">
        <f t="array" ref="F38:G38">TRANSPOSE(VLOOKUP(E38,Colaborador2!$B$4:$D$11,{2;3},0))</f>
        <v>10394891</v>
      </c>
      <c r="G38" s="1">
        <v>31649</v>
      </c>
      <c r="H38" s="3">
        <f t="shared" ca="1" si="2"/>
        <v>38</v>
      </c>
      <c r="I38" t="s">
        <v>22</v>
      </c>
      <c r="J38" t="str">
        <f>_xlfn.XLOOKUP(I38,Area!$C$5:$C$20,Area!$B$5:$B$20)</f>
        <v>Tecnología</v>
      </c>
      <c r="K38">
        <f t="shared" ca="1" si="3"/>
        <v>6</v>
      </c>
      <c r="L38">
        <f>_xlfn.XLOOKUP(I38,Area!$C$5:$C$20,Area!$D$5:$D$20)</f>
        <v>500000</v>
      </c>
      <c r="M38" t="str">
        <f t="shared" ca="1" si="4"/>
        <v>Credito</v>
      </c>
      <c r="N38">
        <f t="shared" ca="1" si="5"/>
        <v>3000000</v>
      </c>
    </row>
    <row r="39" spans="1:14" x14ac:dyDescent="0.3">
      <c r="A39" s="1">
        <v>45301</v>
      </c>
      <c r="B39">
        <f t="shared" si="0"/>
        <v>2024</v>
      </c>
      <c r="C39" t="str">
        <f t="shared" si="1"/>
        <v>ENE</v>
      </c>
      <c r="D39" t="s">
        <v>68</v>
      </c>
      <c r="E39" t="s">
        <v>5</v>
      </c>
      <c r="F39" cm="1">
        <f t="array" ref="F39:G39">TRANSPOSE(VLOOKUP(E39,Colaborador2!$B$4:$D$11,{2;3},0))</f>
        <v>11239909</v>
      </c>
      <c r="G39" s="1">
        <v>32649</v>
      </c>
      <c r="H39" s="3">
        <f t="shared" ca="1" si="2"/>
        <v>35</v>
      </c>
      <c r="I39" t="s">
        <v>24</v>
      </c>
      <c r="J39" t="str">
        <f>_xlfn.XLOOKUP(I39,Area!$C$5:$C$20,Area!$B$5:$B$20)</f>
        <v>Textil</v>
      </c>
      <c r="K39">
        <f t="shared" ca="1" si="3"/>
        <v>4</v>
      </c>
      <c r="L39">
        <f>_xlfn.XLOOKUP(I39,Area!$C$5:$C$20,Area!$D$5:$D$20)</f>
        <v>100000</v>
      </c>
      <c r="M39" t="str">
        <f t="shared" ca="1" si="4"/>
        <v>Credito</v>
      </c>
      <c r="N39">
        <f t="shared" ca="1" si="5"/>
        <v>400000</v>
      </c>
    </row>
    <row r="40" spans="1:14" x14ac:dyDescent="0.3">
      <c r="A40" s="1">
        <v>45301</v>
      </c>
      <c r="B40">
        <f t="shared" si="0"/>
        <v>2024</v>
      </c>
      <c r="C40" t="str">
        <f t="shared" si="1"/>
        <v>ENE</v>
      </c>
      <c r="D40" t="s">
        <v>49</v>
      </c>
      <c r="E40" t="s">
        <v>67</v>
      </c>
      <c r="F40" cm="1">
        <f t="array" ref="F40:G40">TRANSPOSE(VLOOKUP(E40,Colaborador2!$B$4:$D$11,{2;3},0))</f>
        <v>11092256</v>
      </c>
      <c r="G40" s="1">
        <v>33649</v>
      </c>
      <c r="H40" s="3">
        <f t="shared" ca="1" si="2"/>
        <v>32</v>
      </c>
      <c r="I40" t="s">
        <v>25</v>
      </c>
      <c r="J40" t="str">
        <f>_xlfn.XLOOKUP(I40,Area!$C$5:$C$20,Area!$B$5:$B$20)</f>
        <v>Textil</v>
      </c>
      <c r="K40">
        <f t="shared" ca="1" si="3"/>
        <v>2</v>
      </c>
      <c r="L40">
        <f>_xlfn.XLOOKUP(I40,Area!$C$5:$C$20,Area!$D$5:$D$20)</f>
        <v>250000</v>
      </c>
      <c r="M40" t="str">
        <f t="shared" ca="1" si="4"/>
        <v>Efectivo</v>
      </c>
      <c r="N40">
        <f t="shared" ca="1" si="5"/>
        <v>500000</v>
      </c>
    </row>
    <row r="41" spans="1:14" x14ac:dyDescent="0.3">
      <c r="A41" s="1">
        <v>45301</v>
      </c>
      <c r="B41">
        <f t="shared" si="0"/>
        <v>2024</v>
      </c>
      <c r="C41" t="str">
        <f t="shared" si="1"/>
        <v>ENE</v>
      </c>
      <c r="D41" t="s">
        <v>50</v>
      </c>
      <c r="E41" t="s">
        <v>3</v>
      </c>
      <c r="F41" cm="1">
        <f t="array" ref="F41:G41">TRANSPOSE(VLOOKUP(E41,Colaborador2!$B$4:$D$11,{2;3},0))</f>
        <v>10134809</v>
      </c>
      <c r="G41" s="1">
        <v>34649</v>
      </c>
      <c r="H41" s="3">
        <f t="shared" ca="1" si="2"/>
        <v>30</v>
      </c>
      <c r="I41" t="s">
        <v>26</v>
      </c>
      <c r="J41" t="str">
        <f>_xlfn.XLOOKUP(I41,Area!$C$5:$C$20,Area!$B$5:$B$20)</f>
        <v>Textil</v>
      </c>
      <c r="K41">
        <f t="shared" ca="1" si="3"/>
        <v>7</v>
      </c>
      <c r="L41">
        <f>_xlfn.XLOOKUP(I41,Area!$C$5:$C$20,Area!$D$5:$D$20)</f>
        <v>500000</v>
      </c>
      <c r="M41" t="str">
        <f t="shared" ca="1" si="4"/>
        <v>Efectivo</v>
      </c>
      <c r="N41">
        <f t="shared" ca="1" si="5"/>
        <v>3500000</v>
      </c>
    </row>
    <row r="42" spans="1:14" x14ac:dyDescent="0.3">
      <c r="A42" s="1">
        <v>45302</v>
      </c>
      <c r="B42">
        <f t="shared" si="0"/>
        <v>2024</v>
      </c>
      <c r="C42" t="str">
        <f t="shared" si="1"/>
        <v>ENE</v>
      </c>
      <c r="D42" t="s">
        <v>50</v>
      </c>
      <c r="E42" t="s">
        <v>66</v>
      </c>
      <c r="F42" cm="1">
        <f t="array" ref="F42:G42">TRANSPOSE(VLOOKUP(E42,Colaborador2!$B$4:$D$11,{2;3},0))</f>
        <v>11943522</v>
      </c>
      <c r="G42" s="1">
        <v>27649</v>
      </c>
      <c r="H42" s="3">
        <f t="shared" ca="1" si="2"/>
        <v>49</v>
      </c>
      <c r="I42" t="s">
        <v>27</v>
      </c>
      <c r="J42" t="str">
        <f>_xlfn.XLOOKUP(I42,Area!$C$5:$C$20,Area!$B$5:$B$20)</f>
        <v>Textil</v>
      </c>
      <c r="K42">
        <f t="shared" ca="1" si="3"/>
        <v>3</v>
      </c>
      <c r="L42">
        <f>_xlfn.XLOOKUP(I42,Area!$C$5:$C$20,Area!$D$5:$D$20)</f>
        <v>180000</v>
      </c>
      <c r="M42" t="str">
        <f t="shared" ca="1" si="4"/>
        <v>Transferencia</v>
      </c>
      <c r="N42">
        <f t="shared" ca="1" si="5"/>
        <v>540000</v>
      </c>
    </row>
    <row r="43" spans="1:14" x14ac:dyDescent="0.3">
      <c r="A43" s="1">
        <v>45302</v>
      </c>
      <c r="B43">
        <f t="shared" si="0"/>
        <v>2024</v>
      </c>
      <c r="C43" t="str">
        <f t="shared" si="1"/>
        <v>ENE</v>
      </c>
      <c r="D43" t="s">
        <v>50</v>
      </c>
      <c r="E43" t="s">
        <v>4</v>
      </c>
      <c r="F43" cm="1">
        <f t="array" ref="F43:G43">TRANSPOSE(VLOOKUP(E43,Colaborador2!$B$4:$D$11,{2;3},0))</f>
        <v>10086615</v>
      </c>
      <c r="G43" s="1">
        <v>28649</v>
      </c>
      <c r="H43" s="3">
        <f t="shared" ca="1" si="2"/>
        <v>46</v>
      </c>
      <c r="I43" t="s">
        <v>28</v>
      </c>
      <c r="J43" t="str">
        <f>_xlfn.XLOOKUP(I43,Area!$C$5:$C$20,Area!$B$5:$B$20)</f>
        <v>Textil</v>
      </c>
      <c r="K43">
        <f t="shared" ca="1" si="3"/>
        <v>7</v>
      </c>
      <c r="L43">
        <f>_xlfn.XLOOKUP(I43,Area!$C$5:$C$20,Area!$D$5:$D$20)</f>
        <v>80000</v>
      </c>
      <c r="M43" t="str">
        <f t="shared" ca="1" si="4"/>
        <v>Transferencia</v>
      </c>
      <c r="N43">
        <f t="shared" ca="1" si="5"/>
        <v>560000</v>
      </c>
    </row>
    <row r="44" spans="1:14" x14ac:dyDescent="0.3">
      <c r="A44" s="1">
        <v>45302</v>
      </c>
      <c r="B44">
        <f t="shared" si="0"/>
        <v>2024</v>
      </c>
      <c r="C44" t="str">
        <f t="shared" si="1"/>
        <v>ENE</v>
      </c>
      <c r="D44" t="s">
        <v>49</v>
      </c>
      <c r="E44" t="s">
        <v>2</v>
      </c>
      <c r="F44" cm="1">
        <f t="array" ref="F44:G44">TRANSPOSE(VLOOKUP(E44,Colaborador2!$B$4:$D$11,{2;3},0))</f>
        <v>11186573</v>
      </c>
      <c r="G44" s="1">
        <v>29649</v>
      </c>
      <c r="H44" s="3">
        <f t="shared" ca="1" si="2"/>
        <v>43</v>
      </c>
      <c r="I44" t="s">
        <v>30</v>
      </c>
      <c r="J44" t="str">
        <f>_xlfn.XLOOKUP(I44,Area!$C$5:$C$20,Area!$B$5:$B$20)</f>
        <v>Muebles</v>
      </c>
      <c r="K44">
        <f t="shared" ca="1" si="3"/>
        <v>10</v>
      </c>
      <c r="L44">
        <f>_xlfn.XLOOKUP(I44,Area!$C$5:$C$20,Area!$D$5:$D$20)</f>
        <v>600000</v>
      </c>
      <c r="M44" t="str">
        <f t="shared" ca="1" si="4"/>
        <v>Efectivo</v>
      </c>
      <c r="N44">
        <f t="shared" ca="1" si="5"/>
        <v>6000000</v>
      </c>
    </row>
    <row r="45" spans="1:14" x14ac:dyDescent="0.3">
      <c r="A45" s="1">
        <v>45302</v>
      </c>
      <c r="B45">
        <f t="shared" si="0"/>
        <v>2024</v>
      </c>
      <c r="C45" t="str">
        <f t="shared" si="1"/>
        <v>ENE</v>
      </c>
      <c r="D45" t="s">
        <v>68</v>
      </c>
      <c r="E45" t="s">
        <v>10</v>
      </c>
      <c r="F45" cm="1">
        <f t="array" ref="F45:G45">TRANSPOSE(VLOOKUP(E45,Colaborador2!$B$4:$D$11,{2;3},0))</f>
        <v>10862722</v>
      </c>
      <c r="G45" s="1">
        <v>30649</v>
      </c>
      <c r="H45" s="3">
        <f t="shared" ca="1" si="2"/>
        <v>41</v>
      </c>
      <c r="I45" t="s">
        <v>31</v>
      </c>
      <c r="J45" t="str">
        <f>_xlfn.XLOOKUP(I45,Area!$C$5:$C$20,Area!$B$5:$B$20)</f>
        <v>Muebles</v>
      </c>
      <c r="K45">
        <f t="shared" ca="1" si="3"/>
        <v>7</v>
      </c>
      <c r="L45">
        <f>_xlfn.XLOOKUP(I45,Area!$C$5:$C$20,Area!$D$5:$D$20)</f>
        <v>200000</v>
      </c>
      <c r="M45" t="str">
        <f t="shared" ca="1" si="4"/>
        <v>Efectivo</v>
      </c>
      <c r="N45">
        <f t="shared" ca="1" si="5"/>
        <v>1400000</v>
      </c>
    </row>
    <row r="46" spans="1:14" x14ac:dyDescent="0.3">
      <c r="A46" s="1">
        <v>45302</v>
      </c>
      <c r="B46">
        <f t="shared" si="0"/>
        <v>2024</v>
      </c>
      <c r="C46" t="str">
        <f t="shared" si="1"/>
        <v>ENE</v>
      </c>
      <c r="D46" t="s">
        <v>50</v>
      </c>
      <c r="E46" t="s">
        <v>8</v>
      </c>
      <c r="F46" cm="1">
        <f t="array" ref="F46:G46">TRANSPOSE(VLOOKUP(E46,Colaborador2!$B$4:$D$11,{2;3},0))</f>
        <v>10394891</v>
      </c>
      <c r="G46" s="1">
        <v>31649</v>
      </c>
      <c r="H46" s="3">
        <f t="shared" ca="1" si="2"/>
        <v>38</v>
      </c>
      <c r="I46" t="s">
        <v>32</v>
      </c>
      <c r="J46" t="str">
        <f>_xlfn.XLOOKUP(I46,Area!$C$5:$C$20,Area!$B$5:$B$20)</f>
        <v>Muebles</v>
      </c>
      <c r="K46">
        <f t="shared" ca="1" si="3"/>
        <v>5</v>
      </c>
      <c r="L46">
        <f>_xlfn.XLOOKUP(I46,Area!$C$5:$C$20,Area!$D$5:$D$20)</f>
        <v>550000</v>
      </c>
      <c r="M46" t="str">
        <f t="shared" ca="1" si="4"/>
        <v>Efectivo</v>
      </c>
      <c r="N46">
        <f t="shared" ca="1" si="5"/>
        <v>2750000</v>
      </c>
    </row>
    <row r="47" spans="1:14" x14ac:dyDescent="0.3">
      <c r="A47" s="1">
        <v>45303</v>
      </c>
      <c r="B47">
        <f t="shared" si="0"/>
        <v>2024</v>
      </c>
      <c r="C47" t="str">
        <f t="shared" si="1"/>
        <v>ENE</v>
      </c>
      <c r="D47" t="s">
        <v>50</v>
      </c>
      <c r="E47" t="s">
        <v>5</v>
      </c>
      <c r="F47" cm="1">
        <f t="array" ref="F47:G47">TRANSPOSE(VLOOKUP(E47,Colaborador2!$B$4:$D$11,{2;3},0))</f>
        <v>11239909</v>
      </c>
      <c r="G47" s="1">
        <v>32649</v>
      </c>
      <c r="H47" s="3">
        <f t="shared" ca="1" si="2"/>
        <v>35</v>
      </c>
      <c r="I47" t="s">
        <v>33</v>
      </c>
      <c r="J47" t="str">
        <f>_xlfn.XLOOKUP(I47,Area!$C$5:$C$20,Area!$B$5:$B$20)</f>
        <v>Muebles</v>
      </c>
      <c r="K47">
        <f t="shared" ca="1" si="3"/>
        <v>5</v>
      </c>
      <c r="L47">
        <f>_xlfn.XLOOKUP(I47,Area!$C$5:$C$20,Area!$D$5:$D$20)</f>
        <v>2300000</v>
      </c>
      <c r="M47" t="str">
        <f t="shared" ca="1" si="4"/>
        <v>Credito</v>
      </c>
      <c r="N47">
        <f t="shared" ca="1" si="5"/>
        <v>11500000</v>
      </c>
    </row>
    <row r="48" spans="1:14" x14ac:dyDescent="0.3">
      <c r="A48" s="1">
        <v>45303</v>
      </c>
      <c r="B48">
        <f t="shared" si="0"/>
        <v>2024</v>
      </c>
      <c r="C48" t="str">
        <f t="shared" si="1"/>
        <v>ENE</v>
      </c>
      <c r="D48" t="s">
        <v>68</v>
      </c>
      <c r="E48" t="s">
        <v>67</v>
      </c>
      <c r="F48" cm="1">
        <f t="array" ref="F48:G48">TRANSPOSE(VLOOKUP(E48,Colaborador2!$B$4:$D$11,{2;3},0))</f>
        <v>11092256</v>
      </c>
      <c r="G48" s="1">
        <v>33649</v>
      </c>
      <c r="H48" s="3">
        <f t="shared" ca="1" si="2"/>
        <v>32</v>
      </c>
      <c r="I48" t="s">
        <v>34</v>
      </c>
      <c r="J48" t="str">
        <f>_xlfn.XLOOKUP(I48,Area!$C$5:$C$20,Area!$B$5:$B$20)</f>
        <v>Muebles</v>
      </c>
      <c r="K48">
        <f t="shared" ca="1" si="3"/>
        <v>5</v>
      </c>
      <c r="L48">
        <f>_xlfn.XLOOKUP(I48,Area!$C$5:$C$20,Area!$D$5:$D$20)</f>
        <v>3200000</v>
      </c>
      <c r="M48" t="str">
        <f t="shared" ca="1" si="4"/>
        <v>Efectivo</v>
      </c>
      <c r="N48">
        <f t="shared" ca="1" si="5"/>
        <v>16000000</v>
      </c>
    </row>
    <row r="49" spans="1:14" x14ac:dyDescent="0.3">
      <c r="A49" s="1">
        <v>45303</v>
      </c>
      <c r="B49">
        <f t="shared" si="0"/>
        <v>2024</v>
      </c>
      <c r="C49" t="str">
        <f t="shared" si="1"/>
        <v>ENE</v>
      </c>
      <c r="D49" t="s">
        <v>49</v>
      </c>
      <c r="E49" t="s">
        <v>3</v>
      </c>
      <c r="F49" cm="1">
        <f t="array" ref="F49:G49">TRANSPOSE(VLOOKUP(E49,Colaborador2!$B$4:$D$11,{2;3},0))</f>
        <v>10134809</v>
      </c>
      <c r="G49" s="1">
        <v>34649</v>
      </c>
      <c r="H49" s="3">
        <f t="shared" ca="1" si="2"/>
        <v>30</v>
      </c>
      <c r="I49" t="s">
        <v>35</v>
      </c>
      <c r="J49" t="str">
        <f>_xlfn.XLOOKUP(I49,Area!$C$5:$C$20,Area!$B$5:$B$20)</f>
        <v>Muebles</v>
      </c>
      <c r="K49">
        <f t="shared" ca="1" si="3"/>
        <v>8</v>
      </c>
      <c r="L49">
        <f>_xlfn.XLOOKUP(I49,Area!$C$5:$C$20,Area!$D$5:$D$20)</f>
        <v>1500000</v>
      </c>
      <c r="M49" t="str">
        <f t="shared" ca="1" si="4"/>
        <v>Efectivo</v>
      </c>
      <c r="N49">
        <f t="shared" ca="1" si="5"/>
        <v>12000000</v>
      </c>
    </row>
    <row r="50" spans="1:14" x14ac:dyDescent="0.3">
      <c r="A50" s="1">
        <v>45303</v>
      </c>
      <c r="B50">
        <f t="shared" si="0"/>
        <v>2024</v>
      </c>
      <c r="C50" t="str">
        <f t="shared" si="1"/>
        <v>ENE</v>
      </c>
      <c r="D50" t="s">
        <v>49</v>
      </c>
      <c r="E50" t="s">
        <v>66</v>
      </c>
      <c r="F50" cm="1">
        <f t="array" ref="F50:G50">TRANSPOSE(VLOOKUP(E50,Colaborador2!$B$4:$D$11,{2;3},0))</f>
        <v>11943522</v>
      </c>
      <c r="G50" s="1">
        <v>27649</v>
      </c>
      <c r="H50" s="3">
        <f t="shared" ca="1" si="2"/>
        <v>49</v>
      </c>
      <c r="I50" t="s">
        <v>18</v>
      </c>
      <c r="J50" t="str">
        <f>_xlfn.XLOOKUP(I50,Area!$C$5:$C$20,Area!$B$5:$B$20)</f>
        <v>Tecnología</v>
      </c>
      <c r="K50">
        <f t="shared" ca="1" si="3"/>
        <v>10</v>
      </c>
      <c r="L50">
        <f>_xlfn.XLOOKUP(I50,Area!$C$5:$C$20,Area!$D$5:$D$20)</f>
        <v>2000000</v>
      </c>
      <c r="M50" t="str">
        <f t="shared" ca="1" si="4"/>
        <v>Credito</v>
      </c>
      <c r="N50">
        <f t="shared" ca="1" si="5"/>
        <v>20000000</v>
      </c>
    </row>
    <row r="51" spans="1:14" x14ac:dyDescent="0.3">
      <c r="A51" s="1">
        <v>45303</v>
      </c>
      <c r="B51">
        <f t="shared" si="0"/>
        <v>2024</v>
      </c>
      <c r="C51" t="str">
        <f t="shared" si="1"/>
        <v>ENE</v>
      </c>
      <c r="D51" t="s">
        <v>49</v>
      </c>
      <c r="E51" t="s">
        <v>4</v>
      </c>
      <c r="F51" cm="1">
        <f t="array" ref="F51:G51">TRANSPOSE(VLOOKUP(E51,Colaborador2!$B$4:$D$11,{2;3},0))</f>
        <v>10086615</v>
      </c>
      <c r="G51" s="1">
        <v>28649</v>
      </c>
      <c r="H51" s="3">
        <f t="shared" ca="1" si="2"/>
        <v>46</v>
      </c>
      <c r="I51" t="s">
        <v>19</v>
      </c>
      <c r="J51" t="str">
        <f>_xlfn.XLOOKUP(I51,Area!$C$5:$C$20,Area!$B$5:$B$20)</f>
        <v>Tecnología</v>
      </c>
      <c r="K51">
        <f t="shared" ca="1" si="3"/>
        <v>6</v>
      </c>
      <c r="L51">
        <f>_xlfn.XLOOKUP(I51,Area!$C$5:$C$20,Area!$D$5:$D$20)</f>
        <v>4000000</v>
      </c>
      <c r="M51" t="str">
        <f t="shared" ca="1" si="4"/>
        <v>Efectivo</v>
      </c>
      <c r="N51">
        <f t="shared" ca="1" si="5"/>
        <v>24000000</v>
      </c>
    </row>
    <row r="52" spans="1:14" x14ac:dyDescent="0.3">
      <c r="A52" s="1">
        <v>45306</v>
      </c>
      <c r="B52">
        <f t="shared" si="0"/>
        <v>2024</v>
      </c>
      <c r="C52" t="str">
        <f t="shared" si="1"/>
        <v>ENE</v>
      </c>
      <c r="D52" t="s">
        <v>49</v>
      </c>
      <c r="E52" t="s">
        <v>2</v>
      </c>
      <c r="F52" cm="1">
        <f t="array" ref="F52:G52">TRANSPOSE(VLOOKUP(E52,Colaborador2!$B$4:$D$11,{2;3},0))</f>
        <v>11186573</v>
      </c>
      <c r="G52" s="1">
        <v>29649</v>
      </c>
      <c r="H52" s="3">
        <f t="shared" ca="1" si="2"/>
        <v>43</v>
      </c>
      <c r="I52" t="s">
        <v>20</v>
      </c>
      <c r="J52" t="str">
        <f>_xlfn.XLOOKUP(I52,Area!$C$5:$C$20,Area!$B$5:$B$20)</f>
        <v>Tecnología</v>
      </c>
      <c r="K52">
        <f t="shared" ca="1" si="3"/>
        <v>8</v>
      </c>
      <c r="L52">
        <f>_xlfn.XLOOKUP(I52,Area!$C$5:$C$20,Area!$D$5:$D$20)</f>
        <v>800000</v>
      </c>
      <c r="M52" t="str">
        <f t="shared" ca="1" si="4"/>
        <v>Transferencia</v>
      </c>
      <c r="N52">
        <f t="shared" ca="1" si="5"/>
        <v>6400000</v>
      </c>
    </row>
    <row r="53" spans="1:14" x14ac:dyDescent="0.3">
      <c r="A53" s="1">
        <v>45306</v>
      </c>
      <c r="B53">
        <f t="shared" si="0"/>
        <v>2024</v>
      </c>
      <c r="C53" t="str">
        <f t="shared" si="1"/>
        <v>ENE</v>
      </c>
      <c r="D53" t="s">
        <v>50</v>
      </c>
      <c r="E53" t="s">
        <v>10</v>
      </c>
      <c r="F53" cm="1">
        <f t="array" ref="F53:G53">TRANSPOSE(VLOOKUP(E53,Colaborador2!$B$4:$D$11,{2;3},0))</f>
        <v>10862722</v>
      </c>
      <c r="G53" s="1">
        <v>30649</v>
      </c>
      <c r="H53" s="3">
        <f t="shared" ca="1" si="2"/>
        <v>41</v>
      </c>
      <c r="I53" t="s">
        <v>21</v>
      </c>
      <c r="J53" t="str">
        <f>_xlfn.XLOOKUP(I53,Area!$C$5:$C$20,Area!$B$5:$B$20)</f>
        <v>Tecnología</v>
      </c>
      <c r="K53">
        <f t="shared" ca="1" si="3"/>
        <v>10</v>
      </c>
      <c r="L53">
        <f>_xlfn.XLOOKUP(I53,Area!$C$5:$C$20,Area!$D$5:$D$20)</f>
        <v>600000</v>
      </c>
      <c r="M53" t="str">
        <f t="shared" ca="1" si="4"/>
        <v>Transferencia</v>
      </c>
      <c r="N53">
        <f t="shared" ca="1" si="5"/>
        <v>6000000</v>
      </c>
    </row>
    <row r="54" spans="1:14" x14ac:dyDescent="0.3">
      <c r="A54" s="1">
        <v>45306</v>
      </c>
      <c r="B54">
        <f t="shared" si="0"/>
        <v>2024</v>
      </c>
      <c r="C54" t="str">
        <f t="shared" si="1"/>
        <v>ENE</v>
      </c>
      <c r="D54" t="s">
        <v>50</v>
      </c>
      <c r="E54" t="s">
        <v>8</v>
      </c>
      <c r="F54" cm="1">
        <f t="array" ref="F54:G54">TRANSPOSE(VLOOKUP(E54,Colaborador2!$B$4:$D$11,{2;3},0))</f>
        <v>10394891</v>
      </c>
      <c r="G54" s="1">
        <v>31649</v>
      </c>
      <c r="H54" s="3">
        <f t="shared" ca="1" si="2"/>
        <v>38</v>
      </c>
      <c r="I54" t="s">
        <v>22</v>
      </c>
      <c r="J54" t="str">
        <f>_xlfn.XLOOKUP(I54,Area!$C$5:$C$20,Area!$B$5:$B$20)</f>
        <v>Tecnología</v>
      </c>
      <c r="K54">
        <f t="shared" ca="1" si="3"/>
        <v>5</v>
      </c>
      <c r="L54">
        <f>_xlfn.XLOOKUP(I54,Area!$C$5:$C$20,Area!$D$5:$D$20)</f>
        <v>500000</v>
      </c>
      <c r="M54" t="str">
        <f t="shared" ca="1" si="4"/>
        <v>Transferencia</v>
      </c>
      <c r="N54">
        <f t="shared" ca="1" si="5"/>
        <v>2500000</v>
      </c>
    </row>
    <row r="55" spans="1:14" x14ac:dyDescent="0.3">
      <c r="A55" s="1">
        <v>45306</v>
      </c>
      <c r="B55">
        <f t="shared" si="0"/>
        <v>2024</v>
      </c>
      <c r="C55" t="str">
        <f t="shared" si="1"/>
        <v>ENE</v>
      </c>
      <c r="D55" t="s">
        <v>49</v>
      </c>
      <c r="E55" t="s">
        <v>5</v>
      </c>
      <c r="F55" cm="1">
        <f t="array" ref="F55:G55">TRANSPOSE(VLOOKUP(E55,Colaborador2!$B$4:$D$11,{2;3},0))</f>
        <v>11239909</v>
      </c>
      <c r="G55" s="1">
        <v>32649</v>
      </c>
      <c r="H55" s="3">
        <f t="shared" ca="1" si="2"/>
        <v>35</v>
      </c>
      <c r="I55" t="s">
        <v>24</v>
      </c>
      <c r="J55" t="str">
        <f>_xlfn.XLOOKUP(I55,Area!$C$5:$C$20,Area!$B$5:$B$20)</f>
        <v>Textil</v>
      </c>
      <c r="K55">
        <f t="shared" ca="1" si="3"/>
        <v>9</v>
      </c>
      <c r="L55">
        <f>_xlfn.XLOOKUP(I55,Area!$C$5:$C$20,Area!$D$5:$D$20)</f>
        <v>100000</v>
      </c>
      <c r="M55" t="str">
        <f t="shared" ca="1" si="4"/>
        <v>Efectivo</v>
      </c>
      <c r="N55">
        <f t="shared" ca="1" si="5"/>
        <v>900000</v>
      </c>
    </row>
    <row r="56" spans="1:14" x14ac:dyDescent="0.3">
      <c r="A56" s="1">
        <v>45306</v>
      </c>
      <c r="B56">
        <f t="shared" si="0"/>
        <v>2024</v>
      </c>
      <c r="C56" t="str">
        <f t="shared" si="1"/>
        <v>ENE</v>
      </c>
      <c r="D56" t="s">
        <v>49</v>
      </c>
      <c r="E56" t="s">
        <v>67</v>
      </c>
      <c r="F56" cm="1">
        <f t="array" ref="F56:G56">TRANSPOSE(VLOOKUP(E56,Colaborador2!$B$4:$D$11,{2;3},0))</f>
        <v>11092256</v>
      </c>
      <c r="G56" s="1">
        <v>33649</v>
      </c>
      <c r="H56" s="3">
        <f t="shared" ca="1" si="2"/>
        <v>32</v>
      </c>
      <c r="I56" t="s">
        <v>25</v>
      </c>
      <c r="J56" t="str">
        <f>_xlfn.XLOOKUP(I56,Area!$C$5:$C$20,Area!$B$5:$B$20)</f>
        <v>Textil</v>
      </c>
      <c r="K56">
        <f t="shared" ca="1" si="3"/>
        <v>5</v>
      </c>
      <c r="L56">
        <f>_xlfn.XLOOKUP(I56,Area!$C$5:$C$20,Area!$D$5:$D$20)</f>
        <v>250000</v>
      </c>
      <c r="M56" t="str">
        <f t="shared" ca="1" si="4"/>
        <v>Credito</v>
      </c>
      <c r="N56">
        <f t="shared" ca="1" si="5"/>
        <v>1250000</v>
      </c>
    </row>
    <row r="57" spans="1:14" x14ac:dyDescent="0.3">
      <c r="A57" s="1">
        <v>45307</v>
      </c>
      <c r="B57">
        <f t="shared" si="0"/>
        <v>2024</v>
      </c>
      <c r="C57" t="str">
        <f t="shared" si="1"/>
        <v>ENE</v>
      </c>
      <c r="D57" t="s">
        <v>50</v>
      </c>
      <c r="E57" t="s">
        <v>3</v>
      </c>
      <c r="F57" cm="1">
        <f t="array" ref="F57:G57">TRANSPOSE(VLOOKUP(E57,Colaborador2!$B$4:$D$11,{2;3},0))</f>
        <v>10134809</v>
      </c>
      <c r="G57" s="1">
        <v>34649</v>
      </c>
      <c r="H57" s="3">
        <f t="shared" ca="1" si="2"/>
        <v>30</v>
      </c>
      <c r="I57" t="s">
        <v>26</v>
      </c>
      <c r="J57" t="str">
        <f>_xlfn.XLOOKUP(I57,Area!$C$5:$C$20,Area!$B$5:$B$20)</f>
        <v>Textil</v>
      </c>
      <c r="K57">
        <f t="shared" ca="1" si="3"/>
        <v>5</v>
      </c>
      <c r="L57">
        <f>_xlfn.XLOOKUP(I57,Area!$C$5:$C$20,Area!$D$5:$D$20)</f>
        <v>500000</v>
      </c>
      <c r="M57" t="str">
        <f t="shared" ca="1" si="4"/>
        <v>Efectivo</v>
      </c>
      <c r="N57">
        <f t="shared" ca="1" si="5"/>
        <v>2500000</v>
      </c>
    </row>
    <row r="58" spans="1:14" x14ac:dyDescent="0.3">
      <c r="A58" s="1">
        <v>45307</v>
      </c>
      <c r="B58">
        <f t="shared" si="0"/>
        <v>2024</v>
      </c>
      <c r="C58" t="str">
        <f t="shared" si="1"/>
        <v>ENE</v>
      </c>
      <c r="D58" t="s">
        <v>50</v>
      </c>
      <c r="E58" t="s">
        <v>66</v>
      </c>
      <c r="F58" cm="1">
        <f t="array" ref="F58:G58">TRANSPOSE(VLOOKUP(E58,Colaborador2!$B$4:$D$11,{2;3},0))</f>
        <v>11943522</v>
      </c>
      <c r="G58" s="1">
        <v>27649</v>
      </c>
      <c r="H58" s="3">
        <f t="shared" ca="1" si="2"/>
        <v>49</v>
      </c>
      <c r="I58" t="s">
        <v>27</v>
      </c>
      <c r="J58" t="str">
        <f>_xlfn.XLOOKUP(I58,Area!$C$5:$C$20,Area!$B$5:$B$20)</f>
        <v>Textil</v>
      </c>
      <c r="K58">
        <f t="shared" ca="1" si="3"/>
        <v>8</v>
      </c>
      <c r="L58">
        <f>_xlfn.XLOOKUP(I58,Area!$C$5:$C$20,Area!$D$5:$D$20)</f>
        <v>180000</v>
      </c>
      <c r="M58" t="str">
        <f t="shared" ca="1" si="4"/>
        <v>Credito</v>
      </c>
      <c r="N58">
        <f t="shared" ca="1" si="5"/>
        <v>1440000</v>
      </c>
    </row>
    <row r="59" spans="1:14" x14ac:dyDescent="0.3">
      <c r="A59" s="1">
        <v>45307</v>
      </c>
      <c r="B59">
        <f t="shared" si="0"/>
        <v>2024</v>
      </c>
      <c r="C59" t="str">
        <f t="shared" si="1"/>
        <v>ENE</v>
      </c>
      <c r="D59" t="s">
        <v>68</v>
      </c>
      <c r="E59" t="s">
        <v>4</v>
      </c>
      <c r="F59" cm="1">
        <f t="array" ref="F59:G59">TRANSPOSE(VLOOKUP(E59,Colaborador2!$B$4:$D$11,{2;3},0))</f>
        <v>10086615</v>
      </c>
      <c r="G59" s="1">
        <v>28649</v>
      </c>
      <c r="H59" s="3">
        <f t="shared" ca="1" si="2"/>
        <v>46</v>
      </c>
      <c r="I59" t="s">
        <v>28</v>
      </c>
      <c r="J59" t="str">
        <f>_xlfn.XLOOKUP(I59,Area!$C$5:$C$20,Area!$B$5:$B$20)</f>
        <v>Textil</v>
      </c>
      <c r="K59">
        <f t="shared" ca="1" si="3"/>
        <v>4</v>
      </c>
      <c r="L59">
        <f>_xlfn.XLOOKUP(I59,Area!$C$5:$C$20,Area!$D$5:$D$20)</f>
        <v>80000</v>
      </c>
      <c r="M59" t="str">
        <f t="shared" ca="1" si="4"/>
        <v>Efectivo</v>
      </c>
      <c r="N59">
        <f t="shared" ca="1" si="5"/>
        <v>320000</v>
      </c>
    </row>
    <row r="60" spans="1:14" x14ac:dyDescent="0.3">
      <c r="A60" s="1">
        <v>45307</v>
      </c>
      <c r="B60">
        <f t="shared" si="0"/>
        <v>2024</v>
      </c>
      <c r="C60" t="str">
        <f t="shared" si="1"/>
        <v>ENE</v>
      </c>
      <c r="D60" t="s">
        <v>50</v>
      </c>
      <c r="E60" t="s">
        <v>2</v>
      </c>
      <c r="F60" cm="1">
        <f t="array" ref="F60:G60">TRANSPOSE(VLOOKUP(E60,Colaborador2!$B$4:$D$11,{2;3},0))</f>
        <v>11186573</v>
      </c>
      <c r="G60" s="1">
        <v>29649</v>
      </c>
      <c r="H60" s="3">
        <f t="shared" ca="1" si="2"/>
        <v>43</v>
      </c>
      <c r="I60" t="s">
        <v>30</v>
      </c>
      <c r="J60" t="str">
        <f>_xlfn.XLOOKUP(I60,Area!$C$5:$C$20,Area!$B$5:$B$20)</f>
        <v>Muebles</v>
      </c>
      <c r="K60">
        <f t="shared" ca="1" si="3"/>
        <v>5</v>
      </c>
      <c r="L60">
        <f>_xlfn.XLOOKUP(I60,Area!$C$5:$C$20,Area!$D$5:$D$20)</f>
        <v>600000</v>
      </c>
      <c r="M60" t="str">
        <f t="shared" ca="1" si="4"/>
        <v>Efectivo</v>
      </c>
      <c r="N60">
        <f t="shared" ca="1" si="5"/>
        <v>3000000</v>
      </c>
    </row>
    <row r="61" spans="1:14" x14ac:dyDescent="0.3">
      <c r="A61" s="1">
        <v>45307</v>
      </c>
      <c r="B61">
        <f t="shared" si="0"/>
        <v>2024</v>
      </c>
      <c r="C61" t="str">
        <f t="shared" si="1"/>
        <v>ENE</v>
      </c>
      <c r="D61" t="s">
        <v>50</v>
      </c>
      <c r="E61" t="s">
        <v>10</v>
      </c>
      <c r="F61" cm="1">
        <f t="array" ref="F61:G61">TRANSPOSE(VLOOKUP(E61,Colaborador2!$B$4:$D$11,{2;3},0))</f>
        <v>10862722</v>
      </c>
      <c r="G61" s="1">
        <v>30649</v>
      </c>
      <c r="H61" s="3">
        <f t="shared" ca="1" si="2"/>
        <v>41</v>
      </c>
      <c r="I61" t="s">
        <v>31</v>
      </c>
      <c r="J61" t="str">
        <f>_xlfn.XLOOKUP(I61,Area!$C$5:$C$20,Area!$B$5:$B$20)</f>
        <v>Muebles</v>
      </c>
      <c r="K61">
        <f t="shared" ca="1" si="3"/>
        <v>7</v>
      </c>
      <c r="L61">
        <f>_xlfn.XLOOKUP(I61,Area!$C$5:$C$20,Area!$D$5:$D$20)</f>
        <v>200000</v>
      </c>
      <c r="M61" t="str">
        <f t="shared" ca="1" si="4"/>
        <v>Efectivo</v>
      </c>
      <c r="N61">
        <f t="shared" ca="1" si="5"/>
        <v>1400000</v>
      </c>
    </row>
    <row r="62" spans="1:14" x14ac:dyDescent="0.3">
      <c r="A62" s="1">
        <v>45308</v>
      </c>
      <c r="B62">
        <f t="shared" si="0"/>
        <v>2024</v>
      </c>
      <c r="C62" t="str">
        <f t="shared" si="1"/>
        <v>ENE</v>
      </c>
      <c r="D62" t="s">
        <v>50</v>
      </c>
      <c r="E62" t="s">
        <v>8</v>
      </c>
      <c r="F62" cm="1">
        <f t="array" ref="F62:G62">TRANSPOSE(VLOOKUP(E62,Colaborador2!$B$4:$D$11,{2;3},0))</f>
        <v>10394891</v>
      </c>
      <c r="G62" s="1">
        <v>31649</v>
      </c>
      <c r="H62" s="3">
        <f t="shared" ca="1" si="2"/>
        <v>38</v>
      </c>
      <c r="I62" t="s">
        <v>32</v>
      </c>
      <c r="J62" t="str">
        <f>_xlfn.XLOOKUP(I62,Area!$C$5:$C$20,Area!$B$5:$B$20)</f>
        <v>Muebles</v>
      </c>
      <c r="K62">
        <f t="shared" ca="1" si="3"/>
        <v>3</v>
      </c>
      <c r="L62">
        <f>_xlfn.XLOOKUP(I62,Area!$C$5:$C$20,Area!$D$5:$D$20)</f>
        <v>550000</v>
      </c>
      <c r="M62" t="str">
        <f t="shared" ca="1" si="4"/>
        <v>Credito</v>
      </c>
      <c r="N62">
        <f t="shared" ca="1" si="5"/>
        <v>1650000</v>
      </c>
    </row>
    <row r="63" spans="1:14" x14ac:dyDescent="0.3">
      <c r="A63" s="1">
        <v>45308</v>
      </c>
      <c r="B63">
        <f t="shared" si="0"/>
        <v>2024</v>
      </c>
      <c r="C63" t="str">
        <f t="shared" si="1"/>
        <v>ENE</v>
      </c>
      <c r="D63" t="s">
        <v>68</v>
      </c>
      <c r="E63" t="s">
        <v>5</v>
      </c>
      <c r="F63" cm="1">
        <f t="array" ref="F63:G63">TRANSPOSE(VLOOKUP(E63,Colaborador2!$B$4:$D$11,{2;3},0))</f>
        <v>11239909</v>
      </c>
      <c r="G63" s="1">
        <v>32649</v>
      </c>
      <c r="H63" s="3">
        <f t="shared" ca="1" si="2"/>
        <v>35</v>
      </c>
      <c r="I63" t="s">
        <v>33</v>
      </c>
      <c r="J63" t="str">
        <f>_xlfn.XLOOKUP(I63,Area!$C$5:$C$20,Area!$B$5:$B$20)</f>
        <v>Muebles</v>
      </c>
      <c r="K63">
        <f t="shared" ca="1" si="3"/>
        <v>4</v>
      </c>
      <c r="L63">
        <f>_xlfn.XLOOKUP(I63,Area!$C$5:$C$20,Area!$D$5:$D$20)</f>
        <v>2300000</v>
      </c>
      <c r="M63" t="str">
        <f t="shared" ca="1" si="4"/>
        <v>Transferencia</v>
      </c>
      <c r="N63">
        <f t="shared" ca="1" si="5"/>
        <v>9200000</v>
      </c>
    </row>
    <row r="64" spans="1:14" x14ac:dyDescent="0.3">
      <c r="A64" s="1">
        <v>45308</v>
      </c>
      <c r="B64">
        <f t="shared" si="0"/>
        <v>2024</v>
      </c>
      <c r="C64" t="str">
        <f t="shared" si="1"/>
        <v>ENE</v>
      </c>
      <c r="D64" t="s">
        <v>50</v>
      </c>
      <c r="E64" t="s">
        <v>67</v>
      </c>
      <c r="F64" cm="1">
        <f t="array" ref="F64:G64">TRANSPOSE(VLOOKUP(E64,Colaborador2!$B$4:$D$11,{2;3},0))</f>
        <v>11092256</v>
      </c>
      <c r="G64" s="1">
        <v>33649</v>
      </c>
      <c r="H64" s="3">
        <f t="shared" ca="1" si="2"/>
        <v>32</v>
      </c>
      <c r="I64" t="s">
        <v>34</v>
      </c>
      <c r="J64" t="str">
        <f>_xlfn.XLOOKUP(I64,Area!$C$5:$C$20,Area!$B$5:$B$20)</f>
        <v>Muebles</v>
      </c>
      <c r="K64">
        <f t="shared" ca="1" si="3"/>
        <v>5</v>
      </c>
      <c r="L64">
        <f>_xlfn.XLOOKUP(I64,Area!$C$5:$C$20,Area!$D$5:$D$20)</f>
        <v>3200000</v>
      </c>
      <c r="M64" t="str">
        <f t="shared" ca="1" si="4"/>
        <v>Credito</v>
      </c>
      <c r="N64">
        <f t="shared" ca="1" si="5"/>
        <v>16000000</v>
      </c>
    </row>
    <row r="65" spans="1:14" x14ac:dyDescent="0.3">
      <c r="A65" s="1">
        <v>45308</v>
      </c>
      <c r="B65">
        <f t="shared" si="0"/>
        <v>2024</v>
      </c>
      <c r="C65" t="str">
        <f t="shared" si="1"/>
        <v>ENE</v>
      </c>
      <c r="D65" t="s">
        <v>50</v>
      </c>
      <c r="E65" t="s">
        <v>3</v>
      </c>
      <c r="F65" cm="1">
        <f t="array" ref="F65:G65">TRANSPOSE(VLOOKUP(E65,Colaborador2!$B$4:$D$11,{2;3},0))</f>
        <v>10134809</v>
      </c>
      <c r="G65" s="1">
        <v>34649</v>
      </c>
      <c r="H65" s="3">
        <f t="shared" ca="1" si="2"/>
        <v>30</v>
      </c>
      <c r="I65" t="s">
        <v>35</v>
      </c>
      <c r="J65" t="str">
        <f>_xlfn.XLOOKUP(I65,Area!$C$5:$C$20,Area!$B$5:$B$20)</f>
        <v>Muebles</v>
      </c>
      <c r="K65">
        <f t="shared" ca="1" si="3"/>
        <v>7</v>
      </c>
      <c r="L65">
        <f>_xlfn.XLOOKUP(I65,Area!$C$5:$C$20,Area!$D$5:$D$20)</f>
        <v>1500000</v>
      </c>
      <c r="M65" t="str">
        <f t="shared" ca="1" si="4"/>
        <v>Efectivo</v>
      </c>
      <c r="N65">
        <f t="shared" ca="1" si="5"/>
        <v>10500000</v>
      </c>
    </row>
    <row r="66" spans="1:14" x14ac:dyDescent="0.3">
      <c r="A66" s="1">
        <v>45308</v>
      </c>
      <c r="B66">
        <f t="shared" si="0"/>
        <v>2024</v>
      </c>
      <c r="C66" t="str">
        <f t="shared" si="1"/>
        <v>ENE</v>
      </c>
      <c r="D66" t="s">
        <v>49</v>
      </c>
      <c r="E66" t="s">
        <v>66</v>
      </c>
      <c r="F66" cm="1">
        <f t="array" ref="F66:G66">TRANSPOSE(VLOOKUP(E66,Colaborador2!$B$4:$D$11,{2;3},0))</f>
        <v>11943522</v>
      </c>
      <c r="G66" s="1">
        <v>27649</v>
      </c>
      <c r="H66" s="3">
        <f t="shared" ca="1" si="2"/>
        <v>49</v>
      </c>
      <c r="I66" t="s">
        <v>18</v>
      </c>
      <c r="J66" t="str">
        <f>_xlfn.XLOOKUP(I66,Area!$C$5:$C$20,Area!$B$5:$B$20)</f>
        <v>Tecnología</v>
      </c>
      <c r="K66">
        <f t="shared" ca="1" si="3"/>
        <v>6</v>
      </c>
      <c r="L66">
        <f>_xlfn.XLOOKUP(I66,Area!$C$5:$C$20,Area!$D$5:$D$20)</f>
        <v>2000000</v>
      </c>
      <c r="M66" t="str">
        <f t="shared" ca="1" si="4"/>
        <v>Transferencia</v>
      </c>
      <c r="N66">
        <f t="shared" ca="1" si="5"/>
        <v>12000000</v>
      </c>
    </row>
    <row r="67" spans="1:14" x14ac:dyDescent="0.3">
      <c r="A67" s="1">
        <v>45309</v>
      </c>
      <c r="B67">
        <f t="shared" ref="B67:B130" si="6">YEAR(A67)</f>
        <v>2024</v>
      </c>
      <c r="C67" t="str">
        <f t="shared" ref="C67:C130" si="7">UPPER(TEXT(A67,"mmm"))</f>
        <v>ENE</v>
      </c>
      <c r="D67" t="s">
        <v>50</v>
      </c>
      <c r="E67" t="s">
        <v>4</v>
      </c>
      <c r="F67" cm="1">
        <f t="array" ref="F67:G67">TRANSPOSE(VLOOKUP(E67,Colaborador2!$B$4:$D$11,{2;3},0))</f>
        <v>10086615</v>
      </c>
      <c r="G67" s="1">
        <v>28649</v>
      </c>
      <c r="H67" s="3">
        <f t="shared" ref="H67:H130" ca="1" si="8">YEAR(TODAY())-YEAR(G67)</f>
        <v>46</v>
      </c>
      <c r="I67" t="s">
        <v>19</v>
      </c>
      <c r="J67" t="str">
        <f>_xlfn.XLOOKUP(I67,Area!$C$5:$C$20,Area!$B$5:$B$20)</f>
        <v>Tecnología</v>
      </c>
      <c r="K67">
        <f t="shared" ref="K67:K130" ca="1" si="9">RANDBETWEEN(2,10)</f>
        <v>5</v>
      </c>
      <c r="L67">
        <f>_xlfn.XLOOKUP(I67,Area!$C$5:$C$20,Area!$D$5:$D$20)</f>
        <v>4000000</v>
      </c>
      <c r="M67" t="str">
        <f t="shared" ref="M67:M130" ca="1" si="10">CHOOSE(RANDBETWEEN(1,3),"Credito","Efectivo","Transferencia")</f>
        <v>Efectivo</v>
      </c>
      <c r="N67">
        <f t="shared" ref="N67:N130" ca="1" si="11">L67*K67</f>
        <v>20000000</v>
      </c>
    </row>
    <row r="68" spans="1:14" x14ac:dyDescent="0.3">
      <c r="A68" s="1">
        <v>45309</v>
      </c>
      <c r="B68">
        <f t="shared" si="6"/>
        <v>2024</v>
      </c>
      <c r="C68" t="str">
        <f t="shared" si="7"/>
        <v>ENE</v>
      </c>
      <c r="D68" t="s">
        <v>50</v>
      </c>
      <c r="E68" t="s">
        <v>2</v>
      </c>
      <c r="F68" cm="1">
        <f t="array" ref="F68:G68">TRANSPOSE(VLOOKUP(E68,Colaborador2!$B$4:$D$11,{2;3},0))</f>
        <v>11186573</v>
      </c>
      <c r="G68" s="1">
        <v>29649</v>
      </c>
      <c r="H68" s="3">
        <f t="shared" ca="1" si="8"/>
        <v>43</v>
      </c>
      <c r="I68" t="s">
        <v>20</v>
      </c>
      <c r="J68" t="str">
        <f>_xlfn.XLOOKUP(I68,Area!$C$5:$C$20,Area!$B$5:$B$20)</f>
        <v>Tecnología</v>
      </c>
      <c r="K68">
        <f t="shared" ca="1" si="9"/>
        <v>6</v>
      </c>
      <c r="L68">
        <f>_xlfn.XLOOKUP(I68,Area!$C$5:$C$20,Area!$D$5:$D$20)</f>
        <v>800000</v>
      </c>
      <c r="M68" t="str">
        <f t="shared" ca="1" si="10"/>
        <v>Efectivo</v>
      </c>
      <c r="N68">
        <f t="shared" ca="1" si="11"/>
        <v>4800000</v>
      </c>
    </row>
    <row r="69" spans="1:14" x14ac:dyDescent="0.3">
      <c r="A69" s="1">
        <v>45309</v>
      </c>
      <c r="B69">
        <f t="shared" si="6"/>
        <v>2024</v>
      </c>
      <c r="C69" t="str">
        <f t="shared" si="7"/>
        <v>ENE</v>
      </c>
      <c r="D69" t="s">
        <v>50</v>
      </c>
      <c r="E69" t="s">
        <v>10</v>
      </c>
      <c r="F69" cm="1">
        <f t="array" ref="F69:G69">TRANSPOSE(VLOOKUP(E69,Colaborador2!$B$4:$D$11,{2;3},0))</f>
        <v>10862722</v>
      </c>
      <c r="G69" s="1">
        <v>30649</v>
      </c>
      <c r="H69" s="3">
        <f t="shared" ca="1" si="8"/>
        <v>41</v>
      </c>
      <c r="I69" t="s">
        <v>21</v>
      </c>
      <c r="J69" t="str">
        <f>_xlfn.XLOOKUP(I69,Area!$C$5:$C$20,Area!$B$5:$B$20)</f>
        <v>Tecnología</v>
      </c>
      <c r="K69">
        <f t="shared" ca="1" si="9"/>
        <v>6</v>
      </c>
      <c r="L69">
        <f>_xlfn.XLOOKUP(I69,Area!$C$5:$C$20,Area!$D$5:$D$20)</f>
        <v>600000</v>
      </c>
      <c r="M69" t="str">
        <f t="shared" ca="1" si="10"/>
        <v>Transferencia</v>
      </c>
      <c r="N69">
        <f t="shared" ca="1" si="11"/>
        <v>3600000</v>
      </c>
    </row>
    <row r="70" spans="1:14" x14ac:dyDescent="0.3">
      <c r="A70" s="1">
        <v>45309</v>
      </c>
      <c r="B70">
        <f t="shared" si="6"/>
        <v>2024</v>
      </c>
      <c r="C70" t="str">
        <f t="shared" si="7"/>
        <v>ENE</v>
      </c>
      <c r="D70" t="s">
        <v>68</v>
      </c>
      <c r="E70" t="s">
        <v>8</v>
      </c>
      <c r="F70" cm="1">
        <f t="array" ref="F70:G70">TRANSPOSE(VLOOKUP(E70,Colaborador2!$B$4:$D$11,{2;3},0))</f>
        <v>10394891</v>
      </c>
      <c r="G70" s="1">
        <v>31649</v>
      </c>
      <c r="H70" s="3">
        <f t="shared" ca="1" si="8"/>
        <v>38</v>
      </c>
      <c r="I70" t="s">
        <v>22</v>
      </c>
      <c r="J70" t="str">
        <f>_xlfn.XLOOKUP(I70,Area!$C$5:$C$20,Area!$B$5:$B$20)</f>
        <v>Tecnología</v>
      </c>
      <c r="K70">
        <f t="shared" ca="1" si="9"/>
        <v>10</v>
      </c>
      <c r="L70">
        <f>_xlfn.XLOOKUP(I70,Area!$C$5:$C$20,Area!$D$5:$D$20)</f>
        <v>500000</v>
      </c>
      <c r="M70" t="str">
        <f t="shared" ca="1" si="10"/>
        <v>Credito</v>
      </c>
      <c r="N70">
        <f t="shared" ca="1" si="11"/>
        <v>5000000</v>
      </c>
    </row>
    <row r="71" spans="1:14" x14ac:dyDescent="0.3">
      <c r="A71" s="1">
        <v>45309</v>
      </c>
      <c r="B71">
        <f t="shared" si="6"/>
        <v>2024</v>
      </c>
      <c r="C71" t="str">
        <f t="shared" si="7"/>
        <v>ENE</v>
      </c>
      <c r="D71" t="s">
        <v>49</v>
      </c>
      <c r="E71" t="s">
        <v>5</v>
      </c>
      <c r="F71" cm="1">
        <f t="array" ref="F71:G71">TRANSPOSE(VLOOKUP(E71,Colaborador2!$B$4:$D$11,{2;3},0))</f>
        <v>11239909</v>
      </c>
      <c r="G71" s="1">
        <v>32649</v>
      </c>
      <c r="H71" s="3">
        <f t="shared" ca="1" si="8"/>
        <v>35</v>
      </c>
      <c r="I71" t="s">
        <v>24</v>
      </c>
      <c r="J71" t="str">
        <f>_xlfn.XLOOKUP(I71,Area!$C$5:$C$20,Area!$B$5:$B$20)</f>
        <v>Textil</v>
      </c>
      <c r="K71">
        <f t="shared" ca="1" si="9"/>
        <v>7</v>
      </c>
      <c r="L71">
        <f>_xlfn.XLOOKUP(I71,Area!$C$5:$C$20,Area!$D$5:$D$20)</f>
        <v>100000</v>
      </c>
      <c r="M71" t="str">
        <f t="shared" ca="1" si="10"/>
        <v>Efectivo</v>
      </c>
      <c r="N71">
        <f t="shared" ca="1" si="11"/>
        <v>700000</v>
      </c>
    </row>
    <row r="72" spans="1:14" x14ac:dyDescent="0.3">
      <c r="A72" s="1">
        <v>45310</v>
      </c>
      <c r="B72">
        <f t="shared" si="6"/>
        <v>2024</v>
      </c>
      <c r="C72" t="str">
        <f t="shared" si="7"/>
        <v>ENE</v>
      </c>
      <c r="D72" t="s">
        <v>49</v>
      </c>
      <c r="E72" t="s">
        <v>67</v>
      </c>
      <c r="F72" cm="1">
        <f t="array" ref="F72:G72">TRANSPOSE(VLOOKUP(E72,Colaborador2!$B$4:$D$11,{2;3},0))</f>
        <v>11092256</v>
      </c>
      <c r="G72" s="1">
        <v>33649</v>
      </c>
      <c r="H72" s="3">
        <f t="shared" ca="1" si="8"/>
        <v>32</v>
      </c>
      <c r="I72" t="s">
        <v>25</v>
      </c>
      <c r="J72" t="str">
        <f>_xlfn.XLOOKUP(I72,Area!$C$5:$C$20,Area!$B$5:$B$20)</f>
        <v>Textil</v>
      </c>
      <c r="K72">
        <f t="shared" ca="1" si="9"/>
        <v>10</v>
      </c>
      <c r="L72">
        <f>_xlfn.XLOOKUP(I72,Area!$C$5:$C$20,Area!$D$5:$D$20)</f>
        <v>250000</v>
      </c>
      <c r="M72" t="str">
        <f t="shared" ca="1" si="10"/>
        <v>Efectivo</v>
      </c>
      <c r="N72">
        <f t="shared" ca="1" si="11"/>
        <v>2500000</v>
      </c>
    </row>
    <row r="73" spans="1:14" x14ac:dyDescent="0.3">
      <c r="A73" s="1">
        <v>45310</v>
      </c>
      <c r="B73">
        <f t="shared" si="6"/>
        <v>2024</v>
      </c>
      <c r="C73" t="str">
        <f t="shared" si="7"/>
        <v>ENE</v>
      </c>
      <c r="D73" t="s">
        <v>50</v>
      </c>
      <c r="E73" t="s">
        <v>3</v>
      </c>
      <c r="F73" cm="1">
        <f t="array" ref="F73:G73">TRANSPOSE(VLOOKUP(E73,Colaborador2!$B$4:$D$11,{2;3},0))</f>
        <v>10134809</v>
      </c>
      <c r="G73" s="1">
        <v>34649</v>
      </c>
      <c r="H73" s="3">
        <f t="shared" ca="1" si="8"/>
        <v>30</v>
      </c>
      <c r="I73" t="s">
        <v>26</v>
      </c>
      <c r="J73" t="str">
        <f>_xlfn.XLOOKUP(I73,Area!$C$5:$C$20,Area!$B$5:$B$20)</f>
        <v>Textil</v>
      </c>
      <c r="K73">
        <f t="shared" ca="1" si="9"/>
        <v>4</v>
      </c>
      <c r="L73">
        <f>_xlfn.XLOOKUP(I73,Area!$C$5:$C$20,Area!$D$5:$D$20)</f>
        <v>500000</v>
      </c>
      <c r="M73" t="str">
        <f t="shared" ca="1" si="10"/>
        <v>Efectivo</v>
      </c>
      <c r="N73">
        <f t="shared" ca="1" si="11"/>
        <v>2000000</v>
      </c>
    </row>
    <row r="74" spans="1:14" x14ac:dyDescent="0.3">
      <c r="A74" s="1">
        <v>45310</v>
      </c>
      <c r="B74">
        <f t="shared" si="6"/>
        <v>2024</v>
      </c>
      <c r="C74" t="str">
        <f t="shared" si="7"/>
        <v>ENE</v>
      </c>
      <c r="D74" t="s">
        <v>50</v>
      </c>
      <c r="E74" t="s">
        <v>66</v>
      </c>
      <c r="F74" cm="1">
        <f t="array" ref="F74:G74">TRANSPOSE(VLOOKUP(E74,Colaborador2!$B$4:$D$11,{2;3},0))</f>
        <v>11943522</v>
      </c>
      <c r="G74" s="1">
        <v>27649</v>
      </c>
      <c r="H74" s="3">
        <f t="shared" ca="1" si="8"/>
        <v>49</v>
      </c>
      <c r="I74" t="s">
        <v>27</v>
      </c>
      <c r="J74" t="str">
        <f>_xlfn.XLOOKUP(I74,Area!$C$5:$C$20,Area!$B$5:$B$20)</f>
        <v>Textil</v>
      </c>
      <c r="K74">
        <f t="shared" ca="1" si="9"/>
        <v>10</v>
      </c>
      <c r="L74">
        <f>_xlfn.XLOOKUP(I74,Area!$C$5:$C$20,Area!$D$5:$D$20)</f>
        <v>180000</v>
      </c>
      <c r="M74" t="str">
        <f t="shared" ca="1" si="10"/>
        <v>Transferencia</v>
      </c>
      <c r="N74">
        <f t="shared" ca="1" si="11"/>
        <v>1800000</v>
      </c>
    </row>
    <row r="75" spans="1:14" x14ac:dyDescent="0.3">
      <c r="A75" s="1">
        <v>45310</v>
      </c>
      <c r="B75">
        <f t="shared" si="6"/>
        <v>2024</v>
      </c>
      <c r="C75" t="str">
        <f t="shared" si="7"/>
        <v>ENE</v>
      </c>
      <c r="D75" t="s">
        <v>50</v>
      </c>
      <c r="E75" t="s">
        <v>4</v>
      </c>
      <c r="F75" cm="1">
        <f t="array" ref="F75:G75">TRANSPOSE(VLOOKUP(E75,Colaborador2!$B$4:$D$11,{2;3},0))</f>
        <v>10086615</v>
      </c>
      <c r="G75" s="1">
        <v>28649</v>
      </c>
      <c r="H75" s="3">
        <f t="shared" ca="1" si="8"/>
        <v>46</v>
      </c>
      <c r="I75" t="s">
        <v>28</v>
      </c>
      <c r="J75" t="str">
        <f>_xlfn.XLOOKUP(I75,Area!$C$5:$C$20,Area!$B$5:$B$20)</f>
        <v>Textil</v>
      </c>
      <c r="K75">
        <f t="shared" ca="1" si="9"/>
        <v>9</v>
      </c>
      <c r="L75">
        <f>_xlfn.XLOOKUP(I75,Area!$C$5:$C$20,Area!$D$5:$D$20)</f>
        <v>80000</v>
      </c>
      <c r="M75" t="str">
        <f t="shared" ca="1" si="10"/>
        <v>Credito</v>
      </c>
      <c r="N75">
        <f t="shared" ca="1" si="11"/>
        <v>720000</v>
      </c>
    </row>
    <row r="76" spans="1:14" x14ac:dyDescent="0.3">
      <c r="A76" s="1">
        <v>45310</v>
      </c>
      <c r="B76">
        <f t="shared" si="6"/>
        <v>2024</v>
      </c>
      <c r="C76" t="str">
        <f t="shared" si="7"/>
        <v>ENE</v>
      </c>
      <c r="D76" t="s">
        <v>50</v>
      </c>
      <c r="E76" t="s">
        <v>2</v>
      </c>
      <c r="F76" cm="1">
        <f t="array" ref="F76:G76">TRANSPOSE(VLOOKUP(E76,Colaborador2!$B$4:$D$11,{2;3},0))</f>
        <v>11186573</v>
      </c>
      <c r="G76" s="1">
        <v>29649</v>
      </c>
      <c r="H76" s="3">
        <f t="shared" ca="1" si="8"/>
        <v>43</v>
      </c>
      <c r="I76" t="s">
        <v>30</v>
      </c>
      <c r="J76" t="str">
        <f>_xlfn.XLOOKUP(I76,Area!$C$5:$C$20,Area!$B$5:$B$20)</f>
        <v>Muebles</v>
      </c>
      <c r="K76">
        <f t="shared" ca="1" si="9"/>
        <v>7</v>
      </c>
      <c r="L76">
        <f>_xlfn.XLOOKUP(I76,Area!$C$5:$C$20,Area!$D$5:$D$20)</f>
        <v>600000</v>
      </c>
      <c r="M76" t="str">
        <f t="shared" ca="1" si="10"/>
        <v>Efectivo</v>
      </c>
      <c r="N76">
        <f t="shared" ca="1" si="11"/>
        <v>4200000</v>
      </c>
    </row>
    <row r="77" spans="1:14" x14ac:dyDescent="0.3">
      <c r="A77" s="1">
        <v>45313</v>
      </c>
      <c r="B77">
        <f t="shared" si="6"/>
        <v>2024</v>
      </c>
      <c r="C77" t="str">
        <f t="shared" si="7"/>
        <v>ENE</v>
      </c>
      <c r="D77" t="s">
        <v>49</v>
      </c>
      <c r="E77" t="s">
        <v>10</v>
      </c>
      <c r="F77" cm="1">
        <f t="array" ref="F77:G77">TRANSPOSE(VLOOKUP(E77,Colaborador2!$B$4:$D$11,{2;3},0))</f>
        <v>10862722</v>
      </c>
      <c r="G77" s="1">
        <v>30649</v>
      </c>
      <c r="H77" s="3">
        <f t="shared" ca="1" si="8"/>
        <v>41</v>
      </c>
      <c r="I77" t="s">
        <v>31</v>
      </c>
      <c r="J77" t="str">
        <f>_xlfn.XLOOKUP(I77,Area!$C$5:$C$20,Area!$B$5:$B$20)</f>
        <v>Muebles</v>
      </c>
      <c r="K77">
        <f t="shared" ca="1" si="9"/>
        <v>5</v>
      </c>
      <c r="L77">
        <f>_xlfn.XLOOKUP(I77,Area!$C$5:$C$20,Area!$D$5:$D$20)</f>
        <v>200000</v>
      </c>
      <c r="M77" t="str">
        <f t="shared" ca="1" si="10"/>
        <v>Transferencia</v>
      </c>
      <c r="N77">
        <f t="shared" ca="1" si="11"/>
        <v>1000000</v>
      </c>
    </row>
    <row r="78" spans="1:14" x14ac:dyDescent="0.3">
      <c r="A78" s="1">
        <v>45313</v>
      </c>
      <c r="B78">
        <f t="shared" si="6"/>
        <v>2024</v>
      </c>
      <c r="C78" t="str">
        <f t="shared" si="7"/>
        <v>ENE</v>
      </c>
      <c r="D78" t="s">
        <v>50</v>
      </c>
      <c r="E78" t="s">
        <v>8</v>
      </c>
      <c r="F78" cm="1">
        <f t="array" ref="F78:G78">TRANSPOSE(VLOOKUP(E78,Colaborador2!$B$4:$D$11,{2;3},0))</f>
        <v>10394891</v>
      </c>
      <c r="G78" s="1">
        <v>31649</v>
      </c>
      <c r="H78" s="3">
        <f t="shared" ca="1" si="8"/>
        <v>38</v>
      </c>
      <c r="I78" t="s">
        <v>32</v>
      </c>
      <c r="J78" t="str">
        <f>_xlfn.XLOOKUP(I78,Area!$C$5:$C$20,Area!$B$5:$B$20)</f>
        <v>Muebles</v>
      </c>
      <c r="K78">
        <f t="shared" ca="1" si="9"/>
        <v>8</v>
      </c>
      <c r="L78">
        <f>_xlfn.XLOOKUP(I78,Area!$C$5:$C$20,Area!$D$5:$D$20)</f>
        <v>550000</v>
      </c>
      <c r="M78" t="str">
        <f t="shared" ca="1" si="10"/>
        <v>Credito</v>
      </c>
      <c r="N78">
        <f t="shared" ca="1" si="11"/>
        <v>4400000</v>
      </c>
    </row>
    <row r="79" spans="1:14" x14ac:dyDescent="0.3">
      <c r="A79" s="1">
        <v>45313</v>
      </c>
      <c r="B79">
        <f t="shared" si="6"/>
        <v>2024</v>
      </c>
      <c r="C79" t="str">
        <f t="shared" si="7"/>
        <v>ENE</v>
      </c>
      <c r="D79" t="s">
        <v>49</v>
      </c>
      <c r="E79" t="s">
        <v>5</v>
      </c>
      <c r="F79" cm="1">
        <f t="array" ref="F79:G79">TRANSPOSE(VLOOKUP(E79,Colaborador2!$B$4:$D$11,{2;3},0))</f>
        <v>11239909</v>
      </c>
      <c r="G79" s="1">
        <v>32649</v>
      </c>
      <c r="H79" s="3">
        <f t="shared" ca="1" si="8"/>
        <v>35</v>
      </c>
      <c r="I79" t="s">
        <v>33</v>
      </c>
      <c r="J79" t="str">
        <f>_xlfn.XLOOKUP(I79,Area!$C$5:$C$20,Area!$B$5:$B$20)</f>
        <v>Muebles</v>
      </c>
      <c r="K79">
        <f t="shared" ca="1" si="9"/>
        <v>9</v>
      </c>
      <c r="L79">
        <f>_xlfn.XLOOKUP(I79,Area!$C$5:$C$20,Area!$D$5:$D$20)</f>
        <v>2300000</v>
      </c>
      <c r="M79" t="str">
        <f t="shared" ca="1" si="10"/>
        <v>Transferencia</v>
      </c>
      <c r="N79">
        <f t="shared" ca="1" si="11"/>
        <v>20700000</v>
      </c>
    </row>
    <row r="80" spans="1:14" x14ac:dyDescent="0.3">
      <c r="A80" s="1">
        <v>45313</v>
      </c>
      <c r="B80">
        <f t="shared" si="6"/>
        <v>2024</v>
      </c>
      <c r="C80" t="str">
        <f t="shared" si="7"/>
        <v>ENE</v>
      </c>
      <c r="D80" t="s">
        <v>49</v>
      </c>
      <c r="E80" t="s">
        <v>67</v>
      </c>
      <c r="F80" cm="1">
        <f t="array" ref="F80:G80">TRANSPOSE(VLOOKUP(E80,Colaborador2!$B$4:$D$11,{2;3},0))</f>
        <v>11092256</v>
      </c>
      <c r="G80" s="1">
        <v>33649</v>
      </c>
      <c r="H80" s="3">
        <f t="shared" ca="1" si="8"/>
        <v>32</v>
      </c>
      <c r="I80" t="s">
        <v>34</v>
      </c>
      <c r="J80" t="str">
        <f>_xlfn.XLOOKUP(I80,Area!$C$5:$C$20,Area!$B$5:$B$20)</f>
        <v>Muebles</v>
      </c>
      <c r="K80">
        <f t="shared" ca="1" si="9"/>
        <v>8</v>
      </c>
      <c r="L80">
        <f>_xlfn.XLOOKUP(I80,Area!$C$5:$C$20,Area!$D$5:$D$20)</f>
        <v>3200000</v>
      </c>
      <c r="M80" t="str">
        <f t="shared" ca="1" si="10"/>
        <v>Credito</v>
      </c>
      <c r="N80">
        <f t="shared" ca="1" si="11"/>
        <v>25600000</v>
      </c>
    </row>
    <row r="81" spans="1:14" x14ac:dyDescent="0.3">
      <c r="A81" s="1">
        <v>45313</v>
      </c>
      <c r="B81">
        <f t="shared" si="6"/>
        <v>2024</v>
      </c>
      <c r="C81" t="str">
        <f t="shared" si="7"/>
        <v>ENE</v>
      </c>
      <c r="D81" t="s">
        <v>68</v>
      </c>
      <c r="E81" t="s">
        <v>3</v>
      </c>
      <c r="F81" cm="1">
        <f t="array" ref="F81:G81">TRANSPOSE(VLOOKUP(E81,Colaborador2!$B$4:$D$11,{2;3},0))</f>
        <v>10134809</v>
      </c>
      <c r="G81" s="1">
        <v>34649</v>
      </c>
      <c r="H81" s="3">
        <f t="shared" ca="1" si="8"/>
        <v>30</v>
      </c>
      <c r="I81" t="s">
        <v>35</v>
      </c>
      <c r="J81" t="str">
        <f>_xlfn.XLOOKUP(I81,Area!$C$5:$C$20,Area!$B$5:$B$20)</f>
        <v>Muebles</v>
      </c>
      <c r="K81">
        <f t="shared" ca="1" si="9"/>
        <v>10</v>
      </c>
      <c r="L81">
        <f>_xlfn.XLOOKUP(I81,Area!$C$5:$C$20,Area!$D$5:$D$20)</f>
        <v>1500000</v>
      </c>
      <c r="M81" t="str">
        <f t="shared" ca="1" si="10"/>
        <v>Efectivo</v>
      </c>
      <c r="N81">
        <f t="shared" ca="1" si="11"/>
        <v>15000000</v>
      </c>
    </row>
    <row r="82" spans="1:14" x14ac:dyDescent="0.3">
      <c r="A82" s="1">
        <v>45314</v>
      </c>
      <c r="B82">
        <f t="shared" si="6"/>
        <v>2024</v>
      </c>
      <c r="C82" t="str">
        <f t="shared" si="7"/>
        <v>ENE</v>
      </c>
      <c r="D82" t="s">
        <v>50</v>
      </c>
      <c r="E82" t="s">
        <v>66</v>
      </c>
      <c r="F82" cm="1">
        <f t="array" ref="F82:G82">TRANSPOSE(VLOOKUP(E82,Colaborador2!$B$4:$D$11,{2;3},0))</f>
        <v>11943522</v>
      </c>
      <c r="G82" s="1">
        <v>27649</v>
      </c>
      <c r="H82" s="3">
        <f t="shared" ca="1" si="8"/>
        <v>49</v>
      </c>
      <c r="I82" t="s">
        <v>18</v>
      </c>
      <c r="J82" t="str">
        <f>_xlfn.XLOOKUP(I82,Area!$C$5:$C$20,Area!$B$5:$B$20)</f>
        <v>Tecnología</v>
      </c>
      <c r="K82">
        <f t="shared" ca="1" si="9"/>
        <v>4</v>
      </c>
      <c r="L82">
        <f>_xlfn.XLOOKUP(I82,Area!$C$5:$C$20,Area!$D$5:$D$20)</f>
        <v>2000000</v>
      </c>
      <c r="M82" t="str">
        <f t="shared" ca="1" si="10"/>
        <v>Transferencia</v>
      </c>
      <c r="N82">
        <f t="shared" ca="1" si="11"/>
        <v>8000000</v>
      </c>
    </row>
    <row r="83" spans="1:14" x14ac:dyDescent="0.3">
      <c r="A83" s="1">
        <v>45314</v>
      </c>
      <c r="B83">
        <f t="shared" si="6"/>
        <v>2024</v>
      </c>
      <c r="C83" t="str">
        <f t="shared" si="7"/>
        <v>ENE</v>
      </c>
      <c r="D83" t="s">
        <v>49</v>
      </c>
      <c r="E83" t="s">
        <v>4</v>
      </c>
      <c r="F83" cm="1">
        <f t="array" ref="F83:G83">TRANSPOSE(VLOOKUP(E83,Colaborador2!$B$4:$D$11,{2;3},0))</f>
        <v>10086615</v>
      </c>
      <c r="G83" s="1">
        <v>28649</v>
      </c>
      <c r="H83" s="3">
        <f t="shared" ca="1" si="8"/>
        <v>46</v>
      </c>
      <c r="I83" t="s">
        <v>19</v>
      </c>
      <c r="J83" t="str">
        <f>_xlfn.XLOOKUP(I83,Area!$C$5:$C$20,Area!$B$5:$B$20)</f>
        <v>Tecnología</v>
      </c>
      <c r="K83">
        <f t="shared" ca="1" si="9"/>
        <v>2</v>
      </c>
      <c r="L83">
        <f>_xlfn.XLOOKUP(I83,Area!$C$5:$C$20,Area!$D$5:$D$20)</f>
        <v>4000000</v>
      </c>
      <c r="M83" t="str">
        <f t="shared" ca="1" si="10"/>
        <v>Efectivo</v>
      </c>
      <c r="N83">
        <f t="shared" ca="1" si="11"/>
        <v>8000000</v>
      </c>
    </row>
    <row r="84" spans="1:14" x14ac:dyDescent="0.3">
      <c r="A84" s="1">
        <v>45314</v>
      </c>
      <c r="B84">
        <f t="shared" si="6"/>
        <v>2024</v>
      </c>
      <c r="C84" t="str">
        <f t="shared" si="7"/>
        <v>ENE</v>
      </c>
      <c r="D84" t="s">
        <v>49</v>
      </c>
      <c r="E84" t="s">
        <v>2</v>
      </c>
      <c r="F84" cm="1">
        <f t="array" ref="F84:G84">TRANSPOSE(VLOOKUP(E84,Colaborador2!$B$4:$D$11,{2;3},0))</f>
        <v>11186573</v>
      </c>
      <c r="G84" s="1">
        <v>29649</v>
      </c>
      <c r="H84" s="3">
        <f t="shared" ca="1" si="8"/>
        <v>43</v>
      </c>
      <c r="I84" t="s">
        <v>20</v>
      </c>
      <c r="J84" t="str">
        <f>_xlfn.XLOOKUP(I84,Area!$C$5:$C$20,Area!$B$5:$B$20)</f>
        <v>Tecnología</v>
      </c>
      <c r="K84">
        <f t="shared" ca="1" si="9"/>
        <v>2</v>
      </c>
      <c r="L84">
        <f>_xlfn.XLOOKUP(I84,Area!$C$5:$C$20,Area!$D$5:$D$20)</f>
        <v>800000</v>
      </c>
      <c r="M84" t="str">
        <f t="shared" ca="1" si="10"/>
        <v>Credito</v>
      </c>
      <c r="N84">
        <f t="shared" ca="1" si="11"/>
        <v>1600000</v>
      </c>
    </row>
    <row r="85" spans="1:14" x14ac:dyDescent="0.3">
      <c r="A85" s="1">
        <v>45314</v>
      </c>
      <c r="B85">
        <f t="shared" si="6"/>
        <v>2024</v>
      </c>
      <c r="C85" t="str">
        <f t="shared" si="7"/>
        <v>ENE</v>
      </c>
      <c r="D85" t="s">
        <v>49</v>
      </c>
      <c r="E85" t="s">
        <v>10</v>
      </c>
      <c r="F85" cm="1">
        <f t="array" ref="F85:G85">TRANSPOSE(VLOOKUP(E85,Colaborador2!$B$4:$D$11,{2;3},0))</f>
        <v>10862722</v>
      </c>
      <c r="G85" s="1">
        <v>30649</v>
      </c>
      <c r="H85" s="3">
        <f t="shared" ca="1" si="8"/>
        <v>41</v>
      </c>
      <c r="I85" t="s">
        <v>21</v>
      </c>
      <c r="J85" t="str">
        <f>_xlfn.XLOOKUP(I85,Area!$C$5:$C$20,Area!$B$5:$B$20)</f>
        <v>Tecnología</v>
      </c>
      <c r="K85">
        <f t="shared" ca="1" si="9"/>
        <v>8</v>
      </c>
      <c r="L85">
        <f>_xlfn.XLOOKUP(I85,Area!$C$5:$C$20,Area!$D$5:$D$20)</f>
        <v>600000</v>
      </c>
      <c r="M85" t="str">
        <f t="shared" ca="1" si="10"/>
        <v>Credito</v>
      </c>
      <c r="N85">
        <f t="shared" ca="1" si="11"/>
        <v>4800000</v>
      </c>
    </row>
    <row r="86" spans="1:14" x14ac:dyDescent="0.3">
      <c r="A86" s="1">
        <v>45314</v>
      </c>
      <c r="B86">
        <f t="shared" si="6"/>
        <v>2024</v>
      </c>
      <c r="C86" t="str">
        <f t="shared" si="7"/>
        <v>ENE</v>
      </c>
      <c r="D86" t="s">
        <v>50</v>
      </c>
      <c r="E86" t="s">
        <v>8</v>
      </c>
      <c r="F86" cm="1">
        <f t="array" ref="F86:G86">TRANSPOSE(VLOOKUP(E86,Colaborador2!$B$4:$D$11,{2;3},0))</f>
        <v>10394891</v>
      </c>
      <c r="G86" s="1">
        <v>31649</v>
      </c>
      <c r="H86" s="3">
        <f t="shared" ca="1" si="8"/>
        <v>38</v>
      </c>
      <c r="I86" t="s">
        <v>22</v>
      </c>
      <c r="J86" t="str">
        <f>_xlfn.XLOOKUP(I86,Area!$C$5:$C$20,Area!$B$5:$B$20)</f>
        <v>Tecnología</v>
      </c>
      <c r="K86">
        <f t="shared" ca="1" si="9"/>
        <v>10</v>
      </c>
      <c r="L86">
        <f>_xlfn.XLOOKUP(I86,Area!$C$5:$C$20,Area!$D$5:$D$20)</f>
        <v>500000</v>
      </c>
      <c r="M86" t="str">
        <f t="shared" ca="1" si="10"/>
        <v>Credito</v>
      </c>
      <c r="N86">
        <f t="shared" ca="1" si="11"/>
        <v>5000000</v>
      </c>
    </row>
    <row r="87" spans="1:14" x14ac:dyDescent="0.3">
      <c r="A87" s="1">
        <v>45315</v>
      </c>
      <c r="B87">
        <f t="shared" si="6"/>
        <v>2024</v>
      </c>
      <c r="C87" t="str">
        <f t="shared" si="7"/>
        <v>ENE</v>
      </c>
      <c r="D87" t="s">
        <v>49</v>
      </c>
      <c r="E87" t="s">
        <v>5</v>
      </c>
      <c r="F87" cm="1">
        <f t="array" ref="F87:G87">TRANSPOSE(VLOOKUP(E87,Colaborador2!$B$4:$D$11,{2;3},0))</f>
        <v>11239909</v>
      </c>
      <c r="G87" s="1">
        <v>32649</v>
      </c>
      <c r="H87" s="3">
        <f t="shared" ca="1" si="8"/>
        <v>35</v>
      </c>
      <c r="I87" t="s">
        <v>24</v>
      </c>
      <c r="J87" t="str">
        <f>_xlfn.XLOOKUP(I87,Area!$C$5:$C$20,Area!$B$5:$B$20)</f>
        <v>Textil</v>
      </c>
      <c r="K87">
        <f t="shared" ca="1" si="9"/>
        <v>10</v>
      </c>
      <c r="L87">
        <f>_xlfn.XLOOKUP(I87,Area!$C$5:$C$20,Area!$D$5:$D$20)</f>
        <v>100000</v>
      </c>
      <c r="M87" t="str">
        <f t="shared" ca="1" si="10"/>
        <v>Transferencia</v>
      </c>
      <c r="N87">
        <f t="shared" ca="1" si="11"/>
        <v>1000000</v>
      </c>
    </row>
    <row r="88" spans="1:14" x14ac:dyDescent="0.3">
      <c r="A88" s="1">
        <v>45315</v>
      </c>
      <c r="B88">
        <f t="shared" si="6"/>
        <v>2024</v>
      </c>
      <c r="C88" t="str">
        <f t="shared" si="7"/>
        <v>ENE</v>
      </c>
      <c r="D88" t="s">
        <v>50</v>
      </c>
      <c r="E88" t="s">
        <v>67</v>
      </c>
      <c r="F88" cm="1">
        <f t="array" ref="F88:G88">TRANSPOSE(VLOOKUP(E88,Colaborador2!$B$4:$D$11,{2;3},0))</f>
        <v>11092256</v>
      </c>
      <c r="G88" s="1">
        <v>33649</v>
      </c>
      <c r="H88" s="3">
        <f t="shared" ca="1" si="8"/>
        <v>32</v>
      </c>
      <c r="I88" t="s">
        <v>25</v>
      </c>
      <c r="J88" t="str">
        <f>_xlfn.XLOOKUP(I88,Area!$C$5:$C$20,Area!$B$5:$B$20)</f>
        <v>Textil</v>
      </c>
      <c r="K88">
        <f t="shared" ca="1" si="9"/>
        <v>7</v>
      </c>
      <c r="L88">
        <f>_xlfn.XLOOKUP(I88,Area!$C$5:$C$20,Area!$D$5:$D$20)</f>
        <v>250000</v>
      </c>
      <c r="M88" t="str">
        <f t="shared" ca="1" si="10"/>
        <v>Transferencia</v>
      </c>
      <c r="N88">
        <f t="shared" ca="1" si="11"/>
        <v>1750000</v>
      </c>
    </row>
    <row r="89" spans="1:14" x14ac:dyDescent="0.3">
      <c r="A89" s="1">
        <v>45315</v>
      </c>
      <c r="B89">
        <f t="shared" si="6"/>
        <v>2024</v>
      </c>
      <c r="C89" t="str">
        <f t="shared" si="7"/>
        <v>ENE</v>
      </c>
      <c r="D89" t="s">
        <v>50</v>
      </c>
      <c r="E89" t="s">
        <v>3</v>
      </c>
      <c r="F89" cm="1">
        <f t="array" ref="F89:G89">TRANSPOSE(VLOOKUP(E89,Colaborador2!$B$4:$D$11,{2;3},0))</f>
        <v>10134809</v>
      </c>
      <c r="G89" s="1">
        <v>34649</v>
      </c>
      <c r="H89" s="3">
        <f t="shared" ca="1" si="8"/>
        <v>30</v>
      </c>
      <c r="I89" t="s">
        <v>26</v>
      </c>
      <c r="J89" t="str">
        <f>_xlfn.XLOOKUP(I89,Area!$C$5:$C$20,Area!$B$5:$B$20)</f>
        <v>Textil</v>
      </c>
      <c r="K89">
        <f t="shared" ca="1" si="9"/>
        <v>10</v>
      </c>
      <c r="L89">
        <f>_xlfn.XLOOKUP(I89,Area!$C$5:$C$20,Area!$D$5:$D$20)</f>
        <v>500000</v>
      </c>
      <c r="M89" t="str">
        <f t="shared" ca="1" si="10"/>
        <v>Transferencia</v>
      </c>
      <c r="N89">
        <f t="shared" ca="1" si="11"/>
        <v>5000000</v>
      </c>
    </row>
    <row r="90" spans="1:14" x14ac:dyDescent="0.3">
      <c r="A90" s="1">
        <v>45315</v>
      </c>
      <c r="B90">
        <f t="shared" si="6"/>
        <v>2024</v>
      </c>
      <c r="C90" t="str">
        <f t="shared" si="7"/>
        <v>ENE</v>
      </c>
      <c r="D90" t="s">
        <v>50</v>
      </c>
      <c r="E90" t="s">
        <v>66</v>
      </c>
      <c r="F90" cm="1">
        <f t="array" ref="F90:G90">TRANSPOSE(VLOOKUP(E90,Colaborador2!$B$4:$D$11,{2;3},0))</f>
        <v>11943522</v>
      </c>
      <c r="G90" s="1">
        <v>27649</v>
      </c>
      <c r="H90" s="3">
        <f t="shared" ca="1" si="8"/>
        <v>49</v>
      </c>
      <c r="I90" t="s">
        <v>27</v>
      </c>
      <c r="J90" t="str">
        <f>_xlfn.XLOOKUP(I90,Area!$C$5:$C$20,Area!$B$5:$B$20)</f>
        <v>Textil</v>
      </c>
      <c r="K90">
        <f t="shared" ca="1" si="9"/>
        <v>8</v>
      </c>
      <c r="L90">
        <f>_xlfn.XLOOKUP(I90,Area!$C$5:$C$20,Area!$D$5:$D$20)</f>
        <v>180000</v>
      </c>
      <c r="M90" t="str">
        <f t="shared" ca="1" si="10"/>
        <v>Transferencia</v>
      </c>
      <c r="N90">
        <f t="shared" ca="1" si="11"/>
        <v>1440000</v>
      </c>
    </row>
    <row r="91" spans="1:14" x14ac:dyDescent="0.3">
      <c r="A91" s="1">
        <v>45315</v>
      </c>
      <c r="B91">
        <f t="shared" si="6"/>
        <v>2024</v>
      </c>
      <c r="C91" t="str">
        <f t="shared" si="7"/>
        <v>ENE</v>
      </c>
      <c r="D91" t="s">
        <v>68</v>
      </c>
      <c r="E91" t="s">
        <v>4</v>
      </c>
      <c r="F91" cm="1">
        <f t="array" ref="F91:G91">TRANSPOSE(VLOOKUP(E91,Colaborador2!$B$4:$D$11,{2;3},0))</f>
        <v>10086615</v>
      </c>
      <c r="G91" s="1">
        <v>28649</v>
      </c>
      <c r="H91" s="3">
        <f t="shared" ca="1" si="8"/>
        <v>46</v>
      </c>
      <c r="I91" t="s">
        <v>28</v>
      </c>
      <c r="J91" t="str">
        <f>_xlfn.XLOOKUP(I91,Area!$C$5:$C$20,Area!$B$5:$B$20)</f>
        <v>Textil</v>
      </c>
      <c r="K91">
        <f t="shared" ca="1" si="9"/>
        <v>4</v>
      </c>
      <c r="L91">
        <f>_xlfn.XLOOKUP(I91,Area!$C$5:$C$20,Area!$D$5:$D$20)</f>
        <v>80000</v>
      </c>
      <c r="M91" t="str">
        <f t="shared" ca="1" si="10"/>
        <v>Credito</v>
      </c>
      <c r="N91">
        <f t="shared" ca="1" si="11"/>
        <v>320000</v>
      </c>
    </row>
    <row r="92" spans="1:14" x14ac:dyDescent="0.3">
      <c r="A92" s="1">
        <v>45316</v>
      </c>
      <c r="B92">
        <f t="shared" si="6"/>
        <v>2024</v>
      </c>
      <c r="C92" t="str">
        <f t="shared" si="7"/>
        <v>ENE</v>
      </c>
      <c r="D92" t="s">
        <v>68</v>
      </c>
      <c r="E92" t="s">
        <v>2</v>
      </c>
      <c r="F92" cm="1">
        <f t="array" ref="F92:G92">TRANSPOSE(VLOOKUP(E92,Colaborador2!$B$4:$D$11,{2;3},0))</f>
        <v>11186573</v>
      </c>
      <c r="G92" s="1">
        <v>29649</v>
      </c>
      <c r="H92" s="3">
        <f t="shared" ca="1" si="8"/>
        <v>43</v>
      </c>
      <c r="I92" t="s">
        <v>30</v>
      </c>
      <c r="J92" t="str">
        <f>_xlfn.XLOOKUP(I92,Area!$C$5:$C$20,Area!$B$5:$B$20)</f>
        <v>Muebles</v>
      </c>
      <c r="K92">
        <f t="shared" ca="1" si="9"/>
        <v>10</v>
      </c>
      <c r="L92">
        <f>_xlfn.XLOOKUP(I92,Area!$C$5:$C$20,Area!$D$5:$D$20)</f>
        <v>600000</v>
      </c>
      <c r="M92" t="str">
        <f t="shared" ca="1" si="10"/>
        <v>Transferencia</v>
      </c>
      <c r="N92">
        <f t="shared" ca="1" si="11"/>
        <v>6000000</v>
      </c>
    </row>
    <row r="93" spans="1:14" x14ac:dyDescent="0.3">
      <c r="A93" s="1">
        <v>45316</v>
      </c>
      <c r="B93">
        <f t="shared" si="6"/>
        <v>2024</v>
      </c>
      <c r="C93" t="str">
        <f t="shared" si="7"/>
        <v>ENE</v>
      </c>
      <c r="D93" t="s">
        <v>49</v>
      </c>
      <c r="E93" t="s">
        <v>10</v>
      </c>
      <c r="F93" cm="1">
        <f t="array" ref="F93:G93">TRANSPOSE(VLOOKUP(E93,Colaborador2!$B$4:$D$11,{2;3},0))</f>
        <v>10862722</v>
      </c>
      <c r="G93" s="1">
        <v>30649</v>
      </c>
      <c r="H93" s="3">
        <f t="shared" ca="1" si="8"/>
        <v>41</v>
      </c>
      <c r="I93" t="s">
        <v>31</v>
      </c>
      <c r="J93" t="str">
        <f>_xlfn.XLOOKUP(I93,Area!$C$5:$C$20,Area!$B$5:$B$20)</f>
        <v>Muebles</v>
      </c>
      <c r="K93">
        <f t="shared" ca="1" si="9"/>
        <v>4</v>
      </c>
      <c r="L93">
        <f>_xlfn.XLOOKUP(I93,Area!$C$5:$C$20,Area!$D$5:$D$20)</f>
        <v>200000</v>
      </c>
      <c r="M93" t="str">
        <f t="shared" ca="1" si="10"/>
        <v>Credito</v>
      </c>
      <c r="N93">
        <f t="shared" ca="1" si="11"/>
        <v>800000</v>
      </c>
    </row>
    <row r="94" spans="1:14" x14ac:dyDescent="0.3">
      <c r="A94" s="1">
        <v>45316</v>
      </c>
      <c r="B94">
        <f t="shared" si="6"/>
        <v>2024</v>
      </c>
      <c r="C94" t="str">
        <f t="shared" si="7"/>
        <v>ENE</v>
      </c>
      <c r="D94" t="s">
        <v>49</v>
      </c>
      <c r="E94" t="s">
        <v>8</v>
      </c>
      <c r="F94" cm="1">
        <f t="array" ref="F94:G94">TRANSPOSE(VLOOKUP(E94,Colaborador2!$B$4:$D$11,{2;3},0))</f>
        <v>10394891</v>
      </c>
      <c r="G94" s="1">
        <v>31649</v>
      </c>
      <c r="H94" s="3">
        <f t="shared" ca="1" si="8"/>
        <v>38</v>
      </c>
      <c r="I94" t="s">
        <v>32</v>
      </c>
      <c r="J94" t="str">
        <f>_xlfn.XLOOKUP(I94,Area!$C$5:$C$20,Area!$B$5:$B$20)</f>
        <v>Muebles</v>
      </c>
      <c r="K94">
        <f t="shared" ca="1" si="9"/>
        <v>3</v>
      </c>
      <c r="L94">
        <f>_xlfn.XLOOKUP(I94,Area!$C$5:$C$20,Area!$D$5:$D$20)</f>
        <v>550000</v>
      </c>
      <c r="M94" t="str">
        <f t="shared" ca="1" si="10"/>
        <v>Transferencia</v>
      </c>
      <c r="N94">
        <f t="shared" ca="1" si="11"/>
        <v>1650000</v>
      </c>
    </row>
    <row r="95" spans="1:14" x14ac:dyDescent="0.3">
      <c r="A95" s="1">
        <v>45316</v>
      </c>
      <c r="B95">
        <f t="shared" si="6"/>
        <v>2024</v>
      </c>
      <c r="C95" t="str">
        <f t="shared" si="7"/>
        <v>ENE</v>
      </c>
      <c r="D95" t="s">
        <v>50</v>
      </c>
      <c r="E95" t="s">
        <v>5</v>
      </c>
      <c r="F95" cm="1">
        <f t="array" ref="F95:G95">TRANSPOSE(VLOOKUP(E95,Colaborador2!$B$4:$D$11,{2;3},0))</f>
        <v>11239909</v>
      </c>
      <c r="G95" s="1">
        <v>32649</v>
      </c>
      <c r="H95" s="3">
        <f t="shared" ca="1" si="8"/>
        <v>35</v>
      </c>
      <c r="I95" t="s">
        <v>33</v>
      </c>
      <c r="J95" t="str">
        <f>_xlfn.XLOOKUP(I95,Area!$C$5:$C$20,Area!$B$5:$B$20)</f>
        <v>Muebles</v>
      </c>
      <c r="K95">
        <f t="shared" ca="1" si="9"/>
        <v>7</v>
      </c>
      <c r="L95">
        <f>_xlfn.XLOOKUP(I95,Area!$C$5:$C$20,Area!$D$5:$D$20)</f>
        <v>2300000</v>
      </c>
      <c r="M95" t="str">
        <f t="shared" ca="1" si="10"/>
        <v>Transferencia</v>
      </c>
      <c r="N95">
        <f t="shared" ca="1" si="11"/>
        <v>16100000</v>
      </c>
    </row>
    <row r="96" spans="1:14" x14ac:dyDescent="0.3">
      <c r="A96" s="1">
        <v>45316</v>
      </c>
      <c r="B96">
        <f t="shared" si="6"/>
        <v>2024</v>
      </c>
      <c r="C96" t="str">
        <f t="shared" si="7"/>
        <v>ENE</v>
      </c>
      <c r="D96" t="s">
        <v>68</v>
      </c>
      <c r="E96" t="s">
        <v>67</v>
      </c>
      <c r="F96" cm="1">
        <f t="array" ref="F96:G96">TRANSPOSE(VLOOKUP(E96,Colaborador2!$B$4:$D$11,{2;3},0))</f>
        <v>11092256</v>
      </c>
      <c r="G96" s="1">
        <v>33649</v>
      </c>
      <c r="H96" s="3">
        <f t="shared" ca="1" si="8"/>
        <v>32</v>
      </c>
      <c r="I96" t="s">
        <v>34</v>
      </c>
      <c r="J96" t="str">
        <f>_xlfn.XLOOKUP(I96,Area!$C$5:$C$20,Area!$B$5:$B$20)</f>
        <v>Muebles</v>
      </c>
      <c r="K96">
        <f t="shared" ca="1" si="9"/>
        <v>4</v>
      </c>
      <c r="L96">
        <f>_xlfn.XLOOKUP(I96,Area!$C$5:$C$20,Area!$D$5:$D$20)</f>
        <v>3200000</v>
      </c>
      <c r="M96" t="str">
        <f t="shared" ca="1" si="10"/>
        <v>Transferencia</v>
      </c>
      <c r="N96">
        <f t="shared" ca="1" si="11"/>
        <v>12800000</v>
      </c>
    </row>
    <row r="97" spans="1:14" x14ac:dyDescent="0.3">
      <c r="A97" s="1">
        <v>45317</v>
      </c>
      <c r="B97">
        <f t="shared" si="6"/>
        <v>2024</v>
      </c>
      <c r="C97" t="str">
        <f t="shared" si="7"/>
        <v>ENE</v>
      </c>
      <c r="D97" t="s">
        <v>49</v>
      </c>
      <c r="E97" t="s">
        <v>3</v>
      </c>
      <c r="F97" cm="1">
        <f t="array" ref="F97:G97">TRANSPOSE(VLOOKUP(E97,Colaborador2!$B$4:$D$11,{2;3},0))</f>
        <v>10134809</v>
      </c>
      <c r="G97" s="1">
        <v>34649</v>
      </c>
      <c r="H97" s="3">
        <f t="shared" ca="1" si="8"/>
        <v>30</v>
      </c>
      <c r="I97" t="s">
        <v>35</v>
      </c>
      <c r="J97" t="str">
        <f>_xlfn.XLOOKUP(I97,Area!$C$5:$C$20,Area!$B$5:$B$20)</f>
        <v>Muebles</v>
      </c>
      <c r="K97">
        <f t="shared" ca="1" si="9"/>
        <v>7</v>
      </c>
      <c r="L97">
        <f>_xlfn.XLOOKUP(I97,Area!$C$5:$C$20,Area!$D$5:$D$20)</f>
        <v>1500000</v>
      </c>
      <c r="M97" t="str">
        <f t="shared" ca="1" si="10"/>
        <v>Credito</v>
      </c>
      <c r="N97">
        <f t="shared" ca="1" si="11"/>
        <v>10500000</v>
      </c>
    </row>
    <row r="98" spans="1:14" x14ac:dyDescent="0.3">
      <c r="A98" s="1">
        <v>45317</v>
      </c>
      <c r="B98">
        <f t="shared" si="6"/>
        <v>2024</v>
      </c>
      <c r="C98" t="str">
        <f t="shared" si="7"/>
        <v>ENE</v>
      </c>
      <c r="D98" t="s">
        <v>50</v>
      </c>
      <c r="E98" t="s">
        <v>66</v>
      </c>
      <c r="F98" cm="1">
        <f t="array" ref="F98:G98">TRANSPOSE(VLOOKUP(E98,Colaborador2!$B$4:$D$11,{2;3},0))</f>
        <v>11943522</v>
      </c>
      <c r="G98" s="1">
        <v>27649</v>
      </c>
      <c r="H98" s="3">
        <f t="shared" ca="1" si="8"/>
        <v>49</v>
      </c>
      <c r="I98" t="s">
        <v>18</v>
      </c>
      <c r="J98" t="str">
        <f>_xlfn.XLOOKUP(I98,Area!$C$5:$C$20,Area!$B$5:$B$20)</f>
        <v>Tecnología</v>
      </c>
      <c r="K98">
        <f t="shared" ca="1" si="9"/>
        <v>8</v>
      </c>
      <c r="L98">
        <f>_xlfn.XLOOKUP(I98,Area!$C$5:$C$20,Area!$D$5:$D$20)</f>
        <v>2000000</v>
      </c>
      <c r="M98" t="str">
        <f t="shared" ca="1" si="10"/>
        <v>Transferencia</v>
      </c>
      <c r="N98">
        <f t="shared" ca="1" si="11"/>
        <v>16000000</v>
      </c>
    </row>
    <row r="99" spans="1:14" x14ac:dyDescent="0.3">
      <c r="A99" s="1">
        <v>45317</v>
      </c>
      <c r="B99">
        <f t="shared" si="6"/>
        <v>2024</v>
      </c>
      <c r="C99" t="str">
        <f t="shared" si="7"/>
        <v>ENE</v>
      </c>
      <c r="D99" t="s">
        <v>68</v>
      </c>
      <c r="E99" t="s">
        <v>4</v>
      </c>
      <c r="F99" cm="1">
        <f t="array" ref="F99:G99">TRANSPOSE(VLOOKUP(E99,Colaborador2!$B$4:$D$11,{2;3},0))</f>
        <v>10086615</v>
      </c>
      <c r="G99" s="1">
        <v>28649</v>
      </c>
      <c r="H99" s="3">
        <f t="shared" ca="1" si="8"/>
        <v>46</v>
      </c>
      <c r="I99" t="s">
        <v>19</v>
      </c>
      <c r="J99" t="str">
        <f>_xlfn.XLOOKUP(I99,Area!$C$5:$C$20,Area!$B$5:$B$20)</f>
        <v>Tecnología</v>
      </c>
      <c r="K99">
        <f t="shared" ca="1" si="9"/>
        <v>7</v>
      </c>
      <c r="L99">
        <f>_xlfn.XLOOKUP(I99,Area!$C$5:$C$20,Area!$D$5:$D$20)</f>
        <v>4000000</v>
      </c>
      <c r="M99" t="str">
        <f t="shared" ca="1" si="10"/>
        <v>Transferencia</v>
      </c>
      <c r="N99">
        <f t="shared" ca="1" si="11"/>
        <v>28000000</v>
      </c>
    </row>
    <row r="100" spans="1:14" x14ac:dyDescent="0.3">
      <c r="A100" s="1">
        <v>45317</v>
      </c>
      <c r="B100">
        <f t="shared" si="6"/>
        <v>2024</v>
      </c>
      <c r="C100" t="str">
        <f t="shared" si="7"/>
        <v>ENE</v>
      </c>
      <c r="D100" t="s">
        <v>68</v>
      </c>
      <c r="E100" t="s">
        <v>2</v>
      </c>
      <c r="F100" cm="1">
        <f t="array" ref="F100:G100">TRANSPOSE(VLOOKUP(E100,Colaborador2!$B$4:$D$11,{2;3},0))</f>
        <v>11186573</v>
      </c>
      <c r="G100" s="1">
        <v>29649</v>
      </c>
      <c r="H100" s="3">
        <f t="shared" ca="1" si="8"/>
        <v>43</v>
      </c>
      <c r="I100" t="s">
        <v>20</v>
      </c>
      <c r="J100" t="str">
        <f>_xlfn.XLOOKUP(I100,Area!$C$5:$C$20,Area!$B$5:$B$20)</f>
        <v>Tecnología</v>
      </c>
      <c r="K100">
        <f t="shared" ca="1" si="9"/>
        <v>9</v>
      </c>
      <c r="L100">
        <f>_xlfn.XLOOKUP(I100,Area!$C$5:$C$20,Area!$D$5:$D$20)</f>
        <v>800000</v>
      </c>
      <c r="M100" t="str">
        <f t="shared" ca="1" si="10"/>
        <v>Efectivo</v>
      </c>
      <c r="N100">
        <f t="shared" ca="1" si="11"/>
        <v>7200000</v>
      </c>
    </row>
    <row r="101" spans="1:14" x14ac:dyDescent="0.3">
      <c r="A101" s="1">
        <v>45317</v>
      </c>
      <c r="B101">
        <f t="shared" si="6"/>
        <v>2024</v>
      </c>
      <c r="C101" t="str">
        <f t="shared" si="7"/>
        <v>ENE</v>
      </c>
      <c r="D101" t="s">
        <v>49</v>
      </c>
      <c r="E101" t="s">
        <v>10</v>
      </c>
      <c r="F101" cm="1">
        <f t="array" ref="F101:G101">TRANSPOSE(VLOOKUP(E101,Colaborador2!$B$4:$D$11,{2;3},0))</f>
        <v>10862722</v>
      </c>
      <c r="G101" s="1">
        <v>30649</v>
      </c>
      <c r="H101" s="3">
        <f t="shared" ca="1" si="8"/>
        <v>41</v>
      </c>
      <c r="I101" t="s">
        <v>21</v>
      </c>
      <c r="J101" t="str">
        <f>_xlfn.XLOOKUP(I101,Area!$C$5:$C$20,Area!$B$5:$B$20)</f>
        <v>Tecnología</v>
      </c>
      <c r="K101">
        <f t="shared" ca="1" si="9"/>
        <v>9</v>
      </c>
      <c r="L101">
        <f>_xlfn.XLOOKUP(I101,Area!$C$5:$C$20,Area!$D$5:$D$20)</f>
        <v>600000</v>
      </c>
      <c r="M101" t="str">
        <f t="shared" ca="1" si="10"/>
        <v>Credito</v>
      </c>
      <c r="N101">
        <f t="shared" ca="1" si="11"/>
        <v>5400000</v>
      </c>
    </row>
    <row r="102" spans="1:14" x14ac:dyDescent="0.3">
      <c r="A102" s="1">
        <v>45320</v>
      </c>
      <c r="B102">
        <f t="shared" si="6"/>
        <v>2024</v>
      </c>
      <c r="C102" t="str">
        <f t="shared" si="7"/>
        <v>ENE</v>
      </c>
      <c r="D102" t="s">
        <v>68</v>
      </c>
      <c r="E102" t="s">
        <v>8</v>
      </c>
      <c r="F102" cm="1">
        <f t="array" ref="F102:G102">TRANSPOSE(VLOOKUP(E102,Colaborador2!$B$4:$D$11,{2;3},0))</f>
        <v>10394891</v>
      </c>
      <c r="G102" s="1">
        <v>31649</v>
      </c>
      <c r="H102" s="3">
        <f t="shared" ca="1" si="8"/>
        <v>38</v>
      </c>
      <c r="I102" t="s">
        <v>22</v>
      </c>
      <c r="J102" t="str">
        <f>_xlfn.XLOOKUP(I102,Area!$C$5:$C$20,Area!$B$5:$B$20)</f>
        <v>Tecnología</v>
      </c>
      <c r="K102">
        <f t="shared" ca="1" si="9"/>
        <v>7</v>
      </c>
      <c r="L102">
        <f>_xlfn.XLOOKUP(I102,Area!$C$5:$C$20,Area!$D$5:$D$20)</f>
        <v>500000</v>
      </c>
      <c r="M102" t="str">
        <f t="shared" ca="1" si="10"/>
        <v>Efectivo</v>
      </c>
      <c r="N102">
        <f t="shared" ca="1" si="11"/>
        <v>3500000</v>
      </c>
    </row>
    <row r="103" spans="1:14" x14ac:dyDescent="0.3">
      <c r="A103" s="1">
        <v>45320</v>
      </c>
      <c r="B103">
        <f t="shared" si="6"/>
        <v>2024</v>
      </c>
      <c r="C103" t="str">
        <f t="shared" si="7"/>
        <v>ENE</v>
      </c>
      <c r="D103" t="s">
        <v>49</v>
      </c>
      <c r="E103" t="s">
        <v>5</v>
      </c>
      <c r="F103" cm="1">
        <f t="array" ref="F103:G103">TRANSPOSE(VLOOKUP(E103,Colaborador2!$B$4:$D$11,{2;3},0))</f>
        <v>11239909</v>
      </c>
      <c r="G103" s="1">
        <v>32649</v>
      </c>
      <c r="H103" s="3">
        <f t="shared" ca="1" si="8"/>
        <v>35</v>
      </c>
      <c r="I103" t="s">
        <v>24</v>
      </c>
      <c r="J103" t="str">
        <f>_xlfn.XLOOKUP(I103,Area!$C$5:$C$20,Area!$B$5:$B$20)</f>
        <v>Textil</v>
      </c>
      <c r="K103">
        <f t="shared" ca="1" si="9"/>
        <v>2</v>
      </c>
      <c r="L103">
        <f>_xlfn.XLOOKUP(I103,Area!$C$5:$C$20,Area!$D$5:$D$20)</f>
        <v>100000</v>
      </c>
      <c r="M103" t="str">
        <f t="shared" ca="1" si="10"/>
        <v>Efectivo</v>
      </c>
      <c r="N103">
        <f t="shared" ca="1" si="11"/>
        <v>200000</v>
      </c>
    </row>
    <row r="104" spans="1:14" x14ac:dyDescent="0.3">
      <c r="A104" s="1">
        <v>45320</v>
      </c>
      <c r="B104">
        <f t="shared" si="6"/>
        <v>2024</v>
      </c>
      <c r="C104" t="str">
        <f t="shared" si="7"/>
        <v>ENE</v>
      </c>
      <c r="D104" t="s">
        <v>50</v>
      </c>
      <c r="E104" t="s">
        <v>67</v>
      </c>
      <c r="F104" cm="1">
        <f t="array" ref="F104:G104">TRANSPOSE(VLOOKUP(E104,Colaborador2!$B$4:$D$11,{2;3},0))</f>
        <v>11092256</v>
      </c>
      <c r="G104" s="1">
        <v>33649</v>
      </c>
      <c r="H104" s="3">
        <f t="shared" ca="1" si="8"/>
        <v>32</v>
      </c>
      <c r="I104" t="s">
        <v>25</v>
      </c>
      <c r="J104" t="str">
        <f>_xlfn.XLOOKUP(I104,Area!$C$5:$C$20,Area!$B$5:$B$20)</f>
        <v>Textil</v>
      </c>
      <c r="K104">
        <f t="shared" ca="1" si="9"/>
        <v>9</v>
      </c>
      <c r="L104">
        <f>_xlfn.XLOOKUP(I104,Area!$C$5:$C$20,Area!$D$5:$D$20)</f>
        <v>250000</v>
      </c>
      <c r="M104" t="str">
        <f t="shared" ca="1" si="10"/>
        <v>Transferencia</v>
      </c>
      <c r="N104">
        <f t="shared" ca="1" si="11"/>
        <v>2250000</v>
      </c>
    </row>
    <row r="105" spans="1:14" x14ac:dyDescent="0.3">
      <c r="A105" s="1">
        <v>45320</v>
      </c>
      <c r="B105">
        <f t="shared" si="6"/>
        <v>2024</v>
      </c>
      <c r="C105" t="str">
        <f t="shared" si="7"/>
        <v>ENE</v>
      </c>
      <c r="D105" t="s">
        <v>68</v>
      </c>
      <c r="E105" t="s">
        <v>3</v>
      </c>
      <c r="F105" cm="1">
        <f t="array" ref="F105:G105">TRANSPOSE(VLOOKUP(E105,Colaborador2!$B$4:$D$11,{2;3},0))</f>
        <v>10134809</v>
      </c>
      <c r="G105" s="1">
        <v>34649</v>
      </c>
      <c r="H105" s="3">
        <f t="shared" ca="1" si="8"/>
        <v>30</v>
      </c>
      <c r="I105" t="s">
        <v>26</v>
      </c>
      <c r="J105" t="str">
        <f>_xlfn.XLOOKUP(I105,Area!$C$5:$C$20,Area!$B$5:$B$20)</f>
        <v>Textil</v>
      </c>
      <c r="K105">
        <f t="shared" ca="1" si="9"/>
        <v>10</v>
      </c>
      <c r="L105">
        <f>_xlfn.XLOOKUP(I105,Area!$C$5:$C$20,Area!$D$5:$D$20)</f>
        <v>500000</v>
      </c>
      <c r="M105" t="str">
        <f t="shared" ca="1" si="10"/>
        <v>Credito</v>
      </c>
      <c r="N105">
        <f t="shared" ca="1" si="11"/>
        <v>5000000</v>
      </c>
    </row>
    <row r="106" spans="1:14" x14ac:dyDescent="0.3">
      <c r="A106" s="1">
        <v>45320</v>
      </c>
      <c r="B106">
        <f t="shared" si="6"/>
        <v>2024</v>
      </c>
      <c r="C106" t="str">
        <f t="shared" si="7"/>
        <v>ENE</v>
      </c>
      <c r="D106" t="s">
        <v>49</v>
      </c>
      <c r="E106" t="s">
        <v>66</v>
      </c>
      <c r="F106" cm="1">
        <f t="array" ref="F106:G106">TRANSPOSE(VLOOKUP(E106,Colaborador2!$B$4:$D$11,{2;3},0))</f>
        <v>11943522</v>
      </c>
      <c r="G106" s="1">
        <v>27649</v>
      </c>
      <c r="H106" s="3">
        <f t="shared" ca="1" si="8"/>
        <v>49</v>
      </c>
      <c r="I106" t="s">
        <v>27</v>
      </c>
      <c r="J106" t="str">
        <f>_xlfn.XLOOKUP(I106,Area!$C$5:$C$20,Area!$B$5:$B$20)</f>
        <v>Textil</v>
      </c>
      <c r="K106">
        <f t="shared" ca="1" si="9"/>
        <v>6</v>
      </c>
      <c r="L106">
        <f>_xlfn.XLOOKUP(I106,Area!$C$5:$C$20,Area!$D$5:$D$20)</f>
        <v>180000</v>
      </c>
      <c r="M106" t="str">
        <f t="shared" ca="1" si="10"/>
        <v>Transferencia</v>
      </c>
      <c r="N106">
        <f t="shared" ca="1" si="11"/>
        <v>1080000</v>
      </c>
    </row>
    <row r="107" spans="1:14" x14ac:dyDescent="0.3">
      <c r="A107" s="1">
        <v>45321</v>
      </c>
      <c r="B107">
        <f t="shared" si="6"/>
        <v>2024</v>
      </c>
      <c r="C107" t="str">
        <f t="shared" si="7"/>
        <v>ENE</v>
      </c>
      <c r="D107" t="s">
        <v>49</v>
      </c>
      <c r="E107" t="s">
        <v>4</v>
      </c>
      <c r="F107" cm="1">
        <f t="array" ref="F107:G107">TRANSPOSE(VLOOKUP(E107,Colaborador2!$B$4:$D$11,{2;3},0))</f>
        <v>10086615</v>
      </c>
      <c r="G107" s="1">
        <v>28649</v>
      </c>
      <c r="H107" s="3">
        <f t="shared" ca="1" si="8"/>
        <v>46</v>
      </c>
      <c r="I107" t="s">
        <v>28</v>
      </c>
      <c r="J107" t="str">
        <f>_xlfn.XLOOKUP(I107,Area!$C$5:$C$20,Area!$B$5:$B$20)</f>
        <v>Textil</v>
      </c>
      <c r="K107">
        <f t="shared" ca="1" si="9"/>
        <v>7</v>
      </c>
      <c r="L107">
        <f>_xlfn.XLOOKUP(I107,Area!$C$5:$C$20,Area!$D$5:$D$20)</f>
        <v>80000</v>
      </c>
      <c r="M107" t="str">
        <f t="shared" ca="1" si="10"/>
        <v>Efectivo</v>
      </c>
      <c r="N107">
        <f t="shared" ca="1" si="11"/>
        <v>560000</v>
      </c>
    </row>
    <row r="108" spans="1:14" x14ac:dyDescent="0.3">
      <c r="A108" s="1">
        <v>45321</v>
      </c>
      <c r="B108">
        <f t="shared" si="6"/>
        <v>2024</v>
      </c>
      <c r="C108" t="str">
        <f t="shared" si="7"/>
        <v>ENE</v>
      </c>
      <c r="D108" t="s">
        <v>50</v>
      </c>
      <c r="E108" t="s">
        <v>2</v>
      </c>
      <c r="F108" cm="1">
        <f t="array" ref="F108:G108">TRANSPOSE(VLOOKUP(E108,Colaborador2!$B$4:$D$11,{2;3},0))</f>
        <v>11186573</v>
      </c>
      <c r="G108" s="1">
        <v>29649</v>
      </c>
      <c r="H108" s="3">
        <f t="shared" ca="1" si="8"/>
        <v>43</v>
      </c>
      <c r="I108" t="s">
        <v>30</v>
      </c>
      <c r="J108" t="str">
        <f>_xlfn.XLOOKUP(I108,Area!$C$5:$C$20,Area!$B$5:$B$20)</f>
        <v>Muebles</v>
      </c>
      <c r="K108">
        <f t="shared" ca="1" si="9"/>
        <v>2</v>
      </c>
      <c r="L108">
        <f>_xlfn.XLOOKUP(I108,Area!$C$5:$C$20,Area!$D$5:$D$20)</f>
        <v>600000</v>
      </c>
      <c r="M108" t="str">
        <f t="shared" ca="1" si="10"/>
        <v>Transferencia</v>
      </c>
      <c r="N108">
        <f t="shared" ca="1" si="11"/>
        <v>1200000</v>
      </c>
    </row>
    <row r="109" spans="1:14" x14ac:dyDescent="0.3">
      <c r="A109" s="1">
        <v>45321</v>
      </c>
      <c r="B109">
        <f t="shared" si="6"/>
        <v>2024</v>
      </c>
      <c r="C109" t="str">
        <f t="shared" si="7"/>
        <v>ENE</v>
      </c>
      <c r="D109" t="s">
        <v>49</v>
      </c>
      <c r="E109" t="s">
        <v>10</v>
      </c>
      <c r="F109" cm="1">
        <f t="array" ref="F109:G109">TRANSPOSE(VLOOKUP(E109,Colaborador2!$B$4:$D$11,{2;3},0))</f>
        <v>10862722</v>
      </c>
      <c r="G109" s="1">
        <v>30649</v>
      </c>
      <c r="H109" s="3">
        <f t="shared" ca="1" si="8"/>
        <v>41</v>
      </c>
      <c r="I109" t="s">
        <v>31</v>
      </c>
      <c r="J109" t="str">
        <f>_xlfn.XLOOKUP(I109,Area!$C$5:$C$20,Area!$B$5:$B$20)</f>
        <v>Muebles</v>
      </c>
      <c r="K109">
        <f t="shared" ca="1" si="9"/>
        <v>3</v>
      </c>
      <c r="L109">
        <f>_xlfn.XLOOKUP(I109,Area!$C$5:$C$20,Area!$D$5:$D$20)</f>
        <v>200000</v>
      </c>
      <c r="M109" t="str">
        <f t="shared" ca="1" si="10"/>
        <v>Credito</v>
      </c>
      <c r="N109">
        <f t="shared" ca="1" si="11"/>
        <v>600000</v>
      </c>
    </row>
    <row r="110" spans="1:14" x14ac:dyDescent="0.3">
      <c r="A110" s="1">
        <v>45321</v>
      </c>
      <c r="B110">
        <f t="shared" si="6"/>
        <v>2024</v>
      </c>
      <c r="C110" t="str">
        <f t="shared" si="7"/>
        <v>ENE</v>
      </c>
      <c r="D110" t="s">
        <v>49</v>
      </c>
      <c r="E110" t="s">
        <v>8</v>
      </c>
      <c r="F110" cm="1">
        <f t="array" ref="F110:G110">TRANSPOSE(VLOOKUP(E110,Colaborador2!$B$4:$D$11,{2;3},0))</f>
        <v>10394891</v>
      </c>
      <c r="G110" s="1">
        <v>31649</v>
      </c>
      <c r="H110" s="3">
        <f t="shared" ca="1" si="8"/>
        <v>38</v>
      </c>
      <c r="I110" t="s">
        <v>32</v>
      </c>
      <c r="J110" t="str">
        <f>_xlfn.XLOOKUP(I110,Area!$C$5:$C$20,Area!$B$5:$B$20)</f>
        <v>Muebles</v>
      </c>
      <c r="K110">
        <f t="shared" ca="1" si="9"/>
        <v>2</v>
      </c>
      <c r="L110">
        <f>_xlfn.XLOOKUP(I110,Area!$C$5:$C$20,Area!$D$5:$D$20)</f>
        <v>550000</v>
      </c>
      <c r="M110" t="str">
        <f t="shared" ca="1" si="10"/>
        <v>Efectivo</v>
      </c>
      <c r="N110">
        <f t="shared" ca="1" si="11"/>
        <v>1100000</v>
      </c>
    </row>
    <row r="111" spans="1:14" x14ac:dyDescent="0.3">
      <c r="A111" s="1">
        <v>45321</v>
      </c>
      <c r="B111">
        <f t="shared" si="6"/>
        <v>2024</v>
      </c>
      <c r="C111" t="str">
        <f t="shared" si="7"/>
        <v>ENE</v>
      </c>
      <c r="D111" t="s">
        <v>68</v>
      </c>
      <c r="E111" t="s">
        <v>5</v>
      </c>
      <c r="F111" cm="1">
        <f t="array" ref="F111:G111">TRANSPOSE(VLOOKUP(E111,Colaborador2!$B$4:$D$11,{2;3},0))</f>
        <v>11239909</v>
      </c>
      <c r="G111" s="1">
        <v>32649</v>
      </c>
      <c r="H111" s="3">
        <f t="shared" ca="1" si="8"/>
        <v>35</v>
      </c>
      <c r="I111" t="s">
        <v>33</v>
      </c>
      <c r="J111" t="str">
        <f>_xlfn.XLOOKUP(I111,Area!$C$5:$C$20,Area!$B$5:$B$20)</f>
        <v>Muebles</v>
      </c>
      <c r="K111">
        <f t="shared" ca="1" si="9"/>
        <v>6</v>
      </c>
      <c r="L111">
        <f>_xlfn.XLOOKUP(I111,Area!$C$5:$C$20,Area!$D$5:$D$20)</f>
        <v>2300000</v>
      </c>
      <c r="M111" t="str">
        <f t="shared" ca="1" si="10"/>
        <v>Efectivo</v>
      </c>
      <c r="N111">
        <f t="shared" ca="1" si="11"/>
        <v>13800000</v>
      </c>
    </row>
    <row r="112" spans="1:14" x14ac:dyDescent="0.3">
      <c r="A112" s="1">
        <v>45322</v>
      </c>
      <c r="B112">
        <f t="shared" si="6"/>
        <v>2024</v>
      </c>
      <c r="C112" t="str">
        <f t="shared" si="7"/>
        <v>ENE</v>
      </c>
      <c r="D112" t="s">
        <v>49</v>
      </c>
      <c r="E112" t="s">
        <v>67</v>
      </c>
      <c r="F112" cm="1">
        <f t="array" ref="F112:G112">TRANSPOSE(VLOOKUP(E112,Colaborador2!$B$4:$D$11,{2;3},0))</f>
        <v>11092256</v>
      </c>
      <c r="G112" s="1">
        <v>33649</v>
      </c>
      <c r="H112" s="3">
        <f t="shared" ca="1" si="8"/>
        <v>32</v>
      </c>
      <c r="I112" t="s">
        <v>34</v>
      </c>
      <c r="J112" t="str">
        <f>_xlfn.XLOOKUP(I112,Area!$C$5:$C$20,Area!$B$5:$B$20)</f>
        <v>Muebles</v>
      </c>
      <c r="K112">
        <f t="shared" ca="1" si="9"/>
        <v>7</v>
      </c>
      <c r="L112">
        <f>_xlfn.XLOOKUP(I112,Area!$C$5:$C$20,Area!$D$5:$D$20)</f>
        <v>3200000</v>
      </c>
      <c r="M112" t="str">
        <f t="shared" ca="1" si="10"/>
        <v>Credito</v>
      </c>
      <c r="N112">
        <f t="shared" ca="1" si="11"/>
        <v>22400000</v>
      </c>
    </row>
    <row r="113" spans="1:14" x14ac:dyDescent="0.3">
      <c r="A113" s="1">
        <v>45322</v>
      </c>
      <c r="B113">
        <f t="shared" si="6"/>
        <v>2024</v>
      </c>
      <c r="C113" t="str">
        <f t="shared" si="7"/>
        <v>ENE</v>
      </c>
      <c r="D113" t="s">
        <v>50</v>
      </c>
      <c r="E113" t="s">
        <v>3</v>
      </c>
      <c r="F113" cm="1">
        <f t="array" ref="F113:G113">TRANSPOSE(VLOOKUP(E113,Colaborador2!$B$4:$D$11,{2;3},0))</f>
        <v>10134809</v>
      </c>
      <c r="G113" s="1">
        <v>34649</v>
      </c>
      <c r="H113" s="3">
        <f t="shared" ca="1" si="8"/>
        <v>30</v>
      </c>
      <c r="I113" t="s">
        <v>35</v>
      </c>
      <c r="J113" t="str">
        <f>_xlfn.XLOOKUP(I113,Area!$C$5:$C$20,Area!$B$5:$B$20)</f>
        <v>Muebles</v>
      </c>
      <c r="K113">
        <f t="shared" ca="1" si="9"/>
        <v>3</v>
      </c>
      <c r="L113">
        <f>_xlfn.XLOOKUP(I113,Area!$C$5:$C$20,Area!$D$5:$D$20)</f>
        <v>1500000</v>
      </c>
      <c r="M113" t="str">
        <f t="shared" ca="1" si="10"/>
        <v>Efectivo</v>
      </c>
      <c r="N113">
        <f t="shared" ca="1" si="11"/>
        <v>4500000</v>
      </c>
    </row>
    <row r="114" spans="1:14" x14ac:dyDescent="0.3">
      <c r="A114" s="1">
        <v>45322</v>
      </c>
      <c r="B114">
        <f t="shared" si="6"/>
        <v>2024</v>
      </c>
      <c r="C114" t="str">
        <f t="shared" si="7"/>
        <v>ENE</v>
      </c>
      <c r="D114" t="s">
        <v>68</v>
      </c>
      <c r="E114" t="s">
        <v>66</v>
      </c>
      <c r="F114" cm="1">
        <f t="array" ref="F114:G114">TRANSPOSE(VLOOKUP(E114,Colaborador2!$B$4:$D$11,{2;3},0))</f>
        <v>11943522</v>
      </c>
      <c r="G114" s="1">
        <v>27649</v>
      </c>
      <c r="H114" s="3">
        <f t="shared" ca="1" si="8"/>
        <v>49</v>
      </c>
      <c r="I114" t="s">
        <v>18</v>
      </c>
      <c r="J114" t="str">
        <f>_xlfn.XLOOKUP(I114,Area!$C$5:$C$20,Area!$B$5:$B$20)</f>
        <v>Tecnología</v>
      </c>
      <c r="K114">
        <f t="shared" ca="1" si="9"/>
        <v>3</v>
      </c>
      <c r="L114">
        <f>_xlfn.XLOOKUP(I114,Area!$C$5:$C$20,Area!$D$5:$D$20)</f>
        <v>2000000</v>
      </c>
      <c r="M114" t="str">
        <f t="shared" ca="1" si="10"/>
        <v>Transferencia</v>
      </c>
      <c r="N114">
        <f t="shared" ca="1" si="11"/>
        <v>6000000</v>
      </c>
    </row>
    <row r="115" spans="1:14" x14ac:dyDescent="0.3">
      <c r="A115" s="1">
        <v>45322</v>
      </c>
      <c r="B115">
        <f t="shared" si="6"/>
        <v>2024</v>
      </c>
      <c r="C115" t="str">
        <f t="shared" si="7"/>
        <v>ENE</v>
      </c>
      <c r="D115" t="s">
        <v>68</v>
      </c>
      <c r="E115" t="s">
        <v>4</v>
      </c>
      <c r="F115" cm="1">
        <f t="array" ref="F115:G115">TRANSPOSE(VLOOKUP(E115,Colaborador2!$B$4:$D$11,{2;3},0))</f>
        <v>10086615</v>
      </c>
      <c r="G115" s="1">
        <v>28649</v>
      </c>
      <c r="H115" s="3">
        <f t="shared" ca="1" si="8"/>
        <v>46</v>
      </c>
      <c r="I115" t="s">
        <v>19</v>
      </c>
      <c r="J115" t="str">
        <f>_xlfn.XLOOKUP(I115,Area!$C$5:$C$20,Area!$B$5:$B$20)</f>
        <v>Tecnología</v>
      </c>
      <c r="K115">
        <f t="shared" ca="1" si="9"/>
        <v>8</v>
      </c>
      <c r="L115">
        <f>_xlfn.XLOOKUP(I115,Area!$C$5:$C$20,Area!$D$5:$D$20)</f>
        <v>4000000</v>
      </c>
      <c r="M115" t="str">
        <f t="shared" ca="1" si="10"/>
        <v>Efectivo</v>
      </c>
      <c r="N115">
        <f t="shared" ca="1" si="11"/>
        <v>32000000</v>
      </c>
    </row>
    <row r="116" spans="1:14" x14ac:dyDescent="0.3">
      <c r="A116" s="1">
        <v>45322</v>
      </c>
      <c r="B116">
        <f t="shared" si="6"/>
        <v>2024</v>
      </c>
      <c r="C116" t="str">
        <f t="shared" si="7"/>
        <v>ENE</v>
      </c>
      <c r="D116" t="s">
        <v>50</v>
      </c>
      <c r="E116" t="s">
        <v>2</v>
      </c>
      <c r="F116" cm="1">
        <f t="array" ref="F116:G116">TRANSPOSE(VLOOKUP(E116,Colaborador2!$B$4:$D$11,{2;3},0))</f>
        <v>11186573</v>
      </c>
      <c r="G116" s="1">
        <v>29649</v>
      </c>
      <c r="H116" s="3">
        <f t="shared" ca="1" si="8"/>
        <v>43</v>
      </c>
      <c r="I116" t="s">
        <v>20</v>
      </c>
      <c r="J116" t="str">
        <f>_xlfn.XLOOKUP(I116,Area!$C$5:$C$20,Area!$B$5:$B$20)</f>
        <v>Tecnología</v>
      </c>
      <c r="K116">
        <f t="shared" ca="1" si="9"/>
        <v>6</v>
      </c>
      <c r="L116">
        <f>_xlfn.XLOOKUP(I116,Area!$C$5:$C$20,Area!$D$5:$D$20)</f>
        <v>800000</v>
      </c>
      <c r="M116" t="str">
        <f t="shared" ca="1" si="10"/>
        <v>Credito</v>
      </c>
      <c r="N116">
        <f t="shared" ca="1" si="11"/>
        <v>4800000</v>
      </c>
    </row>
    <row r="117" spans="1:14" x14ac:dyDescent="0.3">
      <c r="A117" s="1">
        <v>45323</v>
      </c>
      <c r="B117">
        <f t="shared" si="6"/>
        <v>2024</v>
      </c>
      <c r="C117" t="str">
        <f t="shared" si="7"/>
        <v>FEB</v>
      </c>
      <c r="D117" t="s">
        <v>49</v>
      </c>
      <c r="E117" t="s">
        <v>10</v>
      </c>
      <c r="F117" cm="1">
        <f t="array" ref="F117:G117">TRANSPOSE(VLOOKUP(E117,Colaborador2!$B$4:$D$11,{2;3},0))</f>
        <v>10862722</v>
      </c>
      <c r="G117" s="1">
        <v>30649</v>
      </c>
      <c r="H117" s="3">
        <f t="shared" ca="1" si="8"/>
        <v>41</v>
      </c>
      <c r="I117" t="s">
        <v>21</v>
      </c>
      <c r="J117" t="str">
        <f>_xlfn.XLOOKUP(I117,Area!$C$5:$C$20,Area!$B$5:$B$20)</f>
        <v>Tecnología</v>
      </c>
      <c r="K117">
        <f t="shared" ca="1" si="9"/>
        <v>9</v>
      </c>
      <c r="L117">
        <f>_xlfn.XLOOKUP(I117,Area!$C$5:$C$20,Area!$D$5:$D$20)</f>
        <v>600000</v>
      </c>
      <c r="M117" t="str">
        <f t="shared" ca="1" si="10"/>
        <v>Credito</v>
      </c>
      <c r="N117">
        <f t="shared" ca="1" si="11"/>
        <v>5400000</v>
      </c>
    </row>
    <row r="118" spans="1:14" x14ac:dyDescent="0.3">
      <c r="A118" s="1">
        <v>45323</v>
      </c>
      <c r="B118">
        <f t="shared" si="6"/>
        <v>2024</v>
      </c>
      <c r="C118" t="str">
        <f t="shared" si="7"/>
        <v>FEB</v>
      </c>
      <c r="D118" t="s">
        <v>49</v>
      </c>
      <c r="E118" t="s">
        <v>8</v>
      </c>
      <c r="F118" cm="1">
        <f t="array" ref="F118:G118">TRANSPOSE(VLOOKUP(E118,Colaborador2!$B$4:$D$11,{2;3},0))</f>
        <v>10394891</v>
      </c>
      <c r="G118" s="1">
        <v>31649</v>
      </c>
      <c r="H118" s="3">
        <f t="shared" ca="1" si="8"/>
        <v>38</v>
      </c>
      <c r="I118" t="s">
        <v>22</v>
      </c>
      <c r="J118" t="str">
        <f>_xlfn.XLOOKUP(I118,Area!$C$5:$C$20,Area!$B$5:$B$20)</f>
        <v>Tecnología</v>
      </c>
      <c r="K118">
        <f t="shared" ca="1" si="9"/>
        <v>3</v>
      </c>
      <c r="L118">
        <f>_xlfn.XLOOKUP(I118,Area!$C$5:$C$20,Area!$D$5:$D$20)</f>
        <v>500000</v>
      </c>
      <c r="M118" t="str">
        <f t="shared" ca="1" si="10"/>
        <v>Efectivo</v>
      </c>
      <c r="N118">
        <f t="shared" ca="1" si="11"/>
        <v>1500000</v>
      </c>
    </row>
    <row r="119" spans="1:14" x14ac:dyDescent="0.3">
      <c r="A119" s="1">
        <v>45323</v>
      </c>
      <c r="B119">
        <f t="shared" si="6"/>
        <v>2024</v>
      </c>
      <c r="C119" t="str">
        <f t="shared" si="7"/>
        <v>FEB</v>
      </c>
      <c r="D119" t="s">
        <v>68</v>
      </c>
      <c r="E119" t="s">
        <v>5</v>
      </c>
      <c r="F119" cm="1">
        <f t="array" ref="F119:G119">TRANSPOSE(VLOOKUP(E119,Colaborador2!$B$4:$D$11,{2;3},0))</f>
        <v>11239909</v>
      </c>
      <c r="G119" s="1">
        <v>32649</v>
      </c>
      <c r="H119" s="3">
        <f t="shared" ca="1" si="8"/>
        <v>35</v>
      </c>
      <c r="I119" t="s">
        <v>24</v>
      </c>
      <c r="J119" t="str">
        <f>_xlfn.XLOOKUP(I119,Area!$C$5:$C$20,Area!$B$5:$B$20)</f>
        <v>Textil</v>
      </c>
      <c r="K119">
        <f t="shared" ca="1" si="9"/>
        <v>5</v>
      </c>
      <c r="L119">
        <f>_xlfn.XLOOKUP(I119,Area!$C$5:$C$20,Area!$D$5:$D$20)</f>
        <v>100000</v>
      </c>
      <c r="M119" t="str">
        <f t="shared" ca="1" si="10"/>
        <v>Efectivo</v>
      </c>
      <c r="N119">
        <f t="shared" ca="1" si="11"/>
        <v>500000</v>
      </c>
    </row>
    <row r="120" spans="1:14" x14ac:dyDescent="0.3">
      <c r="A120" s="1">
        <v>45323</v>
      </c>
      <c r="B120">
        <f t="shared" si="6"/>
        <v>2024</v>
      </c>
      <c r="C120" t="str">
        <f t="shared" si="7"/>
        <v>FEB</v>
      </c>
      <c r="D120" t="s">
        <v>68</v>
      </c>
      <c r="E120" t="s">
        <v>67</v>
      </c>
      <c r="F120" cm="1">
        <f t="array" ref="F120:G120">TRANSPOSE(VLOOKUP(E120,Colaborador2!$B$4:$D$11,{2;3},0))</f>
        <v>11092256</v>
      </c>
      <c r="G120" s="1">
        <v>33649</v>
      </c>
      <c r="H120" s="3">
        <f t="shared" ca="1" si="8"/>
        <v>32</v>
      </c>
      <c r="I120" t="s">
        <v>25</v>
      </c>
      <c r="J120" t="str">
        <f>_xlfn.XLOOKUP(I120,Area!$C$5:$C$20,Area!$B$5:$B$20)</f>
        <v>Textil</v>
      </c>
      <c r="K120">
        <f t="shared" ca="1" si="9"/>
        <v>3</v>
      </c>
      <c r="L120">
        <f>_xlfn.XLOOKUP(I120,Area!$C$5:$C$20,Area!$D$5:$D$20)</f>
        <v>250000</v>
      </c>
      <c r="M120" t="str">
        <f t="shared" ca="1" si="10"/>
        <v>Credito</v>
      </c>
      <c r="N120">
        <f t="shared" ca="1" si="11"/>
        <v>750000</v>
      </c>
    </row>
    <row r="121" spans="1:14" x14ac:dyDescent="0.3">
      <c r="A121" s="1">
        <v>45323</v>
      </c>
      <c r="B121">
        <f t="shared" si="6"/>
        <v>2024</v>
      </c>
      <c r="C121" t="str">
        <f t="shared" si="7"/>
        <v>FEB</v>
      </c>
      <c r="D121" t="s">
        <v>49</v>
      </c>
      <c r="E121" t="s">
        <v>3</v>
      </c>
      <c r="F121" cm="1">
        <f t="array" ref="F121:G121">TRANSPOSE(VLOOKUP(E121,Colaborador2!$B$4:$D$11,{2;3},0))</f>
        <v>10134809</v>
      </c>
      <c r="G121" s="1">
        <v>34649</v>
      </c>
      <c r="H121" s="3">
        <f t="shared" ca="1" si="8"/>
        <v>30</v>
      </c>
      <c r="I121" t="s">
        <v>26</v>
      </c>
      <c r="J121" t="str">
        <f>_xlfn.XLOOKUP(I121,Area!$C$5:$C$20,Area!$B$5:$B$20)</f>
        <v>Textil</v>
      </c>
      <c r="K121">
        <f t="shared" ca="1" si="9"/>
        <v>10</v>
      </c>
      <c r="L121">
        <f>_xlfn.XLOOKUP(I121,Area!$C$5:$C$20,Area!$D$5:$D$20)</f>
        <v>500000</v>
      </c>
      <c r="M121" t="str">
        <f t="shared" ca="1" si="10"/>
        <v>Efectivo</v>
      </c>
      <c r="N121">
        <f t="shared" ca="1" si="11"/>
        <v>5000000</v>
      </c>
    </row>
    <row r="122" spans="1:14" x14ac:dyDescent="0.3">
      <c r="A122" s="1">
        <v>45324</v>
      </c>
      <c r="B122">
        <f t="shared" si="6"/>
        <v>2024</v>
      </c>
      <c r="C122" t="str">
        <f t="shared" si="7"/>
        <v>FEB</v>
      </c>
      <c r="D122" t="s">
        <v>68</v>
      </c>
      <c r="E122" t="s">
        <v>66</v>
      </c>
      <c r="F122" cm="1">
        <f t="array" ref="F122:G122">TRANSPOSE(VLOOKUP(E122,Colaborador2!$B$4:$D$11,{2;3},0))</f>
        <v>11943522</v>
      </c>
      <c r="G122" s="1">
        <v>27649</v>
      </c>
      <c r="H122" s="3">
        <f t="shared" ca="1" si="8"/>
        <v>49</v>
      </c>
      <c r="I122" t="s">
        <v>27</v>
      </c>
      <c r="J122" t="str">
        <f>_xlfn.XLOOKUP(I122,Area!$C$5:$C$20,Area!$B$5:$B$20)</f>
        <v>Textil</v>
      </c>
      <c r="K122">
        <f t="shared" ca="1" si="9"/>
        <v>10</v>
      </c>
      <c r="L122">
        <f>_xlfn.XLOOKUP(I122,Area!$C$5:$C$20,Area!$D$5:$D$20)</f>
        <v>180000</v>
      </c>
      <c r="M122" t="str">
        <f t="shared" ca="1" si="10"/>
        <v>Credito</v>
      </c>
      <c r="N122">
        <f t="shared" ca="1" si="11"/>
        <v>1800000</v>
      </c>
    </row>
    <row r="123" spans="1:14" x14ac:dyDescent="0.3">
      <c r="A123" s="1">
        <v>45324</v>
      </c>
      <c r="B123">
        <f t="shared" si="6"/>
        <v>2024</v>
      </c>
      <c r="C123" t="str">
        <f t="shared" si="7"/>
        <v>FEB</v>
      </c>
      <c r="D123" t="s">
        <v>68</v>
      </c>
      <c r="E123" t="s">
        <v>4</v>
      </c>
      <c r="F123" cm="1">
        <f t="array" ref="F123:G123">TRANSPOSE(VLOOKUP(E123,Colaborador2!$B$4:$D$11,{2;3},0))</f>
        <v>10086615</v>
      </c>
      <c r="G123" s="1">
        <v>28649</v>
      </c>
      <c r="H123" s="3">
        <f t="shared" ca="1" si="8"/>
        <v>46</v>
      </c>
      <c r="I123" t="s">
        <v>28</v>
      </c>
      <c r="J123" t="str">
        <f>_xlfn.XLOOKUP(I123,Area!$C$5:$C$20,Area!$B$5:$B$20)</f>
        <v>Textil</v>
      </c>
      <c r="K123">
        <f t="shared" ca="1" si="9"/>
        <v>8</v>
      </c>
      <c r="L123">
        <f>_xlfn.XLOOKUP(I123,Area!$C$5:$C$20,Area!$D$5:$D$20)</f>
        <v>80000</v>
      </c>
      <c r="M123" t="str">
        <f t="shared" ca="1" si="10"/>
        <v>Transferencia</v>
      </c>
      <c r="N123">
        <f t="shared" ca="1" si="11"/>
        <v>640000</v>
      </c>
    </row>
    <row r="124" spans="1:14" x14ac:dyDescent="0.3">
      <c r="A124" s="1">
        <v>45324</v>
      </c>
      <c r="B124">
        <f t="shared" si="6"/>
        <v>2024</v>
      </c>
      <c r="C124" t="str">
        <f t="shared" si="7"/>
        <v>FEB</v>
      </c>
      <c r="D124" t="s">
        <v>49</v>
      </c>
      <c r="E124" t="s">
        <v>2</v>
      </c>
      <c r="F124" cm="1">
        <f t="array" ref="F124:G124">TRANSPOSE(VLOOKUP(E124,Colaborador2!$B$4:$D$11,{2;3},0))</f>
        <v>11186573</v>
      </c>
      <c r="G124" s="1">
        <v>29649</v>
      </c>
      <c r="H124" s="3">
        <f t="shared" ca="1" si="8"/>
        <v>43</v>
      </c>
      <c r="I124" t="s">
        <v>30</v>
      </c>
      <c r="J124" t="str">
        <f>_xlfn.XLOOKUP(I124,Area!$C$5:$C$20,Area!$B$5:$B$20)</f>
        <v>Muebles</v>
      </c>
      <c r="K124">
        <f t="shared" ca="1" si="9"/>
        <v>4</v>
      </c>
      <c r="L124">
        <f>_xlfn.XLOOKUP(I124,Area!$C$5:$C$20,Area!$D$5:$D$20)</f>
        <v>600000</v>
      </c>
      <c r="M124" t="str">
        <f t="shared" ca="1" si="10"/>
        <v>Credito</v>
      </c>
      <c r="N124">
        <f t="shared" ca="1" si="11"/>
        <v>2400000</v>
      </c>
    </row>
    <row r="125" spans="1:14" x14ac:dyDescent="0.3">
      <c r="A125" s="1">
        <v>45324</v>
      </c>
      <c r="B125">
        <f t="shared" si="6"/>
        <v>2024</v>
      </c>
      <c r="C125" t="str">
        <f t="shared" si="7"/>
        <v>FEB</v>
      </c>
      <c r="D125" t="s">
        <v>50</v>
      </c>
      <c r="E125" t="s">
        <v>10</v>
      </c>
      <c r="F125" cm="1">
        <f t="array" ref="F125:G125">TRANSPOSE(VLOOKUP(E125,Colaborador2!$B$4:$D$11,{2;3},0))</f>
        <v>10862722</v>
      </c>
      <c r="G125" s="1">
        <v>30649</v>
      </c>
      <c r="H125" s="3">
        <f t="shared" ca="1" si="8"/>
        <v>41</v>
      </c>
      <c r="I125" t="s">
        <v>31</v>
      </c>
      <c r="J125" t="str">
        <f>_xlfn.XLOOKUP(I125,Area!$C$5:$C$20,Area!$B$5:$B$20)</f>
        <v>Muebles</v>
      </c>
      <c r="K125">
        <f t="shared" ca="1" si="9"/>
        <v>9</v>
      </c>
      <c r="L125">
        <f>_xlfn.XLOOKUP(I125,Area!$C$5:$C$20,Area!$D$5:$D$20)</f>
        <v>200000</v>
      </c>
      <c r="M125" t="str">
        <f t="shared" ca="1" si="10"/>
        <v>Credito</v>
      </c>
      <c r="N125">
        <f t="shared" ca="1" si="11"/>
        <v>1800000</v>
      </c>
    </row>
    <row r="126" spans="1:14" x14ac:dyDescent="0.3">
      <c r="A126" s="1">
        <v>45324</v>
      </c>
      <c r="B126">
        <f t="shared" si="6"/>
        <v>2024</v>
      </c>
      <c r="C126" t="str">
        <f t="shared" si="7"/>
        <v>FEB</v>
      </c>
      <c r="D126" t="s">
        <v>49</v>
      </c>
      <c r="E126" t="s">
        <v>8</v>
      </c>
      <c r="F126" cm="1">
        <f t="array" ref="F126:G126">TRANSPOSE(VLOOKUP(E126,Colaborador2!$B$4:$D$11,{2;3},0))</f>
        <v>10394891</v>
      </c>
      <c r="G126" s="1">
        <v>31649</v>
      </c>
      <c r="H126" s="3">
        <f t="shared" ca="1" si="8"/>
        <v>38</v>
      </c>
      <c r="I126" t="s">
        <v>32</v>
      </c>
      <c r="J126" t="str">
        <f>_xlfn.XLOOKUP(I126,Area!$C$5:$C$20,Area!$B$5:$B$20)</f>
        <v>Muebles</v>
      </c>
      <c r="K126">
        <f t="shared" ca="1" si="9"/>
        <v>6</v>
      </c>
      <c r="L126">
        <f>_xlfn.XLOOKUP(I126,Area!$C$5:$C$20,Area!$D$5:$D$20)</f>
        <v>550000</v>
      </c>
      <c r="M126" t="str">
        <f t="shared" ca="1" si="10"/>
        <v>Credito</v>
      </c>
      <c r="N126">
        <f t="shared" ca="1" si="11"/>
        <v>3300000</v>
      </c>
    </row>
    <row r="127" spans="1:14" x14ac:dyDescent="0.3">
      <c r="A127" s="1">
        <v>45327</v>
      </c>
      <c r="B127">
        <f t="shared" si="6"/>
        <v>2024</v>
      </c>
      <c r="C127" t="str">
        <f t="shared" si="7"/>
        <v>FEB</v>
      </c>
      <c r="D127" t="s">
        <v>50</v>
      </c>
      <c r="E127" t="s">
        <v>5</v>
      </c>
      <c r="F127" cm="1">
        <f t="array" ref="F127:G127">TRANSPOSE(VLOOKUP(E127,Colaborador2!$B$4:$D$11,{2;3},0))</f>
        <v>11239909</v>
      </c>
      <c r="G127" s="1">
        <v>32649</v>
      </c>
      <c r="H127" s="3">
        <f t="shared" ca="1" si="8"/>
        <v>35</v>
      </c>
      <c r="I127" t="s">
        <v>33</v>
      </c>
      <c r="J127" t="str">
        <f>_xlfn.XLOOKUP(I127,Area!$C$5:$C$20,Area!$B$5:$B$20)</f>
        <v>Muebles</v>
      </c>
      <c r="K127">
        <f t="shared" ca="1" si="9"/>
        <v>8</v>
      </c>
      <c r="L127">
        <f>_xlfn.XLOOKUP(I127,Area!$C$5:$C$20,Area!$D$5:$D$20)</f>
        <v>2300000</v>
      </c>
      <c r="M127" t="str">
        <f t="shared" ca="1" si="10"/>
        <v>Credito</v>
      </c>
      <c r="N127">
        <f t="shared" ca="1" si="11"/>
        <v>18400000</v>
      </c>
    </row>
    <row r="128" spans="1:14" x14ac:dyDescent="0.3">
      <c r="A128" s="1">
        <v>45327</v>
      </c>
      <c r="B128">
        <f t="shared" si="6"/>
        <v>2024</v>
      </c>
      <c r="C128" t="str">
        <f t="shared" si="7"/>
        <v>FEB</v>
      </c>
      <c r="D128" t="s">
        <v>50</v>
      </c>
      <c r="E128" t="s">
        <v>67</v>
      </c>
      <c r="F128" cm="1">
        <f t="array" ref="F128:G128">TRANSPOSE(VLOOKUP(E128,Colaborador2!$B$4:$D$11,{2;3},0))</f>
        <v>11092256</v>
      </c>
      <c r="G128" s="1">
        <v>33649</v>
      </c>
      <c r="H128" s="3">
        <f t="shared" ca="1" si="8"/>
        <v>32</v>
      </c>
      <c r="I128" t="s">
        <v>34</v>
      </c>
      <c r="J128" t="str">
        <f>_xlfn.XLOOKUP(I128,Area!$C$5:$C$20,Area!$B$5:$B$20)</f>
        <v>Muebles</v>
      </c>
      <c r="K128">
        <f t="shared" ca="1" si="9"/>
        <v>8</v>
      </c>
      <c r="L128">
        <f>_xlfn.XLOOKUP(I128,Area!$C$5:$C$20,Area!$D$5:$D$20)</f>
        <v>3200000</v>
      </c>
      <c r="M128" t="str">
        <f t="shared" ca="1" si="10"/>
        <v>Credito</v>
      </c>
      <c r="N128">
        <f t="shared" ca="1" si="11"/>
        <v>25600000</v>
      </c>
    </row>
    <row r="129" spans="1:14" x14ac:dyDescent="0.3">
      <c r="A129" s="1">
        <v>45327</v>
      </c>
      <c r="B129">
        <f t="shared" si="6"/>
        <v>2024</v>
      </c>
      <c r="C129" t="str">
        <f t="shared" si="7"/>
        <v>FEB</v>
      </c>
      <c r="D129" t="s">
        <v>50</v>
      </c>
      <c r="E129" t="s">
        <v>3</v>
      </c>
      <c r="F129" cm="1">
        <f t="array" ref="F129:G129">TRANSPOSE(VLOOKUP(E129,Colaborador2!$B$4:$D$11,{2;3},0))</f>
        <v>10134809</v>
      </c>
      <c r="G129" s="1">
        <v>34649</v>
      </c>
      <c r="H129" s="3">
        <f t="shared" ca="1" si="8"/>
        <v>30</v>
      </c>
      <c r="I129" t="s">
        <v>35</v>
      </c>
      <c r="J129" t="str">
        <f>_xlfn.XLOOKUP(I129,Area!$C$5:$C$20,Area!$B$5:$B$20)</f>
        <v>Muebles</v>
      </c>
      <c r="K129">
        <f t="shared" ca="1" si="9"/>
        <v>5</v>
      </c>
      <c r="L129">
        <f>_xlfn.XLOOKUP(I129,Area!$C$5:$C$20,Area!$D$5:$D$20)</f>
        <v>1500000</v>
      </c>
      <c r="M129" t="str">
        <f t="shared" ca="1" si="10"/>
        <v>Transferencia</v>
      </c>
      <c r="N129">
        <f t="shared" ca="1" si="11"/>
        <v>7500000</v>
      </c>
    </row>
    <row r="130" spans="1:14" x14ac:dyDescent="0.3">
      <c r="A130" s="1">
        <v>45327</v>
      </c>
      <c r="B130">
        <f t="shared" si="6"/>
        <v>2024</v>
      </c>
      <c r="C130" t="str">
        <f t="shared" si="7"/>
        <v>FEB</v>
      </c>
      <c r="D130" t="s">
        <v>49</v>
      </c>
      <c r="E130" t="s">
        <v>66</v>
      </c>
      <c r="F130" cm="1">
        <f t="array" ref="F130:G130">TRANSPOSE(VLOOKUP(E130,Colaborador2!$B$4:$D$11,{2;3},0))</f>
        <v>11943522</v>
      </c>
      <c r="G130" s="1">
        <v>27649</v>
      </c>
      <c r="H130" s="3">
        <f t="shared" ca="1" si="8"/>
        <v>49</v>
      </c>
      <c r="I130" t="s">
        <v>18</v>
      </c>
      <c r="J130" t="str">
        <f>_xlfn.XLOOKUP(I130,Area!$C$5:$C$20,Area!$B$5:$B$20)</f>
        <v>Tecnología</v>
      </c>
      <c r="K130">
        <f t="shared" ca="1" si="9"/>
        <v>9</v>
      </c>
      <c r="L130">
        <f>_xlfn.XLOOKUP(I130,Area!$C$5:$C$20,Area!$D$5:$D$20)</f>
        <v>2000000</v>
      </c>
      <c r="M130" t="str">
        <f t="shared" ca="1" si="10"/>
        <v>Credito</v>
      </c>
      <c r="N130">
        <f t="shared" ca="1" si="11"/>
        <v>18000000</v>
      </c>
    </row>
    <row r="131" spans="1:14" x14ac:dyDescent="0.3">
      <c r="A131" s="1">
        <v>45327</v>
      </c>
      <c r="B131">
        <f t="shared" ref="B131:B194" si="12">YEAR(A131)</f>
        <v>2024</v>
      </c>
      <c r="C131" t="str">
        <f t="shared" ref="C131:C194" si="13">UPPER(TEXT(A131,"mmm"))</f>
        <v>FEB</v>
      </c>
      <c r="D131" t="s">
        <v>50</v>
      </c>
      <c r="E131" t="s">
        <v>4</v>
      </c>
      <c r="F131" cm="1">
        <f t="array" ref="F131:G131">TRANSPOSE(VLOOKUP(E131,Colaborador2!$B$4:$D$11,{2;3},0))</f>
        <v>10086615</v>
      </c>
      <c r="G131" s="1">
        <v>28649</v>
      </c>
      <c r="H131" s="3">
        <f t="shared" ref="H131:H194" ca="1" si="14">YEAR(TODAY())-YEAR(G131)</f>
        <v>46</v>
      </c>
      <c r="I131" t="s">
        <v>19</v>
      </c>
      <c r="J131" t="str">
        <f>_xlfn.XLOOKUP(I131,Area!$C$5:$C$20,Area!$B$5:$B$20)</f>
        <v>Tecnología</v>
      </c>
      <c r="K131">
        <f t="shared" ref="K131:K194" ca="1" si="15">RANDBETWEEN(2,10)</f>
        <v>2</v>
      </c>
      <c r="L131">
        <f>_xlfn.XLOOKUP(I131,Area!$C$5:$C$20,Area!$D$5:$D$20)</f>
        <v>4000000</v>
      </c>
      <c r="M131" t="str">
        <f t="shared" ref="M131:M194" ca="1" si="16">CHOOSE(RANDBETWEEN(1,3),"Credito","Efectivo","Transferencia")</f>
        <v>Transferencia</v>
      </c>
      <c r="N131">
        <f t="shared" ref="N131:N194" ca="1" si="17">L131*K131</f>
        <v>8000000</v>
      </c>
    </row>
    <row r="132" spans="1:14" x14ac:dyDescent="0.3">
      <c r="A132" s="1">
        <v>45328</v>
      </c>
      <c r="B132">
        <f t="shared" si="12"/>
        <v>2024</v>
      </c>
      <c r="C132" t="str">
        <f t="shared" si="13"/>
        <v>FEB</v>
      </c>
      <c r="D132" t="s">
        <v>68</v>
      </c>
      <c r="E132" t="s">
        <v>2</v>
      </c>
      <c r="F132" cm="1">
        <f t="array" ref="F132:G132">TRANSPOSE(VLOOKUP(E132,Colaborador2!$B$4:$D$11,{2;3},0))</f>
        <v>11186573</v>
      </c>
      <c r="G132" s="1">
        <v>29649</v>
      </c>
      <c r="H132" s="3">
        <f t="shared" ca="1" si="14"/>
        <v>43</v>
      </c>
      <c r="I132" t="s">
        <v>20</v>
      </c>
      <c r="J132" t="str">
        <f>_xlfn.XLOOKUP(I132,Area!$C$5:$C$20,Area!$B$5:$B$20)</f>
        <v>Tecnología</v>
      </c>
      <c r="K132">
        <f t="shared" ca="1" si="15"/>
        <v>6</v>
      </c>
      <c r="L132">
        <f>_xlfn.XLOOKUP(I132,Area!$C$5:$C$20,Area!$D$5:$D$20)</f>
        <v>800000</v>
      </c>
      <c r="M132" t="str">
        <f t="shared" ca="1" si="16"/>
        <v>Credito</v>
      </c>
      <c r="N132">
        <f t="shared" ca="1" si="17"/>
        <v>4800000</v>
      </c>
    </row>
    <row r="133" spans="1:14" x14ac:dyDescent="0.3">
      <c r="A133" s="1">
        <v>45328</v>
      </c>
      <c r="B133">
        <f t="shared" si="12"/>
        <v>2024</v>
      </c>
      <c r="C133" t="str">
        <f t="shared" si="13"/>
        <v>FEB</v>
      </c>
      <c r="D133" t="s">
        <v>49</v>
      </c>
      <c r="E133" t="s">
        <v>10</v>
      </c>
      <c r="F133" cm="1">
        <f t="array" ref="F133:G133">TRANSPOSE(VLOOKUP(E133,Colaborador2!$B$4:$D$11,{2;3},0))</f>
        <v>10862722</v>
      </c>
      <c r="G133" s="1">
        <v>30649</v>
      </c>
      <c r="H133" s="3">
        <f t="shared" ca="1" si="14"/>
        <v>41</v>
      </c>
      <c r="I133" t="s">
        <v>21</v>
      </c>
      <c r="J133" t="str">
        <f>_xlfn.XLOOKUP(I133,Area!$C$5:$C$20,Area!$B$5:$B$20)</f>
        <v>Tecnología</v>
      </c>
      <c r="K133">
        <f t="shared" ca="1" si="15"/>
        <v>4</v>
      </c>
      <c r="L133">
        <f>_xlfn.XLOOKUP(I133,Area!$C$5:$C$20,Area!$D$5:$D$20)</f>
        <v>600000</v>
      </c>
      <c r="M133" t="str">
        <f t="shared" ca="1" si="16"/>
        <v>Efectivo</v>
      </c>
      <c r="N133">
        <f t="shared" ca="1" si="17"/>
        <v>2400000</v>
      </c>
    </row>
    <row r="134" spans="1:14" x14ac:dyDescent="0.3">
      <c r="A134" s="1">
        <v>45328</v>
      </c>
      <c r="B134">
        <f t="shared" si="12"/>
        <v>2024</v>
      </c>
      <c r="C134" t="str">
        <f t="shared" si="13"/>
        <v>FEB</v>
      </c>
      <c r="D134" t="s">
        <v>49</v>
      </c>
      <c r="E134" t="s">
        <v>8</v>
      </c>
      <c r="F134" cm="1">
        <f t="array" ref="F134:G134">TRANSPOSE(VLOOKUP(E134,Colaborador2!$B$4:$D$11,{2;3},0))</f>
        <v>10394891</v>
      </c>
      <c r="G134" s="1">
        <v>31649</v>
      </c>
      <c r="H134" s="3">
        <f t="shared" ca="1" si="14"/>
        <v>38</v>
      </c>
      <c r="I134" t="s">
        <v>22</v>
      </c>
      <c r="J134" t="str">
        <f>_xlfn.XLOOKUP(I134,Area!$C$5:$C$20,Area!$B$5:$B$20)</f>
        <v>Tecnología</v>
      </c>
      <c r="K134">
        <f t="shared" ca="1" si="15"/>
        <v>3</v>
      </c>
      <c r="L134">
        <f>_xlfn.XLOOKUP(I134,Area!$C$5:$C$20,Area!$D$5:$D$20)</f>
        <v>500000</v>
      </c>
      <c r="M134" t="str">
        <f t="shared" ca="1" si="16"/>
        <v>Credito</v>
      </c>
      <c r="N134">
        <f t="shared" ca="1" si="17"/>
        <v>1500000</v>
      </c>
    </row>
    <row r="135" spans="1:14" x14ac:dyDescent="0.3">
      <c r="A135" s="1">
        <v>45328</v>
      </c>
      <c r="B135">
        <f t="shared" si="12"/>
        <v>2024</v>
      </c>
      <c r="C135" t="str">
        <f t="shared" si="13"/>
        <v>FEB</v>
      </c>
      <c r="D135" t="s">
        <v>49</v>
      </c>
      <c r="E135" t="s">
        <v>5</v>
      </c>
      <c r="F135" cm="1">
        <f t="array" ref="F135:G135">TRANSPOSE(VLOOKUP(E135,Colaborador2!$B$4:$D$11,{2;3},0))</f>
        <v>11239909</v>
      </c>
      <c r="G135" s="1">
        <v>32649</v>
      </c>
      <c r="H135" s="3">
        <f t="shared" ca="1" si="14"/>
        <v>35</v>
      </c>
      <c r="I135" t="s">
        <v>24</v>
      </c>
      <c r="J135" t="str">
        <f>_xlfn.XLOOKUP(I135,Area!$C$5:$C$20,Area!$B$5:$B$20)</f>
        <v>Textil</v>
      </c>
      <c r="K135">
        <f t="shared" ca="1" si="15"/>
        <v>8</v>
      </c>
      <c r="L135">
        <f>_xlfn.XLOOKUP(I135,Area!$C$5:$C$20,Area!$D$5:$D$20)</f>
        <v>100000</v>
      </c>
      <c r="M135" t="str">
        <f t="shared" ca="1" si="16"/>
        <v>Transferencia</v>
      </c>
      <c r="N135">
        <f t="shared" ca="1" si="17"/>
        <v>800000</v>
      </c>
    </row>
    <row r="136" spans="1:14" x14ac:dyDescent="0.3">
      <c r="A136" s="1">
        <v>45328</v>
      </c>
      <c r="B136">
        <f t="shared" si="12"/>
        <v>2024</v>
      </c>
      <c r="C136" t="str">
        <f t="shared" si="13"/>
        <v>FEB</v>
      </c>
      <c r="D136" t="s">
        <v>50</v>
      </c>
      <c r="E136" t="s">
        <v>67</v>
      </c>
      <c r="F136" cm="1">
        <f t="array" ref="F136:G136">TRANSPOSE(VLOOKUP(E136,Colaborador2!$B$4:$D$11,{2;3},0))</f>
        <v>11092256</v>
      </c>
      <c r="G136" s="1">
        <v>33649</v>
      </c>
      <c r="H136" s="3">
        <f t="shared" ca="1" si="14"/>
        <v>32</v>
      </c>
      <c r="I136" t="s">
        <v>25</v>
      </c>
      <c r="J136" t="str">
        <f>_xlfn.XLOOKUP(I136,Area!$C$5:$C$20,Area!$B$5:$B$20)</f>
        <v>Textil</v>
      </c>
      <c r="K136">
        <f t="shared" ca="1" si="15"/>
        <v>6</v>
      </c>
      <c r="L136">
        <f>_xlfn.XLOOKUP(I136,Area!$C$5:$C$20,Area!$D$5:$D$20)</f>
        <v>250000</v>
      </c>
      <c r="M136" t="str">
        <f t="shared" ca="1" si="16"/>
        <v>Transferencia</v>
      </c>
      <c r="N136">
        <f t="shared" ca="1" si="17"/>
        <v>1500000</v>
      </c>
    </row>
    <row r="137" spans="1:14" x14ac:dyDescent="0.3">
      <c r="A137" s="1">
        <v>45329</v>
      </c>
      <c r="B137">
        <f t="shared" si="12"/>
        <v>2024</v>
      </c>
      <c r="C137" t="str">
        <f t="shared" si="13"/>
        <v>FEB</v>
      </c>
      <c r="D137" t="s">
        <v>68</v>
      </c>
      <c r="E137" t="s">
        <v>3</v>
      </c>
      <c r="F137" cm="1">
        <f t="array" ref="F137:G137">TRANSPOSE(VLOOKUP(E137,Colaborador2!$B$4:$D$11,{2;3},0))</f>
        <v>10134809</v>
      </c>
      <c r="G137" s="1">
        <v>34649</v>
      </c>
      <c r="H137" s="3">
        <f t="shared" ca="1" si="14"/>
        <v>30</v>
      </c>
      <c r="I137" t="s">
        <v>26</v>
      </c>
      <c r="J137" t="str">
        <f>_xlfn.XLOOKUP(I137,Area!$C$5:$C$20,Area!$B$5:$B$20)</f>
        <v>Textil</v>
      </c>
      <c r="K137">
        <f t="shared" ca="1" si="15"/>
        <v>4</v>
      </c>
      <c r="L137">
        <f>_xlfn.XLOOKUP(I137,Area!$C$5:$C$20,Area!$D$5:$D$20)</f>
        <v>500000</v>
      </c>
      <c r="M137" t="str">
        <f t="shared" ca="1" si="16"/>
        <v>Credito</v>
      </c>
      <c r="N137">
        <f t="shared" ca="1" si="17"/>
        <v>2000000</v>
      </c>
    </row>
    <row r="138" spans="1:14" x14ac:dyDescent="0.3">
      <c r="A138" s="1">
        <v>45329</v>
      </c>
      <c r="B138">
        <f t="shared" si="12"/>
        <v>2024</v>
      </c>
      <c r="C138" t="str">
        <f t="shared" si="13"/>
        <v>FEB</v>
      </c>
      <c r="D138" t="s">
        <v>49</v>
      </c>
      <c r="E138" t="s">
        <v>66</v>
      </c>
      <c r="F138" cm="1">
        <f t="array" ref="F138:G138">TRANSPOSE(VLOOKUP(E138,Colaborador2!$B$4:$D$11,{2;3},0))</f>
        <v>11943522</v>
      </c>
      <c r="G138" s="1">
        <v>27649</v>
      </c>
      <c r="H138" s="3">
        <f t="shared" ca="1" si="14"/>
        <v>49</v>
      </c>
      <c r="I138" t="s">
        <v>27</v>
      </c>
      <c r="J138" t="str">
        <f>_xlfn.XLOOKUP(I138,Area!$C$5:$C$20,Area!$B$5:$B$20)</f>
        <v>Textil</v>
      </c>
      <c r="K138">
        <f t="shared" ca="1" si="15"/>
        <v>3</v>
      </c>
      <c r="L138">
        <f>_xlfn.XLOOKUP(I138,Area!$C$5:$C$20,Area!$D$5:$D$20)</f>
        <v>180000</v>
      </c>
      <c r="M138" t="str">
        <f t="shared" ca="1" si="16"/>
        <v>Credito</v>
      </c>
      <c r="N138">
        <f t="shared" ca="1" si="17"/>
        <v>540000</v>
      </c>
    </row>
    <row r="139" spans="1:14" x14ac:dyDescent="0.3">
      <c r="A139" s="1">
        <v>45329</v>
      </c>
      <c r="B139">
        <f t="shared" si="12"/>
        <v>2024</v>
      </c>
      <c r="C139" t="str">
        <f t="shared" si="13"/>
        <v>FEB</v>
      </c>
      <c r="D139" t="s">
        <v>50</v>
      </c>
      <c r="E139" t="s">
        <v>4</v>
      </c>
      <c r="F139" cm="1">
        <f t="array" ref="F139:G139">TRANSPOSE(VLOOKUP(E139,Colaborador2!$B$4:$D$11,{2;3},0))</f>
        <v>10086615</v>
      </c>
      <c r="G139" s="1">
        <v>28649</v>
      </c>
      <c r="H139" s="3">
        <f t="shared" ca="1" si="14"/>
        <v>46</v>
      </c>
      <c r="I139" t="s">
        <v>28</v>
      </c>
      <c r="J139" t="str">
        <f>_xlfn.XLOOKUP(I139,Area!$C$5:$C$20,Area!$B$5:$B$20)</f>
        <v>Textil</v>
      </c>
      <c r="K139">
        <f t="shared" ca="1" si="15"/>
        <v>9</v>
      </c>
      <c r="L139">
        <f>_xlfn.XLOOKUP(I139,Area!$C$5:$C$20,Area!$D$5:$D$20)</f>
        <v>80000</v>
      </c>
      <c r="M139" t="str">
        <f t="shared" ca="1" si="16"/>
        <v>Transferencia</v>
      </c>
      <c r="N139">
        <f t="shared" ca="1" si="17"/>
        <v>720000</v>
      </c>
    </row>
    <row r="140" spans="1:14" x14ac:dyDescent="0.3">
      <c r="A140" s="1">
        <v>45329</v>
      </c>
      <c r="B140">
        <f t="shared" si="12"/>
        <v>2024</v>
      </c>
      <c r="C140" t="str">
        <f t="shared" si="13"/>
        <v>FEB</v>
      </c>
      <c r="D140" t="s">
        <v>50</v>
      </c>
      <c r="E140" t="s">
        <v>2</v>
      </c>
      <c r="F140" cm="1">
        <f t="array" ref="F140:G140">TRANSPOSE(VLOOKUP(E140,Colaborador2!$B$4:$D$11,{2;3},0))</f>
        <v>11186573</v>
      </c>
      <c r="G140" s="1">
        <v>29649</v>
      </c>
      <c r="H140" s="3">
        <f t="shared" ca="1" si="14"/>
        <v>43</v>
      </c>
      <c r="I140" t="s">
        <v>30</v>
      </c>
      <c r="J140" t="str">
        <f>_xlfn.XLOOKUP(I140,Area!$C$5:$C$20,Area!$B$5:$B$20)</f>
        <v>Muebles</v>
      </c>
      <c r="K140">
        <f t="shared" ca="1" si="15"/>
        <v>6</v>
      </c>
      <c r="L140">
        <f>_xlfn.XLOOKUP(I140,Area!$C$5:$C$20,Area!$D$5:$D$20)</f>
        <v>600000</v>
      </c>
      <c r="M140" t="str">
        <f t="shared" ca="1" si="16"/>
        <v>Transferencia</v>
      </c>
      <c r="N140">
        <f t="shared" ca="1" si="17"/>
        <v>3600000</v>
      </c>
    </row>
    <row r="141" spans="1:14" x14ac:dyDescent="0.3">
      <c r="A141" s="1">
        <v>45329</v>
      </c>
      <c r="B141">
        <f t="shared" si="12"/>
        <v>2024</v>
      </c>
      <c r="C141" t="str">
        <f t="shared" si="13"/>
        <v>FEB</v>
      </c>
      <c r="D141" t="s">
        <v>49</v>
      </c>
      <c r="E141" t="s">
        <v>10</v>
      </c>
      <c r="F141" cm="1">
        <f t="array" ref="F141:G141">TRANSPOSE(VLOOKUP(E141,Colaborador2!$B$4:$D$11,{2;3},0))</f>
        <v>10862722</v>
      </c>
      <c r="G141" s="1">
        <v>30649</v>
      </c>
      <c r="H141" s="3">
        <f t="shared" ca="1" si="14"/>
        <v>41</v>
      </c>
      <c r="I141" t="s">
        <v>31</v>
      </c>
      <c r="J141" t="str">
        <f>_xlfn.XLOOKUP(I141,Area!$C$5:$C$20,Area!$B$5:$B$20)</f>
        <v>Muebles</v>
      </c>
      <c r="K141">
        <f t="shared" ca="1" si="15"/>
        <v>8</v>
      </c>
      <c r="L141">
        <f>_xlfn.XLOOKUP(I141,Area!$C$5:$C$20,Area!$D$5:$D$20)</f>
        <v>200000</v>
      </c>
      <c r="M141" t="str">
        <f t="shared" ca="1" si="16"/>
        <v>Efectivo</v>
      </c>
      <c r="N141">
        <f t="shared" ca="1" si="17"/>
        <v>1600000</v>
      </c>
    </row>
    <row r="142" spans="1:14" x14ac:dyDescent="0.3">
      <c r="A142" s="1">
        <v>45330</v>
      </c>
      <c r="B142">
        <f t="shared" si="12"/>
        <v>2024</v>
      </c>
      <c r="C142" t="str">
        <f t="shared" si="13"/>
        <v>FEB</v>
      </c>
      <c r="D142" t="s">
        <v>49</v>
      </c>
      <c r="E142" t="s">
        <v>8</v>
      </c>
      <c r="F142" cm="1">
        <f t="array" ref="F142:G142">TRANSPOSE(VLOOKUP(E142,Colaborador2!$B$4:$D$11,{2;3},0))</f>
        <v>10394891</v>
      </c>
      <c r="G142" s="1">
        <v>31649</v>
      </c>
      <c r="H142" s="3">
        <f t="shared" ca="1" si="14"/>
        <v>38</v>
      </c>
      <c r="I142" t="s">
        <v>32</v>
      </c>
      <c r="J142" t="str">
        <f>_xlfn.XLOOKUP(I142,Area!$C$5:$C$20,Area!$B$5:$B$20)</f>
        <v>Muebles</v>
      </c>
      <c r="K142">
        <f t="shared" ca="1" si="15"/>
        <v>2</v>
      </c>
      <c r="L142">
        <f>_xlfn.XLOOKUP(I142,Area!$C$5:$C$20,Area!$D$5:$D$20)</f>
        <v>550000</v>
      </c>
      <c r="M142" t="str">
        <f t="shared" ca="1" si="16"/>
        <v>Credito</v>
      </c>
      <c r="N142">
        <f t="shared" ca="1" si="17"/>
        <v>1100000</v>
      </c>
    </row>
    <row r="143" spans="1:14" x14ac:dyDescent="0.3">
      <c r="A143" s="1">
        <v>45330</v>
      </c>
      <c r="B143">
        <f t="shared" si="12"/>
        <v>2024</v>
      </c>
      <c r="C143" t="str">
        <f t="shared" si="13"/>
        <v>FEB</v>
      </c>
      <c r="D143" t="s">
        <v>49</v>
      </c>
      <c r="E143" t="s">
        <v>5</v>
      </c>
      <c r="F143" cm="1">
        <f t="array" ref="F143:G143">TRANSPOSE(VLOOKUP(E143,Colaborador2!$B$4:$D$11,{2;3},0))</f>
        <v>11239909</v>
      </c>
      <c r="G143" s="1">
        <v>32649</v>
      </c>
      <c r="H143" s="3">
        <f t="shared" ca="1" si="14"/>
        <v>35</v>
      </c>
      <c r="I143" t="s">
        <v>33</v>
      </c>
      <c r="J143" t="str">
        <f>_xlfn.XLOOKUP(I143,Area!$C$5:$C$20,Area!$B$5:$B$20)</f>
        <v>Muebles</v>
      </c>
      <c r="K143">
        <f t="shared" ca="1" si="15"/>
        <v>6</v>
      </c>
      <c r="L143">
        <f>_xlfn.XLOOKUP(I143,Area!$C$5:$C$20,Area!$D$5:$D$20)</f>
        <v>2300000</v>
      </c>
      <c r="M143" t="str">
        <f t="shared" ca="1" si="16"/>
        <v>Transferencia</v>
      </c>
      <c r="N143">
        <f t="shared" ca="1" si="17"/>
        <v>13800000</v>
      </c>
    </row>
    <row r="144" spans="1:14" x14ac:dyDescent="0.3">
      <c r="A144" s="1">
        <v>45330</v>
      </c>
      <c r="B144">
        <f t="shared" si="12"/>
        <v>2024</v>
      </c>
      <c r="C144" t="str">
        <f t="shared" si="13"/>
        <v>FEB</v>
      </c>
      <c r="D144" t="s">
        <v>49</v>
      </c>
      <c r="E144" t="s">
        <v>67</v>
      </c>
      <c r="F144" cm="1">
        <f t="array" ref="F144:G144">TRANSPOSE(VLOOKUP(E144,Colaborador2!$B$4:$D$11,{2;3},0))</f>
        <v>11092256</v>
      </c>
      <c r="G144" s="1">
        <v>33649</v>
      </c>
      <c r="H144" s="3">
        <f t="shared" ca="1" si="14"/>
        <v>32</v>
      </c>
      <c r="I144" t="s">
        <v>34</v>
      </c>
      <c r="J144" t="str">
        <f>_xlfn.XLOOKUP(I144,Area!$C$5:$C$20,Area!$B$5:$B$20)</f>
        <v>Muebles</v>
      </c>
      <c r="K144">
        <f t="shared" ca="1" si="15"/>
        <v>10</v>
      </c>
      <c r="L144">
        <f>_xlfn.XLOOKUP(I144,Area!$C$5:$C$20,Area!$D$5:$D$20)</f>
        <v>3200000</v>
      </c>
      <c r="M144" t="str">
        <f t="shared" ca="1" si="16"/>
        <v>Efectivo</v>
      </c>
      <c r="N144">
        <f t="shared" ca="1" si="17"/>
        <v>32000000</v>
      </c>
    </row>
    <row r="145" spans="1:14" x14ac:dyDescent="0.3">
      <c r="A145" s="1">
        <v>45330</v>
      </c>
      <c r="B145">
        <f t="shared" si="12"/>
        <v>2024</v>
      </c>
      <c r="C145" t="str">
        <f t="shared" si="13"/>
        <v>FEB</v>
      </c>
      <c r="D145" t="s">
        <v>49</v>
      </c>
      <c r="E145" t="s">
        <v>3</v>
      </c>
      <c r="F145" cm="1">
        <f t="array" ref="F145:G145">TRANSPOSE(VLOOKUP(E145,Colaborador2!$B$4:$D$11,{2;3},0))</f>
        <v>10134809</v>
      </c>
      <c r="G145" s="1">
        <v>34649</v>
      </c>
      <c r="H145" s="3">
        <f t="shared" ca="1" si="14"/>
        <v>30</v>
      </c>
      <c r="I145" t="s">
        <v>35</v>
      </c>
      <c r="J145" t="str">
        <f>_xlfn.XLOOKUP(I145,Area!$C$5:$C$20,Area!$B$5:$B$20)</f>
        <v>Muebles</v>
      </c>
      <c r="K145">
        <f t="shared" ca="1" si="15"/>
        <v>6</v>
      </c>
      <c r="L145">
        <f>_xlfn.XLOOKUP(I145,Area!$C$5:$C$20,Area!$D$5:$D$20)</f>
        <v>1500000</v>
      </c>
      <c r="M145" t="str">
        <f t="shared" ca="1" si="16"/>
        <v>Credito</v>
      </c>
      <c r="N145">
        <f t="shared" ca="1" si="17"/>
        <v>9000000</v>
      </c>
    </row>
    <row r="146" spans="1:14" x14ac:dyDescent="0.3">
      <c r="A146" s="1">
        <v>45330</v>
      </c>
      <c r="B146">
        <f t="shared" si="12"/>
        <v>2024</v>
      </c>
      <c r="C146" t="str">
        <f t="shared" si="13"/>
        <v>FEB</v>
      </c>
      <c r="D146" t="s">
        <v>49</v>
      </c>
      <c r="E146" t="s">
        <v>66</v>
      </c>
      <c r="F146" cm="1">
        <f t="array" ref="F146:G146">TRANSPOSE(VLOOKUP(E146,Colaborador2!$B$4:$D$11,{2;3},0))</f>
        <v>11943522</v>
      </c>
      <c r="G146" s="1">
        <v>27649</v>
      </c>
      <c r="H146" s="3">
        <f t="shared" ca="1" si="14"/>
        <v>49</v>
      </c>
      <c r="I146" t="s">
        <v>18</v>
      </c>
      <c r="J146" t="str">
        <f>_xlfn.XLOOKUP(I146,Area!$C$5:$C$20,Area!$B$5:$B$20)</f>
        <v>Tecnología</v>
      </c>
      <c r="K146">
        <f t="shared" ca="1" si="15"/>
        <v>4</v>
      </c>
      <c r="L146">
        <f>_xlfn.XLOOKUP(I146,Area!$C$5:$C$20,Area!$D$5:$D$20)</f>
        <v>2000000</v>
      </c>
      <c r="M146" t="str">
        <f t="shared" ca="1" si="16"/>
        <v>Efectivo</v>
      </c>
      <c r="N146">
        <f t="shared" ca="1" si="17"/>
        <v>8000000</v>
      </c>
    </row>
    <row r="147" spans="1:14" x14ac:dyDescent="0.3">
      <c r="A147" s="1">
        <v>45331</v>
      </c>
      <c r="B147">
        <f t="shared" si="12"/>
        <v>2024</v>
      </c>
      <c r="C147" t="str">
        <f t="shared" si="13"/>
        <v>FEB</v>
      </c>
      <c r="D147" t="s">
        <v>50</v>
      </c>
      <c r="E147" t="s">
        <v>4</v>
      </c>
      <c r="F147" cm="1">
        <f t="array" ref="F147:G147">TRANSPOSE(VLOOKUP(E147,Colaborador2!$B$4:$D$11,{2;3},0))</f>
        <v>10086615</v>
      </c>
      <c r="G147" s="1">
        <v>28649</v>
      </c>
      <c r="H147" s="3">
        <f t="shared" ca="1" si="14"/>
        <v>46</v>
      </c>
      <c r="I147" t="s">
        <v>19</v>
      </c>
      <c r="J147" t="str">
        <f>_xlfn.XLOOKUP(I147,Area!$C$5:$C$20,Area!$B$5:$B$20)</f>
        <v>Tecnología</v>
      </c>
      <c r="K147">
        <f t="shared" ca="1" si="15"/>
        <v>8</v>
      </c>
      <c r="L147">
        <f>_xlfn.XLOOKUP(I147,Area!$C$5:$C$20,Area!$D$5:$D$20)</f>
        <v>4000000</v>
      </c>
      <c r="M147" t="str">
        <f t="shared" ca="1" si="16"/>
        <v>Transferencia</v>
      </c>
      <c r="N147">
        <f t="shared" ca="1" si="17"/>
        <v>32000000</v>
      </c>
    </row>
    <row r="148" spans="1:14" x14ac:dyDescent="0.3">
      <c r="A148" s="1">
        <v>45331</v>
      </c>
      <c r="B148">
        <f t="shared" si="12"/>
        <v>2024</v>
      </c>
      <c r="C148" t="str">
        <f t="shared" si="13"/>
        <v>FEB</v>
      </c>
      <c r="D148" t="s">
        <v>50</v>
      </c>
      <c r="E148" t="s">
        <v>2</v>
      </c>
      <c r="F148" cm="1">
        <f t="array" ref="F148:G148">TRANSPOSE(VLOOKUP(E148,Colaborador2!$B$4:$D$11,{2;3},0))</f>
        <v>11186573</v>
      </c>
      <c r="G148" s="1">
        <v>29649</v>
      </c>
      <c r="H148" s="3">
        <f t="shared" ca="1" si="14"/>
        <v>43</v>
      </c>
      <c r="I148" t="s">
        <v>20</v>
      </c>
      <c r="J148" t="str">
        <f>_xlfn.XLOOKUP(I148,Area!$C$5:$C$20,Area!$B$5:$B$20)</f>
        <v>Tecnología</v>
      </c>
      <c r="K148">
        <f t="shared" ca="1" si="15"/>
        <v>5</v>
      </c>
      <c r="L148">
        <f>_xlfn.XLOOKUP(I148,Area!$C$5:$C$20,Area!$D$5:$D$20)</f>
        <v>800000</v>
      </c>
      <c r="M148" t="str">
        <f t="shared" ca="1" si="16"/>
        <v>Transferencia</v>
      </c>
      <c r="N148">
        <f t="shared" ca="1" si="17"/>
        <v>4000000</v>
      </c>
    </row>
    <row r="149" spans="1:14" x14ac:dyDescent="0.3">
      <c r="A149" s="1">
        <v>45331</v>
      </c>
      <c r="B149">
        <f t="shared" si="12"/>
        <v>2024</v>
      </c>
      <c r="C149" t="str">
        <f t="shared" si="13"/>
        <v>FEB</v>
      </c>
      <c r="D149" t="s">
        <v>68</v>
      </c>
      <c r="E149" t="s">
        <v>10</v>
      </c>
      <c r="F149" cm="1">
        <f t="array" ref="F149:G149">TRANSPOSE(VLOOKUP(E149,Colaborador2!$B$4:$D$11,{2;3},0))</f>
        <v>10862722</v>
      </c>
      <c r="G149" s="1">
        <v>30649</v>
      </c>
      <c r="H149" s="3">
        <f t="shared" ca="1" si="14"/>
        <v>41</v>
      </c>
      <c r="I149" t="s">
        <v>21</v>
      </c>
      <c r="J149" t="str">
        <f>_xlfn.XLOOKUP(I149,Area!$C$5:$C$20,Area!$B$5:$B$20)</f>
        <v>Tecnología</v>
      </c>
      <c r="K149">
        <f t="shared" ca="1" si="15"/>
        <v>4</v>
      </c>
      <c r="L149">
        <f>_xlfn.XLOOKUP(I149,Area!$C$5:$C$20,Area!$D$5:$D$20)</f>
        <v>600000</v>
      </c>
      <c r="M149" t="str">
        <f t="shared" ca="1" si="16"/>
        <v>Credito</v>
      </c>
      <c r="N149">
        <f t="shared" ca="1" si="17"/>
        <v>2400000</v>
      </c>
    </row>
    <row r="150" spans="1:14" x14ac:dyDescent="0.3">
      <c r="A150" s="1">
        <v>45331</v>
      </c>
      <c r="B150">
        <f t="shared" si="12"/>
        <v>2024</v>
      </c>
      <c r="C150" t="str">
        <f t="shared" si="13"/>
        <v>FEB</v>
      </c>
      <c r="D150" t="s">
        <v>49</v>
      </c>
      <c r="E150" t="s">
        <v>8</v>
      </c>
      <c r="F150" cm="1">
        <f t="array" ref="F150:G150">TRANSPOSE(VLOOKUP(E150,Colaborador2!$B$4:$D$11,{2;3},0))</f>
        <v>10394891</v>
      </c>
      <c r="G150" s="1">
        <v>31649</v>
      </c>
      <c r="H150" s="3">
        <f t="shared" ca="1" si="14"/>
        <v>38</v>
      </c>
      <c r="I150" t="s">
        <v>22</v>
      </c>
      <c r="J150" t="str">
        <f>_xlfn.XLOOKUP(I150,Area!$C$5:$C$20,Area!$B$5:$B$20)</f>
        <v>Tecnología</v>
      </c>
      <c r="K150">
        <f t="shared" ca="1" si="15"/>
        <v>8</v>
      </c>
      <c r="L150">
        <f>_xlfn.XLOOKUP(I150,Area!$C$5:$C$20,Area!$D$5:$D$20)</f>
        <v>500000</v>
      </c>
      <c r="M150" t="str">
        <f t="shared" ca="1" si="16"/>
        <v>Credito</v>
      </c>
      <c r="N150">
        <f t="shared" ca="1" si="17"/>
        <v>4000000</v>
      </c>
    </row>
    <row r="151" spans="1:14" x14ac:dyDescent="0.3">
      <c r="A151" s="1">
        <v>45331</v>
      </c>
      <c r="B151">
        <f t="shared" si="12"/>
        <v>2024</v>
      </c>
      <c r="C151" t="str">
        <f t="shared" si="13"/>
        <v>FEB</v>
      </c>
      <c r="D151" t="s">
        <v>50</v>
      </c>
      <c r="E151" t="s">
        <v>5</v>
      </c>
      <c r="F151" cm="1">
        <f t="array" ref="F151:G151">TRANSPOSE(VLOOKUP(E151,Colaborador2!$B$4:$D$11,{2;3},0))</f>
        <v>11239909</v>
      </c>
      <c r="G151" s="1">
        <v>32649</v>
      </c>
      <c r="H151" s="3">
        <f t="shared" ca="1" si="14"/>
        <v>35</v>
      </c>
      <c r="I151" t="s">
        <v>24</v>
      </c>
      <c r="J151" t="str">
        <f>_xlfn.XLOOKUP(I151,Area!$C$5:$C$20,Area!$B$5:$B$20)</f>
        <v>Textil</v>
      </c>
      <c r="K151">
        <f t="shared" ca="1" si="15"/>
        <v>7</v>
      </c>
      <c r="L151">
        <f>_xlfn.XLOOKUP(I151,Area!$C$5:$C$20,Area!$D$5:$D$20)</f>
        <v>100000</v>
      </c>
      <c r="M151" t="str">
        <f t="shared" ca="1" si="16"/>
        <v>Transferencia</v>
      </c>
      <c r="N151">
        <f t="shared" ca="1" si="17"/>
        <v>700000</v>
      </c>
    </row>
    <row r="152" spans="1:14" x14ac:dyDescent="0.3">
      <c r="A152" s="1">
        <v>45334</v>
      </c>
      <c r="B152">
        <f t="shared" si="12"/>
        <v>2024</v>
      </c>
      <c r="C152" t="str">
        <f t="shared" si="13"/>
        <v>FEB</v>
      </c>
      <c r="D152" t="s">
        <v>50</v>
      </c>
      <c r="E152" t="s">
        <v>67</v>
      </c>
      <c r="F152" cm="1">
        <f t="array" ref="F152:G152">TRANSPOSE(VLOOKUP(E152,Colaborador2!$B$4:$D$11,{2;3},0))</f>
        <v>11092256</v>
      </c>
      <c r="G152" s="1">
        <v>33649</v>
      </c>
      <c r="H152" s="3">
        <f t="shared" ca="1" si="14"/>
        <v>32</v>
      </c>
      <c r="I152" t="s">
        <v>25</v>
      </c>
      <c r="J152" t="str">
        <f>_xlfn.XLOOKUP(I152,Area!$C$5:$C$20,Area!$B$5:$B$20)</f>
        <v>Textil</v>
      </c>
      <c r="K152">
        <f t="shared" ca="1" si="15"/>
        <v>9</v>
      </c>
      <c r="L152">
        <f>_xlfn.XLOOKUP(I152,Area!$C$5:$C$20,Area!$D$5:$D$20)</f>
        <v>250000</v>
      </c>
      <c r="M152" t="str">
        <f t="shared" ca="1" si="16"/>
        <v>Efectivo</v>
      </c>
      <c r="N152">
        <f t="shared" ca="1" si="17"/>
        <v>2250000</v>
      </c>
    </row>
    <row r="153" spans="1:14" x14ac:dyDescent="0.3">
      <c r="A153" s="1">
        <v>45334</v>
      </c>
      <c r="B153">
        <f t="shared" si="12"/>
        <v>2024</v>
      </c>
      <c r="C153" t="str">
        <f t="shared" si="13"/>
        <v>FEB</v>
      </c>
      <c r="D153" t="s">
        <v>50</v>
      </c>
      <c r="E153" t="s">
        <v>3</v>
      </c>
      <c r="F153" cm="1">
        <f t="array" ref="F153:G153">TRANSPOSE(VLOOKUP(E153,Colaborador2!$B$4:$D$11,{2;3},0))</f>
        <v>10134809</v>
      </c>
      <c r="G153" s="1">
        <v>34649</v>
      </c>
      <c r="H153" s="3">
        <f t="shared" ca="1" si="14"/>
        <v>30</v>
      </c>
      <c r="I153" t="s">
        <v>26</v>
      </c>
      <c r="J153" t="str">
        <f>_xlfn.XLOOKUP(I153,Area!$C$5:$C$20,Area!$B$5:$B$20)</f>
        <v>Textil</v>
      </c>
      <c r="K153">
        <f t="shared" ca="1" si="15"/>
        <v>3</v>
      </c>
      <c r="L153">
        <f>_xlfn.XLOOKUP(I153,Area!$C$5:$C$20,Area!$D$5:$D$20)</f>
        <v>500000</v>
      </c>
      <c r="M153" t="str">
        <f t="shared" ca="1" si="16"/>
        <v>Efectivo</v>
      </c>
      <c r="N153">
        <f t="shared" ca="1" si="17"/>
        <v>1500000</v>
      </c>
    </row>
    <row r="154" spans="1:14" x14ac:dyDescent="0.3">
      <c r="A154" s="1">
        <v>45334</v>
      </c>
      <c r="B154">
        <f t="shared" si="12"/>
        <v>2024</v>
      </c>
      <c r="C154" t="str">
        <f t="shared" si="13"/>
        <v>FEB</v>
      </c>
      <c r="D154" t="s">
        <v>50</v>
      </c>
      <c r="E154" t="s">
        <v>66</v>
      </c>
      <c r="F154" cm="1">
        <f t="array" ref="F154:G154">TRANSPOSE(VLOOKUP(E154,Colaborador2!$B$4:$D$11,{2;3},0))</f>
        <v>11943522</v>
      </c>
      <c r="G154" s="1">
        <v>27649</v>
      </c>
      <c r="H154" s="3">
        <f t="shared" ca="1" si="14"/>
        <v>49</v>
      </c>
      <c r="I154" t="s">
        <v>27</v>
      </c>
      <c r="J154" t="str">
        <f>_xlfn.XLOOKUP(I154,Area!$C$5:$C$20,Area!$B$5:$B$20)</f>
        <v>Textil</v>
      </c>
      <c r="K154">
        <f t="shared" ca="1" si="15"/>
        <v>7</v>
      </c>
      <c r="L154">
        <f>_xlfn.XLOOKUP(I154,Area!$C$5:$C$20,Area!$D$5:$D$20)</f>
        <v>180000</v>
      </c>
      <c r="M154" t="str">
        <f t="shared" ca="1" si="16"/>
        <v>Efectivo</v>
      </c>
      <c r="N154">
        <f t="shared" ca="1" si="17"/>
        <v>1260000</v>
      </c>
    </row>
    <row r="155" spans="1:14" x14ac:dyDescent="0.3">
      <c r="A155" s="1">
        <v>45334</v>
      </c>
      <c r="B155">
        <f t="shared" si="12"/>
        <v>2024</v>
      </c>
      <c r="C155" t="str">
        <f t="shared" si="13"/>
        <v>FEB</v>
      </c>
      <c r="D155" t="s">
        <v>68</v>
      </c>
      <c r="E155" t="s">
        <v>4</v>
      </c>
      <c r="F155" cm="1">
        <f t="array" ref="F155:G155">TRANSPOSE(VLOOKUP(E155,Colaborador2!$B$4:$D$11,{2;3},0))</f>
        <v>10086615</v>
      </c>
      <c r="G155" s="1">
        <v>28649</v>
      </c>
      <c r="H155" s="3">
        <f t="shared" ca="1" si="14"/>
        <v>46</v>
      </c>
      <c r="I155" t="s">
        <v>28</v>
      </c>
      <c r="J155" t="str">
        <f>_xlfn.XLOOKUP(I155,Area!$C$5:$C$20,Area!$B$5:$B$20)</f>
        <v>Textil</v>
      </c>
      <c r="K155">
        <f t="shared" ca="1" si="15"/>
        <v>10</v>
      </c>
      <c r="L155">
        <f>_xlfn.XLOOKUP(I155,Area!$C$5:$C$20,Area!$D$5:$D$20)</f>
        <v>80000</v>
      </c>
      <c r="M155" t="str">
        <f t="shared" ca="1" si="16"/>
        <v>Efectivo</v>
      </c>
      <c r="N155">
        <f t="shared" ca="1" si="17"/>
        <v>800000</v>
      </c>
    </row>
    <row r="156" spans="1:14" x14ac:dyDescent="0.3">
      <c r="A156" s="1">
        <v>45334</v>
      </c>
      <c r="B156">
        <f t="shared" si="12"/>
        <v>2024</v>
      </c>
      <c r="C156" t="str">
        <f t="shared" si="13"/>
        <v>FEB</v>
      </c>
      <c r="D156" t="s">
        <v>68</v>
      </c>
      <c r="E156" t="s">
        <v>2</v>
      </c>
      <c r="F156" cm="1">
        <f t="array" ref="F156:G156">TRANSPOSE(VLOOKUP(E156,Colaborador2!$B$4:$D$11,{2;3},0))</f>
        <v>11186573</v>
      </c>
      <c r="G156" s="1">
        <v>29649</v>
      </c>
      <c r="H156" s="3">
        <f t="shared" ca="1" si="14"/>
        <v>43</v>
      </c>
      <c r="I156" t="s">
        <v>30</v>
      </c>
      <c r="J156" t="str">
        <f>_xlfn.XLOOKUP(I156,Area!$C$5:$C$20,Area!$B$5:$B$20)</f>
        <v>Muebles</v>
      </c>
      <c r="K156">
        <f t="shared" ca="1" si="15"/>
        <v>6</v>
      </c>
      <c r="L156">
        <f>_xlfn.XLOOKUP(I156,Area!$C$5:$C$20,Area!$D$5:$D$20)</f>
        <v>600000</v>
      </c>
      <c r="M156" t="str">
        <f t="shared" ca="1" si="16"/>
        <v>Credito</v>
      </c>
      <c r="N156">
        <f t="shared" ca="1" si="17"/>
        <v>3600000</v>
      </c>
    </row>
    <row r="157" spans="1:14" x14ac:dyDescent="0.3">
      <c r="A157" s="1">
        <v>45335</v>
      </c>
      <c r="B157">
        <f t="shared" si="12"/>
        <v>2024</v>
      </c>
      <c r="C157" t="str">
        <f t="shared" si="13"/>
        <v>FEB</v>
      </c>
      <c r="D157" t="s">
        <v>49</v>
      </c>
      <c r="E157" t="s">
        <v>10</v>
      </c>
      <c r="F157" cm="1">
        <f t="array" ref="F157:G157">TRANSPOSE(VLOOKUP(E157,Colaborador2!$B$4:$D$11,{2;3},0))</f>
        <v>10862722</v>
      </c>
      <c r="G157" s="1">
        <v>30649</v>
      </c>
      <c r="H157" s="3">
        <f t="shared" ca="1" si="14"/>
        <v>41</v>
      </c>
      <c r="I157" t="s">
        <v>31</v>
      </c>
      <c r="J157" t="str">
        <f>_xlfn.XLOOKUP(I157,Area!$C$5:$C$20,Area!$B$5:$B$20)</f>
        <v>Muebles</v>
      </c>
      <c r="K157">
        <f t="shared" ca="1" si="15"/>
        <v>9</v>
      </c>
      <c r="L157">
        <f>_xlfn.XLOOKUP(I157,Area!$C$5:$C$20,Area!$D$5:$D$20)</f>
        <v>200000</v>
      </c>
      <c r="M157" t="str">
        <f t="shared" ca="1" si="16"/>
        <v>Efectivo</v>
      </c>
      <c r="N157">
        <f t="shared" ca="1" si="17"/>
        <v>1800000</v>
      </c>
    </row>
    <row r="158" spans="1:14" x14ac:dyDescent="0.3">
      <c r="A158" s="1">
        <v>45335</v>
      </c>
      <c r="B158">
        <f t="shared" si="12"/>
        <v>2024</v>
      </c>
      <c r="C158" t="str">
        <f t="shared" si="13"/>
        <v>FEB</v>
      </c>
      <c r="D158" t="s">
        <v>68</v>
      </c>
      <c r="E158" t="s">
        <v>8</v>
      </c>
      <c r="F158" cm="1">
        <f t="array" ref="F158:G158">TRANSPOSE(VLOOKUP(E158,Colaborador2!$B$4:$D$11,{2;3},0))</f>
        <v>10394891</v>
      </c>
      <c r="G158" s="1">
        <v>31649</v>
      </c>
      <c r="H158" s="3">
        <f t="shared" ca="1" si="14"/>
        <v>38</v>
      </c>
      <c r="I158" t="s">
        <v>32</v>
      </c>
      <c r="J158" t="str">
        <f>_xlfn.XLOOKUP(I158,Area!$C$5:$C$20,Area!$B$5:$B$20)</f>
        <v>Muebles</v>
      </c>
      <c r="K158">
        <f t="shared" ca="1" si="15"/>
        <v>10</v>
      </c>
      <c r="L158">
        <f>_xlfn.XLOOKUP(I158,Area!$C$5:$C$20,Area!$D$5:$D$20)</f>
        <v>550000</v>
      </c>
      <c r="M158" t="str">
        <f t="shared" ca="1" si="16"/>
        <v>Transferencia</v>
      </c>
      <c r="N158">
        <f t="shared" ca="1" si="17"/>
        <v>5500000</v>
      </c>
    </row>
    <row r="159" spans="1:14" x14ac:dyDescent="0.3">
      <c r="A159" s="1">
        <v>45335</v>
      </c>
      <c r="B159">
        <f t="shared" si="12"/>
        <v>2024</v>
      </c>
      <c r="C159" t="str">
        <f t="shared" si="13"/>
        <v>FEB</v>
      </c>
      <c r="D159" t="s">
        <v>50</v>
      </c>
      <c r="E159" t="s">
        <v>5</v>
      </c>
      <c r="F159" cm="1">
        <f t="array" ref="F159:G159">TRANSPOSE(VLOOKUP(E159,Colaborador2!$B$4:$D$11,{2;3},0))</f>
        <v>11239909</v>
      </c>
      <c r="G159" s="1">
        <v>32649</v>
      </c>
      <c r="H159" s="3">
        <f t="shared" ca="1" si="14"/>
        <v>35</v>
      </c>
      <c r="I159" t="s">
        <v>33</v>
      </c>
      <c r="J159" t="str">
        <f>_xlfn.XLOOKUP(I159,Area!$C$5:$C$20,Area!$B$5:$B$20)</f>
        <v>Muebles</v>
      </c>
      <c r="K159">
        <f t="shared" ca="1" si="15"/>
        <v>4</v>
      </c>
      <c r="L159">
        <f>_xlfn.XLOOKUP(I159,Area!$C$5:$C$20,Area!$D$5:$D$20)</f>
        <v>2300000</v>
      </c>
      <c r="M159" t="str">
        <f t="shared" ca="1" si="16"/>
        <v>Transferencia</v>
      </c>
      <c r="N159">
        <f t="shared" ca="1" si="17"/>
        <v>9200000</v>
      </c>
    </row>
    <row r="160" spans="1:14" x14ac:dyDescent="0.3">
      <c r="A160" s="1">
        <v>45335</v>
      </c>
      <c r="B160">
        <f t="shared" si="12"/>
        <v>2024</v>
      </c>
      <c r="C160" t="str">
        <f t="shared" si="13"/>
        <v>FEB</v>
      </c>
      <c r="D160" t="s">
        <v>68</v>
      </c>
      <c r="E160" t="s">
        <v>67</v>
      </c>
      <c r="F160" cm="1">
        <f t="array" ref="F160:G160">TRANSPOSE(VLOOKUP(E160,Colaborador2!$B$4:$D$11,{2;3},0))</f>
        <v>11092256</v>
      </c>
      <c r="G160" s="1">
        <v>33649</v>
      </c>
      <c r="H160" s="3">
        <f t="shared" ca="1" si="14"/>
        <v>32</v>
      </c>
      <c r="I160" t="s">
        <v>34</v>
      </c>
      <c r="J160" t="str">
        <f>_xlfn.XLOOKUP(I160,Area!$C$5:$C$20,Area!$B$5:$B$20)</f>
        <v>Muebles</v>
      </c>
      <c r="K160">
        <f t="shared" ca="1" si="15"/>
        <v>9</v>
      </c>
      <c r="L160">
        <f>_xlfn.XLOOKUP(I160,Area!$C$5:$C$20,Area!$D$5:$D$20)</f>
        <v>3200000</v>
      </c>
      <c r="M160" t="str">
        <f t="shared" ca="1" si="16"/>
        <v>Transferencia</v>
      </c>
      <c r="N160">
        <f t="shared" ca="1" si="17"/>
        <v>28800000</v>
      </c>
    </row>
    <row r="161" spans="1:14" x14ac:dyDescent="0.3">
      <c r="A161" s="1">
        <v>45335</v>
      </c>
      <c r="B161">
        <f t="shared" si="12"/>
        <v>2024</v>
      </c>
      <c r="C161" t="str">
        <f t="shared" si="13"/>
        <v>FEB</v>
      </c>
      <c r="D161" t="s">
        <v>49</v>
      </c>
      <c r="E161" t="s">
        <v>3</v>
      </c>
      <c r="F161" cm="1">
        <f t="array" ref="F161:G161">TRANSPOSE(VLOOKUP(E161,Colaborador2!$B$4:$D$11,{2;3},0))</f>
        <v>10134809</v>
      </c>
      <c r="G161" s="1">
        <v>34649</v>
      </c>
      <c r="H161" s="3">
        <f t="shared" ca="1" si="14"/>
        <v>30</v>
      </c>
      <c r="I161" t="s">
        <v>35</v>
      </c>
      <c r="J161" t="str">
        <f>_xlfn.XLOOKUP(I161,Area!$C$5:$C$20,Area!$B$5:$B$20)</f>
        <v>Muebles</v>
      </c>
      <c r="K161">
        <f t="shared" ca="1" si="15"/>
        <v>10</v>
      </c>
      <c r="L161">
        <f>_xlfn.XLOOKUP(I161,Area!$C$5:$C$20,Area!$D$5:$D$20)</f>
        <v>1500000</v>
      </c>
      <c r="M161" t="str">
        <f t="shared" ca="1" si="16"/>
        <v>Transferencia</v>
      </c>
      <c r="N161">
        <f t="shared" ca="1" si="17"/>
        <v>15000000</v>
      </c>
    </row>
    <row r="162" spans="1:14" x14ac:dyDescent="0.3">
      <c r="A162" s="1">
        <v>45336</v>
      </c>
      <c r="B162">
        <f t="shared" si="12"/>
        <v>2024</v>
      </c>
      <c r="C162" t="str">
        <f t="shared" si="13"/>
        <v>FEB</v>
      </c>
      <c r="D162" t="s">
        <v>49</v>
      </c>
      <c r="E162" t="s">
        <v>66</v>
      </c>
      <c r="F162" cm="1">
        <f t="array" ref="F162:G162">TRANSPOSE(VLOOKUP(E162,Colaborador2!$B$4:$D$11,{2;3},0))</f>
        <v>11943522</v>
      </c>
      <c r="G162" s="1">
        <v>27649</v>
      </c>
      <c r="H162" s="3">
        <f t="shared" ca="1" si="14"/>
        <v>49</v>
      </c>
      <c r="I162" t="s">
        <v>18</v>
      </c>
      <c r="J162" t="str">
        <f>_xlfn.XLOOKUP(I162,Area!$C$5:$C$20,Area!$B$5:$B$20)</f>
        <v>Tecnología</v>
      </c>
      <c r="K162">
        <f t="shared" ca="1" si="15"/>
        <v>4</v>
      </c>
      <c r="L162">
        <f>_xlfn.XLOOKUP(I162,Area!$C$5:$C$20,Area!$D$5:$D$20)</f>
        <v>2000000</v>
      </c>
      <c r="M162" t="str">
        <f t="shared" ca="1" si="16"/>
        <v>Credito</v>
      </c>
      <c r="N162">
        <f t="shared" ca="1" si="17"/>
        <v>8000000</v>
      </c>
    </row>
    <row r="163" spans="1:14" x14ac:dyDescent="0.3">
      <c r="A163" s="1">
        <v>45336</v>
      </c>
      <c r="B163">
        <f t="shared" si="12"/>
        <v>2024</v>
      </c>
      <c r="C163" t="str">
        <f t="shared" si="13"/>
        <v>FEB</v>
      </c>
      <c r="D163" t="s">
        <v>49</v>
      </c>
      <c r="E163" t="s">
        <v>4</v>
      </c>
      <c r="F163" cm="1">
        <f t="array" ref="F163:G163">TRANSPOSE(VLOOKUP(E163,Colaborador2!$B$4:$D$11,{2;3},0))</f>
        <v>10086615</v>
      </c>
      <c r="G163" s="1">
        <v>28649</v>
      </c>
      <c r="H163" s="3">
        <f t="shared" ca="1" si="14"/>
        <v>46</v>
      </c>
      <c r="I163" t="s">
        <v>19</v>
      </c>
      <c r="J163" t="str">
        <f>_xlfn.XLOOKUP(I163,Area!$C$5:$C$20,Area!$B$5:$B$20)</f>
        <v>Tecnología</v>
      </c>
      <c r="K163">
        <f t="shared" ca="1" si="15"/>
        <v>9</v>
      </c>
      <c r="L163">
        <f>_xlfn.XLOOKUP(I163,Area!$C$5:$C$20,Area!$D$5:$D$20)</f>
        <v>4000000</v>
      </c>
      <c r="M163" t="str">
        <f t="shared" ca="1" si="16"/>
        <v>Transferencia</v>
      </c>
      <c r="N163">
        <f t="shared" ca="1" si="17"/>
        <v>36000000</v>
      </c>
    </row>
    <row r="164" spans="1:14" x14ac:dyDescent="0.3">
      <c r="A164" s="1">
        <v>45336</v>
      </c>
      <c r="B164">
        <f t="shared" si="12"/>
        <v>2024</v>
      </c>
      <c r="C164" t="str">
        <f t="shared" si="13"/>
        <v>FEB</v>
      </c>
      <c r="D164" t="s">
        <v>49</v>
      </c>
      <c r="E164" t="s">
        <v>2</v>
      </c>
      <c r="F164" cm="1">
        <f t="array" ref="F164:G164">TRANSPOSE(VLOOKUP(E164,Colaborador2!$B$4:$D$11,{2;3},0))</f>
        <v>11186573</v>
      </c>
      <c r="G164" s="1">
        <v>29649</v>
      </c>
      <c r="H164" s="3">
        <f t="shared" ca="1" si="14"/>
        <v>43</v>
      </c>
      <c r="I164" t="s">
        <v>20</v>
      </c>
      <c r="J164" t="str">
        <f>_xlfn.XLOOKUP(I164,Area!$C$5:$C$20,Area!$B$5:$B$20)</f>
        <v>Tecnología</v>
      </c>
      <c r="K164">
        <f t="shared" ca="1" si="15"/>
        <v>4</v>
      </c>
      <c r="L164">
        <f>_xlfn.XLOOKUP(I164,Area!$C$5:$C$20,Area!$D$5:$D$20)</f>
        <v>800000</v>
      </c>
      <c r="M164" t="str">
        <f t="shared" ca="1" si="16"/>
        <v>Efectivo</v>
      </c>
      <c r="N164">
        <f t="shared" ca="1" si="17"/>
        <v>3200000</v>
      </c>
    </row>
    <row r="165" spans="1:14" x14ac:dyDescent="0.3">
      <c r="A165" s="1">
        <v>45336</v>
      </c>
      <c r="B165">
        <f t="shared" si="12"/>
        <v>2024</v>
      </c>
      <c r="C165" t="str">
        <f t="shared" si="13"/>
        <v>FEB</v>
      </c>
      <c r="D165" t="s">
        <v>68</v>
      </c>
      <c r="E165" t="s">
        <v>10</v>
      </c>
      <c r="F165" cm="1">
        <f t="array" ref="F165:G165">TRANSPOSE(VLOOKUP(E165,Colaborador2!$B$4:$D$11,{2;3},0))</f>
        <v>10862722</v>
      </c>
      <c r="G165" s="1">
        <v>30649</v>
      </c>
      <c r="H165" s="3">
        <f t="shared" ca="1" si="14"/>
        <v>41</v>
      </c>
      <c r="I165" t="s">
        <v>21</v>
      </c>
      <c r="J165" t="str">
        <f>_xlfn.XLOOKUP(I165,Area!$C$5:$C$20,Area!$B$5:$B$20)</f>
        <v>Tecnología</v>
      </c>
      <c r="K165">
        <f t="shared" ca="1" si="15"/>
        <v>5</v>
      </c>
      <c r="L165">
        <f>_xlfn.XLOOKUP(I165,Area!$C$5:$C$20,Area!$D$5:$D$20)</f>
        <v>600000</v>
      </c>
      <c r="M165" t="str">
        <f t="shared" ca="1" si="16"/>
        <v>Efectivo</v>
      </c>
      <c r="N165">
        <f t="shared" ca="1" si="17"/>
        <v>3000000</v>
      </c>
    </row>
    <row r="166" spans="1:14" x14ac:dyDescent="0.3">
      <c r="A166" s="1">
        <v>45336</v>
      </c>
      <c r="B166">
        <f t="shared" si="12"/>
        <v>2024</v>
      </c>
      <c r="C166" t="str">
        <f t="shared" si="13"/>
        <v>FEB</v>
      </c>
      <c r="D166" t="s">
        <v>49</v>
      </c>
      <c r="E166" t="s">
        <v>8</v>
      </c>
      <c r="F166" cm="1">
        <f t="array" ref="F166:G166">TRANSPOSE(VLOOKUP(E166,Colaborador2!$B$4:$D$11,{2;3},0))</f>
        <v>10394891</v>
      </c>
      <c r="G166" s="1">
        <v>31649</v>
      </c>
      <c r="H166" s="3">
        <f t="shared" ca="1" si="14"/>
        <v>38</v>
      </c>
      <c r="I166" t="s">
        <v>22</v>
      </c>
      <c r="J166" t="str">
        <f>_xlfn.XLOOKUP(I166,Area!$C$5:$C$20,Area!$B$5:$B$20)</f>
        <v>Tecnología</v>
      </c>
      <c r="K166">
        <f t="shared" ca="1" si="15"/>
        <v>8</v>
      </c>
      <c r="L166">
        <f>_xlfn.XLOOKUP(I166,Area!$C$5:$C$20,Area!$D$5:$D$20)</f>
        <v>500000</v>
      </c>
      <c r="M166" t="str">
        <f t="shared" ca="1" si="16"/>
        <v>Transferencia</v>
      </c>
      <c r="N166">
        <f t="shared" ca="1" si="17"/>
        <v>4000000</v>
      </c>
    </row>
    <row r="167" spans="1:14" x14ac:dyDescent="0.3">
      <c r="A167" s="1">
        <v>45337</v>
      </c>
      <c r="B167">
        <f t="shared" si="12"/>
        <v>2024</v>
      </c>
      <c r="C167" t="str">
        <f t="shared" si="13"/>
        <v>FEB</v>
      </c>
      <c r="D167" t="s">
        <v>49</v>
      </c>
      <c r="E167" t="s">
        <v>5</v>
      </c>
      <c r="F167" cm="1">
        <f t="array" ref="F167:G167">TRANSPOSE(VLOOKUP(E167,Colaborador2!$B$4:$D$11,{2;3},0))</f>
        <v>11239909</v>
      </c>
      <c r="G167" s="1">
        <v>32649</v>
      </c>
      <c r="H167" s="3">
        <f t="shared" ca="1" si="14"/>
        <v>35</v>
      </c>
      <c r="I167" t="s">
        <v>24</v>
      </c>
      <c r="J167" t="str">
        <f>_xlfn.XLOOKUP(I167,Area!$C$5:$C$20,Area!$B$5:$B$20)</f>
        <v>Textil</v>
      </c>
      <c r="K167">
        <f t="shared" ca="1" si="15"/>
        <v>9</v>
      </c>
      <c r="L167">
        <f>_xlfn.XLOOKUP(I167,Area!$C$5:$C$20,Area!$D$5:$D$20)</f>
        <v>100000</v>
      </c>
      <c r="M167" t="str">
        <f t="shared" ca="1" si="16"/>
        <v>Efectivo</v>
      </c>
      <c r="N167">
        <f t="shared" ca="1" si="17"/>
        <v>900000</v>
      </c>
    </row>
    <row r="168" spans="1:14" x14ac:dyDescent="0.3">
      <c r="A168" s="1">
        <v>45337</v>
      </c>
      <c r="B168">
        <f t="shared" si="12"/>
        <v>2024</v>
      </c>
      <c r="C168" t="str">
        <f t="shared" si="13"/>
        <v>FEB</v>
      </c>
      <c r="D168" t="s">
        <v>50</v>
      </c>
      <c r="E168" t="s">
        <v>67</v>
      </c>
      <c r="F168" cm="1">
        <f t="array" ref="F168:G168">TRANSPOSE(VLOOKUP(E168,Colaborador2!$B$4:$D$11,{2;3},0))</f>
        <v>11092256</v>
      </c>
      <c r="G168" s="1">
        <v>33649</v>
      </c>
      <c r="H168" s="3">
        <f t="shared" ca="1" si="14"/>
        <v>32</v>
      </c>
      <c r="I168" t="s">
        <v>25</v>
      </c>
      <c r="J168" t="str">
        <f>_xlfn.XLOOKUP(I168,Area!$C$5:$C$20,Area!$B$5:$B$20)</f>
        <v>Textil</v>
      </c>
      <c r="K168">
        <f t="shared" ca="1" si="15"/>
        <v>5</v>
      </c>
      <c r="L168">
        <f>_xlfn.XLOOKUP(I168,Area!$C$5:$C$20,Area!$D$5:$D$20)</f>
        <v>250000</v>
      </c>
      <c r="M168" t="str">
        <f t="shared" ca="1" si="16"/>
        <v>Transferencia</v>
      </c>
      <c r="N168">
        <f t="shared" ca="1" si="17"/>
        <v>1250000</v>
      </c>
    </row>
    <row r="169" spans="1:14" x14ac:dyDescent="0.3">
      <c r="A169" s="1">
        <v>45337</v>
      </c>
      <c r="B169">
        <f t="shared" si="12"/>
        <v>2024</v>
      </c>
      <c r="C169" t="str">
        <f t="shared" si="13"/>
        <v>FEB</v>
      </c>
      <c r="D169" t="s">
        <v>68</v>
      </c>
      <c r="E169" t="s">
        <v>3</v>
      </c>
      <c r="F169" cm="1">
        <f t="array" ref="F169:G169">TRANSPOSE(VLOOKUP(E169,Colaborador2!$B$4:$D$11,{2;3},0))</f>
        <v>10134809</v>
      </c>
      <c r="G169" s="1">
        <v>34649</v>
      </c>
      <c r="H169" s="3">
        <f t="shared" ca="1" si="14"/>
        <v>30</v>
      </c>
      <c r="I169" t="s">
        <v>26</v>
      </c>
      <c r="J169" t="str">
        <f>_xlfn.XLOOKUP(I169,Area!$C$5:$C$20,Area!$B$5:$B$20)</f>
        <v>Textil</v>
      </c>
      <c r="K169">
        <f t="shared" ca="1" si="15"/>
        <v>2</v>
      </c>
      <c r="L169">
        <f>_xlfn.XLOOKUP(I169,Area!$C$5:$C$20,Area!$D$5:$D$20)</f>
        <v>500000</v>
      </c>
      <c r="M169" t="str">
        <f t="shared" ca="1" si="16"/>
        <v>Efectivo</v>
      </c>
      <c r="N169">
        <f t="shared" ca="1" si="17"/>
        <v>1000000</v>
      </c>
    </row>
    <row r="170" spans="1:14" x14ac:dyDescent="0.3">
      <c r="A170" s="1">
        <v>45337</v>
      </c>
      <c r="B170">
        <f t="shared" si="12"/>
        <v>2024</v>
      </c>
      <c r="C170" t="str">
        <f t="shared" si="13"/>
        <v>FEB</v>
      </c>
      <c r="D170" t="s">
        <v>68</v>
      </c>
      <c r="E170" t="s">
        <v>66</v>
      </c>
      <c r="F170" cm="1">
        <f t="array" ref="F170:G170">TRANSPOSE(VLOOKUP(E170,Colaborador2!$B$4:$D$11,{2;3},0))</f>
        <v>11943522</v>
      </c>
      <c r="G170" s="1">
        <v>27649</v>
      </c>
      <c r="H170" s="3">
        <f t="shared" ca="1" si="14"/>
        <v>49</v>
      </c>
      <c r="I170" t="s">
        <v>27</v>
      </c>
      <c r="J170" t="str">
        <f>_xlfn.XLOOKUP(I170,Area!$C$5:$C$20,Area!$B$5:$B$20)</f>
        <v>Textil</v>
      </c>
      <c r="K170">
        <f t="shared" ca="1" si="15"/>
        <v>8</v>
      </c>
      <c r="L170">
        <f>_xlfn.XLOOKUP(I170,Area!$C$5:$C$20,Area!$D$5:$D$20)</f>
        <v>180000</v>
      </c>
      <c r="M170" t="str">
        <f t="shared" ca="1" si="16"/>
        <v>Credito</v>
      </c>
      <c r="N170">
        <f t="shared" ca="1" si="17"/>
        <v>1440000</v>
      </c>
    </row>
    <row r="171" spans="1:14" x14ac:dyDescent="0.3">
      <c r="A171" s="1">
        <v>45337</v>
      </c>
      <c r="B171">
        <f t="shared" si="12"/>
        <v>2024</v>
      </c>
      <c r="C171" t="str">
        <f t="shared" si="13"/>
        <v>FEB</v>
      </c>
      <c r="D171" t="s">
        <v>49</v>
      </c>
      <c r="E171" t="s">
        <v>4</v>
      </c>
      <c r="F171" cm="1">
        <f t="array" ref="F171:G171">TRANSPOSE(VLOOKUP(E171,Colaborador2!$B$4:$D$11,{2;3},0))</f>
        <v>10086615</v>
      </c>
      <c r="G171" s="1">
        <v>28649</v>
      </c>
      <c r="H171" s="3">
        <f t="shared" ca="1" si="14"/>
        <v>46</v>
      </c>
      <c r="I171" t="s">
        <v>28</v>
      </c>
      <c r="J171" t="str">
        <f>_xlfn.XLOOKUP(I171,Area!$C$5:$C$20,Area!$B$5:$B$20)</f>
        <v>Textil</v>
      </c>
      <c r="K171">
        <f t="shared" ca="1" si="15"/>
        <v>5</v>
      </c>
      <c r="L171">
        <f>_xlfn.XLOOKUP(I171,Area!$C$5:$C$20,Area!$D$5:$D$20)</f>
        <v>80000</v>
      </c>
      <c r="M171" t="str">
        <f t="shared" ca="1" si="16"/>
        <v>Transferencia</v>
      </c>
      <c r="N171">
        <f t="shared" ca="1" si="17"/>
        <v>400000</v>
      </c>
    </row>
    <row r="172" spans="1:14" x14ac:dyDescent="0.3">
      <c r="A172" s="1">
        <v>45338</v>
      </c>
      <c r="B172">
        <f t="shared" si="12"/>
        <v>2024</v>
      </c>
      <c r="C172" t="str">
        <f t="shared" si="13"/>
        <v>FEB</v>
      </c>
      <c r="D172" t="s">
        <v>50</v>
      </c>
      <c r="E172" t="s">
        <v>2</v>
      </c>
      <c r="F172" cm="1">
        <f t="array" ref="F172:G172">TRANSPOSE(VLOOKUP(E172,Colaborador2!$B$4:$D$11,{2;3},0))</f>
        <v>11186573</v>
      </c>
      <c r="G172" s="1">
        <v>29649</v>
      </c>
      <c r="H172" s="3">
        <f t="shared" ca="1" si="14"/>
        <v>43</v>
      </c>
      <c r="I172" t="s">
        <v>30</v>
      </c>
      <c r="J172" t="str">
        <f>_xlfn.XLOOKUP(I172,Area!$C$5:$C$20,Area!$B$5:$B$20)</f>
        <v>Muebles</v>
      </c>
      <c r="K172">
        <f t="shared" ca="1" si="15"/>
        <v>9</v>
      </c>
      <c r="L172">
        <f>_xlfn.XLOOKUP(I172,Area!$C$5:$C$20,Area!$D$5:$D$20)</f>
        <v>600000</v>
      </c>
      <c r="M172" t="str">
        <f t="shared" ca="1" si="16"/>
        <v>Efectivo</v>
      </c>
      <c r="N172">
        <f t="shared" ca="1" si="17"/>
        <v>5400000</v>
      </c>
    </row>
    <row r="173" spans="1:14" x14ac:dyDescent="0.3">
      <c r="A173" s="1">
        <v>45338</v>
      </c>
      <c r="B173">
        <f t="shared" si="12"/>
        <v>2024</v>
      </c>
      <c r="C173" t="str">
        <f t="shared" si="13"/>
        <v>FEB</v>
      </c>
      <c r="D173" t="s">
        <v>50</v>
      </c>
      <c r="E173" t="s">
        <v>10</v>
      </c>
      <c r="F173" cm="1">
        <f t="array" ref="F173:G173">TRANSPOSE(VLOOKUP(E173,Colaborador2!$B$4:$D$11,{2;3},0))</f>
        <v>10862722</v>
      </c>
      <c r="G173" s="1">
        <v>30649</v>
      </c>
      <c r="H173" s="3">
        <f t="shared" ca="1" si="14"/>
        <v>41</v>
      </c>
      <c r="I173" t="s">
        <v>31</v>
      </c>
      <c r="J173" t="str">
        <f>_xlfn.XLOOKUP(I173,Area!$C$5:$C$20,Area!$B$5:$B$20)</f>
        <v>Muebles</v>
      </c>
      <c r="K173">
        <f t="shared" ca="1" si="15"/>
        <v>4</v>
      </c>
      <c r="L173">
        <f>_xlfn.XLOOKUP(I173,Area!$C$5:$C$20,Area!$D$5:$D$20)</f>
        <v>200000</v>
      </c>
      <c r="M173" t="str">
        <f t="shared" ca="1" si="16"/>
        <v>Credito</v>
      </c>
      <c r="N173">
        <f t="shared" ca="1" si="17"/>
        <v>800000</v>
      </c>
    </row>
    <row r="174" spans="1:14" x14ac:dyDescent="0.3">
      <c r="A174" s="1">
        <v>45338</v>
      </c>
      <c r="B174">
        <f t="shared" si="12"/>
        <v>2024</v>
      </c>
      <c r="C174" t="str">
        <f t="shared" si="13"/>
        <v>FEB</v>
      </c>
      <c r="D174" t="s">
        <v>68</v>
      </c>
      <c r="E174" t="s">
        <v>8</v>
      </c>
      <c r="F174" cm="1">
        <f t="array" ref="F174:G174">TRANSPOSE(VLOOKUP(E174,Colaborador2!$B$4:$D$11,{2;3},0))</f>
        <v>10394891</v>
      </c>
      <c r="G174" s="1">
        <v>31649</v>
      </c>
      <c r="H174" s="3">
        <f t="shared" ca="1" si="14"/>
        <v>38</v>
      </c>
      <c r="I174" t="s">
        <v>32</v>
      </c>
      <c r="J174" t="str">
        <f>_xlfn.XLOOKUP(I174,Area!$C$5:$C$20,Area!$B$5:$B$20)</f>
        <v>Muebles</v>
      </c>
      <c r="K174">
        <f t="shared" ca="1" si="15"/>
        <v>9</v>
      </c>
      <c r="L174">
        <f>_xlfn.XLOOKUP(I174,Area!$C$5:$C$20,Area!$D$5:$D$20)</f>
        <v>550000</v>
      </c>
      <c r="M174" t="str">
        <f t="shared" ca="1" si="16"/>
        <v>Credito</v>
      </c>
      <c r="N174">
        <f t="shared" ca="1" si="17"/>
        <v>4950000</v>
      </c>
    </row>
    <row r="175" spans="1:14" x14ac:dyDescent="0.3">
      <c r="A175" s="1">
        <v>45338</v>
      </c>
      <c r="B175">
        <f t="shared" si="12"/>
        <v>2024</v>
      </c>
      <c r="C175" t="str">
        <f t="shared" si="13"/>
        <v>FEB</v>
      </c>
      <c r="D175" t="s">
        <v>49</v>
      </c>
      <c r="E175" t="s">
        <v>5</v>
      </c>
      <c r="F175" cm="1">
        <f t="array" ref="F175:G175">TRANSPOSE(VLOOKUP(E175,Colaborador2!$B$4:$D$11,{2;3},0))</f>
        <v>11239909</v>
      </c>
      <c r="G175" s="1">
        <v>32649</v>
      </c>
      <c r="H175" s="3">
        <f t="shared" ca="1" si="14"/>
        <v>35</v>
      </c>
      <c r="I175" t="s">
        <v>33</v>
      </c>
      <c r="J175" t="str">
        <f>_xlfn.XLOOKUP(I175,Area!$C$5:$C$20,Area!$B$5:$B$20)</f>
        <v>Muebles</v>
      </c>
      <c r="K175">
        <f t="shared" ca="1" si="15"/>
        <v>5</v>
      </c>
      <c r="L175">
        <f>_xlfn.XLOOKUP(I175,Area!$C$5:$C$20,Area!$D$5:$D$20)</f>
        <v>2300000</v>
      </c>
      <c r="M175" t="str">
        <f t="shared" ca="1" si="16"/>
        <v>Credito</v>
      </c>
      <c r="N175">
        <f t="shared" ca="1" si="17"/>
        <v>11500000</v>
      </c>
    </row>
    <row r="176" spans="1:14" x14ac:dyDescent="0.3">
      <c r="A176" s="1">
        <v>45338</v>
      </c>
      <c r="B176">
        <f t="shared" si="12"/>
        <v>2024</v>
      </c>
      <c r="C176" t="str">
        <f t="shared" si="13"/>
        <v>FEB</v>
      </c>
      <c r="D176" t="s">
        <v>49</v>
      </c>
      <c r="E176" t="s">
        <v>67</v>
      </c>
      <c r="F176" cm="1">
        <f t="array" ref="F176:G176">TRANSPOSE(VLOOKUP(E176,Colaborador2!$B$4:$D$11,{2;3},0))</f>
        <v>11092256</v>
      </c>
      <c r="G176" s="1">
        <v>33649</v>
      </c>
      <c r="H176" s="3">
        <f t="shared" ca="1" si="14"/>
        <v>32</v>
      </c>
      <c r="I176" t="s">
        <v>34</v>
      </c>
      <c r="J176" t="str">
        <f>_xlfn.XLOOKUP(I176,Area!$C$5:$C$20,Area!$B$5:$B$20)</f>
        <v>Muebles</v>
      </c>
      <c r="K176">
        <f t="shared" ca="1" si="15"/>
        <v>10</v>
      </c>
      <c r="L176">
        <f>_xlfn.XLOOKUP(I176,Area!$C$5:$C$20,Area!$D$5:$D$20)</f>
        <v>3200000</v>
      </c>
      <c r="M176" t="str">
        <f t="shared" ca="1" si="16"/>
        <v>Transferencia</v>
      </c>
      <c r="N176">
        <f t="shared" ca="1" si="17"/>
        <v>32000000</v>
      </c>
    </row>
    <row r="177" spans="1:14" x14ac:dyDescent="0.3">
      <c r="A177" s="1">
        <v>45341</v>
      </c>
      <c r="B177">
        <f t="shared" si="12"/>
        <v>2024</v>
      </c>
      <c r="C177" t="str">
        <f t="shared" si="13"/>
        <v>FEB</v>
      </c>
      <c r="D177" t="s">
        <v>50</v>
      </c>
      <c r="E177" t="s">
        <v>3</v>
      </c>
      <c r="F177" cm="1">
        <f t="array" ref="F177:G177">TRANSPOSE(VLOOKUP(E177,Colaborador2!$B$4:$D$11,{2;3},0))</f>
        <v>10134809</v>
      </c>
      <c r="G177" s="1">
        <v>34649</v>
      </c>
      <c r="H177" s="3">
        <f t="shared" ca="1" si="14"/>
        <v>30</v>
      </c>
      <c r="I177" t="s">
        <v>35</v>
      </c>
      <c r="J177" t="str">
        <f>_xlfn.XLOOKUP(I177,Area!$C$5:$C$20,Area!$B$5:$B$20)</f>
        <v>Muebles</v>
      </c>
      <c r="K177">
        <f t="shared" ca="1" si="15"/>
        <v>10</v>
      </c>
      <c r="L177">
        <f>_xlfn.XLOOKUP(I177,Area!$C$5:$C$20,Area!$D$5:$D$20)</f>
        <v>1500000</v>
      </c>
      <c r="M177" t="str">
        <f t="shared" ca="1" si="16"/>
        <v>Efectivo</v>
      </c>
      <c r="N177">
        <f t="shared" ca="1" si="17"/>
        <v>15000000</v>
      </c>
    </row>
    <row r="178" spans="1:14" x14ac:dyDescent="0.3">
      <c r="A178" s="1">
        <v>45341</v>
      </c>
      <c r="B178">
        <f t="shared" si="12"/>
        <v>2024</v>
      </c>
      <c r="C178" t="str">
        <f t="shared" si="13"/>
        <v>FEB</v>
      </c>
      <c r="D178" t="s">
        <v>50</v>
      </c>
      <c r="E178" t="s">
        <v>66</v>
      </c>
      <c r="F178" cm="1">
        <f t="array" ref="F178:G178">TRANSPOSE(VLOOKUP(E178,Colaborador2!$B$4:$D$11,{2;3},0))</f>
        <v>11943522</v>
      </c>
      <c r="G178" s="1">
        <v>27649</v>
      </c>
      <c r="H178" s="3">
        <f t="shared" ca="1" si="14"/>
        <v>49</v>
      </c>
      <c r="I178" t="s">
        <v>18</v>
      </c>
      <c r="J178" t="str">
        <f>_xlfn.XLOOKUP(I178,Area!$C$5:$C$20,Area!$B$5:$B$20)</f>
        <v>Tecnología</v>
      </c>
      <c r="K178">
        <f t="shared" ca="1" si="15"/>
        <v>10</v>
      </c>
      <c r="L178">
        <f>_xlfn.XLOOKUP(I178,Area!$C$5:$C$20,Area!$D$5:$D$20)</f>
        <v>2000000</v>
      </c>
      <c r="M178" t="str">
        <f t="shared" ca="1" si="16"/>
        <v>Transferencia</v>
      </c>
      <c r="N178">
        <f t="shared" ca="1" si="17"/>
        <v>20000000</v>
      </c>
    </row>
    <row r="179" spans="1:14" x14ac:dyDescent="0.3">
      <c r="A179" s="1">
        <v>45341</v>
      </c>
      <c r="B179">
        <f t="shared" si="12"/>
        <v>2024</v>
      </c>
      <c r="C179" t="str">
        <f t="shared" si="13"/>
        <v>FEB</v>
      </c>
      <c r="D179" t="s">
        <v>68</v>
      </c>
      <c r="E179" t="s">
        <v>4</v>
      </c>
      <c r="F179" cm="1">
        <f t="array" ref="F179:G179">TRANSPOSE(VLOOKUP(E179,Colaborador2!$B$4:$D$11,{2;3},0))</f>
        <v>10086615</v>
      </c>
      <c r="G179" s="1">
        <v>28649</v>
      </c>
      <c r="H179" s="3">
        <f t="shared" ca="1" si="14"/>
        <v>46</v>
      </c>
      <c r="I179" t="s">
        <v>19</v>
      </c>
      <c r="J179" t="str">
        <f>_xlfn.XLOOKUP(I179,Area!$C$5:$C$20,Area!$B$5:$B$20)</f>
        <v>Tecnología</v>
      </c>
      <c r="K179">
        <f t="shared" ca="1" si="15"/>
        <v>5</v>
      </c>
      <c r="L179">
        <f>_xlfn.XLOOKUP(I179,Area!$C$5:$C$20,Area!$D$5:$D$20)</f>
        <v>4000000</v>
      </c>
      <c r="M179" t="str">
        <f t="shared" ca="1" si="16"/>
        <v>Efectivo</v>
      </c>
      <c r="N179">
        <f t="shared" ca="1" si="17"/>
        <v>20000000</v>
      </c>
    </row>
    <row r="180" spans="1:14" x14ac:dyDescent="0.3">
      <c r="A180" s="1">
        <v>45341</v>
      </c>
      <c r="B180">
        <f t="shared" si="12"/>
        <v>2024</v>
      </c>
      <c r="C180" t="str">
        <f t="shared" si="13"/>
        <v>FEB</v>
      </c>
      <c r="D180" t="s">
        <v>68</v>
      </c>
      <c r="E180" t="s">
        <v>2</v>
      </c>
      <c r="F180" cm="1">
        <f t="array" ref="F180:G180">TRANSPOSE(VLOOKUP(E180,Colaborador2!$B$4:$D$11,{2;3},0))</f>
        <v>11186573</v>
      </c>
      <c r="G180" s="1">
        <v>29649</v>
      </c>
      <c r="H180" s="3">
        <f t="shared" ca="1" si="14"/>
        <v>43</v>
      </c>
      <c r="I180" t="s">
        <v>20</v>
      </c>
      <c r="J180" t="str">
        <f>_xlfn.XLOOKUP(I180,Area!$C$5:$C$20,Area!$B$5:$B$20)</f>
        <v>Tecnología</v>
      </c>
      <c r="K180">
        <f t="shared" ca="1" si="15"/>
        <v>5</v>
      </c>
      <c r="L180">
        <f>_xlfn.XLOOKUP(I180,Area!$C$5:$C$20,Area!$D$5:$D$20)</f>
        <v>800000</v>
      </c>
      <c r="M180" t="str">
        <f t="shared" ca="1" si="16"/>
        <v>Transferencia</v>
      </c>
      <c r="N180">
        <f t="shared" ca="1" si="17"/>
        <v>4000000</v>
      </c>
    </row>
    <row r="181" spans="1:14" x14ac:dyDescent="0.3">
      <c r="A181" s="1">
        <v>45341</v>
      </c>
      <c r="B181">
        <f t="shared" si="12"/>
        <v>2024</v>
      </c>
      <c r="C181" t="str">
        <f t="shared" si="13"/>
        <v>FEB</v>
      </c>
      <c r="D181" t="s">
        <v>49</v>
      </c>
      <c r="E181" t="s">
        <v>10</v>
      </c>
      <c r="F181" cm="1">
        <f t="array" ref="F181:G181">TRANSPOSE(VLOOKUP(E181,Colaborador2!$B$4:$D$11,{2;3},0))</f>
        <v>10862722</v>
      </c>
      <c r="G181" s="1">
        <v>30649</v>
      </c>
      <c r="H181" s="3">
        <f t="shared" ca="1" si="14"/>
        <v>41</v>
      </c>
      <c r="I181" t="s">
        <v>21</v>
      </c>
      <c r="J181" t="str">
        <f>_xlfn.XLOOKUP(I181,Area!$C$5:$C$20,Area!$B$5:$B$20)</f>
        <v>Tecnología</v>
      </c>
      <c r="K181">
        <f t="shared" ca="1" si="15"/>
        <v>6</v>
      </c>
      <c r="L181">
        <f>_xlfn.XLOOKUP(I181,Area!$C$5:$C$20,Area!$D$5:$D$20)</f>
        <v>600000</v>
      </c>
      <c r="M181" t="str">
        <f t="shared" ca="1" si="16"/>
        <v>Credito</v>
      </c>
      <c r="N181">
        <f t="shared" ca="1" si="17"/>
        <v>3600000</v>
      </c>
    </row>
    <row r="182" spans="1:14" x14ac:dyDescent="0.3">
      <c r="A182" s="1">
        <v>45342</v>
      </c>
      <c r="B182">
        <f t="shared" si="12"/>
        <v>2024</v>
      </c>
      <c r="C182" t="str">
        <f t="shared" si="13"/>
        <v>FEB</v>
      </c>
      <c r="D182" t="s">
        <v>50</v>
      </c>
      <c r="E182" t="s">
        <v>8</v>
      </c>
      <c r="F182" cm="1">
        <f t="array" ref="F182:G182">TRANSPOSE(VLOOKUP(E182,Colaborador2!$B$4:$D$11,{2;3},0))</f>
        <v>10394891</v>
      </c>
      <c r="G182" s="1">
        <v>31649</v>
      </c>
      <c r="H182" s="3">
        <f t="shared" ca="1" si="14"/>
        <v>38</v>
      </c>
      <c r="I182" t="s">
        <v>22</v>
      </c>
      <c r="J182" t="str">
        <f>_xlfn.XLOOKUP(I182,Area!$C$5:$C$20,Area!$B$5:$B$20)</f>
        <v>Tecnología</v>
      </c>
      <c r="K182">
        <f t="shared" ca="1" si="15"/>
        <v>10</v>
      </c>
      <c r="L182">
        <f>_xlfn.XLOOKUP(I182,Area!$C$5:$C$20,Area!$D$5:$D$20)</f>
        <v>500000</v>
      </c>
      <c r="M182" t="str">
        <f t="shared" ca="1" si="16"/>
        <v>Transferencia</v>
      </c>
      <c r="N182">
        <f t="shared" ca="1" si="17"/>
        <v>5000000</v>
      </c>
    </row>
    <row r="183" spans="1:14" x14ac:dyDescent="0.3">
      <c r="A183" s="1">
        <v>45342</v>
      </c>
      <c r="B183">
        <f t="shared" si="12"/>
        <v>2024</v>
      </c>
      <c r="C183" t="str">
        <f t="shared" si="13"/>
        <v>FEB</v>
      </c>
      <c r="D183" t="s">
        <v>68</v>
      </c>
      <c r="E183" t="s">
        <v>5</v>
      </c>
      <c r="F183" cm="1">
        <f t="array" ref="F183:G183">TRANSPOSE(VLOOKUP(E183,Colaborador2!$B$4:$D$11,{2;3},0))</f>
        <v>11239909</v>
      </c>
      <c r="G183" s="1">
        <v>32649</v>
      </c>
      <c r="H183" s="3">
        <f t="shared" ca="1" si="14"/>
        <v>35</v>
      </c>
      <c r="I183" t="s">
        <v>24</v>
      </c>
      <c r="J183" t="str">
        <f>_xlfn.XLOOKUP(I183,Area!$C$5:$C$20,Area!$B$5:$B$20)</f>
        <v>Textil</v>
      </c>
      <c r="K183">
        <f t="shared" ca="1" si="15"/>
        <v>6</v>
      </c>
      <c r="L183">
        <f>_xlfn.XLOOKUP(I183,Area!$C$5:$C$20,Area!$D$5:$D$20)</f>
        <v>100000</v>
      </c>
      <c r="M183" t="str">
        <f t="shared" ca="1" si="16"/>
        <v>Credito</v>
      </c>
      <c r="N183">
        <f t="shared" ca="1" si="17"/>
        <v>600000</v>
      </c>
    </row>
    <row r="184" spans="1:14" x14ac:dyDescent="0.3">
      <c r="A184" s="1">
        <v>45342</v>
      </c>
      <c r="B184">
        <f t="shared" si="12"/>
        <v>2024</v>
      </c>
      <c r="C184" t="str">
        <f t="shared" si="13"/>
        <v>FEB</v>
      </c>
      <c r="D184" t="s">
        <v>50</v>
      </c>
      <c r="E184" t="s">
        <v>67</v>
      </c>
      <c r="F184" cm="1">
        <f t="array" ref="F184:G184">TRANSPOSE(VLOOKUP(E184,Colaborador2!$B$4:$D$11,{2;3},0))</f>
        <v>11092256</v>
      </c>
      <c r="G184" s="1">
        <v>33649</v>
      </c>
      <c r="H184" s="3">
        <f t="shared" ca="1" si="14"/>
        <v>32</v>
      </c>
      <c r="I184" t="s">
        <v>25</v>
      </c>
      <c r="J184" t="str">
        <f>_xlfn.XLOOKUP(I184,Area!$C$5:$C$20,Area!$B$5:$B$20)</f>
        <v>Textil</v>
      </c>
      <c r="K184">
        <f t="shared" ca="1" si="15"/>
        <v>7</v>
      </c>
      <c r="L184">
        <f>_xlfn.XLOOKUP(I184,Area!$C$5:$C$20,Area!$D$5:$D$20)</f>
        <v>250000</v>
      </c>
      <c r="M184" t="str">
        <f t="shared" ca="1" si="16"/>
        <v>Efectivo</v>
      </c>
      <c r="N184">
        <f t="shared" ca="1" si="17"/>
        <v>1750000</v>
      </c>
    </row>
    <row r="185" spans="1:14" x14ac:dyDescent="0.3">
      <c r="A185" s="1">
        <v>45342</v>
      </c>
      <c r="B185">
        <f t="shared" si="12"/>
        <v>2024</v>
      </c>
      <c r="C185" t="str">
        <f t="shared" si="13"/>
        <v>FEB</v>
      </c>
      <c r="D185" t="s">
        <v>50</v>
      </c>
      <c r="E185" t="s">
        <v>3</v>
      </c>
      <c r="F185" cm="1">
        <f t="array" ref="F185:G185">TRANSPOSE(VLOOKUP(E185,Colaborador2!$B$4:$D$11,{2;3},0))</f>
        <v>10134809</v>
      </c>
      <c r="G185" s="1">
        <v>34649</v>
      </c>
      <c r="H185" s="3">
        <f t="shared" ca="1" si="14"/>
        <v>30</v>
      </c>
      <c r="I185" t="s">
        <v>26</v>
      </c>
      <c r="J185" t="str">
        <f>_xlfn.XLOOKUP(I185,Area!$C$5:$C$20,Area!$B$5:$B$20)</f>
        <v>Textil</v>
      </c>
      <c r="K185">
        <f t="shared" ca="1" si="15"/>
        <v>10</v>
      </c>
      <c r="L185">
        <f>_xlfn.XLOOKUP(I185,Area!$C$5:$C$20,Area!$D$5:$D$20)</f>
        <v>500000</v>
      </c>
      <c r="M185" t="str">
        <f t="shared" ca="1" si="16"/>
        <v>Credito</v>
      </c>
      <c r="N185">
        <f t="shared" ca="1" si="17"/>
        <v>5000000</v>
      </c>
    </row>
    <row r="186" spans="1:14" x14ac:dyDescent="0.3">
      <c r="A186" s="1">
        <v>45342</v>
      </c>
      <c r="B186">
        <f t="shared" si="12"/>
        <v>2024</v>
      </c>
      <c r="C186" t="str">
        <f t="shared" si="13"/>
        <v>FEB</v>
      </c>
      <c r="D186" t="s">
        <v>50</v>
      </c>
      <c r="E186" t="s">
        <v>66</v>
      </c>
      <c r="F186" cm="1">
        <f t="array" ref="F186:G186">TRANSPOSE(VLOOKUP(E186,Colaborador2!$B$4:$D$11,{2;3},0))</f>
        <v>11943522</v>
      </c>
      <c r="G186" s="1">
        <v>27649</v>
      </c>
      <c r="H186" s="3">
        <f t="shared" ca="1" si="14"/>
        <v>49</v>
      </c>
      <c r="I186" t="s">
        <v>27</v>
      </c>
      <c r="J186" t="str">
        <f>_xlfn.XLOOKUP(I186,Area!$C$5:$C$20,Area!$B$5:$B$20)</f>
        <v>Textil</v>
      </c>
      <c r="K186">
        <f t="shared" ca="1" si="15"/>
        <v>9</v>
      </c>
      <c r="L186">
        <f>_xlfn.XLOOKUP(I186,Area!$C$5:$C$20,Area!$D$5:$D$20)</f>
        <v>180000</v>
      </c>
      <c r="M186" t="str">
        <f t="shared" ca="1" si="16"/>
        <v>Efectivo</v>
      </c>
      <c r="N186">
        <f t="shared" ca="1" si="17"/>
        <v>1620000</v>
      </c>
    </row>
    <row r="187" spans="1:14" x14ac:dyDescent="0.3">
      <c r="A187" s="1">
        <v>45343</v>
      </c>
      <c r="B187">
        <f t="shared" si="12"/>
        <v>2024</v>
      </c>
      <c r="C187" t="str">
        <f t="shared" si="13"/>
        <v>FEB</v>
      </c>
      <c r="D187" t="s">
        <v>50</v>
      </c>
      <c r="E187" t="s">
        <v>4</v>
      </c>
      <c r="F187" cm="1">
        <f t="array" ref="F187:G187">TRANSPOSE(VLOOKUP(E187,Colaborador2!$B$4:$D$11,{2;3},0))</f>
        <v>10086615</v>
      </c>
      <c r="G187" s="1">
        <v>28649</v>
      </c>
      <c r="H187" s="3">
        <f t="shared" ca="1" si="14"/>
        <v>46</v>
      </c>
      <c r="I187" t="s">
        <v>28</v>
      </c>
      <c r="J187" t="str">
        <f>_xlfn.XLOOKUP(I187,Area!$C$5:$C$20,Area!$B$5:$B$20)</f>
        <v>Textil</v>
      </c>
      <c r="K187">
        <f t="shared" ca="1" si="15"/>
        <v>4</v>
      </c>
      <c r="L187">
        <f>_xlfn.XLOOKUP(I187,Area!$C$5:$C$20,Area!$D$5:$D$20)</f>
        <v>80000</v>
      </c>
      <c r="M187" t="str">
        <f t="shared" ca="1" si="16"/>
        <v>Credito</v>
      </c>
      <c r="N187">
        <f t="shared" ca="1" si="17"/>
        <v>320000</v>
      </c>
    </row>
    <row r="188" spans="1:14" x14ac:dyDescent="0.3">
      <c r="A188" s="1">
        <v>45343</v>
      </c>
      <c r="B188">
        <f t="shared" si="12"/>
        <v>2024</v>
      </c>
      <c r="C188" t="str">
        <f t="shared" si="13"/>
        <v>FEB</v>
      </c>
      <c r="D188" t="s">
        <v>68</v>
      </c>
      <c r="E188" t="s">
        <v>2</v>
      </c>
      <c r="F188" cm="1">
        <f t="array" ref="F188:G188">TRANSPOSE(VLOOKUP(E188,Colaborador2!$B$4:$D$11,{2;3},0))</f>
        <v>11186573</v>
      </c>
      <c r="G188" s="1">
        <v>29649</v>
      </c>
      <c r="H188" s="3">
        <f t="shared" ca="1" si="14"/>
        <v>43</v>
      </c>
      <c r="I188" t="s">
        <v>30</v>
      </c>
      <c r="J188" t="str">
        <f>_xlfn.XLOOKUP(I188,Area!$C$5:$C$20,Area!$B$5:$B$20)</f>
        <v>Muebles</v>
      </c>
      <c r="K188">
        <f t="shared" ca="1" si="15"/>
        <v>5</v>
      </c>
      <c r="L188">
        <f>_xlfn.XLOOKUP(I188,Area!$C$5:$C$20,Area!$D$5:$D$20)</f>
        <v>600000</v>
      </c>
      <c r="M188" t="str">
        <f t="shared" ca="1" si="16"/>
        <v>Efectivo</v>
      </c>
      <c r="N188">
        <f t="shared" ca="1" si="17"/>
        <v>3000000</v>
      </c>
    </row>
    <row r="189" spans="1:14" x14ac:dyDescent="0.3">
      <c r="A189" s="1">
        <v>45343</v>
      </c>
      <c r="B189">
        <f t="shared" si="12"/>
        <v>2024</v>
      </c>
      <c r="C189" t="str">
        <f t="shared" si="13"/>
        <v>FEB</v>
      </c>
      <c r="D189" t="s">
        <v>68</v>
      </c>
      <c r="E189" t="s">
        <v>10</v>
      </c>
      <c r="F189" cm="1">
        <f t="array" ref="F189:G189">TRANSPOSE(VLOOKUP(E189,Colaborador2!$B$4:$D$11,{2;3},0))</f>
        <v>10862722</v>
      </c>
      <c r="G189" s="1">
        <v>30649</v>
      </c>
      <c r="H189" s="3">
        <f t="shared" ca="1" si="14"/>
        <v>41</v>
      </c>
      <c r="I189" t="s">
        <v>31</v>
      </c>
      <c r="J189" t="str">
        <f>_xlfn.XLOOKUP(I189,Area!$C$5:$C$20,Area!$B$5:$B$20)</f>
        <v>Muebles</v>
      </c>
      <c r="K189">
        <f t="shared" ca="1" si="15"/>
        <v>5</v>
      </c>
      <c r="L189">
        <f>_xlfn.XLOOKUP(I189,Area!$C$5:$C$20,Area!$D$5:$D$20)</f>
        <v>200000</v>
      </c>
      <c r="M189" t="str">
        <f t="shared" ca="1" si="16"/>
        <v>Credito</v>
      </c>
      <c r="N189">
        <f t="shared" ca="1" si="17"/>
        <v>1000000</v>
      </c>
    </row>
    <row r="190" spans="1:14" x14ac:dyDescent="0.3">
      <c r="A190" s="1">
        <v>45343</v>
      </c>
      <c r="B190">
        <f t="shared" si="12"/>
        <v>2024</v>
      </c>
      <c r="C190" t="str">
        <f t="shared" si="13"/>
        <v>FEB</v>
      </c>
      <c r="D190" t="s">
        <v>49</v>
      </c>
      <c r="E190" t="s">
        <v>8</v>
      </c>
      <c r="F190" cm="1">
        <f t="array" ref="F190:G190">TRANSPOSE(VLOOKUP(E190,Colaborador2!$B$4:$D$11,{2;3},0))</f>
        <v>10394891</v>
      </c>
      <c r="G190" s="1">
        <v>31649</v>
      </c>
      <c r="H190" s="3">
        <f t="shared" ca="1" si="14"/>
        <v>38</v>
      </c>
      <c r="I190" t="s">
        <v>32</v>
      </c>
      <c r="J190" t="str">
        <f>_xlfn.XLOOKUP(I190,Area!$C$5:$C$20,Area!$B$5:$B$20)</f>
        <v>Muebles</v>
      </c>
      <c r="K190">
        <f t="shared" ca="1" si="15"/>
        <v>9</v>
      </c>
      <c r="L190">
        <f>_xlfn.XLOOKUP(I190,Area!$C$5:$C$20,Area!$D$5:$D$20)</f>
        <v>550000</v>
      </c>
      <c r="M190" t="str">
        <f t="shared" ca="1" si="16"/>
        <v>Efectivo</v>
      </c>
      <c r="N190">
        <f t="shared" ca="1" si="17"/>
        <v>4950000</v>
      </c>
    </row>
    <row r="191" spans="1:14" x14ac:dyDescent="0.3">
      <c r="A191" s="1">
        <v>45343</v>
      </c>
      <c r="B191">
        <f t="shared" si="12"/>
        <v>2024</v>
      </c>
      <c r="C191" t="str">
        <f t="shared" si="13"/>
        <v>FEB</v>
      </c>
      <c r="D191" t="s">
        <v>68</v>
      </c>
      <c r="E191" t="s">
        <v>5</v>
      </c>
      <c r="F191" cm="1">
        <f t="array" ref="F191:G191">TRANSPOSE(VLOOKUP(E191,Colaborador2!$B$4:$D$11,{2;3},0))</f>
        <v>11239909</v>
      </c>
      <c r="G191" s="1">
        <v>32649</v>
      </c>
      <c r="H191" s="3">
        <f t="shared" ca="1" si="14"/>
        <v>35</v>
      </c>
      <c r="I191" t="s">
        <v>33</v>
      </c>
      <c r="J191" t="str">
        <f>_xlfn.XLOOKUP(I191,Area!$C$5:$C$20,Area!$B$5:$B$20)</f>
        <v>Muebles</v>
      </c>
      <c r="K191">
        <f t="shared" ca="1" si="15"/>
        <v>6</v>
      </c>
      <c r="L191">
        <f>_xlfn.XLOOKUP(I191,Area!$C$5:$C$20,Area!$D$5:$D$20)</f>
        <v>2300000</v>
      </c>
      <c r="M191" t="str">
        <f t="shared" ca="1" si="16"/>
        <v>Efectivo</v>
      </c>
      <c r="N191">
        <f t="shared" ca="1" si="17"/>
        <v>13800000</v>
      </c>
    </row>
    <row r="192" spans="1:14" x14ac:dyDescent="0.3">
      <c r="A192" s="1">
        <v>45344</v>
      </c>
      <c r="B192">
        <f t="shared" si="12"/>
        <v>2024</v>
      </c>
      <c r="C192" t="str">
        <f t="shared" si="13"/>
        <v>FEB</v>
      </c>
      <c r="D192" t="s">
        <v>68</v>
      </c>
      <c r="E192" t="s">
        <v>67</v>
      </c>
      <c r="F192" cm="1">
        <f t="array" ref="F192:G192">TRANSPOSE(VLOOKUP(E192,Colaborador2!$B$4:$D$11,{2;3},0))</f>
        <v>11092256</v>
      </c>
      <c r="G192" s="1">
        <v>33649</v>
      </c>
      <c r="H192" s="3">
        <f t="shared" ca="1" si="14"/>
        <v>32</v>
      </c>
      <c r="I192" t="s">
        <v>34</v>
      </c>
      <c r="J192" t="str">
        <f>_xlfn.XLOOKUP(I192,Area!$C$5:$C$20,Area!$B$5:$B$20)</f>
        <v>Muebles</v>
      </c>
      <c r="K192">
        <f t="shared" ca="1" si="15"/>
        <v>4</v>
      </c>
      <c r="L192">
        <f>_xlfn.XLOOKUP(I192,Area!$C$5:$C$20,Area!$D$5:$D$20)</f>
        <v>3200000</v>
      </c>
      <c r="M192" t="str">
        <f t="shared" ca="1" si="16"/>
        <v>Credito</v>
      </c>
      <c r="N192">
        <f t="shared" ca="1" si="17"/>
        <v>12800000</v>
      </c>
    </row>
    <row r="193" spans="1:14" x14ac:dyDescent="0.3">
      <c r="A193" s="1">
        <v>45344</v>
      </c>
      <c r="B193">
        <f t="shared" si="12"/>
        <v>2024</v>
      </c>
      <c r="C193" t="str">
        <f t="shared" si="13"/>
        <v>FEB</v>
      </c>
      <c r="D193" t="s">
        <v>68</v>
      </c>
      <c r="E193" t="s">
        <v>3</v>
      </c>
      <c r="F193" cm="1">
        <f t="array" ref="F193:G193">TRANSPOSE(VLOOKUP(E193,Colaborador2!$B$4:$D$11,{2;3},0))</f>
        <v>10134809</v>
      </c>
      <c r="G193" s="1">
        <v>34649</v>
      </c>
      <c r="H193" s="3">
        <f t="shared" ca="1" si="14"/>
        <v>30</v>
      </c>
      <c r="I193" t="s">
        <v>35</v>
      </c>
      <c r="J193" t="str">
        <f>_xlfn.XLOOKUP(I193,Area!$C$5:$C$20,Area!$B$5:$B$20)</f>
        <v>Muebles</v>
      </c>
      <c r="K193">
        <f t="shared" ca="1" si="15"/>
        <v>7</v>
      </c>
      <c r="L193">
        <f>_xlfn.XLOOKUP(I193,Area!$C$5:$C$20,Area!$D$5:$D$20)</f>
        <v>1500000</v>
      </c>
      <c r="M193" t="str">
        <f t="shared" ca="1" si="16"/>
        <v>Efectivo</v>
      </c>
      <c r="N193">
        <f t="shared" ca="1" si="17"/>
        <v>10500000</v>
      </c>
    </row>
    <row r="194" spans="1:14" x14ac:dyDescent="0.3">
      <c r="A194" s="1">
        <v>45344</v>
      </c>
      <c r="B194">
        <f t="shared" si="12"/>
        <v>2024</v>
      </c>
      <c r="C194" t="str">
        <f t="shared" si="13"/>
        <v>FEB</v>
      </c>
      <c r="D194" t="s">
        <v>49</v>
      </c>
      <c r="E194" t="s">
        <v>66</v>
      </c>
      <c r="F194" cm="1">
        <f t="array" ref="F194:G194">TRANSPOSE(VLOOKUP(E194,Colaborador2!$B$4:$D$11,{2;3},0))</f>
        <v>11943522</v>
      </c>
      <c r="G194" s="1">
        <v>27649</v>
      </c>
      <c r="H194" s="3">
        <f t="shared" ca="1" si="14"/>
        <v>49</v>
      </c>
      <c r="I194" t="s">
        <v>18</v>
      </c>
      <c r="J194" t="str">
        <f>_xlfn.XLOOKUP(I194,Area!$C$5:$C$20,Area!$B$5:$B$20)</f>
        <v>Tecnología</v>
      </c>
      <c r="K194">
        <f t="shared" ca="1" si="15"/>
        <v>10</v>
      </c>
      <c r="L194">
        <f>_xlfn.XLOOKUP(I194,Area!$C$5:$C$20,Area!$D$5:$D$20)</f>
        <v>2000000</v>
      </c>
      <c r="M194" t="str">
        <f t="shared" ca="1" si="16"/>
        <v>Efectivo</v>
      </c>
      <c r="N194">
        <f t="shared" ca="1" si="17"/>
        <v>20000000</v>
      </c>
    </row>
    <row r="195" spans="1:14" x14ac:dyDescent="0.3">
      <c r="A195" s="1">
        <v>45344</v>
      </c>
      <c r="B195">
        <f t="shared" ref="B195:B258" si="18">YEAR(A195)</f>
        <v>2024</v>
      </c>
      <c r="C195" t="str">
        <f t="shared" ref="C195:C258" si="19">UPPER(TEXT(A195,"mmm"))</f>
        <v>FEB</v>
      </c>
      <c r="D195" t="s">
        <v>68</v>
      </c>
      <c r="E195" t="s">
        <v>4</v>
      </c>
      <c r="F195" cm="1">
        <f t="array" ref="F195:G195">TRANSPOSE(VLOOKUP(E195,Colaborador2!$B$4:$D$11,{2;3},0))</f>
        <v>10086615</v>
      </c>
      <c r="G195" s="1">
        <v>28649</v>
      </c>
      <c r="H195" s="3">
        <f t="shared" ref="H195:H258" ca="1" si="20">YEAR(TODAY())-YEAR(G195)</f>
        <v>46</v>
      </c>
      <c r="I195" t="s">
        <v>19</v>
      </c>
      <c r="J195" t="str">
        <f>_xlfn.XLOOKUP(I195,Area!$C$5:$C$20,Area!$B$5:$B$20)</f>
        <v>Tecnología</v>
      </c>
      <c r="K195">
        <f t="shared" ref="K195:K258" ca="1" si="21">RANDBETWEEN(2,10)</f>
        <v>4</v>
      </c>
      <c r="L195">
        <f>_xlfn.XLOOKUP(I195,Area!$C$5:$C$20,Area!$D$5:$D$20)</f>
        <v>4000000</v>
      </c>
      <c r="M195" t="str">
        <f t="shared" ref="M195:M258" ca="1" si="22">CHOOSE(RANDBETWEEN(1,3),"Credito","Efectivo","Transferencia")</f>
        <v>Credito</v>
      </c>
      <c r="N195">
        <f t="shared" ref="N195:N258" ca="1" si="23">L195*K195</f>
        <v>16000000</v>
      </c>
    </row>
    <row r="196" spans="1:14" x14ac:dyDescent="0.3">
      <c r="A196" s="1">
        <v>45344</v>
      </c>
      <c r="B196">
        <f t="shared" si="18"/>
        <v>2024</v>
      </c>
      <c r="C196" t="str">
        <f t="shared" si="19"/>
        <v>FEB</v>
      </c>
      <c r="D196" t="s">
        <v>68</v>
      </c>
      <c r="E196" t="s">
        <v>2</v>
      </c>
      <c r="F196" cm="1">
        <f t="array" ref="F196:G196">TRANSPOSE(VLOOKUP(E196,Colaborador2!$B$4:$D$11,{2;3},0))</f>
        <v>11186573</v>
      </c>
      <c r="G196" s="1">
        <v>29649</v>
      </c>
      <c r="H196" s="3">
        <f t="shared" ca="1" si="20"/>
        <v>43</v>
      </c>
      <c r="I196" t="s">
        <v>20</v>
      </c>
      <c r="J196" t="str">
        <f>_xlfn.XLOOKUP(I196,Area!$C$5:$C$20,Area!$B$5:$B$20)</f>
        <v>Tecnología</v>
      </c>
      <c r="K196">
        <f t="shared" ca="1" si="21"/>
        <v>8</v>
      </c>
      <c r="L196">
        <f>_xlfn.XLOOKUP(I196,Area!$C$5:$C$20,Area!$D$5:$D$20)</f>
        <v>800000</v>
      </c>
      <c r="M196" t="str">
        <f t="shared" ca="1" si="22"/>
        <v>Credito</v>
      </c>
      <c r="N196">
        <f t="shared" ca="1" si="23"/>
        <v>6400000</v>
      </c>
    </row>
    <row r="197" spans="1:14" x14ac:dyDescent="0.3">
      <c r="A197" s="1">
        <v>45345</v>
      </c>
      <c r="B197">
        <f t="shared" si="18"/>
        <v>2024</v>
      </c>
      <c r="C197" t="str">
        <f t="shared" si="19"/>
        <v>FEB</v>
      </c>
      <c r="D197" t="s">
        <v>68</v>
      </c>
      <c r="E197" t="s">
        <v>10</v>
      </c>
      <c r="F197" cm="1">
        <f t="array" ref="F197:G197">TRANSPOSE(VLOOKUP(E197,Colaborador2!$B$4:$D$11,{2;3},0))</f>
        <v>10862722</v>
      </c>
      <c r="G197" s="1">
        <v>30649</v>
      </c>
      <c r="H197" s="3">
        <f t="shared" ca="1" si="20"/>
        <v>41</v>
      </c>
      <c r="I197" t="s">
        <v>21</v>
      </c>
      <c r="J197" t="str">
        <f>_xlfn.XLOOKUP(I197,Area!$C$5:$C$20,Area!$B$5:$B$20)</f>
        <v>Tecnología</v>
      </c>
      <c r="K197">
        <f t="shared" ca="1" si="21"/>
        <v>5</v>
      </c>
      <c r="L197">
        <f>_xlfn.XLOOKUP(I197,Area!$C$5:$C$20,Area!$D$5:$D$20)</f>
        <v>600000</v>
      </c>
      <c r="M197" t="str">
        <f t="shared" ca="1" si="22"/>
        <v>Efectivo</v>
      </c>
      <c r="N197">
        <f t="shared" ca="1" si="23"/>
        <v>3000000</v>
      </c>
    </row>
    <row r="198" spans="1:14" x14ac:dyDescent="0.3">
      <c r="A198" s="1">
        <v>45345</v>
      </c>
      <c r="B198">
        <f t="shared" si="18"/>
        <v>2024</v>
      </c>
      <c r="C198" t="str">
        <f t="shared" si="19"/>
        <v>FEB</v>
      </c>
      <c r="D198" t="s">
        <v>68</v>
      </c>
      <c r="E198" t="s">
        <v>8</v>
      </c>
      <c r="F198" cm="1">
        <f t="array" ref="F198:G198">TRANSPOSE(VLOOKUP(E198,Colaborador2!$B$4:$D$11,{2;3},0))</f>
        <v>10394891</v>
      </c>
      <c r="G198" s="1">
        <v>31649</v>
      </c>
      <c r="H198" s="3">
        <f t="shared" ca="1" si="20"/>
        <v>38</v>
      </c>
      <c r="I198" t="s">
        <v>22</v>
      </c>
      <c r="J198" t="str">
        <f>_xlfn.XLOOKUP(I198,Area!$C$5:$C$20,Area!$B$5:$B$20)</f>
        <v>Tecnología</v>
      </c>
      <c r="K198">
        <f t="shared" ca="1" si="21"/>
        <v>5</v>
      </c>
      <c r="L198">
        <f>_xlfn.XLOOKUP(I198,Area!$C$5:$C$20,Area!$D$5:$D$20)</f>
        <v>500000</v>
      </c>
      <c r="M198" t="str">
        <f t="shared" ca="1" si="22"/>
        <v>Efectivo</v>
      </c>
      <c r="N198">
        <f t="shared" ca="1" si="23"/>
        <v>2500000</v>
      </c>
    </row>
    <row r="199" spans="1:14" x14ac:dyDescent="0.3">
      <c r="A199" s="1">
        <v>45345</v>
      </c>
      <c r="B199">
        <f t="shared" si="18"/>
        <v>2024</v>
      </c>
      <c r="C199" t="str">
        <f t="shared" si="19"/>
        <v>FEB</v>
      </c>
      <c r="D199" t="s">
        <v>49</v>
      </c>
      <c r="E199" t="s">
        <v>5</v>
      </c>
      <c r="F199" cm="1">
        <f t="array" ref="F199:G199">TRANSPOSE(VLOOKUP(E199,Colaborador2!$B$4:$D$11,{2;3},0))</f>
        <v>11239909</v>
      </c>
      <c r="G199" s="1">
        <v>32649</v>
      </c>
      <c r="H199" s="3">
        <f t="shared" ca="1" si="20"/>
        <v>35</v>
      </c>
      <c r="I199" t="s">
        <v>24</v>
      </c>
      <c r="J199" t="str">
        <f>_xlfn.XLOOKUP(I199,Area!$C$5:$C$20,Area!$B$5:$B$20)</f>
        <v>Textil</v>
      </c>
      <c r="K199">
        <f t="shared" ca="1" si="21"/>
        <v>2</v>
      </c>
      <c r="L199">
        <f>_xlfn.XLOOKUP(I199,Area!$C$5:$C$20,Area!$D$5:$D$20)</f>
        <v>100000</v>
      </c>
      <c r="M199" t="str">
        <f t="shared" ca="1" si="22"/>
        <v>Credito</v>
      </c>
      <c r="N199">
        <f t="shared" ca="1" si="23"/>
        <v>200000</v>
      </c>
    </row>
    <row r="200" spans="1:14" x14ac:dyDescent="0.3">
      <c r="A200" s="1">
        <v>45345</v>
      </c>
      <c r="B200">
        <f t="shared" si="18"/>
        <v>2024</v>
      </c>
      <c r="C200" t="str">
        <f t="shared" si="19"/>
        <v>FEB</v>
      </c>
      <c r="D200" t="s">
        <v>49</v>
      </c>
      <c r="E200" t="s">
        <v>67</v>
      </c>
      <c r="F200" cm="1">
        <f t="array" ref="F200:G200">TRANSPOSE(VLOOKUP(E200,Colaborador2!$B$4:$D$11,{2;3},0))</f>
        <v>11092256</v>
      </c>
      <c r="G200" s="1">
        <v>33649</v>
      </c>
      <c r="H200" s="3">
        <f t="shared" ca="1" si="20"/>
        <v>32</v>
      </c>
      <c r="I200" t="s">
        <v>25</v>
      </c>
      <c r="J200" t="str">
        <f>_xlfn.XLOOKUP(I200,Area!$C$5:$C$20,Area!$B$5:$B$20)</f>
        <v>Textil</v>
      </c>
      <c r="K200">
        <f t="shared" ca="1" si="21"/>
        <v>3</v>
      </c>
      <c r="L200">
        <f>_xlfn.XLOOKUP(I200,Area!$C$5:$C$20,Area!$D$5:$D$20)</f>
        <v>250000</v>
      </c>
      <c r="M200" t="str">
        <f t="shared" ca="1" si="22"/>
        <v>Transferencia</v>
      </c>
      <c r="N200">
        <f t="shared" ca="1" si="23"/>
        <v>750000</v>
      </c>
    </row>
    <row r="201" spans="1:14" x14ac:dyDescent="0.3">
      <c r="A201" s="1">
        <v>45345</v>
      </c>
      <c r="B201">
        <f t="shared" si="18"/>
        <v>2024</v>
      </c>
      <c r="C201" t="str">
        <f t="shared" si="19"/>
        <v>FEB</v>
      </c>
      <c r="D201" t="s">
        <v>49</v>
      </c>
      <c r="E201" t="s">
        <v>3</v>
      </c>
      <c r="F201" cm="1">
        <f t="array" ref="F201:G201">TRANSPOSE(VLOOKUP(E201,Colaborador2!$B$4:$D$11,{2;3},0))</f>
        <v>10134809</v>
      </c>
      <c r="G201" s="1">
        <v>34649</v>
      </c>
      <c r="H201" s="3">
        <f t="shared" ca="1" si="20"/>
        <v>30</v>
      </c>
      <c r="I201" t="s">
        <v>26</v>
      </c>
      <c r="J201" t="str">
        <f>_xlfn.XLOOKUP(I201,Area!$C$5:$C$20,Area!$B$5:$B$20)</f>
        <v>Textil</v>
      </c>
      <c r="K201">
        <f t="shared" ca="1" si="21"/>
        <v>5</v>
      </c>
      <c r="L201">
        <f>_xlfn.XLOOKUP(I201,Area!$C$5:$C$20,Area!$D$5:$D$20)</f>
        <v>500000</v>
      </c>
      <c r="M201" t="str">
        <f t="shared" ca="1" si="22"/>
        <v>Efectivo</v>
      </c>
      <c r="N201">
        <f t="shared" ca="1" si="23"/>
        <v>2500000</v>
      </c>
    </row>
    <row r="202" spans="1:14" x14ac:dyDescent="0.3">
      <c r="A202" s="1">
        <v>45348</v>
      </c>
      <c r="B202">
        <f t="shared" si="18"/>
        <v>2024</v>
      </c>
      <c r="C202" t="str">
        <f t="shared" si="19"/>
        <v>FEB</v>
      </c>
      <c r="D202" t="s">
        <v>49</v>
      </c>
      <c r="E202" t="s">
        <v>66</v>
      </c>
      <c r="F202" cm="1">
        <f t="array" ref="F202:G202">TRANSPOSE(VLOOKUP(E202,Colaborador2!$B$4:$D$11,{2;3},0))</f>
        <v>11943522</v>
      </c>
      <c r="G202" s="1">
        <v>27649</v>
      </c>
      <c r="H202" s="3">
        <f t="shared" ca="1" si="20"/>
        <v>49</v>
      </c>
      <c r="I202" t="s">
        <v>27</v>
      </c>
      <c r="J202" t="str">
        <f>_xlfn.XLOOKUP(I202,Area!$C$5:$C$20,Area!$B$5:$B$20)</f>
        <v>Textil</v>
      </c>
      <c r="K202">
        <f t="shared" ca="1" si="21"/>
        <v>3</v>
      </c>
      <c r="L202">
        <f>_xlfn.XLOOKUP(I202,Area!$C$5:$C$20,Area!$D$5:$D$20)</f>
        <v>180000</v>
      </c>
      <c r="M202" t="str">
        <f t="shared" ca="1" si="22"/>
        <v>Efectivo</v>
      </c>
      <c r="N202">
        <f t="shared" ca="1" si="23"/>
        <v>540000</v>
      </c>
    </row>
    <row r="203" spans="1:14" x14ac:dyDescent="0.3">
      <c r="A203" s="1">
        <v>45348</v>
      </c>
      <c r="B203">
        <f t="shared" si="18"/>
        <v>2024</v>
      </c>
      <c r="C203" t="str">
        <f t="shared" si="19"/>
        <v>FEB</v>
      </c>
      <c r="D203" t="s">
        <v>49</v>
      </c>
      <c r="E203" t="s">
        <v>4</v>
      </c>
      <c r="F203" cm="1">
        <f t="array" ref="F203:G203">TRANSPOSE(VLOOKUP(E203,Colaborador2!$B$4:$D$11,{2;3},0))</f>
        <v>10086615</v>
      </c>
      <c r="G203" s="1">
        <v>28649</v>
      </c>
      <c r="H203" s="3">
        <f t="shared" ca="1" si="20"/>
        <v>46</v>
      </c>
      <c r="I203" t="s">
        <v>28</v>
      </c>
      <c r="J203" t="str">
        <f>_xlfn.XLOOKUP(I203,Area!$C$5:$C$20,Area!$B$5:$B$20)</f>
        <v>Textil</v>
      </c>
      <c r="K203">
        <f t="shared" ca="1" si="21"/>
        <v>7</v>
      </c>
      <c r="L203">
        <f>_xlfn.XLOOKUP(I203,Area!$C$5:$C$20,Area!$D$5:$D$20)</f>
        <v>80000</v>
      </c>
      <c r="M203" t="str">
        <f t="shared" ca="1" si="22"/>
        <v>Efectivo</v>
      </c>
      <c r="N203">
        <f t="shared" ca="1" si="23"/>
        <v>560000</v>
      </c>
    </row>
    <row r="204" spans="1:14" x14ac:dyDescent="0.3">
      <c r="A204" s="1">
        <v>45348</v>
      </c>
      <c r="B204">
        <f t="shared" si="18"/>
        <v>2024</v>
      </c>
      <c r="C204" t="str">
        <f t="shared" si="19"/>
        <v>FEB</v>
      </c>
      <c r="D204" t="s">
        <v>49</v>
      </c>
      <c r="E204" t="s">
        <v>2</v>
      </c>
      <c r="F204" cm="1">
        <f t="array" ref="F204:G204">TRANSPOSE(VLOOKUP(E204,Colaborador2!$B$4:$D$11,{2;3},0))</f>
        <v>11186573</v>
      </c>
      <c r="G204" s="1">
        <v>29649</v>
      </c>
      <c r="H204" s="3">
        <f t="shared" ca="1" si="20"/>
        <v>43</v>
      </c>
      <c r="I204" t="s">
        <v>30</v>
      </c>
      <c r="J204" t="str">
        <f>_xlfn.XLOOKUP(I204,Area!$C$5:$C$20,Area!$B$5:$B$20)</f>
        <v>Muebles</v>
      </c>
      <c r="K204">
        <f t="shared" ca="1" si="21"/>
        <v>9</v>
      </c>
      <c r="L204">
        <f>_xlfn.XLOOKUP(I204,Area!$C$5:$C$20,Area!$D$5:$D$20)</f>
        <v>600000</v>
      </c>
      <c r="M204" t="str">
        <f t="shared" ca="1" si="22"/>
        <v>Transferencia</v>
      </c>
      <c r="N204">
        <f t="shared" ca="1" si="23"/>
        <v>5400000</v>
      </c>
    </row>
    <row r="205" spans="1:14" x14ac:dyDescent="0.3">
      <c r="A205" s="1">
        <v>45348</v>
      </c>
      <c r="B205">
        <f t="shared" si="18"/>
        <v>2024</v>
      </c>
      <c r="C205" t="str">
        <f t="shared" si="19"/>
        <v>FEB</v>
      </c>
      <c r="D205" t="s">
        <v>49</v>
      </c>
      <c r="E205" t="s">
        <v>10</v>
      </c>
      <c r="F205" cm="1">
        <f t="array" ref="F205:G205">TRANSPOSE(VLOOKUP(E205,Colaborador2!$B$4:$D$11,{2;3},0))</f>
        <v>10862722</v>
      </c>
      <c r="G205" s="1">
        <v>30649</v>
      </c>
      <c r="H205" s="3">
        <f t="shared" ca="1" si="20"/>
        <v>41</v>
      </c>
      <c r="I205" t="s">
        <v>31</v>
      </c>
      <c r="J205" t="str">
        <f>_xlfn.XLOOKUP(I205,Area!$C$5:$C$20,Area!$B$5:$B$20)</f>
        <v>Muebles</v>
      </c>
      <c r="K205">
        <f t="shared" ca="1" si="21"/>
        <v>6</v>
      </c>
      <c r="L205">
        <f>_xlfn.XLOOKUP(I205,Area!$C$5:$C$20,Area!$D$5:$D$20)</f>
        <v>200000</v>
      </c>
      <c r="M205" t="str">
        <f t="shared" ca="1" si="22"/>
        <v>Transferencia</v>
      </c>
      <c r="N205">
        <f t="shared" ca="1" si="23"/>
        <v>1200000</v>
      </c>
    </row>
    <row r="206" spans="1:14" x14ac:dyDescent="0.3">
      <c r="A206" s="1">
        <v>45348</v>
      </c>
      <c r="B206">
        <f t="shared" si="18"/>
        <v>2024</v>
      </c>
      <c r="C206" t="str">
        <f t="shared" si="19"/>
        <v>FEB</v>
      </c>
      <c r="D206" t="s">
        <v>68</v>
      </c>
      <c r="E206" t="s">
        <v>8</v>
      </c>
      <c r="F206" cm="1">
        <f t="array" ref="F206:G206">TRANSPOSE(VLOOKUP(E206,Colaborador2!$B$4:$D$11,{2;3},0))</f>
        <v>10394891</v>
      </c>
      <c r="G206" s="1">
        <v>31649</v>
      </c>
      <c r="H206" s="3">
        <f t="shared" ca="1" si="20"/>
        <v>38</v>
      </c>
      <c r="I206" t="s">
        <v>32</v>
      </c>
      <c r="J206" t="str">
        <f>_xlfn.XLOOKUP(I206,Area!$C$5:$C$20,Area!$B$5:$B$20)</f>
        <v>Muebles</v>
      </c>
      <c r="K206">
        <f t="shared" ca="1" si="21"/>
        <v>7</v>
      </c>
      <c r="L206">
        <f>_xlfn.XLOOKUP(I206,Area!$C$5:$C$20,Area!$D$5:$D$20)</f>
        <v>550000</v>
      </c>
      <c r="M206" t="str">
        <f t="shared" ca="1" si="22"/>
        <v>Credito</v>
      </c>
      <c r="N206">
        <f t="shared" ca="1" si="23"/>
        <v>3850000</v>
      </c>
    </row>
    <row r="207" spans="1:14" x14ac:dyDescent="0.3">
      <c r="A207" s="1">
        <v>45349</v>
      </c>
      <c r="B207">
        <f t="shared" si="18"/>
        <v>2024</v>
      </c>
      <c r="C207" t="str">
        <f t="shared" si="19"/>
        <v>FEB</v>
      </c>
      <c r="D207" t="s">
        <v>50</v>
      </c>
      <c r="E207" t="s">
        <v>5</v>
      </c>
      <c r="F207" cm="1">
        <f t="array" ref="F207:G207">TRANSPOSE(VLOOKUP(E207,Colaborador2!$B$4:$D$11,{2;3},0))</f>
        <v>11239909</v>
      </c>
      <c r="G207" s="1">
        <v>32649</v>
      </c>
      <c r="H207" s="3">
        <f t="shared" ca="1" si="20"/>
        <v>35</v>
      </c>
      <c r="I207" t="s">
        <v>33</v>
      </c>
      <c r="J207" t="str">
        <f>_xlfn.XLOOKUP(I207,Area!$C$5:$C$20,Area!$B$5:$B$20)</f>
        <v>Muebles</v>
      </c>
      <c r="K207">
        <f t="shared" ca="1" si="21"/>
        <v>6</v>
      </c>
      <c r="L207">
        <f>_xlfn.XLOOKUP(I207,Area!$C$5:$C$20,Area!$D$5:$D$20)</f>
        <v>2300000</v>
      </c>
      <c r="M207" t="str">
        <f t="shared" ca="1" si="22"/>
        <v>Transferencia</v>
      </c>
      <c r="N207">
        <f t="shared" ca="1" si="23"/>
        <v>13800000</v>
      </c>
    </row>
    <row r="208" spans="1:14" x14ac:dyDescent="0.3">
      <c r="A208" s="1">
        <v>45349</v>
      </c>
      <c r="B208">
        <f t="shared" si="18"/>
        <v>2024</v>
      </c>
      <c r="C208" t="str">
        <f t="shared" si="19"/>
        <v>FEB</v>
      </c>
      <c r="D208" t="s">
        <v>50</v>
      </c>
      <c r="E208" t="s">
        <v>67</v>
      </c>
      <c r="F208" cm="1">
        <f t="array" ref="F208:G208">TRANSPOSE(VLOOKUP(E208,Colaborador2!$B$4:$D$11,{2;3},0))</f>
        <v>11092256</v>
      </c>
      <c r="G208" s="1">
        <v>33649</v>
      </c>
      <c r="H208" s="3">
        <f t="shared" ca="1" si="20"/>
        <v>32</v>
      </c>
      <c r="I208" t="s">
        <v>34</v>
      </c>
      <c r="J208" t="str">
        <f>_xlfn.XLOOKUP(I208,Area!$C$5:$C$20,Area!$B$5:$B$20)</f>
        <v>Muebles</v>
      </c>
      <c r="K208">
        <f t="shared" ca="1" si="21"/>
        <v>6</v>
      </c>
      <c r="L208">
        <f>_xlfn.XLOOKUP(I208,Area!$C$5:$C$20,Area!$D$5:$D$20)</f>
        <v>3200000</v>
      </c>
      <c r="M208" t="str">
        <f t="shared" ca="1" si="22"/>
        <v>Credito</v>
      </c>
      <c r="N208">
        <f t="shared" ca="1" si="23"/>
        <v>19200000</v>
      </c>
    </row>
    <row r="209" spans="1:14" x14ac:dyDescent="0.3">
      <c r="A209" s="1">
        <v>45349</v>
      </c>
      <c r="B209">
        <f t="shared" si="18"/>
        <v>2024</v>
      </c>
      <c r="C209" t="str">
        <f t="shared" si="19"/>
        <v>FEB</v>
      </c>
      <c r="D209" t="s">
        <v>50</v>
      </c>
      <c r="E209" t="s">
        <v>3</v>
      </c>
      <c r="F209" cm="1">
        <f t="array" ref="F209:G209">TRANSPOSE(VLOOKUP(E209,Colaborador2!$B$4:$D$11,{2;3},0))</f>
        <v>10134809</v>
      </c>
      <c r="G209" s="1">
        <v>34649</v>
      </c>
      <c r="H209" s="3">
        <f t="shared" ca="1" si="20"/>
        <v>30</v>
      </c>
      <c r="I209" t="s">
        <v>35</v>
      </c>
      <c r="J209" t="str">
        <f>_xlfn.XLOOKUP(I209,Area!$C$5:$C$20,Area!$B$5:$B$20)</f>
        <v>Muebles</v>
      </c>
      <c r="K209">
        <f t="shared" ca="1" si="21"/>
        <v>8</v>
      </c>
      <c r="L209">
        <f>_xlfn.XLOOKUP(I209,Area!$C$5:$C$20,Area!$D$5:$D$20)</f>
        <v>1500000</v>
      </c>
      <c r="M209" t="str">
        <f t="shared" ca="1" si="22"/>
        <v>Efectivo</v>
      </c>
      <c r="N209">
        <f t="shared" ca="1" si="23"/>
        <v>12000000</v>
      </c>
    </row>
    <row r="210" spans="1:14" x14ac:dyDescent="0.3">
      <c r="A210" s="1">
        <v>45349</v>
      </c>
      <c r="B210">
        <f t="shared" si="18"/>
        <v>2024</v>
      </c>
      <c r="C210" t="str">
        <f t="shared" si="19"/>
        <v>FEB</v>
      </c>
      <c r="D210" t="s">
        <v>68</v>
      </c>
      <c r="E210" t="s">
        <v>66</v>
      </c>
      <c r="F210" cm="1">
        <f t="array" ref="F210:G210">TRANSPOSE(VLOOKUP(E210,Colaborador2!$B$4:$D$11,{2;3},0))</f>
        <v>11943522</v>
      </c>
      <c r="G210" s="1">
        <v>27649</v>
      </c>
      <c r="H210" s="3">
        <f t="shared" ca="1" si="20"/>
        <v>49</v>
      </c>
      <c r="I210" t="s">
        <v>18</v>
      </c>
      <c r="J210" t="str">
        <f>_xlfn.XLOOKUP(I210,Area!$C$5:$C$20,Area!$B$5:$B$20)</f>
        <v>Tecnología</v>
      </c>
      <c r="K210">
        <f t="shared" ca="1" si="21"/>
        <v>2</v>
      </c>
      <c r="L210">
        <f>_xlfn.XLOOKUP(I210,Area!$C$5:$C$20,Area!$D$5:$D$20)</f>
        <v>2000000</v>
      </c>
      <c r="M210" t="str">
        <f t="shared" ca="1" si="22"/>
        <v>Credito</v>
      </c>
      <c r="N210">
        <f t="shared" ca="1" si="23"/>
        <v>4000000</v>
      </c>
    </row>
    <row r="211" spans="1:14" x14ac:dyDescent="0.3">
      <c r="A211" s="1">
        <v>45349</v>
      </c>
      <c r="B211">
        <f t="shared" si="18"/>
        <v>2024</v>
      </c>
      <c r="C211" t="str">
        <f t="shared" si="19"/>
        <v>FEB</v>
      </c>
      <c r="D211" t="s">
        <v>50</v>
      </c>
      <c r="E211" t="s">
        <v>4</v>
      </c>
      <c r="F211" cm="1">
        <f t="array" ref="F211:G211">TRANSPOSE(VLOOKUP(E211,Colaborador2!$B$4:$D$11,{2;3},0))</f>
        <v>10086615</v>
      </c>
      <c r="G211" s="1">
        <v>28649</v>
      </c>
      <c r="H211" s="3">
        <f t="shared" ca="1" si="20"/>
        <v>46</v>
      </c>
      <c r="I211" t="s">
        <v>19</v>
      </c>
      <c r="J211" t="str">
        <f>_xlfn.XLOOKUP(I211,Area!$C$5:$C$20,Area!$B$5:$B$20)</f>
        <v>Tecnología</v>
      </c>
      <c r="K211">
        <f t="shared" ca="1" si="21"/>
        <v>3</v>
      </c>
      <c r="L211">
        <f>_xlfn.XLOOKUP(I211,Area!$C$5:$C$20,Area!$D$5:$D$20)</f>
        <v>4000000</v>
      </c>
      <c r="M211" t="str">
        <f t="shared" ca="1" si="22"/>
        <v>Efectivo</v>
      </c>
      <c r="N211">
        <f t="shared" ca="1" si="23"/>
        <v>12000000</v>
      </c>
    </row>
    <row r="212" spans="1:14" x14ac:dyDescent="0.3">
      <c r="A212" s="1">
        <v>45350</v>
      </c>
      <c r="B212">
        <f t="shared" si="18"/>
        <v>2024</v>
      </c>
      <c r="C212" t="str">
        <f t="shared" si="19"/>
        <v>FEB</v>
      </c>
      <c r="D212" t="s">
        <v>50</v>
      </c>
      <c r="E212" t="s">
        <v>2</v>
      </c>
      <c r="F212" cm="1">
        <f t="array" ref="F212:G212">TRANSPOSE(VLOOKUP(E212,Colaborador2!$B$4:$D$11,{2;3},0))</f>
        <v>11186573</v>
      </c>
      <c r="G212" s="1">
        <v>29649</v>
      </c>
      <c r="H212" s="3">
        <f t="shared" ca="1" si="20"/>
        <v>43</v>
      </c>
      <c r="I212" t="s">
        <v>20</v>
      </c>
      <c r="J212" t="str">
        <f>_xlfn.XLOOKUP(I212,Area!$C$5:$C$20,Area!$B$5:$B$20)</f>
        <v>Tecnología</v>
      </c>
      <c r="K212">
        <f t="shared" ca="1" si="21"/>
        <v>5</v>
      </c>
      <c r="L212">
        <f>_xlfn.XLOOKUP(I212,Area!$C$5:$C$20,Area!$D$5:$D$20)</f>
        <v>800000</v>
      </c>
      <c r="M212" t="str">
        <f t="shared" ca="1" si="22"/>
        <v>Transferencia</v>
      </c>
      <c r="N212">
        <f t="shared" ca="1" si="23"/>
        <v>4000000</v>
      </c>
    </row>
    <row r="213" spans="1:14" x14ac:dyDescent="0.3">
      <c r="A213" s="1">
        <v>45350</v>
      </c>
      <c r="B213">
        <f t="shared" si="18"/>
        <v>2024</v>
      </c>
      <c r="C213" t="str">
        <f t="shared" si="19"/>
        <v>FEB</v>
      </c>
      <c r="D213" t="s">
        <v>50</v>
      </c>
      <c r="E213" t="s">
        <v>10</v>
      </c>
      <c r="F213" cm="1">
        <f t="array" ref="F213:G213">TRANSPOSE(VLOOKUP(E213,Colaborador2!$B$4:$D$11,{2;3},0))</f>
        <v>10862722</v>
      </c>
      <c r="G213" s="1">
        <v>30649</v>
      </c>
      <c r="H213" s="3">
        <f t="shared" ca="1" si="20"/>
        <v>41</v>
      </c>
      <c r="I213" t="s">
        <v>21</v>
      </c>
      <c r="J213" t="str">
        <f>_xlfn.XLOOKUP(I213,Area!$C$5:$C$20,Area!$B$5:$B$20)</f>
        <v>Tecnología</v>
      </c>
      <c r="K213">
        <f t="shared" ca="1" si="21"/>
        <v>4</v>
      </c>
      <c r="L213">
        <f>_xlfn.XLOOKUP(I213,Area!$C$5:$C$20,Area!$D$5:$D$20)</f>
        <v>600000</v>
      </c>
      <c r="M213" t="str">
        <f t="shared" ca="1" si="22"/>
        <v>Credito</v>
      </c>
      <c r="N213">
        <f t="shared" ca="1" si="23"/>
        <v>2400000</v>
      </c>
    </row>
    <row r="214" spans="1:14" x14ac:dyDescent="0.3">
      <c r="A214" s="1">
        <v>45350</v>
      </c>
      <c r="B214">
        <f t="shared" si="18"/>
        <v>2024</v>
      </c>
      <c r="C214" t="str">
        <f t="shared" si="19"/>
        <v>FEB</v>
      </c>
      <c r="D214" t="s">
        <v>49</v>
      </c>
      <c r="E214" t="s">
        <v>8</v>
      </c>
      <c r="F214" cm="1">
        <f t="array" ref="F214:G214">TRANSPOSE(VLOOKUP(E214,Colaborador2!$B$4:$D$11,{2;3},0))</f>
        <v>10394891</v>
      </c>
      <c r="G214" s="1">
        <v>31649</v>
      </c>
      <c r="H214" s="3">
        <f t="shared" ca="1" si="20"/>
        <v>38</v>
      </c>
      <c r="I214" t="s">
        <v>22</v>
      </c>
      <c r="J214" t="str">
        <f>_xlfn.XLOOKUP(I214,Area!$C$5:$C$20,Area!$B$5:$B$20)</f>
        <v>Tecnología</v>
      </c>
      <c r="K214">
        <f t="shared" ca="1" si="21"/>
        <v>5</v>
      </c>
      <c r="L214">
        <f>_xlfn.XLOOKUP(I214,Area!$C$5:$C$20,Area!$D$5:$D$20)</f>
        <v>500000</v>
      </c>
      <c r="M214" t="str">
        <f t="shared" ca="1" si="22"/>
        <v>Efectivo</v>
      </c>
      <c r="N214">
        <f t="shared" ca="1" si="23"/>
        <v>2500000</v>
      </c>
    </row>
    <row r="215" spans="1:14" x14ac:dyDescent="0.3">
      <c r="A215" s="1">
        <v>45350</v>
      </c>
      <c r="B215">
        <f t="shared" si="18"/>
        <v>2024</v>
      </c>
      <c r="C215" t="str">
        <f t="shared" si="19"/>
        <v>FEB</v>
      </c>
      <c r="D215" t="s">
        <v>68</v>
      </c>
      <c r="E215" t="s">
        <v>5</v>
      </c>
      <c r="F215" cm="1">
        <f t="array" ref="F215:G215">TRANSPOSE(VLOOKUP(E215,Colaborador2!$B$4:$D$11,{2;3},0))</f>
        <v>11239909</v>
      </c>
      <c r="G215" s="1">
        <v>32649</v>
      </c>
      <c r="H215" s="3">
        <f t="shared" ca="1" si="20"/>
        <v>35</v>
      </c>
      <c r="I215" t="s">
        <v>24</v>
      </c>
      <c r="J215" t="str">
        <f>_xlfn.XLOOKUP(I215,Area!$C$5:$C$20,Area!$B$5:$B$20)</f>
        <v>Textil</v>
      </c>
      <c r="K215">
        <f t="shared" ca="1" si="21"/>
        <v>4</v>
      </c>
      <c r="L215">
        <f>_xlfn.XLOOKUP(I215,Area!$C$5:$C$20,Area!$D$5:$D$20)</f>
        <v>100000</v>
      </c>
      <c r="M215" t="str">
        <f t="shared" ca="1" si="22"/>
        <v>Credito</v>
      </c>
      <c r="N215">
        <f t="shared" ca="1" si="23"/>
        <v>400000</v>
      </c>
    </row>
    <row r="216" spans="1:14" x14ac:dyDescent="0.3">
      <c r="A216" s="1">
        <v>45350</v>
      </c>
      <c r="B216">
        <f t="shared" si="18"/>
        <v>2024</v>
      </c>
      <c r="C216" t="str">
        <f t="shared" si="19"/>
        <v>FEB</v>
      </c>
      <c r="D216" t="s">
        <v>50</v>
      </c>
      <c r="E216" t="s">
        <v>67</v>
      </c>
      <c r="F216" cm="1">
        <f t="array" ref="F216:G216">TRANSPOSE(VLOOKUP(E216,Colaborador2!$B$4:$D$11,{2;3},0))</f>
        <v>11092256</v>
      </c>
      <c r="G216" s="1">
        <v>33649</v>
      </c>
      <c r="H216" s="3">
        <f t="shared" ca="1" si="20"/>
        <v>32</v>
      </c>
      <c r="I216" t="s">
        <v>25</v>
      </c>
      <c r="J216" t="str">
        <f>_xlfn.XLOOKUP(I216,Area!$C$5:$C$20,Area!$B$5:$B$20)</f>
        <v>Textil</v>
      </c>
      <c r="K216">
        <f t="shared" ca="1" si="21"/>
        <v>2</v>
      </c>
      <c r="L216">
        <f>_xlfn.XLOOKUP(I216,Area!$C$5:$C$20,Area!$D$5:$D$20)</f>
        <v>250000</v>
      </c>
      <c r="M216" t="str">
        <f t="shared" ca="1" si="22"/>
        <v>Efectivo</v>
      </c>
      <c r="N216">
        <f t="shared" ca="1" si="23"/>
        <v>500000</v>
      </c>
    </row>
    <row r="217" spans="1:14" x14ac:dyDescent="0.3">
      <c r="A217" s="1">
        <v>45351</v>
      </c>
      <c r="B217">
        <f t="shared" si="18"/>
        <v>2024</v>
      </c>
      <c r="C217" t="str">
        <f t="shared" si="19"/>
        <v>FEB</v>
      </c>
      <c r="D217" t="s">
        <v>49</v>
      </c>
      <c r="E217" t="s">
        <v>3</v>
      </c>
      <c r="F217" cm="1">
        <f t="array" ref="F217:G217">TRANSPOSE(VLOOKUP(E217,Colaborador2!$B$4:$D$11,{2;3},0))</f>
        <v>10134809</v>
      </c>
      <c r="G217" s="1">
        <v>34649</v>
      </c>
      <c r="H217" s="3">
        <f t="shared" ca="1" si="20"/>
        <v>30</v>
      </c>
      <c r="I217" t="s">
        <v>26</v>
      </c>
      <c r="J217" t="str">
        <f>_xlfn.XLOOKUP(I217,Area!$C$5:$C$20,Area!$B$5:$B$20)</f>
        <v>Textil</v>
      </c>
      <c r="K217">
        <f t="shared" ca="1" si="21"/>
        <v>7</v>
      </c>
      <c r="L217">
        <f>_xlfn.XLOOKUP(I217,Area!$C$5:$C$20,Area!$D$5:$D$20)</f>
        <v>500000</v>
      </c>
      <c r="M217" t="str">
        <f t="shared" ca="1" si="22"/>
        <v>Efectivo</v>
      </c>
      <c r="N217">
        <f t="shared" ca="1" si="23"/>
        <v>3500000</v>
      </c>
    </row>
    <row r="218" spans="1:14" x14ac:dyDescent="0.3">
      <c r="A218" s="1">
        <v>45351</v>
      </c>
      <c r="B218">
        <f t="shared" si="18"/>
        <v>2024</v>
      </c>
      <c r="C218" t="str">
        <f t="shared" si="19"/>
        <v>FEB</v>
      </c>
      <c r="D218" t="s">
        <v>50</v>
      </c>
      <c r="E218" t="s">
        <v>66</v>
      </c>
      <c r="F218" cm="1">
        <f t="array" ref="F218:G218">TRANSPOSE(VLOOKUP(E218,Colaborador2!$B$4:$D$11,{2;3},0))</f>
        <v>11943522</v>
      </c>
      <c r="G218" s="1">
        <v>27649</v>
      </c>
      <c r="H218" s="3">
        <f t="shared" ca="1" si="20"/>
        <v>49</v>
      </c>
      <c r="I218" t="s">
        <v>27</v>
      </c>
      <c r="J218" t="str">
        <f>_xlfn.XLOOKUP(I218,Area!$C$5:$C$20,Area!$B$5:$B$20)</f>
        <v>Textil</v>
      </c>
      <c r="K218">
        <f t="shared" ca="1" si="21"/>
        <v>10</v>
      </c>
      <c r="L218">
        <f>_xlfn.XLOOKUP(I218,Area!$C$5:$C$20,Area!$D$5:$D$20)</f>
        <v>180000</v>
      </c>
      <c r="M218" t="str">
        <f t="shared" ca="1" si="22"/>
        <v>Transferencia</v>
      </c>
      <c r="N218">
        <f t="shared" ca="1" si="23"/>
        <v>1800000</v>
      </c>
    </row>
    <row r="219" spans="1:14" x14ac:dyDescent="0.3">
      <c r="A219" s="1">
        <v>45351</v>
      </c>
      <c r="B219">
        <f t="shared" si="18"/>
        <v>2024</v>
      </c>
      <c r="C219" t="str">
        <f t="shared" si="19"/>
        <v>FEB</v>
      </c>
      <c r="D219" t="s">
        <v>49</v>
      </c>
      <c r="E219" t="s">
        <v>4</v>
      </c>
      <c r="F219" cm="1">
        <f t="array" ref="F219:G219">TRANSPOSE(VLOOKUP(E219,Colaborador2!$B$4:$D$11,{2;3},0))</f>
        <v>10086615</v>
      </c>
      <c r="G219" s="1">
        <v>28649</v>
      </c>
      <c r="H219" s="3">
        <f t="shared" ca="1" si="20"/>
        <v>46</v>
      </c>
      <c r="I219" t="s">
        <v>28</v>
      </c>
      <c r="J219" t="str">
        <f>_xlfn.XLOOKUP(I219,Area!$C$5:$C$20,Area!$B$5:$B$20)</f>
        <v>Textil</v>
      </c>
      <c r="K219">
        <f t="shared" ca="1" si="21"/>
        <v>8</v>
      </c>
      <c r="L219">
        <f>_xlfn.XLOOKUP(I219,Area!$C$5:$C$20,Area!$D$5:$D$20)</f>
        <v>80000</v>
      </c>
      <c r="M219" t="str">
        <f t="shared" ca="1" si="22"/>
        <v>Transferencia</v>
      </c>
      <c r="N219">
        <f t="shared" ca="1" si="23"/>
        <v>640000</v>
      </c>
    </row>
    <row r="220" spans="1:14" x14ac:dyDescent="0.3">
      <c r="A220" s="1">
        <v>45351</v>
      </c>
      <c r="B220">
        <f t="shared" si="18"/>
        <v>2024</v>
      </c>
      <c r="C220" t="str">
        <f t="shared" si="19"/>
        <v>FEB</v>
      </c>
      <c r="D220" t="s">
        <v>68</v>
      </c>
      <c r="E220" t="s">
        <v>2</v>
      </c>
      <c r="F220" cm="1">
        <f t="array" ref="F220:G220">TRANSPOSE(VLOOKUP(E220,Colaborador2!$B$4:$D$11,{2;3},0))</f>
        <v>11186573</v>
      </c>
      <c r="G220" s="1">
        <v>29649</v>
      </c>
      <c r="H220" s="3">
        <f t="shared" ca="1" si="20"/>
        <v>43</v>
      </c>
      <c r="I220" t="s">
        <v>30</v>
      </c>
      <c r="J220" t="str">
        <f>_xlfn.XLOOKUP(I220,Area!$C$5:$C$20,Area!$B$5:$B$20)</f>
        <v>Muebles</v>
      </c>
      <c r="K220">
        <f t="shared" ca="1" si="21"/>
        <v>2</v>
      </c>
      <c r="L220">
        <f>_xlfn.XLOOKUP(I220,Area!$C$5:$C$20,Area!$D$5:$D$20)</f>
        <v>600000</v>
      </c>
      <c r="M220" t="str">
        <f t="shared" ca="1" si="22"/>
        <v>Transferencia</v>
      </c>
      <c r="N220">
        <f t="shared" ca="1" si="23"/>
        <v>1200000</v>
      </c>
    </row>
    <row r="221" spans="1:14" x14ac:dyDescent="0.3">
      <c r="A221" s="1">
        <v>45351</v>
      </c>
      <c r="B221">
        <f t="shared" si="18"/>
        <v>2024</v>
      </c>
      <c r="C221" t="str">
        <f t="shared" si="19"/>
        <v>FEB</v>
      </c>
      <c r="D221" t="s">
        <v>68</v>
      </c>
      <c r="E221" t="s">
        <v>10</v>
      </c>
      <c r="F221" cm="1">
        <f t="array" ref="F221:G221">TRANSPOSE(VLOOKUP(E221,Colaborador2!$B$4:$D$11,{2;3},0))</f>
        <v>10862722</v>
      </c>
      <c r="G221" s="1">
        <v>30649</v>
      </c>
      <c r="H221" s="3">
        <f t="shared" ca="1" si="20"/>
        <v>41</v>
      </c>
      <c r="I221" t="s">
        <v>31</v>
      </c>
      <c r="J221" t="str">
        <f>_xlfn.XLOOKUP(I221,Area!$C$5:$C$20,Area!$B$5:$B$20)</f>
        <v>Muebles</v>
      </c>
      <c r="K221">
        <f t="shared" ca="1" si="21"/>
        <v>7</v>
      </c>
      <c r="L221">
        <f>_xlfn.XLOOKUP(I221,Area!$C$5:$C$20,Area!$D$5:$D$20)</f>
        <v>200000</v>
      </c>
      <c r="M221" t="str">
        <f t="shared" ca="1" si="22"/>
        <v>Credito</v>
      </c>
      <c r="N221">
        <f t="shared" ca="1" si="23"/>
        <v>1400000</v>
      </c>
    </row>
    <row r="222" spans="1:14" x14ac:dyDescent="0.3">
      <c r="A222" s="1">
        <v>45352</v>
      </c>
      <c r="B222">
        <f t="shared" si="18"/>
        <v>2024</v>
      </c>
      <c r="C222" t="str">
        <f t="shared" si="19"/>
        <v>MAR</v>
      </c>
      <c r="D222" t="s">
        <v>49</v>
      </c>
      <c r="E222" t="s">
        <v>8</v>
      </c>
      <c r="F222" cm="1">
        <f t="array" ref="F222:G222">TRANSPOSE(VLOOKUP(E222,Colaborador2!$B$4:$D$11,{2;3},0))</f>
        <v>10394891</v>
      </c>
      <c r="G222" s="1">
        <v>31649</v>
      </c>
      <c r="H222" s="3">
        <f t="shared" ca="1" si="20"/>
        <v>38</v>
      </c>
      <c r="I222" t="s">
        <v>32</v>
      </c>
      <c r="J222" t="str">
        <f>_xlfn.XLOOKUP(I222,Area!$C$5:$C$20,Area!$B$5:$B$20)</f>
        <v>Muebles</v>
      </c>
      <c r="K222">
        <f t="shared" ca="1" si="21"/>
        <v>3</v>
      </c>
      <c r="L222">
        <f>_xlfn.XLOOKUP(I222,Area!$C$5:$C$20,Area!$D$5:$D$20)</f>
        <v>550000</v>
      </c>
      <c r="M222" t="str">
        <f t="shared" ca="1" si="22"/>
        <v>Transferencia</v>
      </c>
      <c r="N222">
        <f t="shared" ca="1" si="23"/>
        <v>1650000</v>
      </c>
    </row>
    <row r="223" spans="1:14" x14ac:dyDescent="0.3">
      <c r="A223" s="1">
        <v>45352</v>
      </c>
      <c r="B223">
        <f t="shared" si="18"/>
        <v>2024</v>
      </c>
      <c r="C223" t="str">
        <f t="shared" si="19"/>
        <v>MAR</v>
      </c>
      <c r="D223" t="s">
        <v>49</v>
      </c>
      <c r="E223" t="s">
        <v>5</v>
      </c>
      <c r="F223" cm="1">
        <f t="array" ref="F223:G223">TRANSPOSE(VLOOKUP(E223,Colaborador2!$B$4:$D$11,{2;3},0))</f>
        <v>11239909</v>
      </c>
      <c r="G223" s="1">
        <v>32649</v>
      </c>
      <c r="H223" s="3">
        <f t="shared" ca="1" si="20"/>
        <v>35</v>
      </c>
      <c r="I223" t="s">
        <v>33</v>
      </c>
      <c r="J223" t="str">
        <f>_xlfn.XLOOKUP(I223,Area!$C$5:$C$20,Area!$B$5:$B$20)</f>
        <v>Muebles</v>
      </c>
      <c r="K223">
        <f t="shared" ca="1" si="21"/>
        <v>9</v>
      </c>
      <c r="L223">
        <f>_xlfn.XLOOKUP(I223,Area!$C$5:$C$20,Area!$D$5:$D$20)</f>
        <v>2300000</v>
      </c>
      <c r="M223" t="str">
        <f t="shared" ca="1" si="22"/>
        <v>Credito</v>
      </c>
      <c r="N223">
        <f t="shared" ca="1" si="23"/>
        <v>20700000</v>
      </c>
    </row>
    <row r="224" spans="1:14" x14ac:dyDescent="0.3">
      <c r="A224" s="1">
        <v>45352</v>
      </c>
      <c r="B224">
        <f t="shared" si="18"/>
        <v>2024</v>
      </c>
      <c r="C224" t="str">
        <f t="shared" si="19"/>
        <v>MAR</v>
      </c>
      <c r="D224" t="s">
        <v>49</v>
      </c>
      <c r="E224" t="s">
        <v>67</v>
      </c>
      <c r="F224" cm="1">
        <f t="array" ref="F224:G224">TRANSPOSE(VLOOKUP(E224,Colaborador2!$B$4:$D$11,{2;3},0))</f>
        <v>11092256</v>
      </c>
      <c r="G224" s="1">
        <v>33649</v>
      </c>
      <c r="H224" s="3">
        <f t="shared" ca="1" si="20"/>
        <v>32</v>
      </c>
      <c r="I224" t="s">
        <v>34</v>
      </c>
      <c r="J224" t="str">
        <f>_xlfn.XLOOKUP(I224,Area!$C$5:$C$20,Area!$B$5:$B$20)</f>
        <v>Muebles</v>
      </c>
      <c r="K224">
        <f t="shared" ca="1" si="21"/>
        <v>5</v>
      </c>
      <c r="L224">
        <f>_xlfn.XLOOKUP(I224,Area!$C$5:$C$20,Area!$D$5:$D$20)</f>
        <v>3200000</v>
      </c>
      <c r="M224" t="str">
        <f t="shared" ca="1" si="22"/>
        <v>Transferencia</v>
      </c>
      <c r="N224">
        <f t="shared" ca="1" si="23"/>
        <v>16000000</v>
      </c>
    </row>
    <row r="225" spans="1:14" x14ac:dyDescent="0.3">
      <c r="A225" s="1">
        <v>45352</v>
      </c>
      <c r="B225">
        <f t="shared" si="18"/>
        <v>2024</v>
      </c>
      <c r="C225" t="str">
        <f t="shared" si="19"/>
        <v>MAR</v>
      </c>
      <c r="D225" t="s">
        <v>68</v>
      </c>
      <c r="E225" t="s">
        <v>3</v>
      </c>
      <c r="F225" cm="1">
        <f t="array" ref="F225:G225">TRANSPOSE(VLOOKUP(E225,Colaborador2!$B$4:$D$11,{2;3},0))</f>
        <v>10134809</v>
      </c>
      <c r="G225" s="1">
        <v>34649</v>
      </c>
      <c r="H225" s="3">
        <f t="shared" ca="1" si="20"/>
        <v>30</v>
      </c>
      <c r="I225" t="s">
        <v>35</v>
      </c>
      <c r="J225" t="str">
        <f>_xlfn.XLOOKUP(I225,Area!$C$5:$C$20,Area!$B$5:$B$20)</f>
        <v>Muebles</v>
      </c>
      <c r="K225">
        <f t="shared" ca="1" si="21"/>
        <v>8</v>
      </c>
      <c r="L225">
        <f>_xlfn.XLOOKUP(I225,Area!$C$5:$C$20,Area!$D$5:$D$20)</f>
        <v>1500000</v>
      </c>
      <c r="M225" t="str">
        <f t="shared" ca="1" si="22"/>
        <v>Transferencia</v>
      </c>
      <c r="N225">
        <f t="shared" ca="1" si="23"/>
        <v>12000000</v>
      </c>
    </row>
    <row r="226" spans="1:14" x14ac:dyDescent="0.3">
      <c r="A226" s="1">
        <v>45352</v>
      </c>
      <c r="B226">
        <f t="shared" si="18"/>
        <v>2024</v>
      </c>
      <c r="C226" t="str">
        <f t="shared" si="19"/>
        <v>MAR</v>
      </c>
      <c r="D226" t="s">
        <v>50</v>
      </c>
      <c r="E226" t="s">
        <v>66</v>
      </c>
      <c r="F226" cm="1">
        <f t="array" ref="F226:G226">TRANSPOSE(VLOOKUP(E226,Colaborador2!$B$4:$D$11,{2;3},0))</f>
        <v>11943522</v>
      </c>
      <c r="G226" s="1">
        <v>27649</v>
      </c>
      <c r="H226" s="3">
        <f t="shared" ca="1" si="20"/>
        <v>49</v>
      </c>
      <c r="I226" t="s">
        <v>18</v>
      </c>
      <c r="J226" t="str">
        <f>_xlfn.XLOOKUP(I226,Area!$C$5:$C$20,Area!$B$5:$B$20)</f>
        <v>Tecnología</v>
      </c>
      <c r="K226">
        <f t="shared" ca="1" si="21"/>
        <v>5</v>
      </c>
      <c r="L226">
        <f>_xlfn.XLOOKUP(I226,Area!$C$5:$C$20,Area!$D$5:$D$20)</f>
        <v>2000000</v>
      </c>
      <c r="M226" t="str">
        <f t="shared" ca="1" si="22"/>
        <v>Transferencia</v>
      </c>
      <c r="N226">
        <f t="shared" ca="1" si="23"/>
        <v>10000000</v>
      </c>
    </row>
    <row r="227" spans="1:14" x14ac:dyDescent="0.3">
      <c r="A227" s="1">
        <v>45355</v>
      </c>
      <c r="B227">
        <f t="shared" si="18"/>
        <v>2024</v>
      </c>
      <c r="C227" t="str">
        <f t="shared" si="19"/>
        <v>MAR</v>
      </c>
      <c r="D227" t="s">
        <v>49</v>
      </c>
      <c r="E227" t="s">
        <v>4</v>
      </c>
      <c r="F227" cm="1">
        <f t="array" ref="F227:G227">TRANSPOSE(VLOOKUP(E227,Colaborador2!$B$4:$D$11,{2;3},0))</f>
        <v>10086615</v>
      </c>
      <c r="G227" s="1">
        <v>28649</v>
      </c>
      <c r="H227" s="3">
        <f t="shared" ca="1" si="20"/>
        <v>46</v>
      </c>
      <c r="I227" t="s">
        <v>19</v>
      </c>
      <c r="J227" t="str">
        <f>_xlfn.XLOOKUP(I227,Area!$C$5:$C$20,Area!$B$5:$B$20)</f>
        <v>Tecnología</v>
      </c>
      <c r="K227">
        <f t="shared" ca="1" si="21"/>
        <v>10</v>
      </c>
      <c r="L227">
        <f>_xlfn.XLOOKUP(I227,Area!$C$5:$C$20,Area!$D$5:$D$20)</f>
        <v>4000000</v>
      </c>
      <c r="M227" t="str">
        <f t="shared" ca="1" si="22"/>
        <v>Efectivo</v>
      </c>
      <c r="N227">
        <f t="shared" ca="1" si="23"/>
        <v>40000000</v>
      </c>
    </row>
    <row r="228" spans="1:14" x14ac:dyDescent="0.3">
      <c r="A228" s="1">
        <v>45355</v>
      </c>
      <c r="B228">
        <f t="shared" si="18"/>
        <v>2024</v>
      </c>
      <c r="C228" t="str">
        <f t="shared" si="19"/>
        <v>MAR</v>
      </c>
      <c r="D228" t="s">
        <v>50</v>
      </c>
      <c r="E228" t="s">
        <v>2</v>
      </c>
      <c r="F228" cm="1">
        <f t="array" ref="F228:G228">TRANSPOSE(VLOOKUP(E228,Colaborador2!$B$4:$D$11,{2;3},0))</f>
        <v>11186573</v>
      </c>
      <c r="G228" s="1">
        <v>29649</v>
      </c>
      <c r="H228" s="3">
        <f t="shared" ca="1" si="20"/>
        <v>43</v>
      </c>
      <c r="I228" t="s">
        <v>20</v>
      </c>
      <c r="J228" t="str">
        <f>_xlfn.XLOOKUP(I228,Area!$C$5:$C$20,Area!$B$5:$B$20)</f>
        <v>Tecnología</v>
      </c>
      <c r="K228">
        <f t="shared" ca="1" si="21"/>
        <v>5</v>
      </c>
      <c r="L228">
        <f>_xlfn.XLOOKUP(I228,Area!$C$5:$C$20,Area!$D$5:$D$20)</f>
        <v>800000</v>
      </c>
      <c r="M228" t="str">
        <f t="shared" ca="1" si="22"/>
        <v>Efectivo</v>
      </c>
      <c r="N228">
        <f t="shared" ca="1" si="23"/>
        <v>4000000</v>
      </c>
    </row>
    <row r="229" spans="1:14" x14ac:dyDescent="0.3">
      <c r="A229" s="1">
        <v>45355</v>
      </c>
      <c r="B229">
        <f t="shared" si="18"/>
        <v>2024</v>
      </c>
      <c r="C229" t="str">
        <f t="shared" si="19"/>
        <v>MAR</v>
      </c>
      <c r="D229" t="s">
        <v>68</v>
      </c>
      <c r="E229" t="s">
        <v>10</v>
      </c>
      <c r="F229" cm="1">
        <f t="array" ref="F229:G229">TRANSPOSE(VLOOKUP(E229,Colaborador2!$B$4:$D$11,{2;3},0))</f>
        <v>10862722</v>
      </c>
      <c r="G229" s="1">
        <v>30649</v>
      </c>
      <c r="H229" s="3">
        <f t="shared" ca="1" si="20"/>
        <v>41</v>
      </c>
      <c r="I229" t="s">
        <v>21</v>
      </c>
      <c r="J229" t="str">
        <f>_xlfn.XLOOKUP(I229,Area!$C$5:$C$20,Area!$B$5:$B$20)</f>
        <v>Tecnología</v>
      </c>
      <c r="K229">
        <f t="shared" ca="1" si="21"/>
        <v>7</v>
      </c>
      <c r="L229">
        <f>_xlfn.XLOOKUP(I229,Area!$C$5:$C$20,Area!$D$5:$D$20)</f>
        <v>600000</v>
      </c>
      <c r="M229" t="str">
        <f t="shared" ca="1" si="22"/>
        <v>Credito</v>
      </c>
      <c r="N229">
        <f t="shared" ca="1" si="23"/>
        <v>4200000</v>
      </c>
    </row>
    <row r="230" spans="1:14" x14ac:dyDescent="0.3">
      <c r="A230" s="1">
        <v>45355</v>
      </c>
      <c r="B230">
        <f t="shared" si="18"/>
        <v>2024</v>
      </c>
      <c r="C230" t="str">
        <f t="shared" si="19"/>
        <v>MAR</v>
      </c>
      <c r="D230" t="s">
        <v>68</v>
      </c>
      <c r="E230" t="s">
        <v>8</v>
      </c>
      <c r="F230" cm="1">
        <f t="array" ref="F230:G230">TRANSPOSE(VLOOKUP(E230,Colaborador2!$B$4:$D$11,{2;3},0))</f>
        <v>10394891</v>
      </c>
      <c r="G230" s="1">
        <v>31649</v>
      </c>
      <c r="H230" s="3">
        <f t="shared" ca="1" si="20"/>
        <v>38</v>
      </c>
      <c r="I230" t="s">
        <v>22</v>
      </c>
      <c r="J230" t="str">
        <f>_xlfn.XLOOKUP(I230,Area!$C$5:$C$20,Area!$B$5:$B$20)</f>
        <v>Tecnología</v>
      </c>
      <c r="K230">
        <f t="shared" ca="1" si="21"/>
        <v>7</v>
      </c>
      <c r="L230">
        <f>_xlfn.XLOOKUP(I230,Area!$C$5:$C$20,Area!$D$5:$D$20)</f>
        <v>500000</v>
      </c>
      <c r="M230" t="str">
        <f t="shared" ca="1" si="22"/>
        <v>Credito</v>
      </c>
      <c r="N230">
        <f t="shared" ca="1" si="23"/>
        <v>3500000</v>
      </c>
    </row>
    <row r="231" spans="1:14" x14ac:dyDescent="0.3">
      <c r="A231" s="1">
        <v>45355</v>
      </c>
      <c r="B231">
        <f t="shared" si="18"/>
        <v>2024</v>
      </c>
      <c r="C231" t="str">
        <f t="shared" si="19"/>
        <v>MAR</v>
      </c>
      <c r="D231" t="s">
        <v>49</v>
      </c>
      <c r="E231" t="s">
        <v>5</v>
      </c>
      <c r="F231" cm="1">
        <f t="array" ref="F231:G231">TRANSPOSE(VLOOKUP(E231,Colaborador2!$B$4:$D$11,{2;3},0))</f>
        <v>11239909</v>
      </c>
      <c r="G231" s="1">
        <v>32649</v>
      </c>
      <c r="H231" s="3">
        <f t="shared" ca="1" si="20"/>
        <v>35</v>
      </c>
      <c r="I231" t="s">
        <v>24</v>
      </c>
      <c r="J231" t="str">
        <f>_xlfn.XLOOKUP(I231,Area!$C$5:$C$20,Area!$B$5:$B$20)</f>
        <v>Textil</v>
      </c>
      <c r="K231">
        <f t="shared" ca="1" si="21"/>
        <v>9</v>
      </c>
      <c r="L231">
        <f>_xlfn.XLOOKUP(I231,Area!$C$5:$C$20,Area!$D$5:$D$20)</f>
        <v>100000</v>
      </c>
      <c r="M231" t="str">
        <f t="shared" ca="1" si="22"/>
        <v>Credito</v>
      </c>
      <c r="N231">
        <f t="shared" ca="1" si="23"/>
        <v>900000</v>
      </c>
    </row>
    <row r="232" spans="1:14" x14ac:dyDescent="0.3">
      <c r="A232" s="1">
        <v>45356</v>
      </c>
      <c r="B232">
        <f t="shared" si="18"/>
        <v>2024</v>
      </c>
      <c r="C232" t="str">
        <f t="shared" si="19"/>
        <v>MAR</v>
      </c>
      <c r="D232" t="s">
        <v>68</v>
      </c>
      <c r="E232" t="s">
        <v>67</v>
      </c>
      <c r="F232" cm="1">
        <f t="array" ref="F232:G232">TRANSPOSE(VLOOKUP(E232,Colaborador2!$B$4:$D$11,{2;3},0))</f>
        <v>11092256</v>
      </c>
      <c r="G232" s="1">
        <v>33649</v>
      </c>
      <c r="H232" s="3">
        <f t="shared" ca="1" si="20"/>
        <v>32</v>
      </c>
      <c r="I232" t="s">
        <v>25</v>
      </c>
      <c r="J232" t="str">
        <f>_xlfn.XLOOKUP(I232,Area!$C$5:$C$20,Area!$B$5:$B$20)</f>
        <v>Textil</v>
      </c>
      <c r="K232">
        <f t="shared" ca="1" si="21"/>
        <v>2</v>
      </c>
      <c r="L232">
        <f>_xlfn.XLOOKUP(I232,Area!$C$5:$C$20,Area!$D$5:$D$20)</f>
        <v>250000</v>
      </c>
      <c r="M232" t="str">
        <f t="shared" ca="1" si="22"/>
        <v>Credito</v>
      </c>
      <c r="N232">
        <f t="shared" ca="1" si="23"/>
        <v>500000</v>
      </c>
    </row>
    <row r="233" spans="1:14" x14ac:dyDescent="0.3">
      <c r="A233" s="1">
        <v>45356</v>
      </c>
      <c r="B233">
        <f t="shared" si="18"/>
        <v>2024</v>
      </c>
      <c r="C233" t="str">
        <f t="shared" si="19"/>
        <v>MAR</v>
      </c>
      <c r="D233" t="s">
        <v>68</v>
      </c>
      <c r="E233" t="s">
        <v>3</v>
      </c>
      <c r="F233" cm="1">
        <f t="array" ref="F233:G233">TRANSPOSE(VLOOKUP(E233,Colaborador2!$B$4:$D$11,{2;3},0))</f>
        <v>10134809</v>
      </c>
      <c r="G233" s="1">
        <v>34649</v>
      </c>
      <c r="H233" s="3">
        <f t="shared" ca="1" si="20"/>
        <v>30</v>
      </c>
      <c r="I233" t="s">
        <v>26</v>
      </c>
      <c r="J233" t="str">
        <f>_xlfn.XLOOKUP(I233,Area!$C$5:$C$20,Area!$B$5:$B$20)</f>
        <v>Textil</v>
      </c>
      <c r="K233">
        <f t="shared" ca="1" si="21"/>
        <v>7</v>
      </c>
      <c r="L233">
        <f>_xlfn.XLOOKUP(I233,Area!$C$5:$C$20,Area!$D$5:$D$20)</f>
        <v>500000</v>
      </c>
      <c r="M233" t="str">
        <f t="shared" ca="1" si="22"/>
        <v>Credito</v>
      </c>
      <c r="N233">
        <f t="shared" ca="1" si="23"/>
        <v>3500000</v>
      </c>
    </row>
    <row r="234" spans="1:14" x14ac:dyDescent="0.3">
      <c r="A234" s="1">
        <v>45356</v>
      </c>
      <c r="B234">
        <f t="shared" si="18"/>
        <v>2024</v>
      </c>
      <c r="C234" t="str">
        <f t="shared" si="19"/>
        <v>MAR</v>
      </c>
      <c r="D234" t="s">
        <v>49</v>
      </c>
      <c r="E234" t="s">
        <v>66</v>
      </c>
      <c r="F234" cm="1">
        <f t="array" ref="F234:G234">TRANSPOSE(VLOOKUP(E234,Colaborador2!$B$4:$D$11,{2;3},0))</f>
        <v>11943522</v>
      </c>
      <c r="G234" s="1">
        <v>27649</v>
      </c>
      <c r="H234" s="3">
        <f t="shared" ca="1" si="20"/>
        <v>49</v>
      </c>
      <c r="I234" t="s">
        <v>27</v>
      </c>
      <c r="J234" t="str">
        <f>_xlfn.XLOOKUP(I234,Area!$C$5:$C$20,Area!$B$5:$B$20)</f>
        <v>Textil</v>
      </c>
      <c r="K234">
        <f t="shared" ca="1" si="21"/>
        <v>6</v>
      </c>
      <c r="L234">
        <f>_xlfn.XLOOKUP(I234,Area!$C$5:$C$20,Area!$D$5:$D$20)</f>
        <v>180000</v>
      </c>
      <c r="M234" t="str">
        <f t="shared" ca="1" si="22"/>
        <v>Credito</v>
      </c>
      <c r="N234">
        <f t="shared" ca="1" si="23"/>
        <v>1080000</v>
      </c>
    </row>
    <row r="235" spans="1:14" x14ac:dyDescent="0.3">
      <c r="A235" s="1">
        <v>45356</v>
      </c>
      <c r="B235">
        <f t="shared" si="18"/>
        <v>2024</v>
      </c>
      <c r="C235" t="str">
        <f t="shared" si="19"/>
        <v>MAR</v>
      </c>
      <c r="D235" t="s">
        <v>49</v>
      </c>
      <c r="E235" t="s">
        <v>4</v>
      </c>
      <c r="F235" cm="1">
        <f t="array" ref="F235:G235">TRANSPOSE(VLOOKUP(E235,Colaborador2!$B$4:$D$11,{2;3},0))</f>
        <v>10086615</v>
      </c>
      <c r="G235" s="1">
        <v>28649</v>
      </c>
      <c r="H235" s="3">
        <f t="shared" ca="1" si="20"/>
        <v>46</v>
      </c>
      <c r="I235" t="s">
        <v>28</v>
      </c>
      <c r="J235" t="str">
        <f>_xlfn.XLOOKUP(I235,Area!$C$5:$C$20,Area!$B$5:$B$20)</f>
        <v>Textil</v>
      </c>
      <c r="K235">
        <f t="shared" ca="1" si="21"/>
        <v>5</v>
      </c>
      <c r="L235">
        <f>_xlfn.XLOOKUP(I235,Area!$C$5:$C$20,Area!$D$5:$D$20)</f>
        <v>80000</v>
      </c>
      <c r="M235" t="str">
        <f t="shared" ca="1" si="22"/>
        <v>Efectivo</v>
      </c>
      <c r="N235">
        <f t="shared" ca="1" si="23"/>
        <v>400000</v>
      </c>
    </row>
    <row r="236" spans="1:14" x14ac:dyDescent="0.3">
      <c r="A236" s="1">
        <v>45356</v>
      </c>
      <c r="B236">
        <f t="shared" si="18"/>
        <v>2024</v>
      </c>
      <c r="C236" t="str">
        <f t="shared" si="19"/>
        <v>MAR</v>
      </c>
      <c r="D236" t="s">
        <v>50</v>
      </c>
      <c r="E236" t="s">
        <v>2</v>
      </c>
      <c r="F236" cm="1">
        <f t="array" ref="F236:G236">TRANSPOSE(VLOOKUP(E236,Colaborador2!$B$4:$D$11,{2;3},0))</f>
        <v>11186573</v>
      </c>
      <c r="G236" s="1">
        <v>29649</v>
      </c>
      <c r="H236" s="3">
        <f t="shared" ca="1" si="20"/>
        <v>43</v>
      </c>
      <c r="I236" t="s">
        <v>30</v>
      </c>
      <c r="J236" t="str">
        <f>_xlfn.XLOOKUP(I236,Area!$C$5:$C$20,Area!$B$5:$B$20)</f>
        <v>Muebles</v>
      </c>
      <c r="K236">
        <f t="shared" ca="1" si="21"/>
        <v>4</v>
      </c>
      <c r="L236">
        <f>_xlfn.XLOOKUP(I236,Area!$C$5:$C$20,Area!$D$5:$D$20)</f>
        <v>600000</v>
      </c>
      <c r="M236" t="str">
        <f t="shared" ca="1" si="22"/>
        <v>Transferencia</v>
      </c>
      <c r="N236">
        <f t="shared" ca="1" si="23"/>
        <v>2400000</v>
      </c>
    </row>
    <row r="237" spans="1:14" x14ac:dyDescent="0.3">
      <c r="A237" s="1">
        <v>45357</v>
      </c>
      <c r="B237">
        <f t="shared" si="18"/>
        <v>2024</v>
      </c>
      <c r="C237" t="str">
        <f t="shared" si="19"/>
        <v>MAR</v>
      </c>
      <c r="D237" t="s">
        <v>68</v>
      </c>
      <c r="E237" t="s">
        <v>10</v>
      </c>
      <c r="F237" cm="1">
        <f t="array" ref="F237:G237">TRANSPOSE(VLOOKUP(E237,Colaborador2!$B$4:$D$11,{2;3},0))</f>
        <v>10862722</v>
      </c>
      <c r="G237" s="1">
        <v>30649</v>
      </c>
      <c r="H237" s="3">
        <f t="shared" ca="1" si="20"/>
        <v>41</v>
      </c>
      <c r="I237" t="s">
        <v>31</v>
      </c>
      <c r="J237" t="str">
        <f>_xlfn.XLOOKUP(I237,Area!$C$5:$C$20,Area!$B$5:$B$20)</f>
        <v>Muebles</v>
      </c>
      <c r="K237">
        <f t="shared" ca="1" si="21"/>
        <v>2</v>
      </c>
      <c r="L237">
        <f>_xlfn.XLOOKUP(I237,Area!$C$5:$C$20,Area!$D$5:$D$20)</f>
        <v>200000</v>
      </c>
      <c r="M237" t="str">
        <f t="shared" ca="1" si="22"/>
        <v>Credito</v>
      </c>
      <c r="N237">
        <f t="shared" ca="1" si="23"/>
        <v>400000</v>
      </c>
    </row>
    <row r="238" spans="1:14" x14ac:dyDescent="0.3">
      <c r="A238" s="1">
        <v>45357</v>
      </c>
      <c r="B238">
        <f t="shared" si="18"/>
        <v>2024</v>
      </c>
      <c r="C238" t="str">
        <f t="shared" si="19"/>
        <v>MAR</v>
      </c>
      <c r="D238" t="s">
        <v>68</v>
      </c>
      <c r="E238" t="s">
        <v>8</v>
      </c>
      <c r="F238" cm="1">
        <f t="array" ref="F238:G238">TRANSPOSE(VLOOKUP(E238,Colaborador2!$B$4:$D$11,{2;3},0))</f>
        <v>10394891</v>
      </c>
      <c r="G238" s="1">
        <v>31649</v>
      </c>
      <c r="H238" s="3">
        <f t="shared" ca="1" si="20"/>
        <v>38</v>
      </c>
      <c r="I238" t="s">
        <v>32</v>
      </c>
      <c r="J238" t="str">
        <f>_xlfn.XLOOKUP(I238,Area!$C$5:$C$20,Area!$B$5:$B$20)</f>
        <v>Muebles</v>
      </c>
      <c r="K238">
        <f t="shared" ca="1" si="21"/>
        <v>10</v>
      </c>
      <c r="L238">
        <f>_xlfn.XLOOKUP(I238,Area!$C$5:$C$20,Area!$D$5:$D$20)</f>
        <v>550000</v>
      </c>
      <c r="M238" t="str">
        <f t="shared" ca="1" si="22"/>
        <v>Efectivo</v>
      </c>
      <c r="N238">
        <f t="shared" ca="1" si="23"/>
        <v>5500000</v>
      </c>
    </row>
    <row r="239" spans="1:14" x14ac:dyDescent="0.3">
      <c r="A239" s="1">
        <v>45357</v>
      </c>
      <c r="B239">
        <f t="shared" si="18"/>
        <v>2024</v>
      </c>
      <c r="C239" t="str">
        <f t="shared" si="19"/>
        <v>MAR</v>
      </c>
      <c r="D239" t="s">
        <v>50</v>
      </c>
      <c r="E239" t="s">
        <v>5</v>
      </c>
      <c r="F239" cm="1">
        <f t="array" ref="F239:G239">TRANSPOSE(VLOOKUP(E239,Colaborador2!$B$4:$D$11,{2;3},0))</f>
        <v>11239909</v>
      </c>
      <c r="G239" s="1">
        <v>32649</v>
      </c>
      <c r="H239" s="3">
        <f t="shared" ca="1" si="20"/>
        <v>35</v>
      </c>
      <c r="I239" t="s">
        <v>33</v>
      </c>
      <c r="J239" t="str">
        <f>_xlfn.XLOOKUP(I239,Area!$C$5:$C$20,Area!$B$5:$B$20)</f>
        <v>Muebles</v>
      </c>
      <c r="K239">
        <f t="shared" ca="1" si="21"/>
        <v>8</v>
      </c>
      <c r="L239">
        <f>_xlfn.XLOOKUP(I239,Area!$C$5:$C$20,Area!$D$5:$D$20)</f>
        <v>2300000</v>
      </c>
      <c r="M239" t="str">
        <f t="shared" ca="1" si="22"/>
        <v>Credito</v>
      </c>
      <c r="N239">
        <f t="shared" ca="1" si="23"/>
        <v>18400000</v>
      </c>
    </row>
    <row r="240" spans="1:14" x14ac:dyDescent="0.3">
      <c r="A240" s="1">
        <v>45357</v>
      </c>
      <c r="B240">
        <f t="shared" si="18"/>
        <v>2024</v>
      </c>
      <c r="C240" t="str">
        <f t="shared" si="19"/>
        <v>MAR</v>
      </c>
      <c r="D240" t="s">
        <v>50</v>
      </c>
      <c r="E240" t="s">
        <v>67</v>
      </c>
      <c r="F240" cm="1">
        <f t="array" ref="F240:G240">TRANSPOSE(VLOOKUP(E240,Colaborador2!$B$4:$D$11,{2;3},0))</f>
        <v>11092256</v>
      </c>
      <c r="G240" s="1">
        <v>33649</v>
      </c>
      <c r="H240" s="3">
        <f t="shared" ca="1" si="20"/>
        <v>32</v>
      </c>
      <c r="I240" t="s">
        <v>34</v>
      </c>
      <c r="J240" t="str">
        <f>_xlfn.XLOOKUP(I240,Area!$C$5:$C$20,Area!$B$5:$B$20)</f>
        <v>Muebles</v>
      </c>
      <c r="K240">
        <f t="shared" ca="1" si="21"/>
        <v>3</v>
      </c>
      <c r="L240">
        <f>_xlfn.XLOOKUP(I240,Area!$C$5:$C$20,Area!$D$5:$D$20)</f>
        <v>3200000</v>
      </c>
      <c r="M240" t="str">
        <f t="shared" ca="1" si="22"/>
        <v>Credito</v>
      </c>
      <c r="N240">
        <f t="shared" ca="1" si="23"/>
        <v>9600000</v>
      </c>
    </row>
    <row r="241" spans="1:14" x14ac:dyDescent="0.3">
      <c r="A241" s="1">
        <v>45357</v>
      </c>
      <c r="B241">
        <f t="shared" si="18"/>
        <v>2024</v>
      </c>
      <c r="C241" t="str">
        <f t="shared" si="19"/>
        <v>MAR</v>
      </c>
      <c r="D241" t="s">
        <v>50</v>
      </c>
      <c r="E241" t="s">
        <v>3</v>
      </c>
      <c r="F241" cm="1">
        <f t="array" ref="F241:G241">TRANSPOSE(VLOOKUP(E241,Colaborador2!$B$4:$D$11,{2;3},0))</f>
        <v>10134809</v>
      </c>
      <c r="G241" s="1">
        <v>34649</v>
      </c>
      <c r="H241" s="3">
        <f t="shared" ca="1" si="20"/>
        <v>30</v>
      </c>
      <c r="I241" t="s">
        <v>35</v>
      </c>
      <c r="J241" t="str">
        <f>_xlfn.XLOOKUP(I241,Area!$C$5:$C$20,Area!$B$5:$B$20)</f>
        <v>Muebles</v>
      </c>
      <c r="K241">
        <f t="shared" ca="1" si="21"/>
        <v>8</v>
      </c>
      <c r="L241">
        <f>_xlfn.XLOOKUP(I241,Area!$C$5:$C$20,Area!$D$5:$D$20)</f>
        <v>1500000</v>
      </c>
      <c r="M241" t="str">
        <f t="shared" ca="1" si="22"/>
        <v>Credito</v>
      </c>
      <c r="N241">
        <f t="shared" ca="1" si="23"/>
        <v>12000000</v>
      </c>
    </row>
    <row r="242" spans="1:14" x14ac:dyDescent="0.3">
      <c r="A242" s="1">
        <v>45358</v>
      </c>
      <c r="B242">
        <f t="shared" si="18"/>
        <v>2024</v>
      </c>
      <c r="C242" t="str">
        <f t="shared" si="19"/>
        <v>MAR</v>
      </c>
      <c r="D242" t="s">
        <v>49</v>
      </c>
      <c r="E242" t="s">
        <v>66</v>
      </c>
      <c r="F242" cm="1">
        <f t="array" ref="F242:G242">TRANSPOSE(VLOOKUP(E242,Colaborador2!$B$4:$D$11,{2;3},0))</f>
        <v>11943522</v>
      </c>
      <c r="G242" s="1">
        <v>27649</v>
      </c>
      <c r="H242" s="3">
        <f t="shared" ca="1" si="20"/>
        <v>49</v>
      </c>
      <c r="I242" t="s">
        <v>18</v>
      </c>
      <c r="J242" t="str">
        <f>_xlfn.XLOOKUP(I242,Area!$C$5:$C$20,Area!$B$5:$B$20)</f>
        <v>Tecnología</v>
      </c>
      <c r="K242">
        <f t="shared" ca="1" si="21"/>
        <v>7</v>
      </c>
      <c r="L242">
        <f>_xlfn.XLOOKUP(I242,Area!$C$5:$C$20,Area!$D$5:$D$20)</f>
        <v>2000000</v>
      </c>
      <c r="M242" t="str">
        <f t="shared" ca="1" si="22"/>
        <v>Transferencia</v>
      </c>
      <c r="N242">
        <f t="shared" ca="1" si="23"/>
        <v>14000000</v>
      </c>
    </row>
    <row r="243" spans="1:14" x14ac:dyDescent="0.3">
      <c r="A243" s="1">
        <v>45358</v>
      </c>
      <c r="B243">
        <f t="shared" si="18"/>
        <v>2024</v>
      </c>
      <c r="C243" t="str">
        <f t="shared" si="19"/>
        <v>MAR</v>
      </c>
      <c r="D243" t="s">
        <v>49</v>
      </c>
      <c r="E243" t="s">
        <v>4</v>
      </c>
      <c r="F243" cm="1">
        <f t="array" ref="F243:G243">TRANSPOSE(VLOOKUP(E243,Colaborador2!$B$4:$D$11,{2;3},0))</f>
        <v>10086615</v>
      </c>
      <c r="G243" s="1">
        <v>28649</v>
      </c>
      <c r="H243" s="3">
        <f t="shared" ca="1" si="20"/>
        <v>46</v>
      </c>
      <c r="I243" t="s">
        <v>19</v>
      </c>
      <c r="J243" t="str">
        <f>_xlfn.XLOOKUP(I243,Area!$C$5:$C$20,Area!$B$5:$B$20)</f>
        <v>Tecnología</v>
      </c>
      <c r="K243">
        <f t="shared" ca="1" si="21"/>
        <v>2</v>
      </c>
      <c r="L243">
        <f>_xlfn.XLOOKUP(I243,Area!$C$5:$C$20,Area!$D$5:$D$20)</f>
        <v>4000000</v>
      </c>
      <c r="M243" t="str">
        <f t="shared" ca="1" si="22"/>
        <v>Efectivo</v>
      </c>
      <c r="N243">
        <f t="shared" ca="1" si="23"/>
        <v>8000000</v>
      </c>
    </row>
    <row r="244" spans="1:14" x14ac:dyDescent="0.3">
      <c r="A244" s="1">
        <v>45358</v>
      </c>
      <c r="B244">
        <f t="shared" si="18"/>
        <v>2024</v>
      </c>
      <c r="C244" t="str">
        <f t="shared" si="19"/>
        <v>MAR</v>
      </c>
      <c r="D244" t="s">
        <v>68</v>
      </c>
      <c r="E244" t="s">
        <v>2</v>
      </c>
      <c r="F244" cm="1">
        <f t="array" ref="F244:G244">TRANSPOSE(VLOOKUP(E244,Colaborador2!$B$4:$D$11,{2;3},0))</f>
        <v>11186573</v>
      </c>
      <c r="G244" s="1">
        <v>29649</v>
      </c>
      <c r="H244" s="3">
        <f t="shared" ca="1" si="20"/>
        <v>43</v>
      </c>
      <c r="I244" t="s">
        <v>20</v>
      </c>
      <c r="J244" t="str">
        <f>_xlfn.XLOOKUP(I244,Area!$C$5:$C$20,Area!$B$5:$B$20)</f>
        <v>Tecnología</v>
      </c>
      <c r="K244">
        <f t="shared" ca="1" si="21"/>
        <v>6</v>
      </c>
      <c r="L244">
        <f>_xlfn.XLOOKUP(I244,Area!$C$5:$C$20,Area!$D$5:$D$20)</f>
        <v>800000</v>
      </c>
      <c r="M244" t="str">
        <f t="shared" ca="1" si="22"/>
        <v>Credito</v>
      </c>
      <c r="N244">
        <f t="shared" ca="1" si="23"/>
        <v>4800000</v>
      </c>
    </row>
    <row r="245" spans="1:14" x14ac:dyDescent="0.3">
      <c r="A245" s="1">
        <v>45358</v>
      </c>
      <c r="B245">
        <f t="shared" si="18"/>
        <v>2024</v>
      </c>
      <c r="C245" t="str">
        <f t="shared" si="19"/>
        <v>MAR</v>
      </c>
      <c r="D245" t="s">
        <v>50</v>
      </c>
      <c r="E245" t="s">
        <v>10</v>
      </c>
      <c r="F245" cm="1">
        <f t="array" ref="F245:G245">TRANSPOSE(VLOOKUP(E245,Colaborador2!$B$4:$D$11,{2;3},0))</f>
        <v>10862722</v>
      </c>
      <c r="G245" s="1">
        <v>30649</v>
      </c>
      <c r="H245" s="3">
        <f t="shared" ca="1" si="20"/>
        <v>41</v>
      </c>
      <c r="I245" t="s">
        <v>21</v>
      </c>
      <c r="J245" t="str">
        <f>_xlfn.XLOOKUP(I245,Area!$C$5:$C$20,Area!$B$5:$B$20)</f>
        <v>Tecnología</v>
      </c>
      <c r="K245">
        <f t="shared" ca="1" si="21"/>
        <v>10</v>
      </c>
      <c r="L245">
        <f>_xlfn.XLOOKUP(I245,Area!$C$5:$C$20,Area!$D$5:$D$20)</f>
        <v>600000</v>
      </c>
      <c r="M245" t="str">
        <f t="shared" ca="1" si="22"/>
        <v>Credito</v>
      </c>
      <c r="N245">
        <f t="shared" ca="1" si="23"/>
        <v>6000000</v>
      </c>
    </row>
    <row r="246" spans="1:14" x14ac:dyDescent="0.3">
      <c r="A246" s="1">
        <v>45358</v>
      </c>
      <c r="B246">
        <f t="shared" si="18"/>
        <v>2024</v>
      </c>
      <c r="C246" t="str">
        <f t="shared" si="19"/>
        <v>MAR</v>
      </c>
      <c r="D246" t="s">
        <v>50</v>
      </c>
      <c r="E246" t="s">
        <v>8</v>
      </c>
      <c r="F246" cm="1">
        <f t="array" ref="F246:G246">TRANSPOSE(VLOOKUP(E246,Colaborador2!$B$4:$D$11,{2;3},0))</f>
        <v>10394891</v>
      </c>
      <c r="G246" s="1">
        <v>31649</v>
      </c>
      <c r="H246" s="3">
        <f t="shared" ca="1" si="20"/>
        <v>38</v>
      </c>
      <c r="I246" t="s">
        <v>22</v>
      </c>
      <c r="J246" t="str">
        <f>_xlfn.XLOOKUP(I246,Area!$C$5:$C$20,Area!$B$5:$B$20)</f>
        <v>Tecnología</v>
      </c>
      <c r="K246">
        <f t="shared" ca="1" si="21"/>
        <v>8</v>
      </c>
      <c r="L246">
        <f>_xlfn.XLOOKUP(I246,Area!$C$5:$C$20,Area!$D$5:$D$20)</f>
        <v>500000</v>
      </c>
      <c r="M246" t="str">
        <f t="shared" ca="1" si="22"/>
        <v>Transferencia</v>
      </c>
      <c r="N246">
        <f t="shared" ca="1" si="23"/>
        <v>4000000</v>
      </c>
    </row>
    <row r="247" spans="1:14" x14ac:dyDescent="0.3">
      <c r="A247" s="1">
        <v>45359</v>
      </c>
      <c r="B247">
        <f t="shared" si="18"/>
        <v>2024</v>
      </c>
      <c r="C247" t="str">
        <f t="shared" si="19"/>
        <v>MAR</v>
      </c>
      <c r="D247" t="s">
        <v>50</v>
      </c>
      <c r="E247" t="s">
        <v>5</v>
      </c>
      <c r="F247" cm="1">
        <f t="array" ref="F247:G247">TRANSPOSE(VLOOKUP(E247,Colaborador2!$B$4:$D$11,{2;3},0))</f>
        <v>11239909</v>
      </c>
      <c r="G247" s="1">
        <v>32649</v>
      </c>
      <c r="H247" s="3">
        <f t="shared" ca="1" si="20"/>
        <v>35</v>
      </c>
      <c r="I247" t="s">
        <v>24</v>
      </c>
      <c r="J247" t="str">
        <f>_xlfn.XLOOKUP(I247,Area!$C$5:$C$20,Area!$B$5:$B$20)</f>
        <v>Textil</v>
      </c>
      <c r="K247">
        <f t="shared" ca="1" si="21"/>
        <v>8</v>
      </c>
      <c r="L247">
        <f>_xlfn.XLOOKUP(I247,Area!$C$5:$C$20,Area!$D$5:$D$20)</f>
        <v>100000</v>
      </c>
      <c r="M247" t="str">
        <f t="shared" ca="1" si="22"/>
        <v>Efectivo</v>
      </c>
      <c r="N247">
        <f t="shared" ca="1" si="23"/>
        <v>800000</v>
      </c>
    </row>
    <row r="248" spans="1:14" x14ac:dyDescent="0.3">
      <c r="A248" s="1">
        <v>45359</v>
      </c>
      <c r="B248">
        <f t="shared" si="18"/>
        <v>2024</v>
      </c>
      <c r="C248" t="str">
        <f t="shared" si="19"/>
        <v>MAR</v>
      </c>
      <c r="D248" t="s">
        <v>68</v>
      </c>
      <c r="E248" t="s">
        <v>67</v>
      </c>
      <c r="F248" cm="1">
        <f t="array" ref="F248:G248">TRANSPOSE(VLOOKUP(E248,Colaborador2!$B$4:$D$11,{2;3},0))</f>
        <v>11092256</v>
      </c>
      <c r="G248" s="1">
        <v>33649</v>
      </c>
      <c r="H248" s="3">
        <f t="shared" ca="1" si="20"/>
        <v>32</v>
      </c>
      <c r="I248" t="s">
        <v>25</v>
      </c>
      <c r="J248" t="str">
        <f>_xlfn.XLOOKUP(I248,Area!$C$5:$C$20,Area!$B$5:$B$20)</f>
        <v>Textil</v>
      </c>
      <c r="K248">
        <f t="shared" ca="1" si="21"/>
        <v>10</v>
      </c>
      <c r="L248">
        <f>_xlfn.XLOOKUP(I248,Area!$C$5:$C$20,Area!$D$5:$D$20)</f>
        <v>250000</v>
      </c>
      <c r="M248" t="str">
        <f t="shared" ca="1" si="22"/>
        <v>Efectivo</v>
      </c>
      <c r="N248">
        <f t="shared" ca="1" si="23"/>
        <v>2500000</v>
      </c>
    </row>
    <row r="249" spans="1:14" x14ac:dyDescent="0.3">
      <c r="A249" s="1">
        <v>45359</v>
      </c>
      <c r="B249">
        <f t="shared" si="18"/>
        <v>2024</v>
      </c>
      <c r="C249" t="str">
        <f t="shared" si="19"/>
        <v>MAR</v>
      </c>
      <c r="D249" t="s">
        <v>68</v>
      </c>
      <c r="E249" t="s">
        <v>3</v>
      </c>
      <c r="F249" cm="1">
        <f t="array" ref="F249:G249">TRANSPOSE(VLOOKUP(E249,Colaborador2!$B$4:$D$11,{2;3},0))</f>
        <v>10134809</v>
      </c>
      <c r="G249" s="1">
        <v>34649</v>
      </c>
      <c r="H249" s="3">
        <f t="shared" ca="1" si="20"/>
        <v>30</v>
      </c>
      <c r="I249" t="s">
        <v>26</v>
      </c>
      <c r="J249" t="str">
        <f>_xlfn.XLOOKUP(I249,Area!$C$5:$C$20,Area!$B$5:$B$20)</f>
        <v>Textil</v>
      </c>
      <c r="K249">
        <f t="shared" ca="1" si="21"/>
        <v>4</v>
      </c>
      <c r="L249">
        <f>_xlfn.XLOOKUP(I249,Area!$C$5:$C$20,Area!$D$5:$D$20)</f>
        <v>500000</v>
      </c>
      <c r="M249" t="str">
        <f t="shared" ca="1" si="22"/>
        <v>Credito</v>
      </c>
      <c r="N249">
        <f t="shared" ca="1" si="23"/>
        <v>2000000</v>
      </c>
    </row>
    <row r="250" spans="1:14" x14ac:dyDescent="0.3">
      <c r="A250" s="1">
        <v>45359</v>
      </c>
      <c r="B250">
        <f t="shared" si="18"/>
        <v>2024</v>
      </c>
      <c r="C250" t="str">
        <f t="shared" si="19"/>
        <v>MAR</v>
      </c>
      <c r="D250" t="s">
        <v>50</v>
      </c>
      <c r="E250" t="s">
        <v>66</v>
      </c>
      <c r="F250" cm="1">
        <f t="array" ref="F250:G250">TRANSPOSE(VLOOKUP(E250,Colaborador2!$B$4:$D$11,{2;3},0))</f>
        <v>11943522</v>
      </c>
      <c r="G250" s="1">
        <v>27649</v>
      </c>
      <c r="H250" s="3">
        <f t="shared" ca="1" si="20"/>
        <v>49</v>
      </c>
      <c r="I250" t="s">
        <v>27</v>
      </c>
      <c r="J250" t="str">
        <f>_xlfn.XLOOKUP(I250,Area!$C$5:$C$20,Area!$B$5:$B$20)</f>
        <v>Textil</v>
      </c>
      <c r="K250">
        <f t="shared" ca="1" si="21"/>
        <v>6</v>
      </c>
      <c r="L250">
        <f>_xlfn.XLOOKUP(I250,Area!$C$5:$C$20,Area!$D$5:$D$20)</f>
        <v>180000</v>
      </c>
      <c r="M250" t="str">
        <f t="shared" ca="1" si="22"/>
        <v>Efectivo</v>
      </c>
      <c r="N250">
        <f t="shared" ca="1" si="23"/>
        <v>1080000</v>
      </c>
    </row>
    <row r="251" spans="1:14" x14ac:dyDescent="0.3">
      <c r="A251" s="1">
        <v>45359</v>
      </c>
      <c r="B251">
        <f t="shared" si="18"/>
        <v>2024</v>
      </c>
      <c r="C251" t="str">
        <f t="shared" si="19"/>
        <v>MAR</v>
      </c>
      <c r="D251" t="s">
        <v>50</v>
      </c>
      <c r="E251" t="s">
        <v>4</v>
      </c>
      <c r="F251" cm="1">
        <f t="array" ref="F251:G251">TRANSPOSE(VLOOKUP(E251,Colaborador2!$B$4:$D$11,{2;3},0))</f>
        <v>10086615</v>
      </c>
      <c r="G251" s="1">
        <v>28649</v>
      </c>
      <c r="H251" s="3">
        <f t="shared" ca="1" si="20"/>
        <v>46</v>
      </c>
      <c r="I251" t="s">
        <v>28</v>
      </c>
      <c r="J251" t="str">
        <f>_xlfn.XLOOKUP(I251,Area!$C$5:$C$20,Area!$B$5:$B$20)</f>
        <v>Textil</v>
      </c>
      <c r="K251">
        <f t="shared" ca="1" si="21"/>
        <v>2</v>
      </c>
      <c r="L251">
        <f>_xlfn.XLOOKUP(I251,Area!$C$5:$C$20,Area!$D$5:$D$20)</f>
        <v>80000</v>
      </c>
      <c r="M251" t="str">
        <f t="shared" ca="1" si="22"/>
        <v>Transferencia</v>
      </c>
      <c r="N251">
        <f t="shared" ca="1" si="23"/>
        <v>160000</v>
      </c>
    </row>
    <row r="252" spans="1:14" x14ac:dyDescent="0.3">
      <c r="A252" s="1">
        <v>45362</v>
      </c>
      <c r="B252">
        <f t="shared" si="18"/>
        <v>2024</v>
      </c>
      <c r="C252" t="str">
        <f t="shared" si="19"/>
        <v>MAR</v>
      </c>
      <c r="D252" t="s">
        <v>50</v>
      </c>
      <c r="E252" t="s">
        <v>2</v>
      </c>
      <c r="F252" cm="1">
        <f t="array" ref="F252:G252">TRANSPOSE(VLOOKUP(E252,Colaborador2!$B$4:$D$11,{2;3},0))</f>
        <v>11186573</v>
      </c>
      <c r="G252" s="1">
        <v>29649</v>
      </c>
      <c r="H252" s="3">
        <f t="shared" ca="1" si="20"/>
        <v>43</v>
      </c>
      <c r="I252" t="s">
        <v>30</v>
      </c>
      <c r="J252" t="str">
        <f>_xlfn.XLOOKUP(I252,Area!$C$5:$C$20,Area!$B$5:$B$20)</f>
        <v>Muebles</v>
      </c>
      <c r="K252">
        <f t="shared" ca="1" si="21"/>
        <v>6</v>
      </c>
      <c r="L252">
        <f>_xlfn.XLOOKUP(I252,Area!$C$5:$C$20,Area!$D$5:$D$20)</f>
        <v>600000</v>
      </c>
      <c r="M252" t="str">
        <f t="shared" ca="1" si="22"/>
        <v>Efectivo</v>
      </c>
      <c r="N252">
        <f t="shared" ca="1" si="23"/>
        <v>3600000</v>
      </c>
    </row>
    <row r="253" spans="1:14" x14ac:dyDescent="0.3">
      <c r="A253" s="1">
        <v>45362</v>
      </c>
      <c r="B253">
        <f t="shared" si="18"/>
        <v>2024</v>
      </c>
      <c r="C253" t="str">
        <f t="shared" si="19"/>
        <v>MAR</v>
      </c>
      <c r="D253" t="s">
        <v>68</v>
      </c>
      <c r="E253" t="s">
        <v>10</v>
      </c>
      <c r="F253" cm="1">
        <f t="array" ref="F253:G253">TRANSPOSE(VLOOKUP(E253,Colaborador2!$B$4:$D$11,{2;3},0))</f>
        <v>10862722</v>
      </c>
      <c r="G253" s="1">
        <v>30649</v>
      </c>
      <c r="H253" s="3">
        <f t="shared" ca="1" si="20"/>
        <v>41</v>
      </c>
      <c r="I253" t="s">
        <v>31</v>
      </c>
      <c r="J253" t="str">
        <f>_xlfn.XLOOKUP(I253,Area!$C$5:$C$20,Area!$B$5:$B$20)</f>
        <v>Muebles</v>
      </c>
      <c r="K253">
        <f t="shared" ca="1" si="21"/>
        <v>7</v>
      </c>
      <c r="L253">
        <f>_xlfn.XLOOKUP(I253,Area!$C$5:$C$20,Area!$D$5:$D$20)</f>
        <v>200000</v>
      </c>
      <c r="M253" t="str">
        <f t="shared" ca="1" si="22"/>
        <v>Transferencia</v>
      </c>
      <c r="N253">
        <f t="shared" ca="1" si="23"/>
        <v>1400000</v>
      </c>
    </row>
    <row r="254" spans="1:14" x14ac:dyDescent="0.3">
      <c r="A254" s="1">
        <v>45362</v>
      </c>
      <c r="B254">
        <f t="shared" si="18"/>
        <v>2024</v>
      </c>
      <c r="C254" t="str">
        <f t="shared" si="19"/>
        <v>MAR</v>
      </c>
      <c r="D254" t="s">
        <v>50</v>
      </c>
      <c r="E254" t="s">
        <v>8</v>
      </c>
      <c r="F254" cm="1">
        <f t="array" ref="F254:G254">TRANSPOSE(VLOOKUP(E254,Colaborador2!$B$4:$D$11,{2;3},0))</f>
        <v>10394891</v>
      </c>
      <c r="G254" s="1">
        <v>31649</v>
      </c>
      <c r="H254" s="3">
        <f t="shared" ca="1" si="20"/>
        <v>38</v>
      </c>
      <c r="I254" t="s">
        <v>32</v>
      </c>
      <c r="J254" t="str">
        <f>_xlfn.XLOOKUP(I254,Area!$C$5:$C$20,Area!$B$5:$B$20)</f>
        <v>Muebles</v>
      </c>
      <c r="K254">
        <f t="shared" ca="1" si="21"/>
        <v>2</v>
      </c>
      <c r="L254">
        <f>_xlfn.XLOOKUP(I254,Area!$C$5:$C$20,Area!$D$5:$D$20)</f>
        <v>550000</v>
      </c>
      <c r="M254" t="str">
        <f t="shared" ca="1" si="22"/>
        <v>Credito</v>
      </c>
      <c r="N254">
        <f t="shared" ca="1" si="23"/>
        <v>1100000</v>
      </c>
    </row>
    <row r="255" spans="1:14" x14ac:dyDescent="0.3">
      <c r="A255" s="1">
        <v>45362</v>
      </c>
      <c r="B255">
        <f t="shared" si="18"/>
        <v>2024</v>
      </c>
      <c r="C255" t="str">
        <f t="shared" si="19"/>
        <v>MAR</v>
      </c>
      <c r="D255" t="s">
        <v>50</v>
      </c>
      <c r="E255" t="s">
        <v>5</v>
      </c>
      <c r="F255" cm="1">
        <f t="array" ref="F255:G255">TRANSPOSE(VLOOKUP(E255,Colaborador2!$B$4:$D$11,{2;3},0))</f>
        <v>11239909</v>
      </c>
      <c r="G255" s="1">
        <v>32649</v>
      </c>
      <c r="H255" s="3">
        <f t="shared" ca="1" si="20"/>
        <v>35</v>
      </c>
      <c r="I255" t="s">
        <v>33</v>
      </c>
      <c r="J255" t="str">
        <f>_xlfn.XLOOKUP(I255,Area!$C$5:$C$20,Area!$B$5:$B$20)</f>
        <v>Muebles</v>
      </c>
      <c r="K255">
        <f t="shared" ca="1" si="21"/>
        <v>10</v>
      </c>
      <c r="L255">
        <f>_xlfn.XLOOKUP(I255,Area!$C$5:$C$20,Area!$D$5:$D$20)</f>
        <v>2300000</v>
      </c>
      <c r="M255" t="str">
        <f t="shared" ca="1" si="22"/>
        <v>Efectivo</v>
      </c>
      <c r="N255">
        <f t="shared" ca="1" si="23"/>
        <v>23000000</v>
      </c>
    </row>
    <row r="256" spans="1:14" x14ac:dyDescent="0.3">
      <c r="A256" s="1">
        <v>45362</v>
      </c>
      <c r="B256">
        <f t="shared" si="18"/>
        <v>2024</v>
      </c>
      <c r="C256" t="str">
        <f t="shared" si="19"/>
        <v>MAR</v>
      </c>
      <c r="D256" t="s">
        <v>50</v>
      </c>
      <c r="E256" t="s">
        <v>67</v>
      </c>
      <c r="F256" cm="1">
        <f t="array" ref="F256:G256">TRANSPOSE(VLOOKUP(E256,Colaborador2!$B$4:$D$11,{2;3},0))</f>
        <v>11092256</v>
      </c>
      <c r="G256" s="1">
        <v>33649</v>
      </c>
      <c r="H256" s="3">
        <f t="shared" ca="1" si="20"/>
        <v>32</v>
      </c>
      <c r="I256" t="s">
        <v>34</v>
      </c>
      <c r="J256" t="str">
        <f>_xlfn.XLOOKUP(I256,Area!$C$5:$C$20,Area!$B$5:$B$20)</f>
        <v>Muebles</v>
      </c>
      <c r="K256">
        <f t="shared" ca="1" si="21"/>
        <v>6</v>
      </c>
      <c r="L256">
        <f>_xlfn.XLOOKUP(I256,Area!$C$5:$C$20,Area!$D$5:$D$20)</f>
        <v>3200000</v>
      </c>
      <c r="M256" t="str">
        <f t="shared" ca="1" si="22"/>
        <v>Efectivo</v>
      </c>
      <c r="N256">
        <f t="shared" ca="1" si="23"/>
        <v>19200000</v>
      </c>
    </row>
    <row r="257" spans="1:14" x14ac:dyDescent="0.3">
      <c r="A257" s="1">
        <v>45363</v>
      </c>
      <c r="B257">
        <f t="shared" si="18"/>
        <v>2024</v>
      </c>
      <c r="C257" t="str">
        <f t="shared" si="19"/>
        <v>MAR</v>
      </c>
      <c r="D257" t="s">
        <v>49</v>
      </c>
      <c r="E257" t="s">
        <v>3</v>
      </c>
      <c r="F257" cm="1">
        <f t="array" ref="F257:G257">TRANSPOSE(VLOOKUP(E257,Colaborador2!$B$4:$D$11,{2;3},0))</f>
        <v>10134809</v>
      </c>
      <c r="G257" s="1">
        <v>34649</v>
      </c>
      <c r="H257" s="3">
        <f t="shared" ca="1" si="20"/>
        <v>30</v>
      </c>
      <c r="I257" t="s">
        <v>35</v>
      </c>
      <c r="J257" t="str">
        <f>_xlfn.XLOOKUP(I257,Area!$C$5:$C$20,Area!$B$5:$B$20)</f>
        <v>Muebles</v>
      </c>
      <c r="K257">
        <f t="shared" ca="1" si="21"/>
        <v>6</v>
      </c>
      <c r="L257">
        <f>_xlfn.XLOOKUP(I257,Area!$C$5:$C$20,Area!$D$5:$D$20)</f>
        <v>1500000</v>
      </c>
      <c r="M257" t="str">
        <f t="shared" ca="1" si="22"/>
        <v>Efectivo</v>
      </c>
      <c r="N257">
        <f t="shared" ca="1" si="23"/>
        <v>9000000</v>
      </c>
    </row>
    <row r="258" spans="1:14" x14ac:dyDescent="0.3">
      <c r="A258" s="1">
        <v>45363</v>
      </c>
      <c r="B258">
        <f t="shared" si="18"/>
        <v>2024</v>
      </c>
      <c r="C258" t="str">
        <f t="shared" si="19"/>
        <v>MAR</v>
      </c>
      <c r="D258" t="s">
        <v>49</v>
      </c>
      <c r="E258" t="s">
        <v>66</v>
      </c>
      <c r="F258" cm="1">
        <f t="array" ref="F258:G258">TRANSPOSE(VLOOKUP(E258,Colaborador2!$B$4:$D$11,{2;3},0))</f>
        <v>11943522</v>
      </c>
      <c r="G258" s="1">
        <v>27649</v>
      </c>
      <c r="H258" s="3">
        <f t="shared" ca="1" si="20"/>
        <v>49</v>
      </c>
      <c r="I258" t="s">
        <v>18</v>
      </c>
      <c r="J258" t="str">
        <f>_xlfn.XLOOKUP(I258,Area!$C$5:$C$20,Area!$B$5:$B$20)</f>
        <v>Tecnología</v>
      </c>
      <c r="K258">
        <f t="shared" ca="1" si="21"/>
        <v>4</v>
      </c>
      <c r="L258">
        <f>_xlfn.XLOOKUP(I258,Area!$C$5:$C$20,Area!$D$5:$D$20)</f>
        <v>2000000</v>
      </c>
      <c r="M258" t="str">
        <f t="shared" ca="1" si="22"/>
        <v>Transferencia</v>
      </c>
      <c r="N258">
        <f t="shared" ca="1" si="23"/>
        <v>8000000</v>
      </c>
    </row>
    <row r="259" spans="1:14" x14ac:dyDescent="0.3">
      <c r="A259" s="1">
        <v>45363</v>
      </c>
      <c r="B259">
        <f t="shared" ref="B259:B322" si="24">YEAR(A259)</f>
        <v>2024</v>
      </c>
      <c r="C259" t="str">
        <f t="shared" ref="C259:C322" si="25">UPPER(TEXT(A259,"mmm"))</f>
        <v>MAR</v>
      </c>
      <c r="D259" t="s">
        <v>49</v>
      </c>
      <c r="E259" t="s">
        <v>4</v>
      </c>
      <c r="F259" cm="1">
        <f t="array" ref="F259:G259">TRANSPOSE(VLOOKUP(E259,Colaborador2!$B$4:$D$11,{2;3},0))</f>
        <v>10086615</v>
      </c>
      <c r="G259" s="1">
        <v>28649</v>
      </c>
      <c r="H259" s="3">
        <f t="shared" ref="H259:H322" ca="1" si="26">YEAR(TODAY())-YEAR(G259)</f>
        <v>46</v>
      </c>
      <c r="I259" t="s">
        <v>19</v>
      </c>
      <c r="J259" t="str">
        <f>_xlfn.XLOOKUP(I259,Area!$C$5:$C$20,Area!$B$5:$B$20)</f>
        <v>Tecnología</v>
      </c>
      <c r="K259">
        <f t="shared" ref="K259:K322" ca="1" si="27">RANDBETWEEN(2,10)</f>
        <v>2</v>
      </c>
      <c r="L259">
        <f>_xlfn.XLOOKUP(I259,Area!$C$5:$C$20,Area!$D$5:$D$20)</f>
        <v>4000000</v>
      </c>
      <c r="M259" t="str">
        <f t="shared" ref="M259:M322" ca="1" si="28">CHOOSE(RANDBETWEEN(1,3),"Credito","Efectivo","Transferencia")</f>
        <v>Efectivo</v>
      </c>
      <c r="N259">
        <f t="shared" ref="N259:N322" ca="1" si="29">L259*K259</f>
        <v>8000000</v>
      </c>
    </row>
    <row r="260" spans="1:14" x14ac:dyDescent="0.3">
      <c r="A260" s="1">
        <v>45363</v>
      </c>
      <c r="B260">
        <f t="shared" si="24"/>
        <v>2024</v>
      </c>
      <c r="C260" t="str">
        <f t="shared" si="25"/>
        <v>MAR</v>
      </c>
      <c r="D260" t="s">
        <v>49</v>
      </c>
      <c r="E260" t="s">
        <v>2</v>
      </c>
      <c r="F260" cm="1">
        <f t="array" ref="F260:G260">TRANSPOSE(VLOOKUP(E260,Colaborador2!$B$4:$D$11,{2;3},0))</f>
        <v>11186573</v>
      </c>
      <c r="G260" s="1">
        <v>29649</v>
      </c>
      <c r="H260" s="3">
        <f t="shared" ca="1" si="26"/>
        <v>43</v>
      </c>
      <c r="I260" t="s">
        <v>20</v>
      </c>
      <c r="J260" t="str">
        <f>_xlfn.XLOOKUP(I260,Area!$C$5:$C$20,Area!$B$5:$B$20)</f>
        <v>Tecnología</v>
      </c>
      <c r="K260">
        <f t="shared" ca="1" si="27"/>
        <v>2</v>
      </c>
      <c r="L260">
        <f>_xlfn.XLOOKUP(I260,Area!$C$5:$C$20,Area!$D$5:$D$20)</f>
        <v>800000</v>
      </c>
      <c r="M260" t="str">
        <f t="shared" ca="1" si="28"/>
        <v>Efectivo</v>
      </c>
      <c r="N260">
        <f t="shared" ca="1" si="29"/>
        <v>1600000</v>
      </c>
    </row>
    <row r="261" spans="1:14" x14ac:dyDescent="0.3">
      <c r="A261" s="1">
        <v>45363</v>
      </c>
      <c r="B261">
        <f t="shared" si="24"/>
        <v>2024</v>
      </c>
      <c r="C261" t="str">
        <f t="shared" si="25"/>
        <v>MAR</v>
      </c>
      <c r="D261" t="s">
        <v>68</v>
      </c>
      <c r="E261" t="s">
        <v>10</v>
      </c>
      <c r="F261" cm="1">
        <f t="array" ref="F261:G261">TRANSPOSE(VLOOKUP(E261,Colaborador2!$B$4:$D$11,{2;3},0))</f>
        <v>10862722</v>
      </c>
      <c r="G261" s="1">
        <v>30649</v>
      </c>
      <c r="H261" s="3">
        <f t="shared" ca="1" si="26"/>
        <v>41</v>
      </c>
      <c r="I261" t="s">
        <v>21</v>
      </c>
      <c r="J261" t="str">
        <f>_xlfn.XLOOKUP(I261,Area!$C$5:$C$20,Area!$B$5:$B$20)</f>
        <v>Tecnología</v>
      </c>
      <c r="K261">
        <f t="shared" ca="1" si="27"/>
        <v>6</v>
      </c>
      <c r="L261">
        <f>_xlfn.XLOOKUP(I261,Area!$C$5:$C$20,Area!$D$5:$D$20)</f>
        <v>600000</v>
      </c>
      <c r="M261" t="str">
        <f t="shared" ca="1" si="28"/>
        <v>Efectivo</v>
      </c>
      <c r="N261">
        <f t="shared" ca="1" si="29"/>
        <v>3600000</v>
      </c>
    </row>
    <row r="262" spans="1:14" x14ac:dyDescent="0.3">
      <c r="A262" s="1">
        <v>45364</v>
      </c>
      <c r="B262">
        <f t="shared" si="24"/>
        <v>2024</v>
      </c>
      <c r="C262" t="str">
        <f t="shared" si="25"/>
        <v>MAR</v>
      </c>
      <c r="D262" t="s">
        <v>68</v>
      </c>
      <c r="E262" t="s">
        <v>8</v>
      </c>
      <c r="F262" cm="1">
        <f t="array" ref="F262:G262">TRANSPOSE(VLOOKUP(E262,Colaborador2!$B$4:$D$11,{2;3},0))</f>
        <v>10394891</v>
      </c>
      <c r="G262" s="1">
        <v>31649</v>
      </c>
      <c r="H262" s="3">
        <f t="shared" ca="1" si="26"/>
        <v>38</v>
      </c>
      <c r="I262" t="s">
        <v>22</v>
      </c>
      <c r="J262" t="str">
        <f>_xlfn.XLOOKUP(I262,Area!$C$5:$C$20,Area!$B$5:$B$20)</f>
        <v>Tecnología</v>
      </c>
      <c r="K262">
        <f t="shared" ca="1" si="27"/>
        <v>4</v>
      </c>
      <c r="L262">
        <f>_xlfn.XLOOKUP(I262,Area!$C$5:$C$20,Area!$D$5:$D$20)</f>
        <v>500000</v>
      </c>
      <c r="M262" t="str">
        <f t="shared" ca="1" si="28"/>
        <v>Transferencia</v>
      </c>
      <c r="N262">
        <f t="shared" ca="1" si="29"/>
        <v>2000000</v>
      </c>
    </row>
    <row r="263" spans="1:14" x14ac:dyDescent="0.3">
      <c r="A263" s="1">
        <v>45364</v>
      </c>
      <c r="B263">
        <f t="shared" si="24"/>
        <v>2024</v>
      </c>
      <c r="C263" t="str">
        <f t="shared" si="25"/>
        <v>MAR</v>
      </c>
      <c r="D263" t="s">
        <v>68</v>
      </c>
      <c r="E263" t="s">
        <v>5</v>
      </c>
      <c r="F263" cm="1">
        <f t="array" ref="F263:G263">TRANSPOSE(VLOOKUP(E263,Colaborador2!$B$4:$D$11,{2;3},0))</f>
        <v>11239909</v>
      </c>
      <c r="G263" s="1">
        <v>32649</v>
      </c>
      <c r="H263" s="3">
        <f t="shared" ca="1" si="26"/>
        <v>35</v>
      </c>
      <c r="I263" t="s">
        <v>24</v>
      </c>
      <c r="J263" t="str">
        <f>_xlfn.XLOOKUP(I263,Area!$C$5:$C$20,Area!$B$5:$B$20)</f>
        <v>Textil</v>
      </c>
      <c r="K263">
        <f t="shared" ca="1" si="27"/>
        <v>9</v>
      </c>
      <c r="L263">
        <f>_xlfn.XLOOKUP(I263,Area!$C$5:$C$20,Area!$D$5:$D$20)</f>
        <v>100000</v>
      </c>
      <c r="M263" t="str">
        <f t="shared" ca="1" si="28"/>
        <v>Transferencia</v>
      </c>
      <c r="N263">
        <f t="shared" ca="1" si="29"/>
        <v>900000</v>
      </c>
    </row>
    <row r="264" spans="1:14" x14ac:dyDescent="0.3">
      <c r="A264" s="1">
        <v>45364</v>
      </c>
      <c r="B264">
        <f t="shared" si="24"/>
        <v>2024</v>
      </c>
      <c r="C264" t="str">
        <f t="shared" si="25"/>
        <v>MAR</v>
      </c>
      <c r="D264" t="s">
        <v>50</v>
      </c>
      <c r="E264" t="s">
        <v>67</v>
      </c>
      <c r="F264" cm="1">
        <f t="array" ref="F264:G264">TRANSPOSE(VLOOKUP(E264,Colaborador2!$B$4:$D$11,{2;3},0))</f>
        <v>11092256</v>
      </c>
      <c r="G264" s="1">
        <v>33649</v>
      </c>
      <c r="H264" s="3">
        <f t="shared" ca="1" si="26"/>
        <v>32</v>
      </c>
      <c r="I264" t="s">
        <v>25</v>
      </c>
      <c r="J264" t="str">
        <f>_xlfn.XLOOKUP(I264,Area!$C$5:$C$20,Area!$B$5:$B$20)</f>
        <v>Textil</v>
      </c>
      <c r="K264">
        <f t="shared" ca="1" si="27"/>
        <v>10</v>
      </c>
      <c r="L264">
        <f>_xlfn.XLOOKUP(I264,Area!$C$5:$C$20,Area!$D$5:$D$20)</f>
        <v>250000</v>
      </c>
      <c r="M264" t="str">
        <f t="shared" ca="1" si="28"/>
        <v>Credito</v>
      </c>
      <c r="N264">
        <f t="shared" ca="1" si="29"/>
        <v>2500000</v>
      </c>
    </row>
    <row r="265" spans="1:14" x14ac:dyDescent="0.3">
      <c r="A265" s="1">
        <v>45364</v>
      </c>
      <c r="B265">
        <f t="shared" si="24"/>
        <v>2024</v>
      </c>
      <c r="C265" t="str">
        <f t="shared" si="25"/>
        <v>MAR</v>
      </c>
      <c r="D265" t="s">
        <v>50</v>
      </c>
      <c r="E265" t="s">
        <v>3</v>
      </c>
      <c r="F265" cm="1">
        <f t="array" ref="F265:G265">TRANSPOSE(VLOOKUP(E265,Colaborador2!$B$4:$D$11,{2;3},0))</f>
        <v>10134809</v>
      </c>
      <c r="G265" s="1">
        <v>34649</v>
      </c>
      <c r="H265" s="3">
        <f t="shared" ca="1" si="26"/>
        <v>30</v>
      </c>
      <c r="I265" t="s">
        <v>26</v>
      </c>
      <c r="J265" t="str">
        <f>_xlfn.XLOOKUP(I265,Area!$C$5:$C$20,Area!$B$5:$B$20)</f>
        <v>Textil</v>
      </c>
      <c r="K265">
        <f t="shared" ca="1" si="27"/>
        <v>5</v>
      </c>
      <c r="L265">
        <f>_xlfn.XLOOKUP(I265,Area!$C$5:$C$20,Area!$D$5:$D$20)</f>
        <v>500000</v>
      </c>
      <c r="M265" t="str">
        <f t="shared" ca="1" si="28"/>
        <v>Transferencia</v>
      </c>
      <c r="N265">
        <f t="shared" ca="1" si="29"/>
        <v>2500000</v>
      </c>
    </row>
    <row r="266" spans="1:14" x14ac:dyDescent="0.3">
      <c r="A266" s="1">
        <v>45364</v>
      </c>
      <c r="B266">
        <f t="shared" si="24"/>
        <v>2024</v>
      </c>
      <c r="C266" t="str">
        <f t="shared" si="25"/>
        <v>MAR</v>
      </c>
      <c r="D266" t="s">
        <v>50</v>
      </c>
      <c r="E266" t="s">
        <v>66</v>
      </c>
      <c r="F266" cm="1">
        <f t="array" ref="F266:G266">TRANSPOSE(VLOOKUP(E266,Colaborador2!$B$4:$D$11,{2;3},0))</f>
        <v>11943522</v>
      </c>
      <c r="G266" s="1">
        <v>27649</v>
      </c>
      <c r="H266" s="3">
        <f t="shared" ca="1" si="26"/>
        <v>49</v>
      </c>
      <c r="I266" t="s">
        <v>27</v>
      </c>
      <c r="J266" t="str">
        <f>_xlfn.XLOOKUP(I266,Area!$C$5:$C$20,Area!$B$5:$B$20)</f>
        <v>Textil</v>
      </c>
      <c r="K266">
        <f t="shared" ca="1" si="27"/>
        <v>10</v>
      </c>
      <c r="L266">
        <f>_xlfn.XLOOKUP(I266,Area!$C$5:$C$20,Area!$D$5:$D$20)</f>
        <v>180000</v>
      </c>
      <c r="M266" t="str">
        <f t="shared" ca="1" si="28"/>
        <v>Transferencia</v>
      </c>
      <c r="N266">
        <f t="shared" ca="1" si="29"/>
        <v>1800000</v>
      </c>
    </row>
    <row r="267" spans="1:14" x14ac:dyDescent="0.3">
      <c r="A267" s="1">
        <v>45365</v>
      </c>
      <c r="B267">
        <f t="shared" si="24"/>
        <v>2024</v>
      </c>
      <c r="C267" t="str">
        <f t="shared" si="25"/>
        <v>MAR</v>
      </c>
      <c r="D267" t="s">
        <v>50</v>
      </c>
      <c r="E267" t="s">
        <v>4</v>
      </c>
      <c r="F267" cm="1">
        <f t="array" ref="F267:G267">TRANSPOSE(VLOOKUP(E267,Colaborador2!$B$4:$D$11,{2;3},0))</f>
        <v>10086615</v>
      </c>
      <c r="G267" s="1">
        <v>28649</v>
      </c>
      <c r="H267" s="3">
        <f t="shared" ca="1" si="26"/>
        <v>46</v>
      </c>
      <c r="I267" t="s">
        <v>28</v>
      </c>
      <c r="J267" t="str">
        <f>_xlfn.XLOOKUP(I267,Area!$C$5:$C$20,Area!$B$5:$B$20)</f>
        <v>Textil</v>
      </c>
      <c r="K267">
        <f t="shared" ca="1" si="27"/>
        <v>3</v>
      </c>
      <c r="L267">
        <f>_xlfn.XLOOKUP(I267,Area!$C$5:$C$20,Area!$D$5:$D$20)</f>
        <v>80000</v>
      </c>
      <c r="M267" t="str">
        <f t="shared" ca="1" si="28"/>
        <v>Efectivo</v>
      </c>
      <c r="N267">
        <f t="shared" ca="1" si="29"/>
        <v>240000</v>
      </c>
    </row>
    <row r="268" spans="1:14" x14ac:dyDescent="0.3">
      <c r="A268" s="1">
        <v>45365</v>
      </c>
      <c r="B268">
        <f t="shared" si="24"/>
        <v>2024</v>
      </c>
      <c r="C268" t="str">
        <f t="shared" si="25"/>
        <v>MAR</v>
      </c>
      <c r="D268" t="s">
        <v>49</v>
      </c>
      <c r="E268" t="s">
        <v>2</v>
      </c>
      <c r="F268" cm="1">
        <f t="array" ref="F268:G268">TRANSPOSE(VLOOKUP(E268,Colaborador2!$B$4:$D$11,{2;3},0))</f>
        <v>11186573</v>
      </c>
      <c r="G268" s="1">
        <v>29649</v>
      </c>
      <c r="H268" s="3">
        <f t="shared" ca="1" si="26"/>
        <v>43</v>
      </c>
      <c r="I268" t="s">
        <v>30</v>
      </c>
      <c r="J268" t="str">
        <f>_xlfn.XLOOKUP(I268,Area!$C$5:$C$20,Area!$B$5:$B$20)</f>
        <v>Muebles</v>
      </c>
      <c r="K268">
        <f t="shared" ca="1" si="27"/>
        <v>7</v>
      </c>
      <c r="L268">
        <f>_xlfn.XLOOKUP(I268,Area!$C$5:$C$20,Area!$D$5:$D$20)</f>
        <v>600000</v>
      </c>
      <c r="M268" t="str">
        <f t="shared" ca="1" si="28"/>
        <v>Transferencia</v>
      </c>
      <c r="N268">
        <f t="shared" ca="1" si="29"/>
        <v>4200000</v>
      </c>
    </row>
    <row r="269" spans="1:14" x14ac:dyDescent="0.3">
      <c r="A269" s="1">
        <v>45365</v>
      </c>
      <c r="B269">
        <f t="shared" si="24"/>
        <v>2024</v>
      </c>
      <c r="C269" t="str">
        <f t="shared" si="25"/>
        <v>MAR</v>
      </c>
      <c r="D269" t="s">
        <v>49</v>
      </c>
      <c r="E269" t="s">
        <v>10</v>
      </c>
      <c r="F269" cm="1">
        <f t="array" ref="F269:G269">TRANSPOSE(VLOOKUP(E269,Colaborador2!$B$4:$D$11,{2;3},0))</f>
        <v>10862722</v>
      </c>
      <c r="G269" s="1">
        <v>30649</v>
      </c>
      <c r="H269" s="3">
        <f t="shared" ca="1" si="26"/>
        <v>41</v>
      </c>
      <c r="I269" t="s">
        <v>31</v>
      </c>
      <c r="J269" t="str">
        <f>_xlfn.XLOOKUP(I269,Area!$C$5:$C$20,Area!$B$5:$B$20)</f>
        <v>Muebles</v>
      </c>
      <c r="K269">
        <f t="shared" ca="1" si="27"/>
        <v>8</v>
      </c>
      <c r="L269">
        <f>_xlfn.XLOOKUP(I269,Area!$C$5:$C$20,Area!$D$5:$D$20)</f>
        <v>200000</v>
      </c>
      <c r="M269" t="str">
        <f t="shared" ca="1" si="28"/>
        <v>Credito</v>
      </c>
      <c r="N269">
        <f t="shared" ca="1" si="29"/>
        <v>1600000</v>
      </c>
    </row>
    <row r="270" spans="1:14" x14ac:dyDescent="0.3">
      <c r="A270" s="1">
        <v>45365</v>
      </c>
      <c r="B270">
        <f t="shared" si="24"/>
        <v>2024</v>
      </c>
      <c r="C270" t="str">
        <f t="shared" si="25"/>
        <v>MAR</v>
      </c>
      <c r="D270" t="s">
        <v>50</v>
      </c>
      <c r="E270" t="s">
        <v>8</v>
      </c>
      <c r="F270" cm="1">
        <f t="array" ref="F270:G270">TRANSPOSE(VLOOKUP(E270,Colaborador2!$B$4:$D$11,{2;3},0))</f>
        <v>10394891</v>
      </c>
      <c r="G270" s="1">
        <v>31649</v>
      </c>
      <c r="H270" s="3">
        <f t="shared" ca="1" si="26"/>
        <v>38</v>
      </c>
      <c r="I270" t="s">
        <v>32</v>
      </c>
      <c r="J270" t="str">
        <f>_xlfn.XLOOKUP(I270,Area!$C$5:$C$20,Area!$B$5:$B$20)</f>
        <v>Muebles</v>
      </c>
      <c r="K270">
        <f t="shared" ca="1" si="27"/>
        <v>6</v>
      </c>
      <c r="L270">
        <f>_xlfn.XLOOKUP(I270,Area!$C$5:$C$20,Area!$D$5:$D$20)</f>
        <v>550000</v>
      </c>
      <c r="M270" t="str">
        <f t="shared" ca="1" si="28"/>
        <v>Transferencia</v>
      </c>
      <c r="N270">
        <f t="shared" ca="1" si="29"/>
        <v>3300000</v>
      </c>
    </row>
    <row r="271" spans="1:14" x14ac:dyDescent="0.3">
      <c r="A271" s="1">
        <v>45365</v>
      </c>
      <c r="B271">
        <f t="shared" si="24"/>
        <v>2024</v>
      </c>
      <c r="C271" t="str">
        <f t="shared" si="25"/>
        <v>MAR</v>
      </c>
      <c r="D271" t="s">
        <v>49</v>
      </c>
      <c r="E271" t="s">
        <v>5</v>
      </c>
      <c r="F271" cm="1">
        <f t="array" ref="F271:G271">TRANSPOSE(VLOOKUP(E271,Colaborador2!$B$4:$D$11,{2;3},0))</f>
        <v>11239909</v>
      </c>
      <c r="G271" s="1">
        <v>32649</v>
      </c>
      <c r="H271" s="3">
        <f t="shared" ca="1" si="26"/>
        <v>35</v>
      </c>
      <c r="I271" t="s">
        <v>33</v>
      </c>
      <c r="J271" t="str">
        <f>_xlfn.XLOOKUP(I271,Area!$C$5:$C$20,Area!$B$5:$B$20)</f>
        <v>Muebles</v>
      </c>
      <c r="K271">
        <f t="shared" ca="1" si="27"/>
        <v>7</v>
      </c>
      <c r="L271">
        <f>_xlfn.XLOOKUP(I271,Area!$C$5:$C$20,Area!$D$5:$D$20)</f>
        <v>2300000</v>
      </c>
      <c r="M271" t="str">
        <f t="shared" ca="1" si="28"/>
        <v>Efectivo</v>
      </c>
      <c r="N271">
        <f t="shared" ca="1" si="29"/>
        <v>16100000</v>
      </c>
    </row>
    <row r="272" spans="1:14" x14ac:dyDescent="0.3">
      <c r="A272" s="1">
        <v>45366</v>
      </c>
      <c r="B272">
        <f t="shared" si="24"/>
        <v>2024</v>
      </c>
      <c r="C272" t="str">
        <f t="shared" si="25"/>
        <v>MAR</v>
      </c>
      <c r="D272" t="s">
        <v>49</v>
      </c>
      <c r="E272" t="s">
        <v>67</v>
      </c>
      <c r="F272" cm="1">
        <f t="array" ref="F272:G272">TRANSPOSE(VLOOKUP(E272,Colaborador2!$B$4:$D$11,{2;3},0))</f>
        <v>11092256</v>
      </c>
      <c r="G272" s="1">
        <v>33649</v>
      </c>
      <c r="H272" s="3">
        <f t="shared" ca="1" si="26"/>
        <v>32</v>
      </c>
      <c r="I272" t="s">
        <v>34</v>
      </c>
      <c r="J272" t="str">
        <f>_xlfn.XLOOKUP(I272,Area!$C$5:$C$20,Area!$B$5:$B$20)</f>
        <v>Muebles</v>
      </c>
      <c r="K272">
        <f t="shared" ca="1" si="27"/>
        <v>7</v>
      </c>
      <c r="L272">
        <f>_xlfn.XLOOKUP(I272,Area!$C$5:$C$20,Area!$D$5:$D$20)</f>
        <v>3200000</v>
      </c>
      <c r="M272" t="str">
        <f t="shared" ca="1" si="28"/>
        <v>Credito</v>
      </c>
      <c r="N272">
        <f t="shared" ca="1" si="29"/>
        <v>22400000</v>
      </c>
    </row>
    <row r="273" spans="1:14" x14ac:dyDescent="0.3">
      <c r="A273" s="1">
        <v>45366</v>
      </c>
      <c r="B273">
        <f t="shared" si="24"/>
        <v>2024</v>
      </c>
      <c r="C273" t="str">
        <f t="shared" si="25"/>
        <v>MAR</v>
      </c>
      <c r="D273" t="s">
        <v>49</v>
      </c>
      <c r="E273" t="s">
        <v>3</v>
      </c>
      <c r="F273" cm="1">
        <f t="array" ref="F273:G273">TRANSPOSE(VLOOKUP(E273,Colaborador2!$B$4:$D$11,{2;3},0))</f>
        <v>10134809</v>
      </c>
      <c r="G273" s="1">
        <v>34649</v>
      </c>
      <c r="H273" s="3">
        <f t="shared" ca="1" si="26"/>
        <v>30</v>
      </c>
      <c r="I273" t="s">
        <v>35</v>
      </c>
      <c r="J273" t="str">
        <f>_xlfn.XLOOKUP(I273,Area!$C$5:$C$20,Area!$B$5:$B$20)</f>
        <v>Muebles</v>
      </c>
      <c r="K273">
        <f t="shared" ca="1" si="27"/>
        <v>4</v>
      </c>
      <c r="L273">
        <f>_xlfn.XLOOKUP(I273,Area!$C$5:$C$20,Area!$D$5:$D$20)</f>
        <v>1500000</v>
      </c>
      <c r="M273" t="str">
        <f t="shared" ca="1" si="28"/>
        <v>Efectivo</v>
      </c>
      <c r="N273">
        <f t="shared" ca="1" si="29"/>
        <v>6000000</v>
      </c>
    </row>
    <row r="274" spans="1:14" x14ac:dyDescent="0.3">
      <c r="A274" s="1">
        <v>45366</v>
      </c>
      <c r="B274">
        <f t="shared" si="24"/>
        <v>2024</v>
      </c>
      <c r="C274" t="str">
        <f t="shared" si="25"/>
        <v>MAR</v>
      </c>
      <c r="D274" t="s">
        <v>50</v>
      </c>
      <c r="E274" t="s">
        <v>66</v>
      </c>
      <c r="F274" cm="1">
        <f t="array" ref="F274:G274">TRANSPOSE(VLOOKUP(E274,Colaborador2!$B$4:$D$11,{2;3},0))</f>
        <v>11943522</v>
      </c>
      <c r="G274" s="1">
        <v>27649</v>
      </c>
      <c r="H274" s="3">
        <f t="shared" ca="1" si="26"/>
        <v>49</v>
      </c>
      <c r="I274" t="s">
        <v>18</v>
      </c>
      <c r="J274" t="str">
        <f>_xlfn.XLOOKUP(I274,Area!$C$5:$C$20,Area!$B$5:$B$20)</f>
        <v>Tecnología</v>
      </c>
      <c r="K274">
        <f t="shared" ca="1" si="27"/>
        <v>6</v>
      </c>
      <c r="L274">
        <f>_xlfn.XLOOKUP(I274,Area!$C$5:$C$20,Area!$D$5:$D$20)</f>
        <v>2000000</v>
      </c>
      <c r="M274" t="str">
        <f t="shared" ca="1" si="28"/>
        <v>Credito</v>
      </c>
      <c r="N274">
        <f t="shared" ca="1" si="29"/>
        <v>12000000</v>
      </c>
    </row>
    <row r="275" spans="1:14" x14ac:dyDescent="0.3">
      <c r="A275" s="1">
        <v>45366</v>
      </c>
      <c r="B275">
        <f t="shared" si="24"/>
        <v>2024</v>
      </c>
      <c r="C275" t="str">
        <f t="shared" si="25"/>
        <v>MAR</v>
      </c>
      <c r="D275" t="s">
        <v>50</v>
      </c>
      <c r="E275" t="s">
        <v>4</v>
      </c>
      <c r="F275" cm="1">
        <f t="array" ref="F275:G275">TRANSPOSE(VLOOKUP(E275,Colaborador2!$B$4:$D$11,{2;3},0))</f>
        <v>10086615</v>
      </c>
      <c r="G275" s="1">
        <v>28649</v>
      </c>
      <c r="H275" s="3">
        <f t="shared" ca="1" si="26"/>
        <v>46</v>
      </c>
      <c r="I275" t="s">
        <v>19</v>
      </c>
      <c r="J275" t="str">
        <f>_xlfn.XLOOKUP(I275,Area!$C$5:$C$20,Area!$B$5:$B$20)</f>
        <v>Tecnología</v>
      </c>
      <c r="K275">
        <f t="shared" ca="1" si="27"/>
        <v>4</v>
      </c>
      <c r="L275">
        <f>_xlfn.XLOOKUP(I275,Area!$C$5:$C$20,Area!$D$5:$D$20)</f>
        <v>4000000</v>
      </c>
      <c r="M275" t="str">
        <f t="shared" ca="1" si="28"/>
        <v>Credito</v>
      </c>
      <c r="N275">
        <f t="shared" ca="1" si="29"/>
        <v>16000000</v>
      </c>
    </row>
    <row r="276" spans="1:14" x14ac:dyDescent="0.3">
      <c r="A276" s="1">
        <v>45366</v>
      </c>
      <c r="B276">
        <f t="shared" si="24"/>
        <v>2024</v>
      </c>
      <c r="C276" t="str">
        <f t="shared" si="25"/>
        <v>MAR</v>
      </c>
      <c r="D276" t="s">
        <v>49</v>
      </c>
      <c r="E276" t="s">
        <v>2</v>
      </c>
      <c r="F276" cm="1">
        <f t="array" ref="F276:G276">TRANSPOSE(VLOOKUP(E276,Colaborador2!$B$4:$D$11,{2;3},0))</f>
        <v>11186573</v>
      </c>
      <c r="G276" s="1">
        <v>29649</v>
      </c>
      <c r="H276" s="3">
        <f t="shared" ca="1" si="26"/>
        <v>43</v>
      </c>
      <c r="I276" t="s">
        <v>20</v>
      </c>
      <c r="J276" t="str">
        <f>_xlfn.XLOOKUP(I276,Area!$C$5:$C$20,Area!$B$5:$B$20)</f>
        <v>Tecnología</v>
      </c>
      <c r="K276">
        <f t="shared" ca="1" si="27"/>
        <v>2</v>
      </c>
      <c r="L276">
        <f>_xlfn.XLOOKUP(I276,Area!$C$5:$C$20,Area!$D$5:$D$20)</f>
        <v>800000</v>
      </c>
      <c r="M276" t="str">
        <f t="shared" ca="1" si="28"/>
        <v>Credito</v>
      </c>
      <c r="N276">
        <f t="shared" ca="1" si="29"/>
        <v>1600000</v>
      </c>
    </row>
    <row r="277" spans="1:14" x14ac:dyDescent="0.3">
      <c r="A277" s="1">
        <v>45369</v>
      </c>
      <c r="B277">
        <f t="shared" si="24"/>
        <v>2024</v>
      </c>
      <c r="C277" t="str">
        <f t="shared" si="25"/>
        <v>MAR</v>
      </c>
      <c r="D277" t="s">
        <v>68</v>
      </c>
      <c r="E277" t="s">
        <v>10</v>
      </c>
      <c r="F277" cm="1">
        <f t="array" ref="F277:G277">TRANSPOSE(VLOOKUP(E277,Colaborador2!$B$4:$D$11,{2;3},0))</f>
        <v>10862722</v>
      </c>
      <c r="G277" s="1">
        <v>30649</v>
      </c>
      <c r="H277" s="3">
        <f t="shared" ca="1" si="26"/>
        <v>41</v>
      </c>
      <c r="I277" t="s">
        <v>21</v>
      </c>
      <c r="J277" t="str">
        <f>_xlfn.XLOOKUP(I277,Area!$C$5:$C$20,Area!$B$5:$B$20)</f>
        <v>Tecnología</v>
      </c>
      <c r="K277">
        <f t="shared" ca="1" si="27"/>
        <v>4</v>
      </c>
      <c r="L277">
        <f>_xlfn.XLOOKUP(I277,Area!$C$5:$C$20,Area!$D$5:$D$20)</f>
        <v>600000</v>
      </c>
      <c r="M277" t="str">
        <f t="shared" ca="1" si="28"/>
        <v>Efectivo</v>
      </c>
      <c r="N277">
        <f t="shared" ca="1" si="29"/>
        <v>2400000</v>
      </c>
    </row>
    <row r="278" spans="1:14" x14ac:dyDescent="0.3">
      <c r="A278" s="1">
        <v>45369</v>
      </c>
      <c r="B278">
        <f t="shared" si="24"/>
        <v>2024</v>
      </c>
      <c r="C278" t="str">
        <f t="shared" si="25"/>
        <v>MAR</v>
      </c>
      <c r="D278" t="s">
        <v>50</v>
      </c>
      <c r="E278" t="s">
        <v>8</v>
      </c>
      <c r="F278" cm="1">
        <f t="array" ref="F278:G278">TRANSPOSE(VLOOKUP(E278,Colaborador2!$B$4:$D$11,{2;3},0))</f>
        <v>10394891</v>
      </c>
      <c r="G278" s="1">
        <v>31649</v>
      </c>
      <c r="H278" s="3">
        <f t="shared" ca="1" si="26"/>
        <v>38</v>
      </c>
      <c r="I278" t="s">
        <v>22</v>
      </c>
      <c r="J278" t="str">
        <f>_xlfn.XLOOKUP(I278,Area!$C$5:$C$20,Area!$B$5:$B$20)</f>
        <v>Tecnología</v>
      </c>
      <c r="K278">
        <f t="shared" ca="1" si="27"/>
        <v>3</v>
      </c>
      <c r="L278">
        <f>_xlfn.XLOOKUP(I278,Area!$C$5:$C$20,Area!$D$5:$D$20)</f>
        <v>500000</v>
      </c>
      <c r="M278" t="str">
        <f t="shared" ca="1" si="28"/>
        <v>Transferencia</v>
      </c>
      <c r="N278">
        <f t="shared" ca="1" si="29"/>
        <v>1500000</v>
      </c>
    </row>
    <row r="279" spans="1:14" x14ac:dyDescent="0.3">
      <c r="A279" s="1">
        <v>45369</v>
      </c>
      <c r="B279">
        <f t="shared" si="24"/>
        <v>2024</v>
      </c>
      <c r="C279" t="str">
        <f t="shared" si="25"/>
        <v>MAR</v>
      </c>
      <c r="D279" t="s">
        <v>49</v>
      </c>
      <c r="E279" t="s">
        <v>5</v>
      </c>
      <c r="F279" cm="1">
        <f t="array" ref="F279:G279">TRANSPOSE(VLOOKUP(E279,Colaborador2!$B$4:$D$11,{2;3},0))</f>
        <v>11239909</v>
      </c>
      <c r="G279" s="1">
        <v>32649</v>
      </c>
      <c r="H279" s="3">
        <f t="shared" ca="1" si="26"/>
        <v>35</v>
      </c>
      <c r="I279" t="s">
        <v>24</v>
      </c>
      <c r="J279" t="str">
        <f>_xlfn.XLOOKUP(I279,Area!$C$5:$C$20,Area!$B$5:$B$20)</f>
        <v>Textil</v>
      </c>
      <c r="K279">
        <f t="shared" ca="1" si="27"/>
        <v>3</v>
      </c>
      <c r="L279">
        <f>_xlfn.XLOOKUP(I279,Area!$C$5:$C$20,Area!$D$5:$D$20)</f>
        <v>100000</v>
      </c>
      <c r="M279" t="str">
        <f t="shared" ca="1" si="28"/>
        <v>Efectivo</v>
      </c>
      <c r="N279">
        <f t="shared" ca="1" si="29"/>
        <v>300000</v>
      </c>
    </row>
    <row r="280" spans="1:14" x14ac:dyDescent="0.3">
      <c r="A280" s="1">
        <v>45369</v>
      </c>
      <c r="B280">
        <f t="shared" si="24"/>
        <v>2024</v>
      </c>
      <c r="C280" t="str">
        <f t="shared" si="25"/>
        <v>MAR</v>
      </c>
      <c r="D280" t="s">
        <v>50</v>
      </c>
      <c r="E280" t="s">
        <v>67</v>
      </c>
      <c r="F280" cm="1">
        <f t="array" ref="F280:G280">TRANSPOSE(VLOOKUP(E280,Colaborador2!$B$4:$D$11,{2;3},0))</f>
        <v>11092256</v>
      </c>
      <c r="G280" s="1">
        <v>33649</v>
      </c>
      <c r="H280" s="3">
        <f t="shared" ca="1" si="26"/>
        <v>32</v>
      </c>
      <c r="I280" t="s">
        <v>25</v>
      </c>
      <c r="J280" t="str">
        <f>_xlfn.XLOOKUP(I280,Area!$C$5:$C$20,Area!$B$5:$B$20)</f>
        <v>Textil</v>
      </c>
      <c r="K280">
        <f t="shared" ca="1" si="27"/>
        <v>8</v>
      </c>
      <c r="L280">
        <f>_xlfn.XLOOKUP(I280,Area!$C$5:$C$20,Area!$D$5:$D$20)</f>
        <v>250000</v>
      </c>
      <c r="M280" t="str">
        <f t="shared" ca="1" si="28"/>
        <v>Efectivo</v>
      </c>
      <c r="N280">
        <f t="shared" ca="1" si="29"/>
        <v>2000000</v>
      </c>
    </row>
    <row r="281" spans="1:14" x14ac:dyDescent="0.3">
      <c r="A281" s="1">
        <v>45369</v>
      </c>
      <c r="B281">
        <f t="shared" si="24"/>
        <v>2024</v>
      </c>
      <c r="C281" t="str">
        <f t="shared" si="25"/>
        <v>MAR</v>
      </c>
      <c r="D281" t="s">
        <v>50</v>
      </c>
      <c r="E281" t="s">
        <v>3</v>
      </c>
      <c r="F281" cm="1">
        <f t="array" ref="F281:G281">TRANSPOSE(VLOOKUP(E281,Colaborador2!$B$4:$D$11,{2;3},0))</f>
        <v>10134809</v>
      </c>
      <c r="G281" s="1">
        <v>34649</v>
      </c>
      <c r="H281" s="3">
        <f t="shared" ca="1" si="26"/>
        <v>30</v>
      </c>
      <c r="I281" t="s">
        <v>26</v>
      </c>
      <c r="J281" t="str">
        <f>_xlfn.XLOOKUP(I281,Area!$C$5:$C$20,Area!$B$5:$B$20)</f>
        <v>Textil</v>
      </c>
      <c r="K281">
        <f t="shared" ca="1" si="27"/>
        <v>7</v>
      </c>
      <c r="L281">
        <f>_xlfn.XLOOKUP(I281,Area!$C$5:$C$20,Area!$D$5:$D$20)</f>
        <v>500000</v>
      </c>
      <c r="M281" t="str">
        <f t="shared" ca="1" si="28"/>
        <v>Efectivo</v>
      </c>
      <c r="N281">
        <f t="shared" ca="1" si="29"/>
        <v>3500000</v>
      </c>
    </row>
    <row r="282" spans="1:14" x14ac:dyDescent="0.3">
      <c r="A282" s="1">
        <v>45370</v>
      </c>
      <c r="B282">
        <f t="shared" si="24"/>
        <v>2024</v>
      </c>
      <c r="C282" t="str">
        <f t="shared" si="25"/>
        <v>MAR</v>
      </c>
      <c r="D282" t="s">
        <v>50</v>
      </c>
      <c r="E282" t="s">
        <v>66</v>
      </c>
      <c r="F282" cm="1">
        <f t="array" ref="F282:G282">TRANSPOSE(VLOOKUP(E282,Colaborador2!$B$4:$D$11,{2;3},0))</f>
        <v>11943522</v>
      </c>
      <c r="G282" s="1">
        <v>27649</v>
      </c>
      <c r="H282" s="3">
        <f t="shared" ca="1" si="26"/>
        <v>49</v>
      </c>
      <c r="I282" t="s">
        <v>27</v>
      </c>
      <c r="J282" t="str">
        <f>_xlfn.XLOOKUP(I282,Area!$C$5:$C$20,Area!$B$5:$B$20)</f>
        <v>Textil</v>
      </c>
      <c r="K282">
        <f t="shared" ca="1" si="27"/>
        <v>2</v>
      </c>
      <c r="L282">
        <f>_xlfn.XLOOKUP(I282,Area!$C$5:$C$20,Area!$D$5:$D$20)</f>
        <v>180000</v>
      </c>
      <c r="M282" t="str">
        <f t="shared" ca="1" si="28"/>
        <v>Credito</v>
      </c>
      <c r="N282">
        <f t="shared" ca="1" si="29"/>
        <v>360000</v>
      </c>
    </row>
    <row r="283" spans="1:14" x14ac:dyDescent="0.3">
      <c r="A283" s="1">
        <v>45370</v>
      </c>
      <c r="B283">
        <f t="shared" si="24"/>
        <v>2024</v>
      </c>
      <c r="C283" t="str">
        <f t="shared" si="25"/>
        <v>MAR</v>
      </c>
      <c r="D283" t="s">
        <v>68</v>
      </c>
      <c r="E283" t="s">
        <v>4</v>
      </c>
      <c r="F283" cm="1">
        <f t="array" ref="F283:G283">TRANSPOSE(VLOOKUP(E283,Colaborador2!$B$4:$D$11,{2;3},0))</f>
        <v>10086615</v>
      </c>
      <c r="G283" s="1">
        <v>28649</v>
      </c>
      <c r="H283" s="3">
        <f t="shared" ca="1" si="26"/>
        <v>46</v>
      </c>
      <c r="I283" t="s">
        <v>28</v>
      </c>
      <c r="J283" t="str">
        <f>_xlfn.XLOOKUP(I283,Area!$C$5:$C$20,Area!$B$5:$B$20)</f>
        <v>Textil</v>
      </c>
      <c r="K283">
        <f t="shared" ca="1" si="27"/>
        <v>4</v>
      </c>
      <c r="L283">
        <f>_xlfn.XLOOKUP(I283,Area!$C$5:$C$20,Area!$D$5:$D$20)</f>
        <v>80000</v>
      </c>
      <c r="M283" t="str">
        <f t="shared" ca="1" si="28"/>
        <v>Transferencia</v>
      </c>
      <c r="N283">
        <f t="shared" ca="1" si="29"/>
        <v>320000</v>
      </c>
    </row>
    <row r="284" spans="1:14" x14ac:dyDescent="0.3">
      <c r="A284" s="1">
        <v>45370</v>
      </c>
      <c r="B284">
        <f t="shared" si="24"/>
        <v>2024</v>
      </c>
      <c r="C284" t="str">
        <f t="shared" si="25"/>
        <v>MAR</v>
      </c>
      <c r="D284" t="s">
        <v>49</v>
      </c>
      <c r="E284" t="s">
        <v>2</v>
      </c>
      <c r="F284" cm="1">
        <f t="array" ref="F284:G284">TRANSPOSE(VLOOKUP(E284,Colaborador2!$B$4:$D$11,{2;3},0))</f>
        <v>11186573</v>
      </c>
      <c r="G284" s="1">
        <v>29649</v>
      </c>
      <c r="H284" s="3">
        <f t="shared" ca="1" si="26"/>
        <v>43</v>
      </c>
      <c r="I284" t="s">
        <v>30</v>
      </c>
      <c r="J284" t="str">
        <f>_xlfn.XLOOKUP(I284,Area!$C$5:$C$20,Area!$B$5:$B$20)</f>
        <v>Muebles</v>
      </c>
      <c r="K284">
        <f t="shared" ca="1" si="27"/>
        <v>5</v>
      </c>
      <c r="L284">
        <f>_xlfn.XLOOKUP(I284,Area!$C$5:$C$20,Area!$D$5:$D$20)</f>
        <v>600000</v>
      </c>
      <c r="M284" t="str">
        <f t="shared" ca="1" si="28"/>
        <v>Credito</v>
      </c>
      <c r="N284">
        <f t="shared" ca="1" si="29"/>
        <v>3000000</v>
      </c>
    </row>
    <row r="285" spans="1:14" x14ac:dyDescent="0.3">
      <c r="A285" s="1">
        <v>45370</v>
      </c>
      <c r="B285">
        <f t="shared" si="24"/>
        <v>2024</v>
      </c>
      <c r="C285" t="str">
        <f t="shared" si="25"/>
        <v>MAR</v>
      </c>
      <c r="D285" t="s">
        <v>68</v>
      </c>
      <c r="E285" t="s">
        <v>10</v>
      </c>
      <c r="F285" cm="1">
        <f t="array" ref="F285:G285">TRANSPOSE(VLOOKUP(E285,Colaborador2!$B$4:$D$11,{2;3},0))</f>
        <v>10862722</v>
      </c>
      <c r="G285" s="1">
        <v>30649</v>
      </c>
      <c r="H285" s="3">
        <f t="shared" ca="1" si="26"/>
        <v>41</v>
      </c>
      <c r="I285" t="s">
        <v>31</v>
      </c>
      <c r="J285" t="str">
        <f>_xlfn.XLOOKUP(I285,Area!$C$5:$C$20,Area!$B$5:$B$20)</f>
        <v>Muebles</v>
      </c>
      <c r="K285">
        <f t="shared" ca="1" si="27"/>
        <v>6</v>
      </c>
      <c r="L285">
        <f>_xlfn.XLOOKUP(I285,Area!$C$5:$C$20,Area!$D$5:$D$20)</f>
        <v>200000</v>
      </c>
      <c r="M285" t="str">
        <f t="shared" ca="1" si="28"/>
        <v>Transferencia</v>
      </c>
      <c r="N285">
        <f t="shared" ca="1" si="29"/>
        <v>1200000</v>
      </c>
    </row>
    <row r="286" spans="1:14" x14ac:dyDescent="0.3">
      <c r="A286" s="1">
        <v>45370</v>
      </c>
      <c r="B286">
        <f t="shared" si="24"/>
        <v>2024</v>
      </c>
      <c r="C286" t="str">
        <f t="shared" si="25"/>
        <v>MAR</v>
      </c>
      <c r="D286" t="s">
        <v>50</v>
      </c>
      <c r="E286" t="s">
        <v>8</v>
      </c>
      <c r="F286" cm="1">
        <f t="array" ref="F286:G286">TRANSPOSE(VLOOKUP(E286,Colaborador2!$B$4:$D$11,{2;3},0))</f>
        <v>10394891</v>
      </c>
      <c r="G286" s="1">
        <v>31649</v>
      </c>
      <c r="H286" s="3">
        <f t="shared" ca="1" si="26"/>
        <v>38</v>
      </c>
      <c r="I286" t="s">
        <v>32</v>
      </c>
      <c r="J286" t="str">
        <f>_xlfn.XLOOKUP(I286,Area!$C$5:$C$20,Area!$B$5:$B$20)</f>
        <v>Muebles</v>
      </c>
      <c r="K286">
        <f t="shared" ca="1" si="27"/>
        <v>4</v>
      </c>
      <c r="L286">
        <f>_xlfn.XLOOKUP(I286,Area!$C$5:$C$20,Area!$D$5:$D$20)</f>
        <v>550000</v>
      </c>
      <c r="M286" t="str">
        <f t="shared" ca="1" si="28"/>
        <v>Efectivo</v>
      </c>
      <c r="N286">
        <f t="shared" ca="1" si="29"/>
        <v>2200000</v>
      </c>
    </row>
    <row r="287" spans="1:14" x14ac:dyDescent="0.3">
      <c r="A287" s="1">
        <v>45371</v>
      </c>
      <c r="B287">
        <f t="shared" si="24"/>
        <v>2024</v>
      </c>
      <c r="C287" t="str">
        <f t="shared" si="25"/>
        <v>MAR</v>
      </c>
      <c r="D287" t="s">
        <v>49</v>
      </c>
      <c r="E287" t="s">
        <v>5</v>
      </c>
      <c r="F287" cm="1">
        <f t="array" ref="F287:G287">TRANSPOSE(VLOOKUP(E287,Colaborador2!$B$4:$D$11,{2;3},0))</f>
        <v>11239909</v>
      </c>
      <c r="G287" s="1">
        <v>32649</v>
      </c>
      <c r="H287" s="3">
        <f t="shared" ca="1" si="26"/>
        <v>35</v>
      </c>
      <c r="I287" t="s">
        <v>33</v>
      </c>
      <c r="J287" t="str">
        <f>_xlfn.XLOOKUP(I287,Area!$C$5:$C$20,Area!$B$5:$B$20)</f>
        <v>Muebles</v>
      </c>
      <c r="K287">
        <f t="shared" ca="1" si="27"/>
        <v>3</v>
      </c>
      <c r="L287">
        <f>_xlfn.XLOOKUP(I287,Area!$C$5:$C$20,Area!$D$5:$D$20)</f>
        <v>2300000</v>
      </c>
      <c r="M287" t="str">
        <f t="shared" ca="1" si="28"/>
        <v>Transferencia</v>
      </c>
      <c r="N287">
        <f t="shared" ca="1" si="29"/>
        <v>6900000</v>
      </c>
    </row>
    <row r="288" spans="1:14" x14ac:dyDescent="0.3">
      <c r="A288" s="1">
        <v>45371</v>
      </c>
      <c r="B288">
        <f t="shared" si="24"/>
        <v>2024</v>
      </c>
      <c r="C288" t="str">
        <f t="shared" si="25"/>
        <v>MAR</v>
      </c>
      <c r="D288" t="s">
        <v>50</v>
      </c>
      <c r="E288" t="s">
        <v>67</v>
      </c>
      <c r="F288" cm="1">
        <f t="array" ref="F288:G288">TRANSPOSE(VLOOKUP(E288,Colaborador2!$B$4:$D$11,{2;3},0))</f>
        <v>11092256</v>
      </c>
      <c r="G288" s="1">
        <v>33649</v>
      </c>
      <c r="H288" s="3">
        <f t="shared" ca="1" si="26"/>
        <v>32</v>
      </c>
      <c r="I288" t="s">
        <v>34</v>
      </c>
      <c r="J288" t="str">
        <f>_xlfn.XLOOKUP(I288,Area!$C$5:$C$20,Area!$B$5:$B$20)</f>
        <v>Muebles</v>
      </c>
      <c r="K288">
        <f t="shared" ca="1" si="27"/>
        <v>3</v>
      </c>
      <c r="L288">
        <f>_xlfn.XLOOKUP(I288,Area!$C$5:$C$20,Area!$D$5:$D$20)</f>
        <v>3200000</v>
      </c>
      <c r="M288" t="str">
        <f t="shared" ca="1" si="28"/>
        <v>Credito</v>
      </c>
      <c r="N288">
        <f t="shared" ca="1" si="29"/>
        <v>9600000</v>
      </c>
    </row>
    <row r="289" spans="1:14" x14ac:dyDescent="0.3">
      <c r="A289" s="1">
        <v>45371</v>
      </c>
      <c r="B289">
        <f t="shared" si="24"/>
        <v>2024</v>
      </c>
      <c r="C289" t="str">
        <f t="shared" si="25"/>
        <v>MAR</v>
      </c>
      <c r="D289" t="s">
        <v>50</v>
      </c>
      <c r="E289" t="s">
        <v>3</v>
      </c>
      <c r="F289" cm="1">
        <f t="array" ref="F289:G289">TRANSPOSE(VLOOKUP(E289,Colaborador2!$B$4:$D$11,{2;3},0))</f>
        <v>10134809</v>
      </c>
      <c r="G289" s="1">
        <v>34649</v>
      </c>
      <c r="H289" s="3">
        <f t="shared" ca="1" si="26"/>
        <v>30</v>
      </c>
      <c r="I289" t="s">
        <v>35</v>
      </c>
      <c r="J289" t="str">
        <f>_xlfn.XLOOKUP(I289,Area!$C$5:$C$20,Area!$B$5:$B$20)</f>
        <v>Muebles</v>
      </c>
      <c r="K289">
        <f t="shared" ca="1" si="27"/>
        <v>4</v>
      </c>
      <c r="L289">
        <f>_xlfn.XLOOKUP(I289,Area!$C$5:$C$20,Area!$D$5:$D$20)</f>
        <v>1500000</v>
      </c>
      <c r="M289" t="str">
        <f t="shared" ca="1" si="28"/>
        <v>Transferencia</v>
      </c>
      <c r="N289">
        <f t="shared" ca="1" si="29"/>
        <v>6000000</v>
      </c>
    </row>
    <row r="290" spans="1:14" x14ac:dyDescent="0.3">
      <c r="A290" s="1">
        <v>45371</v>
      </c>
      <c r="B290">
        <f t="shared" si="24"/>
        <v>2024</v>
      </c>
      <c r="C290" t="str">
        <f t="shared" si="25"/>
        <v>MAR</v>
      </c>
      <c r="D290" t="s">
        <v>50</v>
      </c>
      <c r="E290" t="s">
        <v>66</v>
      </c>
      <c r="F290" cm="1">
        <f t="array" ref="F290:G290">TRANSPOSE(VLOOKUP(E290,Colaborador2!$B$4:$D$11,{2;3},0))</f>
        <v>11943522</v>
      </c>
      <c r="G290" s="1">
        <v>27649</v>
      </c>
      <c r="H290" s="3">
        <f t="shared" ca="1" si="26"/>
        <v>49</v>
      </c>
      <c r="I290" t="s">
        <v>18</v>
      </c>
      <c r="J290" t="str">
        <f>_xlfn.XLOOKUP(I290,Area!$C$5:$C$20,Area!$B$5:$B$20)</f>
        <v>Tecnología</v>
      </c>
      <c r="K290">
        <f t="shared" ca="1" si="27"/>
        <v>7</v>
      </c>
      <c r="L290">
        <f>_xlfn.XLOOKUP(I290,Area!$C$5:$C$20,Area!$D$5:$D$20)</f>
        <v>2000000</v>
      </c>
      <c r="M290" t="str">
        <f t="shared" ca="1" si="28"/>
        <v>Efectivo</v>
      </c>
      <c r="N290">
        <f t="shared" ca="1" si="29"/>
        <v>14000000</v>
      </c>
    </row>
    <row r="291" spans="1:14" x14ac:dyDescent="0.3">
      <c r="A291" s="1">
        <v>45371</v>
      </c>
      <c r="B291">
        <f t="shared" si="24"/>
        <v>2024</v>
      </c>
      <c r="C291" t="str">
        <f t="shared" si="25"/>
        <v>MAR</v>
      </c>
      <c r="D291" t="s">
        <v>68</v>
      </c>
      <c r="E291" t="s">
        <v>4</v>
      </c>
      <c r="F291" cm="1">
        <f t="array" ref="F291:G291">TRANSPOSE(VLOOKUP(E291,Colaborador2!$B$4:$D$11,{2;3},0))</f>
        <v>10086615</v>
      </c>
      <c r="G291" s="1">
        <v>28649</v>
      </c>
      <c r="H291" s="3">
        <f t="shared" ca="1" si="26"/>
        <v>46</v>
      </c>
      <c r="I291" t="s">
        <v>19</v>
      </c>
      <c r="J291" t="str">
        <f>_xlfn.XLOOKUP(I291,Area!$C$5:$C$20,Area!$B$5:$B$20)</f>
        <v>Tecnología</v>
      </c>
      <c r="K291">
        <f t="shared" ca="1" si="27"/>
        <v>6</v>
      </c>
      <c r="L291">
        <f>_xlfn.XLOOKUP(I291,Area!$C$5:$C$20,Area!$D$5:$D$20)</f>
        <v>4000000</v>
      </c>
      <c r="M291" t="str">
        <f t="shared" ca="1" si="28"/>
        <v>Efectivo</v>
      </c>
      <c r="N291">
        <f t="shared" ca="1" si="29"/>
        <v>24000000</v>
      </c>
    </row>
    <row r="292" spans="1:14" x14ac:dyDescent="0.3">
      <c r="A292" s="1">
        <v>45372</v>
      </c>
      <c r="B292">
        <f t="shared" si="24"/>
        <v>2024</v>
      </c>
      <c r="C292" t="str">
        <f t="shared" si="25"/>
        <v>MAR</v>
      </c>
      <c r="D292" t="s">
        <v>49</v>
      </c>
      <c r="E292" t="s">
        <v>2</v>
      </c>
      <c r="F292" cm="1">
        <f t="array" ref="F292:G292">TRANSPOSE(VLOOKUP(E292,Colaborador2!$B$4:$D$11,{2;3},0))</f>
        <v>11186573</v>
      </c>
      <c r="G292" s="1">
        <v>29649</v>
      </c>
      <c r="H292" s="3">
        <f t="shared" ca="1" si="26"/>
        <v>43</v>
      </c>
      <c r="I292" t="s">
        <v>20</v>
      </c>
      <c r="J292" t="str">
        <f>_xlfn.XLOOKUP(I292,Area!$C$5:$C$20,Area!$B$5:$B$20)</f>
        <v>Tecnología</v>
      </c>
      <c r="K292">
        <f t="shared" ca="1" si="27"/>
        <v>5</v>
      </c>
      <c r="L292">
        <f>_xlfn.XLOOKUP(I292,Area!$C$5:$C$20,Area!$D$5:$D$20)</f>
        <v>800000</v>
      </c>
      <c r="M292" t="str">
        <f t="shared" ca="1" si="28"/>
        <v>Efectivo</v>
      </c>
      <c r="N292">
        <f t="shared" ca="1" si="29"/>
        <v>4000000</v>
      </c>
    </row>
    <row r="293" spans="1:14" x14ac:dyDescent="0.3">
      <c r="A293" s="1">
        <v>45372</v>
      </c>
      <c r="B293">
        <f t="shared" si="24"/>
        <v>2024</v>
      </c>
      <c r="C293" t="str">
        <f t="shared" si="25"/>
        <v>MAR</v>
      </c>
      <c r="D293" t="s">
        <v>50</v>
      </c>
      <c r="E293" t="s">
        <v>10</v>
      </c>
      <c r="F293" cm="1">
        <f t="array" ref="F293:G293">TRANSPOSE(VLOOKUP(E293,Colaborador2!$B$4:$D$11,{2;3},0))</f>
        <v>10862722</v>
      </c>
      <c r="G293" s="1">
        <v>30649</v>
      </c>
      <c r="H293" s="3">
        <f t="shared" ca="1" si="26"/>
        <v>41</v>
      </c>
      <c r="I293" t="s">
        <v>21</v>
      </c>
      <c r="J293" t="str">
        <f>_xlfn.XLOOKUP(I293,Area!$C$5:$C$20,Area!$B$5:$B$20)</f>
        <v>Tecnología</v>
      </c>
      <c r="K293">
        <f t="shared" ca="1" si="27"/>
        <v>4</v>
      </c>
      <c r="L293">
        <f>_xlfn.XLOOKUP(I293,Area!$C$5:$C$20,Area!$D$5:$D$20)</f>
        <v>600000</v>
      </c>
      <c r="M293" t="str">
        <f t="shared" ca="1" si="28"/>
        <v>Credito</v>
      </c>
      <c r="N293">
        <f t="shared" ca="1" si="29"/>
        <v>2400000</v>
      </c>
    </row>
    <row r="294" spans="1:14" x14ac:dyDescent="0.3">
      <c r="A294" s="1">
        <v>45372</v>
      </c>
      <c r="B294">
        <f t="shared" si="24"/>
        <v>2024</v>
      </c>
      <c r="C294" t="str">
        <f t="shared" si="25"/>
        <v>MAR</v>
      </c>
      <c r="D294" t="s">
        <v>49</v>
      </c>
      <c r="E294" t="s">
        <v>8</v>
      </c>
      <c r="F294" cm="1">
        <f t="array" ref="F294:G294">TRANSPOSE(VLOOKUP(E294,Colaborador2!$B$4:$D$11,{2;3},0))</f>
        <v>10394891</v>
      </c>
      <c r="G294" s="1">
        <v>31649</v>
      </c>
      <c r="H294" s="3">
        <f t="shared" ca="1" si="26"/>
        <v>38</v>
      </c>
      <c r="I294" t="s">
        <v>22</v>
      </c>
      <c r="J294" t="str">
        <f>_xlfn.XLOOKUP(I294,Area!$C$5:$C$20,Area!$B$5:$B$20)</f>
        <v>Tecnología</v>
      </c>
      <c r="K294">
        <f t="shared" ca="1" si="27"/>
        <v>10</v>
      </c>
      <c r="L294">
        <f>_xlfn.XLOOKUP(I294,Area!$C$5:$C$20,Area!$D$5:$D$20)</f>
        <v>500000</v>
      </c>
      <c r="M294" t="str">
        <f t="shared" ca="1" si="28"/>
        <v>Transferencia</v>
      </c>
      <c r="N294">
        <f t="shared" ca="1" si="29"/>
        <v>5000000</v>
      </c>
    </row>
    <row r="295" spans="1:14" x14ac:dyDescent="0.3">
      <c r="A295" s="1">
        <v>45372</v>
      </c>
      <c r="B295">
        <f t="shared" si="24"/>
        <v>2024</v>
      </c>
      <c r="C295" t="str">
        <f t="shared" si="25"/>
        <v>MAR</v>
      </c>
      <c r="D295" t="s">
        <v>50</v>
      </c>
      <c r="E295" t="s">
        <v>5</v>
      </c>
      <c r="F295" cm="1">
        <f t="array" ref="F295:G295">TRANSPOSE(VLOOKUP(E295,Colaborador2!$B$4:$D$11,{2;3},0))</f>
        <v>11239909</v>
      </c>
      <c r="G295" s="1">
        <v>32649</v>
      </c>
      <c r="H295" s="3">
        <f t="shared" ca="1" si="26"/>
        <v>35</v>
      </c>
      <c r="I295" t="s">
        <v>24</v>
      </c>
      <c r="J295" t="str">
        <f>_xlfn.XLOOKUP(I295,Area!$C$5:$C$20,Area!$B$5:$B$20)</f>
        <v>Textil</v>
      </c>
      <c r="K295">
        <f t="shared" ca="1" si="27"/>
        <v>8</v>
      </c>
      <c r="L295">
        <f>_xlfn.XLOOKUP(I295,Area!$C$5:$C$20,Area!$D$5:$D$20)</f>
        <v>100000</v>
      </c>
      <c r="M295" t="str">
        <f t="shared" ca="1" si="28"/>
        <v>Efectivo</v>
      </c>
      <c r="N295">
        <f t="shared" ca="1" si="29"/>
        <v>800000</v>
      </c>
    </row>
    <row r="296" spans="1:14" x14ac:dyDescent="0.3">
      <c r="A296" s="1">
        <v>45372</v>
      </c>
      <c r="B296">
        <f t="shared" si="24"/>
        <v>2024</v>
      </c>
      <c r="C296" t="str">
        <f t="shared" si="25"/>
        <v>MAR</v>
      </c>
      <c r="D296" t="s">
        <v>49</v>
      </c>
      <c r="E296" t="s">
        <v>67</v>
      </c>
      <c r="F296" cm="1">
        <f t="array" ref="F296:G296">TRANSPOSE(VLOOKUP(E296,Colaborador2!$B$4:$D$11,{2;3},0))</f>
        <v>11092256</v>
      </c>
      <c r="G296" s="1">
        <v>33649</v>
      </c>
      <c r="H296" s="3">
        <f t="shared" ca="1" si="26"/>
        <v>32</v>
      </c>
      <c r="I296" t="s">
        <v>25</v>
      </c>
      <c r="J296" t="str">
        <f>_xlfn.XLOOKUP(I296,Area!$C$5:$C$20,Area!$B$5:$B$20)</f>
        <v>Textil</v>
      </c>
      <c r="K296">
        <f t="shared" ca="1" si="27"/>
        <v>2</v>
      </c>
      <c r="L296">
        <f>_xlfn.XLOOKUP(I296,Area!$C$5:$C$20,Area!$D$5:$D$20)</f>
        <v>250000</v>
      </c>
      <c r="M296" t="str">
        <f t="shared" ca="1" si="28"/>
        <v>Transferencia</v>
      </c>
      <c r="N296">
        <f t="shared" ca="1" si="29"/>
        <v>500000</v>
      </c>
    </row>
    <row r="297" spans="1:14" x14ac:dyDescent="0.3">
      <c r="A297" s="1">
        <v>45373</v>
      </c>
      <c r="B297">
        <f t="shared" si="24"/>
        <v>2024</v>
      </c>
      <c r="C297" t="str">
        <f t="shared" si="25"/>
        <v>MAR</v>
      </c>
      <c r="D297" t="s">
        <v>50</v>
      </c>
      <c r="E297" t="s">
        <v>3</v>
      </c>
      <c r="F297" cm="1">
        <f t="array" ref="F297:G297">TRANSPOSE(VLOOKUP(E297,Colaborador2!$B$4:$D$11,{2;3},0))</f>
        <v>10134809</v>
      </c>
      <c r="G297" s="1">
        <v>34649</v>
      </c>
      <c r="H297" s="3">
        <f t="shared" ca="1" si="26"/>
        <v>30</v>
      </c>
      <c r="I297" t="s">
        <v>26</v>
      </c>
      <c r="J297" t="str">
        <f>_xlfn.XLOOKUP(I297,Area!$C$5:$C$20,Area!$B$5:$B$20)</f>
        <v>Textil</v>
      </c>
      <c r="K297">
        <f t="shared" ca="1" si="27"/>
        <v>6</v>
      </c>
      <c r="L297">
        <f>_xlfn.XLOOKUP(I297,Area!$C$5:$C$20,Area!$D$5:$D$20)</f>
        <v>500000</v>
      </c>
      <c r="M297" t="str">
        <f t="shared" ca="1" si="28"/>
        <v>Efectivo</v>
      </c>
      <c r="N297">
        <f t="shared" ca="1" si="29"/>
        <v>3000000</v>
      </c>
    </row>
    <row r="298" spans="1:14" x14ac:dyDescent="0.3">
      <c r="A298" s="1">
        <v>45373</v>
      </c>
      <c r="B298">
        <f t="shared" si="24"/>
        <v>2024</v>
      </c>
      <c r="C298" t="str">
        <f t="shared" si="25"/>
        <v>MAR</v>
      </c>
      <c r="D298" t="s">
        <v>68</v>
      </c>
      <c r="E298" t="s">
        <v>66</v>
      </c>
      <c r="F298" cm="1">
        <f t="array" ref="F298:G298">TRANSPOSE(VLOOKUP(E298,Colaborador2!$B$4:$D$11,{2;3},0))</f>
        <v>11943522</v>
      </c>
      <c r="G298" s="1">
        <v>27649</v>
      </c>
      <c r="H298" s="3">
        <f t="shared" ca="1" si="26"/>
        <v>49</v>
      </c>
      <c r="I298" t="s">
        <v>27</v>
      </c>
      <c r="J298" t="str">
        <f>_xlfn.XLOOKUP(I298,Area!$C$5:$C$20,Area!$B$5:$B$20)</f>
        <v>Textil</v>
      </c>
      <c r="K298">
        <f t="shared" ca="1" si="27"/>
        <v>8</v>
      </c>
      <c r="L298">
        <f>_xlfn.XLOOKUP(I298,Area!$C$5:$C$20,Area!$D$5:$D$20)</f>
        <v>180000</v>
      </c>
      <c r="M298" t="str">
        <f t="shared" ca="1" si="28"/>
        <v>Efectivo</v>
      </c>
      <c r="N298">
        <f t="shared" ca="1" si="29"/>
        <v>1440000</v>
      </c>
    </row>
    <row r="299" spans="1:14" x14ac:dyDescent="0.3">
      <c r="A299" s="1">
        <v>45373</v>
      </c>
      <c r="B299">
        <f t="shared" si="24"/>
        <v>2024</v>
      </c>
      <c r="C299" t="str">
        <f t="shared" si="25"/>
        <v>MAR</v>
      </c>
      <c r="D299" t="s">
        <v>49</v>
      </c>
      <c r="E299" t="s">
        <v>4</v>
      </c>
      <c r="F299" cm="1">
        <f t="array" ref="F299:G299">TRANSPOSE(VLOOKUP(E299,Colaborador2!$B$4:$D$11,{2;3},0))</f>
        <v>10086615</v>
      </c>
      <c r="G299" s="1">
        <v>28649</v>
      </c>
      <c r="H299" s="3">
        <f t="shared" ca="1" si="26"/>
        <v>46</v>
      </c>
      <c r="I299" t="s">
        <v>28</v>
      </c>
      <c r="J299" t="str">
        <f>_xlfn.XLOOKUP(I299,Area!$C$5:$C$20,Area!$B$5:$B$20)</f>
        <v>Textil</v>
      </c>
      <c r="K299">
        <f t="shared" ca="1" si="27"/>
        <v>10</v>
      </c>
      <c r="L299">
        <f>_xlfn.XLOOKUP(I299,Area!$C$5:$C$20,Area!$D$5:$D$20)</f>
        <v>80000</v>
      </c>
      <c r="M299" t="str">
        <f t="shared" ca="1" si="28"/>
        <v>Transferencia</v>
      </c>
      <c r="N299">
        <f t="shared" ca="1" si="29"/>
        <v>800000</v>
      </c>
    </row>
    <row r="300" spans="1:14" x14ac:dyDescent="0.3">
      <c r="A300" s="1">
        <v>45373</v>
      </c>
      <c r="B300">
        <f t="shared" si="24"/>
        <v>2024</v>
      </c>
      <c r="C300" t="str">
        <f t="shared" si="25"/>
        <v>MAR</v>
      </c>
      <c r="D300" t="s">
        <v>49</v>
      </c>
      <c r="E300" t="s">
        <v>2</v>
      </c>
      <c r="F300" cm="1">
        <f t="array" ref="F300:G300">TRANSPOSE(VLOOKUP(E300,Colaborador2!$B$4:$D$11,{2;3},0))</f>
        <v>11186573</v>
      </c>
      <c r="G300" s="1">
        <v>29649</v>
      </c>
      <c r="H300" s="3">
        <f t="shared" ca="1" si="26"/>
        <v>43</v>
      </c>
      <c r="I300" t="s">
        <v>30</v>
      </c>
      <c r="J300" t="str">
        <f>_xlfn.XLOOKUP(I300,Area!$C$5:$C$20,Area!$B$5:$B$20)</f>
        <v>Muebles</v>
      </c>
      <c r="K300">
        <f t="shared" ca="1" si="27"/>
        <v>3</v>
      </c>
      <c r="L300">
        <f>_xlfn.XLOOKUP(I300,Area!$C$5:$C$20,Area!$D$5:$D$20)</f>
        <v>600000</v>
      </c>
      <c r="M300" t="str">
        <f t="shared" ca="1" si="28"/>
        <v>Efectivo</v>
      </c>
      <c r="N300">
        <f t="shared" ca="1" si="29"/>
        <v>1800000</v>
      </c>
    </row>
    <row r="301" spans="1:14" x14ac:dyDescent="0.3">
      <c r="A301" s="1">
        <v>45373</v>
      </c>
      <c r="B301">
        <f t="shared" si="24"/>
        <v>2024</v>
      </c>
      <c r="C301" t="str">
        <f t="shared" si="25"/>
        <v>MAR</v>
      </c>
      <c r="D301" t="s">
        <v>50</v>
      </c>
      <c r="E301" t="s">
        <v>10</v>
      </c>
      <c r="F301" cm="1">
        <f t="array" ref="F301:G301">TRANSPOSE(VLOOKUP(E301,Colaborador2!$B$4:$D$11,{2;3},0))</f>
        <v>10862722</v>
      </c>
      <c r="G301" s="1">
        <v>30649</v>
      </c>
      <c r="H301" s="3">
        <f t="shared" ca="1" si="26"/>
        <v>41</v>
      </c>
      <c r="I301" t="s">
        <v>31</v>
      </c>
      <c r="J301" t="str">
        <f>_xlfn.XLOOKUP(I301,Area!$C$5:$C$20,Area!$B$5:$B$20)</f>
        <v>Muebles</v>
      </c>
      <c r="K301">
        <f t="shared" ca="1" si="27"/>
        <v>5</v>
      </c>
      <c r="L301">
        <f>_xlfn.XLOOKUP(I301,Area!$C$5:$C$20,Area!$D$5:$D$20)</f>
        <v>200000</v>
      </c>
      <c r="M301" t="str">
        <f t="shared" ca="1" si="28"/>
        <v>Credito</v>
      </c>
      <c r="N301">
        <f t="shared" ca="1" si="29"/>
        <v>1000000</v>
      </c>
    </row>
    <row r="302" spans="1:14" x14ac:dyDescent="0.3">
      <c r="A302" s="1">
        <v>45376</v>
      </c>
      <c r="B302">
        <f t="shared" si="24"/>
        <v>2024</v>
      </c>
      <c r="C302" t="str">
        <f t="shared" si="25"/>
        <v>MAR</v>
      </c>
      <c r="D302" t="s">
        <v>50</v>
      </c>
      <c r="E302" t="s">
        <v>8</v>
      </c>
      <c r="F302" cm="1">
        <f t="array" ref="F302:G302">TRANSPOSE(VLOOKUP(E302,Colaborador2!$B$4:$D$11,{2;3},0))</f>
        <v>10394891</v>
      </c>
      <c r="G302" s="1">
        <v>31649</v>
      </c>
      <c r="H302" s="3">
        <f t="shared" ca="1" si="26"/>
        <v>38</v>
      </c>
      <c r="I302" t="s">
        <v>32</v>
      </c>
      <c r="J302" t="str">
        <f>_xlfn.XLOOKUP(I302,Area!$C$5:$C$20,Area!$B$5:$B$20)</f>
        <v>Muebles</v>
      </c>
      <c r="K302">
        <f t="shared" ca="1" si="27"/>
        <v>6</v>
      </c>
      <c r="L302">
        <f>_xlfn.XLOOKUP(I302,Area!$C$5:$C$20,Area!$D$5:$D$20)</f>
        <v>550000</v>
      </c>
      <c r="M302" t="str">
        <f t="shared" ca="1" si="28"/>
        <v>Efectivo</v>
      </c>
      <c r="N302">
        <f t="shared" ca="1" si="29"/>
        <v>3300000</v>
      </c>
    </row>
    <row r="303" spans="1:14" x14ac:dyDescent="0.3">
      <c r="A303" s="1">
        <v>45376</v>
      </c>
      <c r="B303">
        <f t="shared" si="24"/>
        <v>2024</v>
      </c>
      <c r="C303" t="str">
        <f t="shared" si="25"/>
        <v>MAR</v>
      </c>
      <c r="D303" t="s">
        <v>68</v>
      </c>
      <c r="E303" t="s">
        <v>5</v>
      </c>
      <c r="F303" cm="1">
        <f t="array" ref="F303:G303">TRANSPOSE(VLOOKUP(E303,Colaborador2!$B$4:$D$11,{2;3},0))</f>
        <v>11239909</v>
      </c>
      <c r="G303" s="1">
        <v>32649</v>
      </c>
      <c r="H303" s="3">
        <f t="shared" ca="1" si="26"/>
        <v>35</v>
      </c>
      <c r="I303" t="s">
        <v>33</v>
      </c>
      <c r="J303" t="str">
        <f>_xlfn.XLOOKUP(I303,Area!$C$5:$C$20,Area!$B$5:$B$20)</f>
        <v>Muebles</v>
      </c>
      <c r="K303">
        <f t="shared" ca="1" si="27"/>
        <v>4</v>
      </c>
      <c r="L303">
        <f>_xlfn.XLOOKUP(I303,Area!$C$5:$C$20,Area!$D$5:$D$20)</f>
        <v>2300000</v>
      </c>
      <c r="M303" t="str">
        <f t="shared" ca="1" si="28"/>
        <v>Efectivo</v>
      </c>
      <c r="N303">
        <f t="shared" ca="1" si="29"/>
        <v>9200000</v>
      </c>
    </row>
    <row r="304" spans="1:14" x14ac:dyDescent="0.3">
      <c r="A304" s="1">
        <v>45376</v>
      </c>
      <c r="B304">
        <f t="shared" si="24"/>
        <v>2024</v>
      </c>
      <c r="C304" t="str">
        <f t="shared" si="25"/>
        <v>MAR</v>
      </c>
      <c r="D304" t="s">
        <v>68</v>
      </c>
      <c r="E304" t="s">
        <v>67</v>
      </c>
      <c r="F304" cm="1">
        <f t="array" ref="F304:G304">TRANSPOSE(VLOOKUP(E304,Colaborador2!$B$4:$D$11,{2;3},0))</f>
        <v>11092256</v>
      </c>
      <c r="G304" s="1">
        <v>33649</v>
      </c>
      <c r="H304" s="3">
        <f t="shared" ca="1" si="26"/>
        <v>32</v>
      </c>
      <c r="I304" t="s">
        <v>34</v>
      </c>
      <c r="J304" t="str">
        <f>_xlfn.XLOOKUP(I304,Area!$C$5:$C$20,Area!$B$5:$B$20)</f>
        <v>Muebles</v>
      </c>
      <c r="K304">
        <f t="shared" ca="1" si="27"/>
        <v>10</v>
      </c>
      <c r="L304">
        <f>_xlfn.XLOOKUP(I304,Area!$C$5:$C$20,Area!$D$5:$D$20)</f>
        <v>3200000</v>
      </c>
      <c r="M304" t="str">
        <f t="shared" ca="1" si="28"/>
        <v>Efectivo</v>
      </c>
      <c r="N304">
        <f t="shared" ca="1" si="29"/>
        <v>32000000</v>
      </c>
    </row>
    <row r="305" spans="1:14" x14ac:dyDescent="0.3">
      <c r="A305" s="1">
        <v>45376</v>
      </c>
      <c r="B305">
        <f t="shared" si="24"/>
        <v>2024</v>
      </c>
      <c r="C305" t="str">
        <f t="shared" si="25"/>
        <v>MAR</v>
      </c>
      <c r="D305" t="s">
        <v>49</v>
      </c>
      <c r="E305" t="s">
        <v>3</v>
      </c>
      <c r="F305" cm="1">
        <f t="array" ref="F305:G305">TRANSPOSE(VLOOKUP(E305,Colaborador2!$B$4:$D$11,{2;3},0))</f>
        <v>10134809</v>
      </c>
      <c r="G305" s="1">
        <v>34649</v>
      </c>
      <c r="H305" s="3">
        <f t="shared" ca="1" si="26"/>
        <v>30</v>
      </c>
      <c r="I305" t="s">
        <v>35</v>
      </c>
      <c r="J305" t="str">
        <f>_xlfn.XLOOKUP(I305,Area!$C$5:$C$20,Area!$B$5:$B$20)</f>
        <v>Muebles</v>
      </c>
      <c r="K305">
        <f t="shared" ca="1" si="27"/>
        <v>10</v>
      </c>
      <c r="L305">
        <f>_xlfn.XLOOKUP(I305,Area!$C$5:$C$20,Area!$D$5:$D$20)</f>
        <v>1500000</v>
      </c>
      <c r="M305" t="str">
        <f t="shared" ca="1" si="28"/>
        <v>Transferencia</v>
      </c>
      <c r="N305">
        <f t="shared" ca="1" si="29"/>
        <v>15000000</v>
      </c>
    </row>
    <row r="306" spans="1:14" x14ac:dyDescent="0.3">
      <c r="A306" s="1">
        <v>45376</v>
      </c>
      <c r="B306">
        <f t="shared" si="24"/>
        <v>2024</v>
      </c>
      <c r="C306" t="str">
        <f t="shared" si="25"/>
        <v>MAR</v>
      </c>
      <c r="D306" t="s">
        <v>50</v>
      </c>
      <c r="E306" t="s">
        <v>66</v>
      </c>
      <c r="F306" cm="1">
        <f t="array" ref="F306:G306">TRANSPOSE(VLOOKUP(E306,Colaborador2!$B$4:$D$11,{2;3},0))</f>
        <v>11943522</v>
      </c>
      <c r="G306" s="1">
        <v>27649</v>
      </c>
      <c r="H306" s="3">
        <f t="shared" ca="1" si="26"/>
        <v>49</v>
      </c>
      <c r="I306" t="s">
        <v>18</v>
      </c>
      <c r="J306" t="str">
        <f>_xlfn.XLOOKUP(I306,Area!$C$5:$C$20,Area!$B$5:$B$20)</f>
        <v>Tecnología</v>
      </c>
      <c r="K306">
        <f t="shared" ca="1" si="27"/>
        <v>5</v>
      </c>
      <c r="L306">
        <f>_xlfn.XLOOKUP(I306,Area!$C$5:$C$20,Area!$D$5:$D$20)</f>
        <v>2000000</v>
      </c>
      <c r="M306" t="str">
        <f t="shared" ca="1" si="28"/>
        <v>Efectivo</v>
      </c>
      <c r="N306">
        <f t="shared" ca="1" si="29"/>
        <v>10000000</v>
      </c>
    </row>
    <row r="307" spans="1:14" x14ac:dyDescent="0.3">
      <c r="A307" s="1">
        <v>45377</v>
      </c>
      <c r="B307">
        <f t="shared" si="24"/>
        <v>2024</v>
      </c>
      <c r="C307" t="str">
        <f t="shared" si="25"/>
        <v>MAR</v>
      </c>
      <c r="D307" t="s">
        <v>49</v>
      </c>
      <c r="E307" t="s">
        <v>4</v>
      </c>
      <c r="F307" cm="1">
        <f t="array" ref="F307:G307">TRANSPOSE(VLOOKUP(E307,Colaborador2!$B$4:$D$11,{2;3},0))</f>
        <v>10086615</v>
      </c>
      <c r="G307" s="1">
        <v>28649</v>
      </c>
      <c r="H307" s="3">
        <f t="shared" ca="1" si="26"/>
        <v>46</v>
      </c>
      <c r="I307" t="s">
        <v>19</v>
      </c>
      <c r="J307" t="str">
        <f>_xlfn.XLOOKUP(I307,Area!$C$5:$C$20,Area!$B$5:$B$20)</f>
        <v>Tecnología</v>
      </c>
      <c r="K307">
        <f t="shared" ca="1" si="27"/>
        <v>3</v>
      </c>
      <c r="L307">
        <f>_xlfn.XLOOKUP(I307,Area!$C$5:$C$20,Area!$D$5:$D$20)</f>
        <v>4000000</v>
      </c>
      <c r="M307" t="str">
        <f t="shared" ca="1" si="28"/>
        <v>Efectivo</v>
      </c>
      <c r="N307">
        <f t="shared" ca="1" si="29"/>
        <v>12000000</v>
      </c>
    </row>
    <row r="308" spans="1:14" x14ac:dyDescent="0.3">
      <c r="A308" s="1">
        <v>45377</v>
      </c>
      <c r="B308">
        <f t="shared" si="24"/>
        <v>2024</v>
      </c>
      <c r="C308" t="str">
        <f t="shared" si="25"/>
        <v>MAR</v>
      </c>
      <c r="D308" t="s">
        <v>50</v>
      </c>
      <c r="E308" t="s">
        <v>2</v>
      </c>
      <c r="F308" cm="1">
        <f t="array" ref="F308:G308">TRANSPOSE(VLOOKUP(E308,Colaborador2!$B$4:$D$11,{2;3},0))</f>
        <v>11186573</v>
      </c>
      <c r="G308" s="1">
        <v>29649</v>
      </c>
      <c r="H308" s="3">
        <f t="shared" ca="1" si="26"/>
        <v>43</v>
      </c>
      <c r="I308" t="s">
        <v>20</v>
      </c>
      <c r="J308" t="str">
        <f>_xlfn.XLOOKUP(I308,Area!$C$5:$C$20,Area!$B$5:$B$20)</f>
        <v>Tecnología</v>
      </c>
      <c r="K308">
        <f t="shared" ca="1" si="27"/>
        <v>7</v>
      </c>
      <c r="L308">
        <f>_xlfn.XLOOKUP(I308,Area!$C$5:$C$20,Area!$D$5:$D$20)</f>
        <v>800000</v>
      </c>
      <c r="M308" t="str">
        <f t="shared" ca="1" si="28"/>
        <v>Transferencia</v>
      </c>
      <c r="N308">
        <f t="shared" ca="1" si="29"/>
        <v>5600000</v>
      </c>
    </row>
    <row r="309" spans="1:14" x14ac:dyDescent="0.3">
      <c r="A309" s="1">
        <v>45377</v>
      </c>
      <c r="B309">
        <f t="shared" si="24"/>
        <v>2024</v>
      </c>
      <c r="C309" t="str">
        <f t="shared" si="25"/>
        <v>MAR</v>
      </c>
      <c r="D309" t="s">
        <v>68</v>
      </c>
      <c r="E309" t="s">
        <v>10</v>
      </c>
      <c r="F309" cm="1">
        <f t="array" ref="F309:G309">TRANSPOSE(VLOOKUP(E309,Colaborador2!$B$4:$D$11,{2;3},0))</f>
        <v>10862722</v>
      </c>
      <c r="G309" s="1">
        <v>30649</v>
      </c>
      <c r="H309" s="3">
        <f t="shared" ca="1" si="26"/>
        <v>41</v>
      </c>
      <c r="I309" t="s">
        <v>21</v>
      </c>
      <c r="J309" t="str">
        <f>_xlfn.XLOOKUP(I309,Area!$C$5:$C$20,Area!$B$5:$B$20)</f>
        <v>Tecnología</v>
      </c>
      <c r="K309">
        <f t="shared" ca="1" si="27"/>
        <v>10</v>
      </c>
      <c r="L309">
        <f>_xlfn.XLOOKUP(I309,Area!$C$5:$C$20,Area!$D$5:$D$20)</f>
        <v>600000</v>
      </c>
      <c r="M309" t="str">
        <f t="shared" ca="1" si="28"/>
        <v>Transferencia</v>
      </c>
      <c r="N309">
        <f t="shared" ca="1" si="29"/>
        <v>6000000</v>
      </c>
    </row>
    <row r="310" spans="1:14" x14ac:dyDescent="0.3">
      <c r="A310" s="1">
        <v>45377</v>
      </c>
      <c r="B310">
        <f t="shared" si="24"/>
        <v>2024</v>
      </c>
      <c r="C310" t="str">
        <f t="shared" si="25"/>
        <v>MAR</v>
      </c>
      <c r="D310" t="s">
        <v>50</v>
      </c>
      <c r="E310" t="s">
        <v>8</v>
      </c>
      <c r="F310" cm="1">
        <f t="array" ref="F310:G310">TRANSPOSE(VLOOKUP(E310,Colaborador2!$B$4:$D$11,{2;3},0))</f>
        <v>10394891</v>
      </c>
      <c r="G310" s="1">
        <v>31649</v>
      </c>
      <c r="H310" s="3">
        <f t="shared" ca="1" si="26"/>
        <v>38</v>
      </c>
      <c r="I310" t="s">
        <v>22</v>
      </c>
      <c r="J310" t="str">
        <f>_xlfn.XLOOKUP(I310,Area!$C$5:$C$20,Area!$B$5:$B$20)</f>
        <v>Tecnología</v>
      </c>
      <c r="K310">
        <f t="shared" ca="1" si="27"/>
        <v>4</v>
      </c>
      <c r="L310">
        <f>_xlfn.XLOOKUP(I310,Area!$C$5:$C$20,Area!$D$5:$D$20)</f>
        <v>500000</v>
      </c>
      <c r="M310" t="str">
        <f t="shared" ca="1" si="28"/>
        <v>Credito</v>
      </c>
      <c r="N310">
        <f t="shared" ca="1" si="29"/>
        <v>2000000</v>
      </c>
    </row>
    <row r="311" spans="1:14" x14ac:dyDescent="0.3">
      <c r="A311" s="1">
        <v>45377</v>
      </c>
      <c r="B311">
        <f t="shared" si="24"/>
        <v>2024</v>
      </c>
      <c r="C311" t="str">
        <f t="shared" si="25"/>
        <v>MAR</v>
      </c>
      <c r="D311" t="s">
        <v>49</v>
      </c>
      <c r="E311" t="s">
        <v>5</v>
      </c>
      <c r="F311" cm="1">
        <f t="array" ref="F311:G311">TRANSPOSE(VLOOKUP(E311,Colaborador2!$B$4:$D$11,{2;3},0))</f>
        <v>11239909</v>
      </c>
      <c r="G311" s="1">
        <v>32649</v>
      </c>
      <c r="H311" s="3">
        <f t="shared" ca="1" si="26"/>
        <v>35</v>
      </c>
      <c r="I311" t="s">
        <v>24</v>
      </c>
      <c r="J311" t="str">
        <f>_xlfn.XLOOKUP(I311,Area!$C$5:$C$20,Area!$B$5:$B$20)</f>
        <v>Textil</v>
      </c>
      <c r="K311">
        <f t="shared" ca="1" si="27"/>
        <v>4</v>
      </c>
      <c r="L311">
        <f>_xlfn.XLOOKUP(I311,Area!$C$5:$C$20,Area!$D$5:$D$20)</f>
        <v>100000</v>
      </c>
      <c r="M311" t="str">
        <f t="shared" ca="1" si="28"/>
        <v>Credito</v>
      </c>
      <c r="N311">
        <f t="shared" ca="1" si="29"/>
        <v>400000</v>
      </c>
    </row>
    <row r="312" spans="1:14" x14ac:dyDescent="0.3">
      <c r="A312" s="1">
        <v>45378</v>
      </c>
      <c r="B312">
        <f t="shared" si="24"/>
        <v>2024</v>
      </c>
      <c r="C312" t="str">
        <f t="shared" si="25"/>
        <v>MAR</v>
      </c>
      <c r="D312" t="s">
        <v>68</v>
      </c>
      <c r="E312" t="s">
        <v>67</v>
      </c>
      <c r="F312" cm="1">
        <f t="array" ref="F312:G312">TRANSPOSE(VLOOKUP(E312,Colaborador2!$B$4:$D$11,{2;3},0))</f>
        <v>11092256</v>
      </c>
      <c r="G312" s="1">
        <v>33649</v>
      </c>
      <c r="H312" s="3">
        <f t="shared" ca="1" si="26"/>
        <v>32</v>
      </c>
      <c r="I312" t="s">
        <v>25</v>
      </c>
      <c r="J312" t="str">
        <f>_xlfn.XLOOKUP(I312,Area!$C$5:$C$20,Area!$B$5:$B$20)</f>
        <v>Textil</v>
      </c>
      <c r="K312">
        <f t="shared" ca="1" si="27"/>
        <v>9</v>
      </c>
      <c r="L312">
        <f>_xlfn.XLOOKUP(I312,Area!$C$5:$C$20,Area!$D$5:$D$20)</f>
        <v>250000</v>
      </c>
      <c r="M312" t="str">
        <f t="shared" ca="1" si="28"/>
        <v>Transferencia</v>
      </c>
      <c r="N312">
        <f t="shared" ca="1" si="29"/>
        <v>2250000</v>
      </c>
    </row>
    <row r="313" spans="1:14" x14ac:dyDescent="0.3">
      <c r="A313" s="1">
        <v>45378</v>
      </c>
      <c r="B313">
        <f t="shared" si="24"/>
        <v>2024</v>
      </c>
      <c r="C313" t="str">
        <f t="shared" si="25"/>
        <v>MAR</v>
      </c>
      <c r="D313" t="s">
        <v>49</v>
      </c>
      <c r="E313" t="s">
        <v>3</v>
      </c>
      <c r="F313" cm="1">
        <f t="array" ref="F313:G313">TRANSPOSE(VLOOKUP(E313,Colaborador2!$B$4:$D$11,{2;3},0))</f>
        <v>10134809</v>
      </c>
      <c r="G313" s="1">
        <v>34649</v>
      </c>
      <c r="H313" s="3">
        <f t="shared" ca="1" si="26"/>
        <v>30</v>
      </c>
      <c r="I313" t="s">
        <v>26</v>
      </c>
      <c r="J313" t="str">
        <f>_xlfn.XLOOKUP(I313,Area!$C$5:$C$20,Area!$B$5:$B$20)</f>
        <v>Textil</v>
      </c>
      <c r="K313">
        <f t="shared" ca="1" si="27"/>
        <v>8</v>
      </c>
      <c r="L313">
        <f>_xlfn.XLOOKUP(I313,Area!$C$5:$C$20,Area!$D$5:$D$20)</f>
        <v>500000</v>
      </c>
      <c r="M313" t="str">
        <f t="shared" ca="1" si="28"/>
        <v>Transferencia</v>
      </c>
      <c r="N313">
        <f t="shared" ca="1" si="29"/>
        <v>4000000</v>
      </c>
    </row>
    <row r="314" spans="1:14" x14ac:dyDescent="0.3">
      <c r="A314" s="1">
        <v>45378</v>
      </c>
      <c r="B314">
        <f t="shared" si="24"/>
        <v>2024</v>
      </c>
      <c r="C314" t="str">
        <f t="shared" si="25"/>
        <v>MAR</v>
      </c>
      <c r="D314" t="s">
        <v>49</v>
      </c>
      <c r="E314" t="s">
        <v>66</v>
      </c>
      <c r="F314" cm="1">
        <f t="array" ref="F314:G314">TRANSPOSE(VLOOKUP(E314,Colaborador2!$B$4:$D$11,{2;3},0))</f>
        <v>11943522</v>
      </c>
      <c r="G314" s="1">
        <v>27649</v>
      </c>
      <c r="H314" s="3">
        <f t="shared" ca="1" si="26"/>
        <v>49</v>
      </c>
      <c r="I314" t="s">
        <v>27</v>
      </c>
      <c r="J314" t="str">
        <f>_xlfn.XLOOKUP(I314,Area!$C$5:$C$20,Area!$B$5:$B$20)</f>
        <v>Textil</v>
      </c>
      <c r="K314">
        <f t="shared" ca="1" si="27"/>
        <v>5</v>
      </c>
      <c r="L314">
        <f>_xlfn.XLOOKUP(I314,Area!$C$5:$C$20,Area!$D$5:$D$20)</f>
        <v>180000</v>
      </c>
      <c r="M314" t="str">
        <f t="shared" ca="1" si="28"/>
        <v>Efectivo</v>
      </c>
      <c r="N314">
        <f t="shared" ca="1" si="29"/>
        <v>900000</v>
      </c>
    </row>
    <row r="315" spans="1:14" x14ac:dyDescent="0.3">
      <c r="A315" s="1">
        <v>45378</v>
      </c>
      <c r="B315">
        <f t="shared" si="24"/>
        <v>2024</v>
      </c>
      <c r="C315" t="str">
        <f t="shared" si="25"/>
        <v>MAR</v>
      </c>
      <c r="D315" t="s">
        <v>68</v>
      </c>
      <c r="E315" t="s">
        <v>4</v>
      </c>
      <c r="F315" cm="1">
        <f t="array" ref="F315:G315">TRANSPOSE(VLOOKUP(E315,Colaborador2!$B$4:$D$11,{2;3},0))</f>
        <v>10086615</v>
      </c>
      <c r="G315" s="1">
        <v>28649</v>
      </c>
      <c r="H315" s="3">
        <f t="shared" ca="1" si="26"/>
        <v>46</v>
      </c>
      <c r="I315" t="s">
        <v>28</v>
      </c>
      <c r="J315" t="str">
        <f>_xlfn.XLOOKUP(I315,Area!$C$5:$C$20,Area!$B$5:$B$20)</f>
        <v>Textil</v>
      </c>
      <c r="K315">
        <f t="shared" ca="1" si="27"/>
        <v>4</v>
      </c>
      <c r="L315">
        <f>_xlfn.XLOOKUP(I315,Area!$C$5:$C$20,Area!$D$5:$D$20)</f>
        <v>80000</v>
      </c>
      <c r="M315" t="str">
        <f t="shared" ca="1" si="28"/>
        <v>Efectivo</v>
      </c>
      <c r="N315">
        <f t="shared" ca="1" si="29"/>
        <v>320000</v>
      </c>
    </row>
    <row r="316" spans="1:14" x14ac:dyDescent="0.3">
      <c r="A316" s="1">
        <v>45378</v>
      </c>
      <c r="B316">
        <f t="shared" si="24"/>
        <v>2024</v>
      </c>
      <c r="C316" t="str">
        <f t="shared" si="25"/>
        <v>MAR</v>
      </c>
      <c r="D316" t="s">
        <v>50</v>
      </c>
      <c r="E316" t="s">
        <v>2</v>
      </c>
      <c r="F316" cm="1">
        <f t="array" ref="F316:G316">TRANSPOSE(VLOOKUP(E316,Colaborador2!$B$4:$D$11,{2;3},0))</f>
        <v>11186573</v>
      </c>
      <c r="G316" s="1">
        <v>29649</v>
      </c>
      <c r="H316" s="3">
        <f t="shared" ca="1" si="26"/>
        <v>43</v>
      </c>
      <c r="I316" t="s">
        <v>30</v>
      </c>
      <c r="J316" t="str">
        <f>_xlfn.XLOOKUP(I316,Area!$C$5:$C$20,Area!$B$5:$B$20)</f>
        <v>Muebles</v>
      </c>
      <c r="K316">
        <f t="shared" ca="1" si="27"/>
        <v>10</v>
      </c>
      <c r="L316">
        <f>_xlfn.XLOOKUP(I316,Area!$C$5:$C$20,Area!$D$5:$D$20)</f>
        <v>600000</v>
      </c>
      <c r="M316" t="str">
        <f t="shared" ca="1" si="28"/>
        <v>Efectivo</v>
      </c>
      <c r="N316">
        <f t="shared" ca="1" si="29"/>
        <v>6000000</v>
      </c>
    </row>
    <row r="317" spans="1:14" x14ac:dyDescent="0.3">
      <c r="A317" s="1">
        <v>45379</v>
      </c>
      <c r="B317">
        <f t="shared" si="24"/>
        <v>2024</v>
      </c>
      <c r="C317" t="str">
        <f t="shared" si="25"/>
        <v>MAR</v>
      </c>
      <c r="D317" t="s">
        <v>50</v>
      </c>
      <c r="E317" t="s">
        <v>10</v>
      </c>
      <c r="F317" cm="1">
        <f t="array" ref="F317:G317">TRANSPOSE(VLOOKUP(E317,Colaborador2!$B$4:$D$11,{2;3},0))</f>
        <v>10862722</v>
      </c>
      <c r="G317" s="1">
        <v>30649</v>
      </c>
      <c r="H317" s="3">
        <f t="shared" ca="1" si="26"/>
        <v>41</v>
      </c>
      <c r="I317" t="s">
        <v>31</v>
      </c>
      <c r="J317" t="str">
        <f>_xlfn.XLOOKUP(I317,Area!$C$5:$C$20,Area!$B$5:$B$20)</f>
        <v>Muebles</v>
      </c>
      <c r="K317">
        <f t="shared" ca="1" si="27"/>
        <v>6</v>
      </c>
      <c r="L317">
        <f>_xlfn.XLOOKUP(I317,Area!$C$5:$C$20,Area!$D$5:$D$20)</f>
        <v>200000</v>
      </c>
      <c r="M317" t="str">
        <f t="shared" ca="1" si="28"/>
        <v>Transferencia</v>
      </c>
      <c r="N317">
        <f t="shared" ca="1" si="29"/>
        <v>1200000</v>
      </c>
    </row>
    <row r="318" spans="1:14" x14ac:dyDescent="0.3">
      <c r="A318" s="1">
        <v>45379</v>
      </c>
      <c r="B318">
        <f t="shared" si="24"/>
        <v>2024</v>
      </c>
      <c r="C318" t="str">
        <f t="shared" si="25"/>
        <v>MAR</v>
      </c>
      <c r="D318" t="s">
        <v>49</v>
      </c>
      <c r="E318" t="s">
        <v>8</v>
      </c>
      <c r="F318" cm="1">
        <f t="array" ref="F318:G318">TRANSPOSE(VLOOKUP(E318,Colaborador2!$B$4:$D$11,{2;3},0))</f>
        <v>10394891</v>
      </c>
      <c r="G318" s="1">
        <v>31649</v>
      </c>
      <c r="H318" s="3">
        <f t="shared" ca="1" si="26"/>
        <v>38</v>
      </c>
      <c r="I318" t="s">
        <v>32</v>
      </c>
      <c r="J318" t="str">
        <f>_xlfn.XLOOKUP(I318,Area!$C$5:$C$20,Area!$B$5:$B$20)</f>
        <v>Muebles</v>
      </c>
      <c r="K318">
        <f t="shared" ca="1" si="27"/>
        <v>3</v>
      </c>
      <c r="L318">
        <f>_xlfn.XLOOKUP(I318,Area!$C$5:$C$20,Area!$D$5:$D$20)</f>
        <v>550000</v>
      </c>
      <c r="M318" t="str">
        <f t="shared" ca="1" si="28"/>
        <v>Efectivo</v>
      </c>
      <c r="N318">
        <f t="shared" ca="1" si="29"/>
        <v>1650000</v>
      </c>
    </row>
    <row r="319" spans="1:14" x14ac:dyDescent="0.3">
      <c r="A319" s="1">
        <v>45379</v>
      </c>
      <c r="B319">
        <f t="shared" si="24"/>
        <v>2024</v>
      </c>
      <c r="C319" t="str">
        <f t="shared" si="25"/>
        <v>MAR</v>
      </c>
      <c r="D319" t="s">
        <v>50</v>
      </c>
      <c r="E319" t="s">
        <v>5</v>
      </c>
      <c r="F319" cm="1">
        <f t="array" ref="F319:G319">TRANSPOSE(VLOOKUP(E319,Colaborador2!$B$4:$D$11,{2;3},0))</f>
        <v>11239909</v>
      </c>
      <c r="G319" s="1">
        <v>32649</v>
      </c>
      <c r="H319" s="3">
        <f t="shared" ca="1" si="26"/>
        <v>35</v>
      </c>
      <c r="I319" t="s">
        <v>33</v>
      </c>
      <c r="J319" t="str">
        <f>_xlfn.XLOOKUP(I319,Area!$C$5:$C$20,Area!$B$5:$B$20)</f>
        <v>Muebles</v>
      </c>
      <c r="K319">
        <f t="shared" ca="1" si="27"/>
        <v>4</v>
      </c>
      <c r="L319">
        <f>_xlfn.XLOOKUP(I319,Area!$C$5:$C$20,Area!$D$5:$D$20)</f>
        <v>2300000</v>
      </c>
      <c r="M319" t="str">
        <f t="shared" ca="1" si="28"/>
        <v>Credito</v>
      </c>
      <c r="N319">
        <f t="shared" ca="1" si="29"/>
        <v>9200000</v>
      </c>
    </row>
    <row r="320" spans="1:14" x14ac:dyDescent="0.3">
      <c r="A320" s="1">
        <v>45379</v>
      </c>
      <c r="B320">
        <f t="shared" si="24"/>
        <v>2024</v>
      </c>
      <c r="C320" t="str">
        <f t="shared" si="25"/>
        <v>MAR</v>
      </c>
      <c r="D320" t="s">
        <v>50</v>
      </c>
      <c r="E320" t="s">
        <v>67</v>
      </c>
      <c r="F320" cm="1">
        <f t="array" ref="F320:G320">TRANSPOSE(VLOOKUP(E320,Colaborador2!$B$4:$D$11,{2;3},0))</f>
        <v>11092256</v>
      </c>
      <c r="G320" s="1">
        <v>33649</v>
      </c>
      <c r="H320" s="3">
        <f t="shared" ca="1" si="26"/>
        <v>32</v>
      </c>
      <c r="I320" t="s">
        <v>34</v>
      </c>
      <c r="J320" t="str">
        <f>_xlfn.XLOOKUP(I320,Area!$C$5:$C$20,Area!$B$5:$B$20)</f>
        <v>Muebles</v>
      </c>
      <c r="K320">
        <f t="shared" ca="1" si="27"/>
        <v>8</v>
      </c>
      <c r="L320">
        <f>_xlfn.XLOOKUP(I320,Area!$C$5:$C$20,Area!$D$5:$D$20)</f>
        <v>3200000</v>
      </c>
      <c r="M320" t="str">
        <f t="shared" ca="1" si="28"/>
        <v>Efectivo</v>
      </c>
      <c r="N320">
        <f t="shared" ca="1" si="29"/>
        <v>25600000</v>
      </c>
    </row>
    <row r="321" spans="1:14" x14ac:dyDescent="0.3">
      <c r="A321" s="1">
        <v>45379</v>
      </c>
      <c r="B321">
        <f t="shared" si="24"/>
        <v>2024</v>
      </c>
      <c r="C321" t="str">
        <f t="shared" si="25"/>
        <v>MAR</v>
      </c>
      <c r="D321" t="s">
        <v>50</v>
      </c>
      <c r="E321" t="s">
        <v>3</v>
      </c>
      <c r="F321" cm="1">
        <f t="array" ref="F321:G321">TRANSPOSE(VLOOKUP(E321,Colaborador2!$B$4:$D$11,{2;3},0))</f>
        <v>10134809</v>
      </c>
      <c r="G321" s="1">
        <v>34649</v>
      </c>
      <c r="H321" s="3">
        <f t="shared" ca="1" si="26"/>
        <v>30</v>
      </c>
      <c r="I321" t="s">
        <v>35</v>
      </c>
      <c r="J321" t="str">
        <f>_xlfn.XLOOKUP(I321,Area!$C$5:$C$20,Area!$B$5:$B$20)</f>
        <v>Muebles</v>
      </c>
      <c r="K321">
        <f t="shared" ca="1" si="27"/>
        <v>4</v>
      </c>
      <c r="L321">
        <f>_xlfn.XLOOKUP(I321,Area!$C$5:$C$20,Area!$D$5:$D$20)</f>
        <v>1500000</v>
      </c>
      <c r="M321" t="str">
        <f t="shared" ca="1" si="28"/>
        <v>Transferencia</v>
      </c>
      <c r="N321">
        <f t="shared" ca="1" si="29"/>
        <v>6000000</v>
      </c>
    </row>
    <row r="322" spans="1:14" x14ac:dyDescent="0.3">
      <c r="A322" s="1">
        <v>45380</v>
      </c>
      <c r="B322">
        <f t="shared" si="24"/>
        <v>2024</v>
      </c>
      <c r="C322" t="str">
        <f t="shared" si="25"/>
        <v>MAR</v>
      </c>
      <c r="D322" t="s">
        <v>50</v>
      </c>
      <c r="E322" t="s">
        <v>66</v>
      </c>
      <c r="F322" cm="1">
        <f t="array" ref="F322:G322">TRANSPOSE(VLOOKUP(E322,Colaborador2!$B$4:$D$11,{2;3},0))</f>
        <v>11943522</v>
      </c>
      <c r="G322" s="1">
        <v>27649</v>
      </c>
      <c r="H322" s="3">
        <f t="shared" ca="1" si="26"/>
        <v>49</v>
      </c>
      <c r="I322" t="s">
        <v>18</v>
      </c>
      <c r="J322" t="str">
        <f>_xlfn.XLOOKUP(I322,Area!$C$5:$C$20,Area!$B$5:$B$20)</f>
        <v>Tecnología</v>
      </c>
      <c r="K322">
        <f t="shared" ca="1" si="27"/>
        <v>6</v>
      </c>
      <c r="L322">
        <f>_xlfn.XLOOKUP(I322,Area!$C$5:$C$20,Area!$D$5:$D$20)</f>
        <v>2000000</v>
      </c>
      <c r="M322" t="str">
        <f t="shared" ca="1" si="28"/>
        <v>Credito</v>
      </c>
      <c r="N322">
        <f t="shared" ca="1" si="29"/>
        <v>12000000</v>
      </c>
    </row>
    <row r="323" spans="1:14" x14ac:dyDescent="0.3">
      <c r="A323" s="1">
        <v>45380</v>
      </c>
      <c r="B323">
        <f t="shared" ref="B323:B386" si="30">YEAR(A323)</f>
        <v>2024</v>
      </c>
      <c r="C323" t="str">
        <f t="shared" ref="C323:C386" si="31">UPPER(TEXT(A323,"mmm"))</f>
        <v>MAR</v>
      </c>
      <c r="D323" t="s">
        <v>50</v>
      </c>
      <c r="E323" t="s">
        <v>4</v>
      </c>
      <c r="F323" cm="1">
        <f t="array" ref="F323:G323">TRANSPOSE(VLOOKUP(E323,Colaborador2!$B$4:$D$11,{2;3},0))</f>
        <v>10086615</v>
      </c>
      <c r="G323" s="1">
        <v>28649</v>
      </c>
      <c r="H323" s="3">
        <f t="shared" ref="H323:H386" ca="1" si="32">YEAR(TODAY())-YEAR(G323)</f>
        <v>46</v>
      </c>
      <c r="I323" t="s">
        <v>19</v>
      </c>
      <c r="J323" t="str">
        <f>_xlfn.XLOOKUP(I323,Area!$C$5:$C$20,Area!$B$5:$B$20)</f>
        <v>Tecnología</v>
      </c>
      <c r="K323">
        <f t="shared" ref="K323:K386" ca="1" si="33">RANDBETWEEN(2,10)</f>
        <v>3</v>
      </c>
      <c r="L323">
        <f>_xlfn.XLOOKUP(I323,Area!$C$5:$C$20,Area!$D$5:$D$20)</f>
        <v>4000000</v>
      </c>
      <c r="M323" t="str">
        <f t="shared" ref="M323:M386" ca="1" si="34">CHOOSE(RANDBETWEEN(1,3),"Credito","Efectivo","Transferencia")</f>
        <v>Efectivo</v>
      </c>
      <c r="N323">
        <f t="shared" ref="N323:N386" ca="1" si="35">L323*K323</f>
        <v>12000000</v>
      </c>
    </row>
    <row r="324" spans="1:14" x14ac:dyDescent="0.3">
      <c r="A324" s="1">
        <v>45380</v>
      </c>
      <c r="B324">
        <f t="shared" si="30"/>
        <v>2024</v>
      </c>
      <c r="C324" t="str">
        <f t="shared" si="31"/>
        <v>MAR</v>
      </c>
      <c r="D324" t="s">
        <v>49</v>
      </c>
      <c r="E324" t="s">
        <v>2</v>
      </c>
      <c r="F324" cm="1">
        <f t="array" ref="F324:G324">TRANSPOSE(VLOOKUP(E324,Colaborador2!$B$4:$D$11,{2;3},0))</f>
        <v>11186573</v>
      </c>
      <c r="G324" s="1">
        <v>29649</v>
      </c>
      <c r="H324" s="3">
        <f t="shared" ca="1" si="32"/>
        <v>43</v>
      </c>
      <c r="I324" t="s">
        <v>20</v>
      </c>
      <c r="J324" t="str">
        <f>_xlfn.XLOOKUP(I324,Area!$C$5:$C$20,Area!$B$5:$B$20)</f>
        <v>Tecnología</v>
      </c>
      <c r="K324">
        <f t="shared" ca="1" si="33"/>
        <v>7</v>
      </c>
      <c r="L324">
        <f>_xlfn.XLOOKUP(I324,Area!$C$5:$C$20,Area!$D$5:$D$20)</f>
        <v>800000</v>
      </c>
      <c r="M324" t="str">
        <f t="shared" ca="1" si="34"/>
        <v>Efectivo</v>
      </c>
      <c r="N324">
        <f t="shared" ca="1" si="35"/>
        <v>5600000</v>
      </c>
    </row>
    <row r="325" spans="1:14" x14ac:dyDescent="0.3">
      <c r="A325" s="1">
        <v>45380</v>
      </c>
      <c r="B325">
        <f t="shared" si="30"/>
        <v>2024</v>
      </c>
      <c r="C325" t="str">
        <f t="shared" si="31"/>
        <v>MAR</v>
      </c>
      <c r="D325" t="s">
        <v>49</v>
      </c>
      <c r="E325" t="s">
        <v>10</v>
      </c>
      <c r="F325" cm="1">
        <f t="array" ref="F325:G325">TRANSPOSE(VLOOKUP(E325,Colaborador2!$B$4:$D$11,{2;3},0))</f>
        <v>10862722</v>
      </c>
      <c r="G325" s="1">
        <v>30649</v>
      </c>
      <c r="H325" s="3">
        <f t="shared" ca="1" si="32"/>
        <v>41</v>
      </c>
      <c r="I325" t="s">
        <v>21</v>
      </c>
      <c r="J325" t="str">
        <f>_xlfn.XLOOKUP(I325,Area!$C$5:$C$20,Area!$B$5:$B$20)</f>
        <v>Tecnología</v>
      </c>
      <c r="K325">
        <f t="shared" ca="1" si="33"/>
        <v>6</v>
      </c>
      <c r="L325">
        <f>_xlfn.XLOOKUP(I325,Area!$C$5:$C$20,Area!$D$5:$D$20)</f>
        <v>600000</v>
      </c>
      <c r="M325" t="str">
        <f t="shared" ca="1" si="34"/>
        <v>Efectivo</v>
      </c>
      <c r="N325">
        <f t="shared" ca="1" si="35"/>
        <v>3600000</v>
      </c>
    </row>
    <row r="326" spans="1:14" x14ac:dyDescent="0.3">
      <c r="A326" s="1">
        <v>45380</v>
      </c>
      <c r="B326">
        <f t="shared" si="30"/>
        <v>2024</v>
      </c>
      <c r="C326" t="str">
        <f t="shared" si="31"/>
        <v>MAR</v>
      </c>
      <c r="D326" t="s">
        <v>49</v>
      </c>
      <c r="E326" t="s">
        <v>8</v>
      </c>
      <c r="F326" cm="1">
        <f t="array" ref="F326:G326">TRANSPOSE(VLOOKUP(E326,Colaborador2!$B$4:$D$11,{2;3},0))</f>
        <v>10394891</v>
      </c>
      <c r="G326" s="1">
        <v>31649</v>
      </c>
      <c r="H326" s="3">
        <f t="shared" ca="1" si="32"/>
        <v>38</v>
      </c>
      <c r="I326" t="s">
        <v>22</v>
      </c>
      <c r="J326" t="str">
        <f>_xlfn.XLOOKUP(I326,Area!$C$5:$C$20,Area!$B$5:$B$20)</f>
        <v>Tecnología</v>
      </c>
      <c r="K326">
        <f t="shared" ca="1" si="33"/>
        <v>6</v>
      </c>
      <c r="L326">
        <f>_xlfn.XLOOKUP(I326,Area!$C$5:$C$20,Area!$D$5:$D$20)</f>
        <v>500000</v>
      </c>
      <c r="M326" t="str">
        <f t="shared" ca="1" si="34"/>
        <v>Efectivo</v>
      </c>
      <c r="N326">
        <f t="shared" ca="1" si="35"/>
        <v>3000000</v>
      </c>
    </row>
    <row r="327" spans="1:14" x14ac:dyDescent="0.3">
      <c r="A327" s="1">
        <v>45383</v>
      </c>
      <c r="B327">
        <f t="shared" si="30"/>
        <v>2024</v>
      </c>
      <c r="C327" t="str">
        <f t="shared" si="31"/>
        <v>ABR</v>
      </c>
      <c r="D327" t="s">
        <v>49</v>
      </c>
      <c r="E327" t="s">
        <v>5</v>
      </c>
      <c r="F327" cm="1">
        <f t="array" ref="F327:G327">TRANSPOSE(VLOOKUP(E327,Colaborador2!$B$4:$D$11,{2;3},0))</f>
        <v>11239909</v>
      </c>
      <c r="G327" s="1">
        <v>32649</v>
      </c>
      <c r="H327" s="3">
        <f t="shared" ca="1" si="32"/>
        <v>35</v>
      </c>
      <c r="I327" t="s">
        <v>24</v>
      </c>
      <c r="J327" t="str">
        <f>_xlfn.XLOOKUP(I327,Area!$C$5:$C$20,Area!$B$5:$B$20)</f>
        <v>Textil</v>
      </c>
      <c r="K327">
        <f t="shared" ca="1" si="33"/>
        <v>9</v>
      </c>
      <c r="L327">
        <f>_xlfn.XLOOKUP(I327,Area!$C$5:$C$20,Area!$D$5:$D$20)</f>
        <v>100000</v>
      </c>
      <c r="M327" t="str">
        <f t="shared" ca="1" si="34"/>
        <v>Transferencia</v>
      </c>
      <c r="N327">
        <f t="shared" ca="1" si="35"/>
        <v>900000</v>
      </c>
    </row>
    <row r="328" spans="1:14" x14ac:dyDescent="0.3">
      <c r="A328" s="1">
        <v>45383</v>
      </c>
      <c r="B328">
        <f t="shared" si="30"/>
        <v>2024</v>
      </c>
      <c r="C328" t="str">
        <f t="shared" si="31"/>
        <v>ABR</v>
      </c>
      <c r="D328" t="s">
        <v>49</v>
      </c>
      <c r="E328" t="s">
        <v>67</v>
      </c>
      <c r="F328" cm="1">
        <f t="array" ref="F328:G328">TRANSPOSE(VLOOKUP(E328,Colaborador2!$B$4:$D$11,{2;3},0))</f>
        <v>11092256</v>
      </c>
      <c r="G328" s="1">
        <v>33649</v>
      </c>
      <c r="H328" s="3">
        <f t="shared" ca="1" si="32"/>
        <v>32</v>
      </c>
      <c r="I328" t="s">
        <v>25</v>
      </c>
      <c r="J328" t="str">
        <f>_xlfn.XLOOKUP(I328,Area!$C$5:$C$20,Area!$B$5:$B$20)</f>
        <v>Textil</v>
      </c>
      <c r="K328">
        <f t="shared" ca="1" si="33"/>
        <v>6</v>
      </c>
      <c r="L328">
        <f>_xlfn.XLOOKUP(I328,Area!$C$5:$C$20,Area!$D$5:$D$20)</f>
        <v>250000</v>
      </c>
      <c r="M328" t="str">
        <f t="shared" ca="1" si="34"/>
        <v>Efectivo</v>
      </c>
      <c r="N328">
        <f t="shared" ca="1" si="35"/>
        <v>1500000</v>
      </c>
    </row>
    <row r="329" spans="1:14" x14ac:dyDescent="0.3">
      <c r="A329" s="1">
        <v>45383</v>
      </c>
      <c r="B329">
        <f t="shared" si="30"/>
        <v>2024</v>
      </c>
      <c r="C329" t="str">
        <f t="shared" si="31"/>
        <v>ABR</v>
      </c>
      <c r="D329" t="s">
        <v>50</v>
      </c>
      <c r="E329" t="s">
        <v>3</v>
      </c>
      <c r="F329" cm="1">
        <f t="array" ref="F329:G329">TRANSPOSE(VLOOKUP(E329,Colaborador2!$B$4:$D$11,{2;3},0))</f>
        <v>10134809</v>
      </c>
      <c r="G329" s="1">
        <v>34649</v>
      </c>
      <c r="H329" s="3">
        <f t="shared" ca="1" si="32"/>
        <v>30</v>
      </c>
      <c r="I329" t="s">
        <v>26</v>
      </c>
      <c r="J329" t="str">
        <f>_xlfn.XLOOKUP(I329,Area!$C$5:$C$20,Area!$B$5:$B$20)</f>
        <v>Textil</v>
      </c>
      <c r="K329">
        <f t="shared" ca="1" si="33"/>
        <v>8</v>
      </c>
      <c r="L329">
        <f>_xlfn.XLOOKUP(I329,Area!$C$5:$C$20,Area!$D$5:$D$20)</f>
        <v>500000</v>
      </c>
      <c r="M329" t="str">
        <f t="shared" ca="1" si="34"/>
        <v>Credito</v>
      </c>
      <c r="N329">
        <f t="shared" ca="1" si="35"/>
        <v>4000000</v>
      </c>
    </row>
    <row r="330" spans="1:14" x14ac:dyDescent="0.3">
      <c r="A330" s="1">
        <v>45383</v>
      </c>
      <c r="B330">
        <f t="shared" si="30"/>
        <v>2024</v>
      </c>
      <c r="C330" t="str">
        <f t="shared" si="31"/>
        <v>ABR</v>
      </c>
      <c r="D330" t="s">
        <v>68</v>
      </c>
      <c r="E330" t="s">
        <v>66</v>
      </c>
      <c r="F330" cm="1">
        <f t="array" ref="F330:G330">TRANSPOSE(VLOOKUP(E330,Colaborador2!$B$4:$D$11,{2;3},0))</f>
        <v>11943522</v>
      </c>
      <c r="G330" s="1">
        <v>27649</v>
      </c>
      <c r="H330" s="3">
        <f t="shared" ca="1" si="32"/>
        <v>49</v>
      </c>
      <c r="I330" t="s">
        <v>27</v>
      </c>
      <c r="J330" t="str">
        <f>_xlfn.XLOOKUP(I330,Area!$C$5:$C$20,Area!$B$5:$B$20)</f>
        <v>Textil</v>
      </c>
      <c r="K330">
        <f t="shared" ca="1" si="33"/>
        <v>6</v>
      </c>
      <c r="L330">
        <f>_xlfn.XLOOKUP(I330,Area!$C$5:$C$20,Area!$D$5:$D$20)</f>
        <v>180000</v>
      </c>
      <c r="M330" t="str">
        <f t="shared" ca="1" si="34"/>
        <v>Efectivo</v>
      </c>
      <c r="N330">
        <f t="shared" ca="1" si="35"/>
        <v>1080000</v>
      </c>
    </row>
    <row r="331" spans="1:14" x14ac:dyDescent="0.3">
      <c r="A331" s="1">
        <v>45383</v>
      </c>
      <c r="B331">
        <f t="shared" si="30"/>
        <v>2024</v>
      </c>
      <c r="C331" t="str">
        <f t="shared" si="31"/>
        <v>ABR</v>
      </c>
      <c r="D331" t="s">
        <v>50</v>
      </c>
      <c r="E331" t="s">
        <v>4</v>
      </c>
      <c r="F331" cm="1">
        <f t="array" ref="F331:G331">TRANSPOSE(VLOOKUP(E331,Colaborador2!$B$4:$D$11,{2;3},0))</f>
        <v>10086615</v>
      </c>
      <c r="G331" s="1">
        <v>28649</v>
      </c>
      <c r="H331" s="3">
        <f t="shared" ca="1" si="32"/>
        <v>46</v>
      </c>
      <c r="I331" t="s">
        <v>28</v>
      </c>
      <c r="J331" t="str">
        <f>_xlfn.XLOOKUP(I331,Area!$C$5:$C$20,Area!$B$5:$B$20)</f>
        <v>Textil</v>
      </c>
      <c r="K331">
        <f t="shared" ca="1" si="33"/>
        <v>4</v>
      </c>
      <c r="L331">
        <f>_xlfn.XLOOKUP(I331,Area!$C$5:$C$20,Area!$D$5:$D$20)</f>
        <v>80000</v>
      </c>
      <c r="M331" t="str">
        <f t="shared" ca="1" si="34"/>
        <v>Efectivo</v>
      </c>
      <c r="N331">
        <f t="shared" ca="1" si="35"/>
        <v>320000</v>
      </c>
    </row>
    <row r="332" spans="1:14" x14ac:dyDescent="0.3">
      <c r="A332" s="1">
        <v>45384</v>
      </c>
      <c r="B332">
        <f t="shared" si="30"/>
        <v>2024</v>
      </c>
      <c r="C332" t="str">
        <f t="shared" si="31"/>
        <v>ABR</v>
      </c>
      <c r="D332" t="s">
        <v>50</v>
      </c>
      <c r="E332" t="s">
        <v>2</v>
      </c>
      <c r="F332" cm="1">
        <f t="array" ref="F332:G332">TRANSPOSE(VLOOKUP(E332,Colaborador2!$B$4:$D$11,{2;3},0))</f>
        <v>11186573</v>
      </c>
      <c r="G332" s="1">
        <v>29649</v>
      </c>
      <c r="H332" s="3">
        <f t="shared" ca="1" si="32"/>
        <v>43</v>
      </c>
      <c r="I332" t="s">
        <v>30</v>
      </c>
      <c r="J332" t="str">
        <f>_xlfn.XLOOKUP(I332,Area!$C$5:$C$20,Area!$B$5:$B$20)</f>
        <v>Muebles</v>
      </c>
      <c r="K332">
        <f t="shared" ca="1" si="33"/>
        <v>6</v>
      </c>
      <c r="L332">
        <f>_xlfn.XLOOKUP(I332,Area!$C$5:$C$20,Area!$D$5:$D$20)</f>
        <v>600000</v>
      </c>
      <c r="M332" t="str">
        <f t="shared" ca="1" si="34"/>
        <v>Credito</v>
      </c>
      <c r="N332">
        <f t="shared" ca="1" si="35"/>
        <v>3600000</v>
      </c>
    </row>
    <row r="333" spans="1:14" x14ac:dyDescent="0.3">
      <c r="A333" s="1">
        <v>45384</v>
      </c>
      <c r="B333">
        <f t="shared" si="30"/>
        <v>2024</v>
      </c>
      <c r="C333" t="str">
        <f t="shared" si="31"/>
        <v>ABR</v>
      </c>
      <c r="D333" t="s">
        <v>68</v>
      </c>
      <c r="E333" t="s">
        <v>10</v>
      </c>
      <c r="F333" cm="1">
        <f t="array" ref="F333:G333">TRANSPOSE(VLOOKUP(E333,Colaborador2!$B$4:$D$11,{2;3},0))</f>
        <v>10862722</v>
      </c>
      <c r="G333" s="1">
        <v>30649</v>
      </c>
      <c r="H333" s="3">
        <f t="shared" ca="1" si="32"/>
        <v>41</v>
      </c>
      <c r="I333" t="s">
        <v>31</v>
      </c>
      <c r="J333" t="str">
        <f>_xlfn.XLOOKUP(I333,Area!$C$5:$C$20,Area!$B$5:$B$20)</f>
        <v>Muebles</v>
      </c>
      <c r="K333">
        <f t="shared" ca="1" si="33"/>
        <v>2</v>
      </c>
      <c r="L333">
        <f>_xlfn.XLOOKUP(I333,Area!$C$5:$C$20,Area!$D$5:$D$20)</f>
        <v>200000</v>
      </c>
      <c r="M333" t="str">
        <f t="shared" ca="1" si="34"/>
        <v>Credito</v>
      </c>
      <c r="N333">
        <f t="shared" ca="1" si="35"/>
        <v>400000</v>
      </c>
    </row>
    <row r="334" spans="1:14" x14ac:dyDescent="0.3">
      <c r="A334" s="1">
        <v>45384</v>
      </c>
      <c r="B334">
        <f t="shared" si="30"/>
        <v>2024</v>
      </c>
      <c r="C334" t="str">
        <f t="shared" si="31"/>
        <v>ABR</v>
      </c>
      <c r="D334" t="s">
        <v>50</v>
      </c>
      <c r="E334" t="s">
        <v>8</v>
      </c>
      <c r="F334" cm="1">
        <f t="array" ref="F334:G334">TRANSPOSE(VLOOKUP(E334,Colaborador2!$B$4:$D$11,{2;3},0))</f>
        <v>10394891</v>
      </c>
      <c r="G334" s="1">
        <v>31649</v>
      </c>
      <c r="H334" s="3">
        <f t="shared" ca="1" si="32"/>
        <v>38</v>
      </c>
      <c r="I334" t="s">
        <v>32</v>
      </c>
      <c r="J334" t="str">
        <f>_xlfn.XLOOKUP(I334,Area!$C$5:$C$20,Area!$B$5:$B$20)</f>
        <v>Muebles</v>
      </c>
      <c r="K334">
        <f t="shared" ca="1" si="33"/>
        <v>2</v>
      </c>
      <c r="L334">
        <f>_xlfn.XLOOKUP(I334,Area!$C$5:$C$20,Area!$D$5:$D$20)</f>
        <v>550000</v>
      </c>
      <c r="M334" t="str">
        <f t="shared" ca="1" si="34"/>
        <v>Credito</v>
      </c>
      <c r="N334">
        <f t="shared" ca="1" si="35"/>
        <v>1100000</v>
      </c>
    </row>
    <row r="335" spans="1:14" x14ac:dyDescent="0.3">
      <c r="A335" s="1">
        <v>45384</v>
      </c>
      <c r="B335">
        <f t="shared" si="30"/>
        <v>2024</v>
      </c>
      <c r="C335" t="str">
        <f t="shared" si="31"/>
        <v>ABR</v>
      </c>
      <c r="D335" t="s">
        <v>68</v>
      </c>
      <c r="E335" t="s">
        <v>5</v>
      </c>
      <c r="F335" cm="1">
        <f t="array" ref="F335:G335">TRANSPOSE(VLOOKUP(E335,Colaborador2!$B$4:$D$11,{2;3},0))</f>
        <v>11239909</v>
      </c>
      <c r="G335" s="1">
        <v>32649</v>
      </c>
      <c r="H335" s="3">
        <f t="shared" ca="1" si="32"/>
        <v>35</v>
      </c>
      <c r="I335" t="s">
        <v>33</v>
      </c>
      <c r="J335" t="str">
        <f>_xlfn.XLOOKUP(I335,Area!$C$5:$C$20,Area!$B$5:$B$20)</f>
        <v>Muebles</v>
      </c>
      <c r="K335">
        <f t="shared" ca="1" si="33"/>
        <v>5</v>
      </c>
      <c r="L335">
        <f>_xlfn.XLOOKUP(I335,Area!$C$5:$C$20,Area!$D$5:$D$20)</f>
        <v>2300000</v>
      </c>
      <c r="M335" t="str">
        <f t="shared" ca="1" si="34"/>
        <v>Efectivo</v>
      </c>
      <c r="N335">
        <f t="shared" ca="1" si="35"/>
        <v>11500000</v>
      </c>
    </row>
    <row r="336" spans="1:14" x14ac:dyDescent="0.3">
      <c r="A336" s="1">
        <v>45384</v>
      </c>
      <c r="B336">
        <f t="shared" si="30"/>
        <v>2024</v>
      </c>
      <c r="C336" t="str">
        <f t="shared" si="31"/>
        <v>ABR</v>
      </c>
      <c r="D336" t="s">
        <v>50</v>
      </c>
      <c r="E336" t="s">
        <v>67</v>
      </c>
      <c r="F336" cm="1">
        <f t="array" ref="F336:G336">TRANSPOSE(VLOOKUP(E336,Colaborador2!$B$4:$D$11,{2;3},0))</f>
        <v>11092256</v>
      </c>
      <c r="G336" s="1">
        <v>33649</v>
      </c>
      <c r="H336" s="3">
        <f t="shared" ca="1" si="32"/>
        <v>32</v>
      </c>
      <c r="I336" t="s">
        <v>34</v>
      </c>
      <c r="J336" t="str">
        <f>_xlfn.XLOOKUP(I336,Area!$C$5:$C$20,Area!$B$5:$B$20)</f>
        <v>Muebles</v>
      </c>
      <c r="K336">
        <f t="shared" ca="1" si="33"/>
        <v>6</v>
      </c>
      <c r="L336">
        <f>_xlfn.XLOOKUP(I336,Area!$C$5:$C$20,Area!$D$5:$D$20)</f>
        <v>3200000</v>
      </c>
      <c r="M336" t="str">
        <f t="shared" ca="1" si="34"/>
        <v>Efectivo</v>
      </c>
      <c r="N336">
        <f t="shared" ca="1" si="35"/>
        <v>19200000</v>
      </c>
    </row>
    <row r="337" spans="1:14" x14ac:dyDescent="0.3">
      <c r="A337" s="1">
        <v>45385</v>
      </c>
      <c r="B337">
        <f t="shared" si="30"/>
        <v>2024</v>
      </c>
      <c r="C337" t="str">
        <f t="shared" si="31"/>
        <v>ABR</v>
      </c>
      <c r="D337" t="s">
        <v>68</v>
      </c>
      <c r="E337" t="s">
        <v>3</v>
      </c>
      <c r="F337" cm="1">
        <f t="array" ref="F337:G337">TRANSPOSE(VLOOKUP(E337,Colaborador2!$B$4:$D$11,{2;3},0))</f>
        <v>10134809</v>
      </c>
      <c r="G337" s="1">
        <v>34649</v>
      </c>
      <c r="H337" s="3">
        <f t="shared" ca="1" si="32"/>
        <v>30</v>
      </c>
      <c r="I337" t="s">
        <v>35</v>
      </c>
      <c r="J337" t="str">
        <f>_xlfn.XLOOKUP(I337,Area!$C$5:$C$20,Area!$B$5:$B$20)</f>
        <v>Muebles</v>
      </c>
      <c r="K337">
        <f t="shared" ca="1" si="33"/>
        <v>5</v>
      </c>
      <c r="L337">
        <f>_xlfn.XLOOKUP(I337,Area!$C$5:$C$20,Area!$D$5:$D$20)</f>
        <v>1500000</v>
      </c>
      <c r="M337" t="str">
        <f t="shared" ca="1" si="34"/>
        <v>Efectivo</v>
      </c>
      <c r="N337">
        <f t="shared" ca="1" si="35"/>
        <v>7500000</v>
      </c>
    </row>
    <row r="338" spans="1:14" x14ac:dyDescent="0.3">
      <c r="A338" s="1">
        <v>45385</v>
      </c>
      <c r="B338">
        <f t="shared" si="30"/>
        <v>2024</v>
      </c>
      <c r="C338" t="str">
        <f t="shared" si="31"/>
        <v>ABR</v>
      </c>
      <c r="D338" t="s">
        <v>49</v>
      </c>
      <c r="E338" t="s">
        <v>66</v>
      </c>
      <c r="F338" cm="1">
        <f t="array" ref="F338:G338">TRANSPOSE(VLOOKUP(E338,Colaborador2!$B$4:$D$11,{2;3},0))</f>
        <v>11943522</v>
      </c>
      <c r="G338" s="1">
        <v>27649</v>
      </c>
      <c r="H338" s="3">
        <f t="shared" ca="1" si="32"/>
        <v>49</v>
      </c>
      <c r="I338" t="s">
        <v>18</v>
      </c>
      <c r="J338" t="str">
        <f>_xlfn.XLOOKUP(I338,Area!$C$5:$C$20,Area!$B$5:$B$20)</f>
        <v>Tecnología</v>
      </c>
      <c r="K338">
        <f t="shared" ca="1" si="33"/>
        <v>8</v>
      </c>
      <c r="L338">
        <f>_xlfn.XLOOKUP(I338,Area!$C$5:$C$20,Area!$D$5:$D$20)</f>
        <v>2000000</v>
      </c>
      <c r="M338" t="str">
        <f t="shared" ca="1" si="34"/>
        <v>Transferencia</v>
      </c>
      <c r="N338">
        <f t="shared" ca="1" si="35"/>
        <v>16000000</v>
      </c>
    </row>
    <row r="339" spans="1:14" x14ac:dyDescent="0.3">
      <c r="A339" s="1">
        <v>45385</v>
      </c>
      <c r="B339">
        <f t="shared" si="30"/>
        <v>2024</v>
      </c>
      <c r="C339" t="str">
        <f t="shared" si="31"/>
        <v>ABR</v>
      </c>
      <c r="D339" t="s">
        <v>50</v>
      </c>
      <c r="E339" t="s">
        <v>4</v>
      </c>
      <c r="F339" cm="1">
        <f t="array" ref="F339:G339">TRANSPOSE(VLOOKUP(E339,Colaborador2!$B$4:$D$11,{2;3},0))</f>
        <v>10086615</v>
      </c>
      <c r="G339" s="1">
        <v>28649</v>
      </c>
      <c r="H339" s="3">
        <f t="shared" ca="1" si="32"/>
        <v>46</v>
      </c>
      <c r="I339" t="s">
        <v>19</v>
      </c>
      <c r="J339" t="str">
        <f>_xlfn.XLOOKUP(I339,Area!$C$5:$C$20,Area!$B$5:$B$20)</f>
        <v>Tecnología</v>
      </c>
      <c r="K339">
        <f t="shared" ca="1" si="33"/>
        <v>10</v>
      </c>
      <c r="L339">
        <f>_xlfn.XLOOKUP(I339,Area!$C$5:$C$20,Area!$D$5:$D$20)</f>
        <v>4000000</v>
      </c>
      <c r="M339" t="str">
        <f t="shared" ca="1" si="34"/>
        <v>Transferencia</v>
      </c>
      <c r="N339">
        <f t="shared" ca="1" si="35"/>
        <v>40000000</v>
      </c>
    </row>
    <row r="340" spans="1:14" x14ac:dyDescent="0.3">
      <c r="A340" s="1">
        <v>45385</v>
      </c>
      <c r="B340">
        <f t="shared" si="30"/>
        <v>2024</v>
      </c>
      <c r="C340" t="str">
        <f t="shared" si="31"/>
        <v>ABR</v>
      </c>
      <c r="D340" t="s">
        <v>50</v>
      </c>
      <c r="E340" t="s">
        <v>2</v>
      </c>
      <c r="F340" cm="1">
        <f t="array" ref="F340:G340">TRANSPOSE(VLOOKUP(E340,Colaborador2!$B$4:$D$11,{2;3},0))</f>
        <v>11186573</v>
      </c>
      <c r="G340" s="1">
        <v>29649</v>
      </c>
      <c r="H340" s="3">
        <f t="shared" ca="1" si="32"/>
        <v>43</v>
      </c>
      <c r="I340" t="s">
        <v>20</v>
      </c>
      <c r="J340" t="str">
        <f>_xlfn.XLOOKUP(I340,Area!$C$5:$C$20,Area!$B$5:$B$20)</f>
        <v>Tecnología</v>
      </c>
      <c r="K340">
        <f t="shared" ca="1" si="33"/>
        <v>5</v>
      </c>
      <c r="L340">
        <f>_xlfn.XLOOKUP(I340,Area!$C$5:$C$20,Area!$D$5:$D$20)</f>
        <v>800000</v>
      </c>
      <c r="M340" t="str">
        <f t="shared" ca="1" si="34"/>
        <v>Efectivo</v>
      </c>
      <c r="N340">
        <f t="shared" ca="1" si="35"/>
        <v>4000000</v>
      </c>
    </row>
    <row r="341" spans="1:14" x14ac:dyDescent="0.3">
      <c r="A341" s="1">
        <v>45385</v>
      </c>
      <c r="B341">
        <f t="shared" si="30"/>
        <v>2024</v>
      </c>
      <c r="C341" t="str">
        <f t="shared" si="31"/>
        <v>ABR</v>
      </c>
      <c r="D341" t="s">
        <v>50</v>
      </c>
      <c r="E341" t="s">
        <v>10</v>
      </c>
      <c r="F341" cm="1">
        <f t="array" ref="F341:G341">TRANSPOSE(VLOOKUP(E341,Colaborador2!$B$4:$D$11,{2;3},0))</f>
        <v>10862722</v>
      </c>
      <c r="G341" s="1">
        <v>30649</v>
      </c>
      <c r="H341" s="3">
        <f t="shared" ca="1" si="32"/>
        <v>41</v>
      </c>
      <c r="I341" t="s">
        <v>21</v>
      </c>
      <c r="J341" t="str">
        <f>_xlfn.XLOOKUP(I341,Area!$C$5:$C$20,Area!$B$5:$B$20)</f>
        <v>Tecnología</v>
      </c>
      <c r="K341">
        <f t="shared" ca="1" si="33"/>
        <v>2</v>
      </c>
      <c r="L341">
        <f>_xlfn.XLOOKUP(I341,Area!$C$5:$C$20,Area!$D$5:$D$20)</f>
        <v>600000</v>
      </c>
      <c r="M341" t="str">
        <f t="shared" ca="1" si="34"/>
        <v>Efectivo</v>
      </c>
      <c r="N341">
        <f t="shared" ca="1" si="35"/>
        <v>1200000</v>
      </c>
    </row>
    <row r="342" spans="1:14" x14ac:dyDescent="0.3">
      <c r="A342" s="1">
        <v>45386</v>
      </c>
      <c r="B342">
        <f t="shared" si="30"/>
        <v>2024</v>
      </c>
      <c r="C342" t="str">
        <f t="shared" si="31"/>
        <v>ABR</v>
      </c>
      <c r="D342" t="s">
        <v>50</v>
      </c>
      <c r="E342" t="s">
        <v>8</v>
      </c>
      <c r="F342" cm="1">
        <f t="array" ref="F342:G342">TRANSPOSE(VLOOKUP(E342,Colaborador2!$B$4:$D$11,{2;3},0))</f>
        <v>10394891</v>
      </c>
      <c r="G342" s="1">
        <v>31649</v>
      </c>
      <c r="H342" s="3">
        <f t="shared" ca="1" si="32"/>
        <v>38</v>
      </c>
      <c r="I342" t="s">
        <v>22</v>
      </c>
      <c r="J342" t="str">
        <f>_xlfn.XLOOKUP(I342,Area!$C$5:$C$20,Area!$B$5:$B$20)</f>
        <v>Tecnología</v>
      </c>
      <c r="K342">
        <f t="shared" ca="1" si="33"/>
        <v>6</v>
      </c>
      <c r="L342">
        <f>_xlfn.XLOOKUP(I342,Area!$C$5:$C$20,Area!$D$5:$D$20)</f>
        <v>500000</v>
      </c>
      <c r="M342" t="str">
        <f t="shared" ca="1" si="34"/>
        <v>Credito</v>
      </c>
      <c r="N342">
        <f t="shared" ca="1" si="35"/>
        <v>3000000</v>
      </c>
    </row>
    <row r="343" spans="1:14" x14ac:dyDescent="0.3">
      <c r="A343" s="1">
        <v>45386</v>
      </c>
      <c r="B343">
        <f t="shared" si="30"/>
        <v>2024</v>
      </c>
      <c r="C343" t="str">
        <f t="shared" si="31"/>
        <v>ABR</v>
      </c>
      <c r="D343" t="s">
        <v>68</v>
      </c>
      <c r="E343" t="s">
        <v>5</v>
      </c>
      <c r="F343" cm="1">
        <f t="array" ref="F343:G343">TRANSPOSE(VLOOKUP(E343,Colaborador2!$B$4:$D$11,{2;3},0))</f>
        <v>11239909</v>
      </c>
      <c r="G343" s="1">
        <v>32649</v>
      </c>
      <c r="H343" s="3">
        <f t="shared" ca="1" si="32"/>
        <v>35</v>
      </c>
      <c r="I343" t="s">
        <v>24</v>
      </c>
      <c r="J343" t="str">
        <f>_xlfn.XLOOKUP(I343,Area!$C$5:$C$20,Area!$B$5:$B$20)</f>
        <v>Textil</v>
      </c>
      <c r="K343">
        <f t="shared" ca="1" si="33"/>
        <v>2</v>
      </c>
      <c r="L343">
        <f>_xlfn.XLOOKUP(I343,Area!$C$5:$C$20,Area!$D$5:$D$20)</f>
        <v>100000</v>
      </c>
      <c r="M343" t="str">
        <f t="shared" ca="1" si="34"/>
        <v>Transferencia</v>
      </c>
      <c r="N343">
        <f t="shared" ca="1" si="35"/>
        <v>200000</v>
      </c>
    </row>
    <row r="344" spans="1:14" x14ac:dyDescent="0.3">
      <c r="A344" s="1">
        <v>45386</v>
      </c>
      <c r="B344">
        <f t="shared" si="30"/>
        <v>2024</v>
      </c>
      <c r="C344" t="str">
        <f t="shared" si="31"/>
        <v>ABR</v>
      </c>
      <c r="D344" t="s">
        <v>49</v>
      </c>
      <c r="E344" t="s">
        <v>67</v>
      </c>
      <c r="F344" cm="1">
        <f t="array" ref="F344:G344">TRANSPOSE(VLOOKUP(E344,Colaborador2!$B$4:$D$11,{2;3},0))</f>
        <v>11092256</v>
      </c>
      <c r="G344" s="1">
        <v>33649</v>
      </c>
      <c r="H344" s="3">
        <f t="shared" ca="1" si="32"/>
        <v>32</v>
      </c>
      <c r="I344" t="s">
        <v>25</v>
      </c>
      <c r="J344" t="str">
        <f>_xlfn.XLOOKUP(I344,Area!$C$5:$C$20,Area!$B$5:$B$20)</f>
        <v>Textil</v>
      </c>
      <c r="K344">
        <f t="shared" ca="1" si="33"/>
        <v>4</v>
      </c>
      <c r="L344">
        <f>_xlfn.XLOOKUP(I344,Area!$C$5:$C$20,Area!$D$5:$D$20)</f>
        <v>250000</v>
      </c>
      <c r="M344" t="str">
        <f t="shared" ca="1" si="34"/>
        <v>Credito</v>
      </c>
      <c r="N344">
        <f t="shared" ca="1" si="35"/>
        <v>1000000</v>
      </c>
    </row>
    <row r="345" spans="1:14" x14ac:dyDescent="0.3">
      <c r="A345" s="1">
        <v>45386</v>
      </c>
      <c r="B345">
        <f t="shared" si="30"/>
        <v>2024</v>
      </c>
      <c r="C345" t="str">
        <f t="shared" si="31"/>
        <v>ABR</v>
      </c>
      <c r="D345" t="s">
        <v>49</v>
      </c>
      <c r="E345" t="s">
        <v>3</v>
      </c>
      <c r="F345" cm="1">
        <f t="array" ref="F345:G345">TRANSPOSE(VLOOKUP(E345,Colaborador2!$B$4:$D$11,{2;3},0))</f>
        <v>10134809</v>
      </c>
      <c r="G345" s="1">
        <v>34649</v>
      </c>
      <c r="H345" s="3">
        <f t="shared" ca="1" si="32"/>
        <v>30</v>
      </c>
      <c r="I345" t="s">
        <v>26</v>
      </c>
      <c r="J345" t="str">
        <f>_xlfn.XLOOKUP(I345,Area!$C$5:$C$20,Area!$B$5:$B$20)</f>
        <v>Textil</v>
      </c>
      <c r="K345">
        <f t="shared" ca="1" si="33"/>
        <v>9</v>
      </c>
      <c r="L345">
        <f>_xlfn.XLOOKUP(I345,Area!$C$5:$C$20,Area!$D$5:$D$20)</f>
        <v>500000</v>
      </c>
      <c r="M345" t="str">
        <f t="shared" ca="1" si="34"/>
        <v>Transferencia</v>
      </c>
      <c r="N345">
        <f t="shared" ca="1" si="35"/>
        <v>4500000</v>
      </c>
    </row>
    <row r="346" spans="1:14" x14ac:dyDescent="0.3">
      <c r="A346" s="1">
        <v>45386</v>
      </c>
      <c r="B346">
        <f t="shared" si="30"/>
        <v>2024</v>
      </c>
      <c r="C346" t="str">
        <f t="shared" si="31"/>
        <v>ABR</v>
      </c>
      <c r="D346" t="s">
        <v>50</v>
      </c>
      <c r="E346" t="s">
        <v>66</v>
      </c>
      <c r="F346" cm="1">
        <f t="array" ref="F346:G346">TRANSPOSE(VLOOKUP(E346,Colaborador2!$B$4:$D$11,{2;3},0))</f>
        <v>11943522</v>
      </c>
      <c r="G346" s="1">
        <v>27649</v>
      </c>
      <c r="H346" s="3">
        <f t="shared" ca="1" si="32"/>
        <v>49</v>
      </c>
      <c r="I346" t="s">
        <v>27</v>
      </c>
      <c r="J346" t="str">
        <f>_xlfn.XLOOKUP(I346,Area!$C$5:$C$20,Area!$B$5:$B$20)</f>
        <v>Textil</v>
      </c>
      <c r="K346">
        <f t="shared" ca="1" si="33"/>
        <v>10</v>
      </c>
      <c r="L346">
        <f>_xlfn.XLOOKUP(I346,Area!$C$5:$C$20,Area!$D$5:$D$20)</f>
        <v>180000</v>
      </c>
      <c r="M346" t="str">
        <f t="shared" ca="1" si="34"/>
        <v>Credito</v>
      </c>
      <c r="N346">
        <f t="shared" ca="1" si="35"/>
        <v>1800000</v>
      </c>
    </row>
    <row r="347" spans="1:14" x14ac:dyDescent="0.3">
      <c r="A347" s="1">
        <v>45387</v>
      </c>
      <c r="B347">
        <f t="shared" si="30"/>
        <v>2024</v>
      </c>
      <c r="C347" t="str">
        <f t="shared" si="31"/>
        <v>ABR</v>
      </c>
      <c r="D347" t="s">
        <v>49</v>
      </c>
      <c r="E347" t="s">
        <v>4</v>
      </c>
      <c r="F347" cm="1">
        <f t="array" ref="F347:G347">TRANSPOSE(VLOOKUP(E347,Colaborador2!$B$4:$D$11,{2;3},0))</f>
        <v>10086615</v>
      </c>
      <c r="G347" s="1">
        <v>28649</v>
      </c>
      <c r="H347" s="3">
        <f t="shared" ca="1" si="32"/>
        <v>46</v>
      </c>
      <c r="I347" t="s">
        <v>28</v>
      </c>
      <c r="J347" t="str">
        <f>_xlfn.XLOOKUP(I347,Area!$C$5:$C$20,Area!$B$5:$B$20)</f>
        <v>Textil</v>
      </c>
      <c r="K347">
        <f t="shared" ca="1" si="33"/>
        <v>7</v>
      </c>
      <c r="L347">
        <f>_xlfn.XLOOKUP(I347,Area!$C$5:$C$20,Area!$D$5:$D$20)</f>
        <v>80000</v>
      </c>
      <c r="M347" t="str">
        <f t="shared" ca="1" si="34"/>
        <v>Credito</v>
      </c>
      <c r="N347">
        <f t="shared" ca="1" si="35"/>
        <v>560000</v>
      </c>
    </row>
    <row r="348" spans="1:14" x14ac:dyDescent="0.3">
      <c r="A348" s="1">
        <v>45387</v>
      </c>
      <c r="B348">
        <f t="shared" si="30"/>
        <v>2024</v>
      </c>
      <c r="C348" t="str">
        <f t="shared" si="31"/>
        <v>ABR</v>
      </c>
      <c r="D348" t="s">
        <v>50</v>
      </c>
      <c r="E348" t="s">
        <v>2</v>
      </c>
      <c r="F348" cm="1">
        <f t="array" ref="F348:G348">TRANSPOSE(VLOOKUP(E348,Colaborador2!$B$4:$D$11,{2;3},0))</f>
        <v>11186573</v>
      </c>
      <c r="G348" s="1">
        <v>29649</v>
      </c>
      <c r="H348" s="3">
        <f t="shared" ca="1" si="32"/>
        <v>43</v>
      </c>
      <c r="I348" t="s">
        <v>30</v>
      </c>
      <c r="J348" t="str">
        <f>_xlfn.XLOOKUP(I348,Area!$C$5:$C$20,Area!$B$5:$B$20)</f>
        <v>Muebles</v>
      </c>
      <c r="K348">
        <f t="shared" ca="1" si="33"/>
        <v>4</v>
      </c>
      <c r="L348">
        <f>_xlfn.XLOOKUP(I348,Area!$C$5:$C$20,Area!$D$5:$D$20)</f>
        <v>600000</v>
      </c>
      <c r="M348" t="str">
        <f t="shared" ca="1" si="34"/>
        <v>Efectivo</v>
      </c>
      <c r="N348">
        <f t="shared" ca="1" si="35"/>
        <v>2400000</v>
      </c>
    </row>
    <row r="349" spans="1:14" x14ac:dyDescent="0.3">
      <c r="A349" s="1">
        <v>45387</v>
      </c>
      <c r="B349">
        <f t="shared" si="30"/>
        <v>2024</v>
      </c>
      <c r="C349" t="str">
        <f t="shared" si="31"/>
        <v>ABR</v>
      </c>
      <c r="D349" t="s">
        <v>50</v>
      </c>
      <c r="E349" t="s">
        <v>10</v>
      </c>
      <c r="F349" cm="1">
        <f t="array" ref="F349:G349">TRANSPOSE(VLOOKUP(E349,Colaborador2!$B$4:$D$11,{2;3},0))</f>
        <v>10862722</v>
      </c>
      <c r="G349" s="1">
        <v>30649</v>
      </c>
      <c r="H349" s="3">
        <f t="shared" ca="1" si="32"/>
        <v>41</v>
      </c>
      <c r="I349" t="s">
        <v>31</v>
      </c>
      <c r="J349" t="str">
        <f>_xlfn.XLOOKUP(I349,Area!$C$5:$C$20,Area!$B$5:$B$20)</f>
        <v>Muebles</v>
      </c>
      <c r="K349">
        <f t="shared" ca="1" si="33"/>
        <v>3</v>
      </c>
      <c r="L349">
        <f>_xlfn.XLOOKUP(I349,Area!$C$5:$C$20,Area!$D$5:$D$20)</f>
        <v>200000</v>
      </c>
      <c r="M349" t="str">
        <f t="shared" ca="1" si="34"/>
        <v>Efectivo</v>
      </c>
      <c r="N349">
        <f t="shared" ca="1" si="35"/>
        <v>600000</v>
      </c>
    </row>
    <row r="350" spans="1:14" x14ac:dyDescent="0.3">
      <c r="A350" s="1">
        <v>45387</v>
      </c>
      <c r="B350">
        <f t="shared" si="30"/>
        <v>2024</v>
      </c>
      <c r="C350" t="str">
        <f t="shared" si="31"/>
        <v>ABR</v>
      </c>
      <c r="D350" t="s">
        <v>49</v>
      </c>
      <c r="E350" t="s">
        <v>8</v>
      </c>
      <c r="F350" cm="1">
        <f t="array" ref="F350:G350">TRANSPOSE(VLOOKUP(E350,Colaborador2!$B$4:$D$11,{2;3},0))</f>
        <v>10394891</v>
      </c>
      <c r="G350" s="1">
        <v>31649</v>
      </c>
      <c r="H350" s="3">
        <f t="shared" ca="1" si="32"/>
        <v>38</v>
      </c>
      <c r="I350" t="s">
        <v>32</v>
      </c>
      <c r="J350" t="str">
        <f>_xlfn.XLOOKUP(I350,Area!$C$5:$C$20,Area!$B$5:$B$20)</f>
        <v>Muebles</v>
      </c>
      <c r="K350">
        <f t="shared" ca="1" si="33"/>
        <v>6</v>
      </c>
      <c r="L350">
        <f>_xlfn.XLOOKUP(I350,Area!$C$5:$C$20,Area!$D$5:$D$20)</f>
        <v>550000</v>
      </c>
      <c r="M350" t="str">
        <f t="shared" ca="1" si="34"/>
        <v>Transferencia</v>
      </c>
      <c r="N350">
        <f t="shared" ca="1" si="35"/>
        <v>3300000</v>
      </c>
    </row>
    <row r="351" spans="1:14" x14ac:dyDescent="0.3">
      <c r="A351" s="1">
        <v>45387</v>
      </c>
      <c r="B351">
        <f t="shared" si="30"/>
        <v>2024</v>
      </c>
      <c r="C351" t="str">
        <f t="shared" si="31"/>
        <v>ABR</v>
      </c>
      <c r="D351" t="s">
        <v>49</v>
      </c>
      <c r="E351" t="s">
        <v>5</v>
      </c>
      <c r="F351" cm="1">
        <f t="array" ref="F351:G351">TRANSPOSE(VLOOKUP(E351,Colaborador2!$B$4:$D$11,{2;3},0))</f>
        <v>11239909</v>
      </c>
      <c r="G351" s="1">
        <v>32649</v>
      </c>
      <c r="H351" s="3">
        <f t="shared" ca="1" si="32"/>
        <v>35</v>
      </c>
      <c r="I351" t="s">
        <v>33</v>
      </c>
      <c r="J351" t="str">
        <f>_xlfn.XLOOKUP(I351,Area!$C$5:$C$20,Area!$B$5:$B$20)</f>
        <v>Muebles</v>
      </c>
      <c r="K351">
        <f t="shared" ca="1" si="33"/>
        <v>7</v>
      </c>
      <c r="L351">
        <f>_xlfn.XLOOKUP(I351,Area!$C$5:$C$20,Area!$D$5:$D$20)</f>
        <v>2300000</v>
      </c>
      <c r="M351" t="str">
        <f t="shared" ca="1" si="34"/>
        <v>Transferencia</v>
      </c>
      <c r="N351">
        <f t="shared" ca="1" si="35"/>
        <v>16100000</v>
      </c>
    </row>
    <row r="352" spans="1:14" x14ac:dyDescent="0.3">
      <c r="A352" s="1">
        <v>45390</v>
      </c>
      <c r="B352">
        <f t="shared" si="30"/>
        <v>2024</v>
      </c>
      <c r="C352" t="str">
        <f t="shared" si="31"/>
        <v>ABR</v>
      </c>
      <c r="D352" t="s">
        <v>49</v>
      </c>
      <c r="E352" t="s">
        <v>67</v>
      </c>
      <c r="F352" cm="1">
        <f t="array" ref="F352:G352">TRANSPOSE(VLOOKUP(E352,Colaborador2!$B$4:$D$11,{2;3},0))</f>
        <v>11092256</v>
      </c>
      <c r="G352" s="1">
        <v>33649</v>
      </c>
      <c r="H352" s="3">
        <f t="shared" ca="1" si="32"/>
        <v>32</v>
      </c>
      <c r="I352" t="s">
        <v>34</v>
      </c>
      <c r="J352" t="str">
        <f>_xlfn.XLOOKUP(I352,Area!$C$5:$C$20,Area!$B$5:$B$20)</f>
        <v>Muebles</v>
      </c>
      <c r="K352">
        <f t="shared" ca="1" si="33"/>
        <v>6</v>
      </c>
      <c r="L352">
        <f>_xlfn.XLOOKUP(I352,Area!$C$5:$C$20,Area!$D$5:$D$20)</f>
        <v>3200000</v>
      </c>
      <c r="M352" t="str">
        <f t="shared" ca="1" si="34"/>
        <v>Transferencia</v>
      </c>
      <c r="N352">
        <f t="shared" ca="1" si="35"/>
        <v>19200000</v>
      </c>
    </row>
    <row r="353" spans="1:14" x14ac:dyDescent="0.3">
      <c r="A353" s="1">
        <v>45390</v>
      </c>
      <c r="B353">
        <f t="shared" si="30"/>
        <v>2024</v>
      </c>
      <c r="C353" t="str">
        <f t="shared" si="31"/>
        <v>ABR</v>
      </c>
      <c r="D353" t="s">
        <v>68</v>
      </c>
      <c r="E353" t="s">
        <v>3</v>
      </c>
      <c r="F353" cm="1">
        <f t="array" ref="F353:G353">TRANSPOSE(VLOOKUP(E353,Colaborador2!$B$4:$D$11,{2;3},0))</f>
        <v>10134809</v>
      </c>
      <c r="G353" s="1">
        <v>34649</v>
      </c>
      <c r="H353" s="3">
        <f t="shared" ca="1" si="32"/>
        <v>30</v>
      </c>
      <c r="I353" t="s">
        <v>35</v>
      </c>
      <c r="J353" t="str">
        <f>_xlfn.XLOOKUP(I353,Area!$C$5:$C$20,Area!$B$5:$B$20)</f>
        <v>Muebles</v>
      </c>
      <c r="K353">
        <f t="shared" ca="1" si="33"/>
        <v>3</v>
      </c>
      <c r="L353">
        <f>_xlfn.XLOOKUP(I353,Area!$C$5:$C$20,Area!$D$5:$D$20)</f>
        <v>1500000</v>
      </c>
      <c r="M353" t="str">
        <f t="shared" ca="1" si="34"/>
        <v>Credito</v>
      </c>
      <c r="N353">
        <f t="shared" ca="1" si="35"/>
        <v>4500000</v>
      </c>
    </row>
    <row r="354" spans="1:14" x14ac:dyDescent="0.3">
      <c r="A354" s="1">
        <v>45390</v>
      </c>
      <c r="B354">
        <f t="shared" si="30"/>
        <v>2024</v>
      </c>
      <c r="C354" t="str">
        <f t="shared" si="31"/>
        <v>ABR</v>
      </c>
      <c r="D354" t="s">
        <v>50</v>
      </c>
      <c r="E354" t="s">
        <v>66</v>
      </c>
      <c r="F354" cm="1">
        <f t="array" ref="F354:G354">TRANSPOSE(VLOOKUP(E354,Colaborador2!$B$4:$D$11,{2;3},0))</f>
        <v>11943522</v>
      </c>
      <c r="G354" s="1">
        <v>27649</v>
      </c>
      <c r="H354" s="3">
        <f t="shared" ca="1" si="32"/>
        <v>49</v>
      </c>
      <c r="I354" t="s">
        <v>18</v>
      </c>
      <c r="J354" t="str">
        <f>_xlfn.XLOOKUP(I354,Area!$C$5:$C$20,Area!$B$5:$B$20)</f>
        <v>Tecnología</v>
      </c>
      <c r="K354">
        <f t="shared" ca="1" si="33"/>
        <v>5</v>
      </c>
      <c r="L354">
        <f>_xlfn.XLOOKUP(I354,Area!$C$5:$C$20,Area!$D$5:$D$20)</f>
        <v>2000000</v>
      </c>
      <c r="M354" t="str">
        <f t="shared" ca="1" si="34"/>
        <v>Credito</v>
      </c>
      <c r="N354">
        <f t="shared" ca="1" si="35"/>
        <v>10000000</v>
      </c>
    </row>
    <row r="355" spans="1:14" x14ac:dyDescent="0.3">
      <c r="A355" s="1">
        <v>45390</v>
      </c>
      <c r="B355">
        <f t="shared" si="30"/>
        <v>2024</v>
      </c>
      <c r="C355" t="str">
        <f t="shared" si="31"/>
        <v>ABR</v>
      </c>
      <c r="D355" t="s">
        <v>68</v>
      </c>
      <c r="E355" t="s">
        <v>4</v>
      </c>
      <c r="F355" cm="1">
        <f t="array" ref="F355:G355">TRANSPOSE(VLOOKUP(E355,Colaborador2!$B$4:$D$11,{2;3},0))</f>
        <v>10086615</v>
      </c>
      <c r="G355" s="1">
        <v>28649</v>
      </c>
      <c r="H355" s="3">
        <f t="shared" ca="1" si="32"/>
        <v>46</v>
      </c>
      <c r="I355" t="s">
        <v>19</v>
      </c>
      <c r="J355" t="str">
        <f>_xlfn.XLOOKUP(I355,Area!$C$5:$C$20,Area!$B$5:$B$20)</f>
        <v>Tecnología</v>
      </c>
      <c r="K355">
        <f t="shared" ca="1" si="33"/>
        <v>6</v>
      </c>
      <c r="L355">
        <f>_xlfn.XLOOKUP(I355,Area!$C$5:$C$20,Area!$D$5:$D$20)</f>
        <v>4000000</v>
      </c>
      <c r="M355" t="str">
        <f t="shared" ca="1" si="34"/>
        <v>Credito</v>
      </c>
      <c r="N355">
        <f t="shared" ca="1" si="35"/>
        <v>24000000</v>
      </c>
    </row>
    <row r="356" spans="1:14" x14ac:dyDescent="0.3">
      <c r="A356" s="1">
        <v>45390</v>
      </c>
      <c r="B356">
        <f t="shared" si="30"/>
        <v>2024</v>
      </c>
      <c r="C356" t="str">
        <f t="shared" si="31"/>
        <v>ABR</v>
      </c>
      <c r="D356" t="s">
        <v>50</v>
      </c>
      <c r="E356" t="s">
        <v>2</v>
      </c>
      <c r="F356" cm="1">
        <f t="array" ref="F356:G356">TRANSPOSE(VLOOKUP(E356,Colaborador2!$B$4:$D$11,{2;3},0))</f>
        <v>11186573</v>
      </c>
      <c r="G356" s="1">
        <v>29649</v>
      </c>
      <c r="H356" s="3">
        <f t="shared" ca="1" si="32"/>
        <v>43</v>
      </c>
      <c r="I356" t="s">
        <v>20</v>
      </c>
      <c r="J356" t="str">
        <f>_xlfn.XLOOKUP(I356,Area!$C$5:$C$20,Area!$B$5:$B$20)</f>
        <v>Tecnología</v>
      </c>
      <c r="K356">
        <f t="shared" ca="1" si="33"/>
        <v>6</v>
      </c>
      <c r="L356">
        <f>_xlfn.XLOOKUP(I356,Area!$C$5:$C$20,Area!$D$5:$D$20)</f>
        <v>800000</v>
      </c>
      <c r="M356" t="str">
        <f t="shared" ca="1" si="34"/>
        <v>Transferencia</v>
      </c>
      <c r="N356">
        <f t="shared" ca="1" si="35"/>
        <v>4800000</v>
      </c>
    </row>
    <row r="357" spans="1:14" x14ac:dyDescent="0.3">
      <c r="A357" s="1">
        <v>45391</v>
      </c>
      <c r="B357">
        <f t="shared" si="30"/>
        <v>2024</v>
      </c>
      <c r="C357" t="str">
        <f t="shared" si="31"/>
        <v>ABR</v>
      </c>
      <c r="D357" t="s">
        <v>50</v>
      </c>
      <c r="E357" t="s">
        <v>10</v>
      </c>
      <c r="F357" cm="1">
        <f t="array" ref="F357:G357">TRANSPOSE(VLOOKUP(E357,Colaborador2!$B$4:$D$11,{2;3},0))</f>
        <v>10862722</v>
      </c>
      <c r="G357" s="1">
        <v>30649</v>
      </c>
      <c r="H357" s="3">
        <f t="shared" ca="1" si="32"/>
        <v>41</v>
      </c>
      <c r="I357" t="s">
        <v>21</v>
      </c>
      <c r="J357" t="str">
        <f>_xlfn.XLOOKUP(I357,Area!$C$5:$C$20,Area!$B$5:$B$20)</f>
        <v>Tecnología</v>
      </c>
      <c r="K357">
        <f t="shared" ca="1" si="33"/>
        <v>5</v>
      </c>
      <c r="L357">
        <f>_xlfn.XLOOKUP(I357,Area!$C$5:$C$20,Area!$D$5:$D$20)</f>
        <v>600000</v>
      </c>
      <c r="M357" t="str">
        <f t="shared" ca="1" si="34"/>
        <v>Credito</v>
      </c>
      <c r="N357">
        <f t="shared" ca="1" si="35"/>
        <v>3000000</v>
      </c>
    </row>
    <row r="358" spans="1:14" x14ac:dyDescent="0.3">
      <c r="A358" s="1">
        <v>45391</v>
      </c>
      <c r="B358">
        <f t="shared" si="30"/>
        <v>2024</v>
      </c>
      <c r="C358" t="str">
        <f t="shared" si="31"/>
        <v>ABR</v>
      </c>
      <c r="D358" t="s">
        <v>68</v>
      </c>
      <c r="E358" t="s">
        <v>8</v>
      </c>
      <c r="F358" cm="1">
        <f t="array" ref="F358:G358">TRANSPOSE(VLOOKUP(E358,Colaborador2!$B$4:$D$11,{2;3},0))</f>
        <v>10394891</v>
      </c>
      <c r="G358" s="1">
        <v>31649</v>
      </c>
      <c r="H358" s="3">
        <f t="shared" ca="1" si="32"/>
        <v>38</v>
      </c>
      <c r="I358" t="s">
        <v>22</v>
      </c>
      <c r="J358" t="str">
        <f>_xlfn.XLOOKUP(I358,Area!$C$5:$C$20,Area!$B$5:$B$20)</f>
        <v>Tecnología</v>
      </c>
      <c r="K358">
        <f t="shared" ca="1" si="33"/>
        <v>10</v>
      </c>
      <c r="L358">
        <f>_xlfn.XLOOKUP(I358,Area!$C$5:$C$20,Area!$D$5:$D$20)</f>
        <v>500000</v>
      </c>
      <c r="M358" t="str">
        <f t="shared" ca="1" si="34"/>
        <v>Transferencia</v>
      </c>
      <c r="N358">
        <f t="shared" ca="1" si="35"/>
        <v>5000000</v>
      </c>
    </row>
    <row r="359" spans="1:14" x14ac:dyDescent="0.3">
      <c r="A359" s="1">
        <v>45391</v>
      </c>
      <c r="B359">
        <f t="shared" si="30"/>
        <v>2024</v>
      </c>
      <c r="C359" t="str">
        <f t="shared" si="31"/>
        <v>ABR</v>
      </c>
      <c r="D359" t="s">
        <v>50</v>
      </c>
      <c r="E359" t="s">
        <v>5</v>
      </c>
      <c r="F359" cm="1">
        <f t="array" ref="F359:G359">TRANSPOSE(VLOOKUP(E359,Colaborador2!$B$4:$D$11,{2;3},0))</f>
        <v>11239909</v>
      </c>
      <c r="G359" s="1">
        <v>32649</v>
      </c>
      <c r="H359" s="3">
        <f t="shared" ca="1" si="32"/>
        <v>35</v>
      </c>
      <c r="I359" t="s">
        <v>24</v>
      </c>
      <c r="J359" t="str">
        <f>_xlfn.XLOOKUP(I359,Area!$C$5:$C$20,Area!$B$5:$B$20)</f>
        <v>Textil</v>
      </c>
      <c r="K359">
        <f t="shared" ca="1" si="33"/>
        <v>4</v>
      </c>
      <c r="L359">
        <f>_xlfn.XLOOKUP(I359,Area!$C$5:$C$20,Area!$D$5:$D$20)</f>
        <v>100000</v>
      </c>
      <c r="M359" t="str">
        <f t="shared" ca="1" si="34"/>
        <v>Transferencia</v>
      </c>
      <c r="N359">
        <f t="shared" ca="1" si="35"/>
        <v>400000</v>
      </c>
    </row>
    <row r="360" spans="1:14" x14ac:dyDescent="0.3">
      <c r="A360" s="1">
        <v>45391</v>
      </c>
      <c r="B360">
        <f t="shared" si="30"/>
        <v>2024</v>
      </c>
      <c r="C360" t="str">
        <f t="shared" si="31"/>
        <v>ABR</v>
      </c>
      <c r="D360" t="s">
        <v>50</v>
      </c>
      <c r="E360" t="s">
        <v>67</v>
      </c>
      <c r="F360" cm="1">
        <f t="array" ref="F360:G360">TRANSPOSE(VLOOKUP(E360,Colaborador2!$B$4:$D$11,{2;3},0))</f>
        <v>11092256</v>
      </c>
      <c r="G360" s="1">
        <v>33649</v>
      </c>
      <c r="H360" s="3">
        <f t="shared" ca="1" si="32"/>
        <v>32</v>
      </c>
      <c r="I360" t="s">
        <v>25</v>
      </c>
      <c r="J360" t="str">
        <f>_xlfn.XLOOKUP(I360,Area!$C$5:$C$20,Area!$B$5:$B$20)</f>
        <v>Textil</v>
      </c>
      <c r="K360">
        <f t="shared" ca="1" si="33"/>
        <v>2</v>
      </c>
      <c r="L360">
        <f>_xlfn.XLOOKUP(I360,Area!$C$5:$C$20,Area!$D$5:$D$20)</f>
        <v>250000</v>
      </c>
      <c r="M360" t="str">
        <f t="shared" ca="1" si="34"/>
        <v>Credito</v>
      </c>
      <c r="N360">
        <f t="shared" ca="1" si="35"/>
        <v>500000</v>
      </c>
    </row>
    <row r="361" spans="1:14" x14ac:dyDescent="0.3">
      <c r="A361" s="1">
        <v>45391</v>
      </c>
      <c r="B361">
        <f t="shared" si="30"/>
        <v>2024</v>
      </c>
      <c r="C361" t="str">
        <f t="shared" si="31"/>
        <v>ABR</v>
      </c>
      <c r="D361" t="s">
        <v>50</v>
      </c>
      <c r="E361" t="s">
        <v>3</v>
      </c>
      <c r="F361" cm="1">
        <f t="array" ref="F361:G361">TRANSPOSE(VLOOKUP(E361,Colaborador2!$B$4:$D$11,{2;3},0))</f>
        <v>10134809</v>
      </c>
      <c r="G361" s="1">
        <v>34649</v>
      </c>
      <c r="H361" s="3">
        <f t="shared" ca="1" si="32"/>
        <v>30</v>
      </c>
      <c r="I361" t="s">
        <v>26</v>
      </c>
      <c r="J361" t="str">
        <f>_xlfn.XLOOKUP(I361,Area!$C$5:$C$20,Area!$B$5:$B$20)</f>
        <v>Textil</v>
      </c>
      <c r="K361">
        <f t="shared" ca="1" si="33"/>
        <v>7</v>
      </c>
      <c r="L361">
        <f>_xlfn.XLOOKUP(I361,Area!$C$5:$C$20,Area!$D$5:$D$20)</f>
        <v>500000</v>
      </c>
      <c r="M361" t="str">
        <f t="shared" ca="1" si="34"/>
        <v>Transferencia</v>
      </c>
      <c r="N361">
        <f t="shared" ca="1" si="35"/>
        <v>3500000</v>
      </c>
    </row>
    <row r="362" spans="1:14" x14ac:dyDescent="0.3">
      <c r="A362" s="1">
        <v>45392</v>
      </c>
      <c r="B362">
        <f t="shared" si="30"/>
        <v>2024</v>
      </c>
      <c r="C362" t="str">
        <f t="shared" si="31"/>
        <v>ABR</v>
      </c>
      <c r="D362" t="s">
        <v>50</v>
      </c>
      <c r="E362" t="s">
        <v>66</v>
      </c>
      <c r="F362" cm="1">
        <f t="array" ref="F362:G362">TRANSPOSE(VLOOKUP(E362,Colaborador2!$B$4:$D$11,{2;3},0))</f>
        <v>11943522</v>
      </c>
      <c r="G362" s="1">
        <v>27649</v>
      </c>
      <c r="H362" s="3">
        <f t="shared" ca="1" si="32"/>
        <v>49</v>
      </c>
      <c r="I362" t="s">
        <v>27</v>
      </c>
      <c r="J362" t="str">
        <f>_xlfn.XLOOKUP(I362,Area!$C$5:$C$20,Area!$B$5:$B$20)</f>
        <v>Textil</v>
      </c>
      <c r="K362">
        <f t="shared" ca="1" si="33"/>
        <v>2</v>
      </c>
      <c r="L362">
        <f>_xlfn.XLOOKUP(I362,Area!$C$5:$C$20,Area!$D$5:$D$20)</f>
        <v>180000</v>
      </c>
      <c r="M362" t="str">
        <f t="shared" ca="1" si="34"/>
        <v>Credito</v>
      </c>
      <c r="N362">
        <f t="shared" ca="1" si="35"/>
        <v>360000</v>
      </c>
    </row>
    <row r="363" spans="1:14" x14ac:dyDescent="0.3">
      <c r="A363" s="1">
        <v>45392</v>
      </c>
      <c r="B363">
        <f t="shared" si="30"/>
        <v>2024</v>
      </c>
      <c r="C363" t="str">
        <f t="shared" si="31"/>
        <v>ABR</v>
      </c>
      <c r="D363" t="s">
        <v>50</v>
      </c>
      <c r="E363" t="s">
        <v>4</v>
      </c>
      <c r="F363" cm="1">
        <f t="array" ref="F363:G363">TRANSPOSE(VLOOKUP(E363,Colaborador2!$B$4:$D$11,{2;3},0))</f>
        <v>10086615</v>
      </c>
      <c r="G363" s="1">
        <v>28649</v>
      </c>
      <c r="H363" s="3">
        <f t="shared" ca="1" si="32"/>
        <v>46</v>
      </c>
      <c r="I363" t="s">
        <v>28</v>
      </c>
      <c r="J363" t="str">
        <f>_xlfn.XLOOKUP(I363,Area!$C$5:$C$20,Area!$B$5:$B$20)</f>
        <v>Textil</v>
      </c>
      <c r="K363">
        <f t="shared" ca="1" si="33"/>
        <v>2</v>
      </c>
      <c r="L363">
        <f>_xlfn.XLOOKUP(I363,Area!$C$5:$C$20,Area!$D$5:$D$20)</f>
        <v>80000</v>
      </c>
      <c r="M363" t="str">
        <f t="shared" ca="1" si="34"/>
        <v>Efectivo</v>
      </c>
      <c r="N363">
        <f t="shared" ca="1" si="35"/>
        <v>160000</v>
      </c>
    </row>
    <row r="364" spans="1:14" x14ac:dyDescent="0.3">
      <c r="A364" s="1">
        <v>45392</v>
      </c>
      <c r="B364">
        <f t="shared" si="30"/>
        <v>2024</v>
      </c>
      <c r="C364" t="str">
        <f t="shared" si="31"/>
        <v>ABR</v>
      </c>
      <c r="D364" t="s">
        <v>50</v>
      </c>
      <c r="E364" t="s">
        <v>2</v>
      </c>
      <c r="F364" cm="1">
        <f t="array" ref="F364:G364">TRANSPOSE(VLOOKUP(E364,Colaborador2!$B$4:$D$11,{2;3},0))</f>
        <v>11186573</v>
      </c>
      <c r="G364" s="1">
        <v>29649</v>
      </c>
      <c r="H364" s="3">
        <f t="shared" ca="1" si="32"/>
        <v>43</v>
      </c>
      <c r="I364" t="s">
        <v>30</v>
      </c>
      <c r="J364" t="str">
        <f>_xlfn.XLOOKUP(I364,Area!$C$5:$C$20,Area!$B$5:$B$20)</f>
        <v>Muebles</v>
      </c>
      <c r="K364">
        <f t="shared" ca="1" si="33"/>
        <v>2</v>
      </c>
      <c r="L364">
        <f>_xlfn.XLOOKUP(I364,Area!$C$5:$C$20,Area!$D$5:$D$20)</f>
        <v>600000</v>
      </c>
      <c r="M364" t="str">
        <f t="shared" ca="1" si="34"/>
        <v>Credito</v>
      </c>
      <c r="N364">
        <f t="shared" ca="1" si="35"/>
        <v>1200000</v>
      </c>
    </row>
    <row r="365" spans="1:14" x14ac:dyDescent="0.3">
      <c r="A365" s="1">
        <v>45392</v>
      </c>
      <c r="B365">
        <f t="shared" si="30"/>
        <v>2024</v>
      </c>
      <c r="C365" t="str">
        <f t="shared" si="31"/>
        <v>ABR</v>
      </c>
      <c r="D365" t="s">
        <v>49</v>
      </c>
      <c r="E365" t="s">
        <v>10</v>
      </c>
      <c r="F365" cm="1">
        <f t="array" ref="F365:G365">TRANSPOSE(VLOOKUP(E365,Colaborador2!$B$4:$D$11,{2;3},0))</f>
        <v>10862722</v>
      </c>
      <c r="G365" s="1">
        <v>30649</v>
      </c>
      <c r="H365" s="3">
        <f t="shared" ca="1" si="32"/>
        <v>41</v>
      </c>
      <c r="I365" t="s">
        <v>31</v>
      </c>
      <c r="J365" t="str">
        <f>_xlfn.XLOOKUP(I365,Area!$C$5:$C$20,Area!$B$5:$B$20)</f>
        <v>Muebles</v>
      </c>
      <c r="K365">
        <f t="shared" ca="1" si="33"/>
        <v>7</v>
      </c>
      <c r="L365">
        <f>_xlfn.XLOOKUP(I365,Area!$C$5:$C$20,Area!$D$5:$D$20)</f>
        <v>200000</v>
      </c>
      <c r="M365" t="str">
        <f t="shared" ca="1" si="34"/>
        <v>Efectivo</v>
      </c>
      <c r="N365">
        <f t="shared" ca="1" si="35"/>
        <v>1400000</v>
      </c>
    </row>
    <row r="366" spans="1:14" x14ac:dyDescent="0.3">
      <c r="A366" s="1">
        <v>45392</v>
      </c>
      <c r="B366">
        <f t="shared" si="30"/>
        <v>2024</v>
      </c>
      <c r="C366" t="str">
        <f t="shared" si="31"/>
        <v>ABR</v>
      </c>
      <c r="D366" t="s">
        <v>50</v>
      </c>
      <c r="E366" t="s">
        <v>8</v>
      </c>
      <c r="F366" cm="1">
        <f t="array" ref="F366:G366">TRANSPOSE(VLOOKUP(E366,Colaborador2!$B$4:$D$11,{2;3},0))</f>
        <v>10394891</v>
      </c>
      <c r="G366" s="1">
        <v>31649</v>
      </c>
      <c r="H366" s="3">
        <f t="shared" ca="1" si="32"/>
        <v>38</v>
      </c>
      <c r="I366" t="s">
        <v>32</v>
      </c>
      <c r="J366" t="str">
        <f>_xlfn.XLOOKUP(I366,Area!$C$5:$C$20,Area!$B$5:$B$20)</f>
        <v>Muebles</v>
      </c>
      <c r="K366">
        <f t="shared" ca="1" si="33"/>
        <v>10</v>
      </c>
      <c r="L366">
        <f>_xlfn.XLOOKUP(I366,Area!$C$5:$C$20,Area!$D$5:$D$20)</f>
        <v>550000</v>
      </c>
      <c r="M366" t="str">
        <f t="shared" ca="1" si="34"/>
        <v>Transferencia</v>
      </c>
      <c r="N366">
        <f t="shared" ca="1" si="35"/>
        <v>5500000</v>
      </c>
    </row>
    <row r="367" spans="1:14" x14ac:dyDescent="0.3">
      <c r="A367" s="1">
        <v>45393</v>
      </c>
      <c r="B367">
        <f t="shared" si="30"/>
        <v>2024</v>
      </c>
      <c r="C367" t="str">
        <f t="shared" si="31"/>
        <v>ABR</v>
      </c>
      <c r="D367" t="s">
        <v>68</v>
      </c>
      <c r="E367" t="s">
        <v>5</v>
      </c>
      <c r="F367" cm="1">
        <f t="array" ref="F367:G367">TRANSPOSE(VLOOKUP(E367,Colaborador2!$B$4:$D$11,{2;3},0))</f>
        <v>11239909</v>
      </c>
      <c r="G367" s="1">
        <v>32649</v>
      </c>
      <c r="H367" s="3">
        <f t="shared" ca="1" si="32"/>
        <v>35</v>
      </c>
      <c r="I367" t="s">
        <v>33</v>
      </c>
      <c r="J367" t="str">
        <f>_xlfn.XLOOKUP(I367,Area!$C$5:$C$20,Area!$B$5:$B$20)</f>
        <v>Muebles</v>
      </c>
      <c r="K367">
        <f t="shared" ca="1" si="33"/>
        <v>4</v>
      </c>
      <c r="L367">
        <f>_xlfn.XLOOKUP(I367,Area!$C$5:$C$20,Area!$D$5:$D$20)</f>
        <v>2300000</v>
      </c>
      <c r="M367" t="str">
        <f t="shared" ca="1" si="34"/>
        <v>Efectivo</v>
      </c>
      <c r="N367">
        <f t="shared" ca="1" si="35"/>
        <v>9200000</v>
      </c>
    </row>
    <row r="368" spans="1:14" x14ac:dyDescent="0.3">
      <c r="A368" s="1">
        <v>45393</v>
      </c>
      <c r="B368">
        <f t="shared" si="30"/>
        <v>2024</v>
      </c>
      <c r="C368" t="str">
        <f t="shared" si="31"/>
        <v>ABR</v>
      </c>
      <c r="D368" t="s">
        <v>68</v>
      </c>
      <c r="E368" t="s">
        <v>67</v>
      </c>
      <c r="F368" cm="1">
        <f t="array" ref="F368:G368">TRANSPOSE(VLOOKUP(E368,Colaborador2!$B$4:$D$11,{2;3},0))</f>
        <v>11092256</v>
      </c>
      <c r="G368" s="1">
        <v>33649</v>
      </c>
      <c r="H368" s="3">
        <f t="shared" ca="1" si="32"/>
        <v>32</v>
      </c>
      <c r="I368" t="s">
        <v>34</v>
      </c>
      <c r="J368" t="str">
        <f>_xlfn.XLOOKUP(I368,Area!$C$5:$C$20,Area!$B$5:$B$20)</f>
        <v>Muebles</v>
      </c>
      <c r="K368">
        <f t="shared" ca="1" si="33"/>
        <v>8</v>
      </c>
      <c r="L368">
        <f>_xlfn.XLOOKUP(I368,Area!$C$5:$C$20,Area!$D$5:$D$20)</f>
        <v>3200000</v>
      </c>
      <c r="M368" t="str">
        <f t="shared" ca="1" si="34"/>
        <v>Efectivo</v>
      </c>
      <c r="N368">
        <f t="shared" ca="1" si="35"/>
        <v>25600000</v>
      </c>
    </row>
    <row r="369" spans="1:14" x14ac:dyDescent="0.3">
      <c r="A369" s="1">
        <v>45393</v>
      </c>
      <c r="B369">
        <f t="shared" si="30"/>
        <v>2024</v>
      </c>
      <c r="C369" t="str">
        <f t="shared" si="31"/>
        <v>ABR</v>
      </c>
      <c r="D369" t="s">
        <v>68</v>
      </c>
      <c r="E369" t="s">
        <v>3</v>
      </c>
      <c r="F369" cm="1">
        <f t="array" ref="F369:G369">TRANSPOSE(VLOOKUP(E369,Colaborador2!$B$4:$D$11,{2;3},0))</f>
        <v>10134809</v>
      </c>
      <c r="G369" s="1">
        <v>34649</v>
      </c>
      <c r="H369" s="3">
        <f t="shared" ca="1" si="32"/>
        <v>30</v>
      </c>
      <c r="I369" t="s">
        <v>35</v>
      </c>
      <c r="J369" t="str">
        <f>_xlfn.XLOOKUP(I369,Area!$C$5:$C$20,Area!$B$5:$B$20)</f>
        <v>Muebles</v>
      </c>
      <c r="K369">
        <f t="shared" ca="1" si="33"/>
        <v>6</v>
      </c>
      <c r="L369">
        <f>_xlfn.XLOOKUP(I369,Area!$C$5:$C$20,Area!$D$5:$D$20)</f>
        <v>1500000</v>
      </c>
      <c r="M369" t="str">
        <f t="shared" ca="1" si="34"/>
        <v>Credito</v>
      </c>
      <c r="N369">
        <f t="shared" ca="1" si="35"/>
        <v>9000000</v>
      </c>
    </row>
    <row r="370" spans="1:14" x14ac:dyDescent="0.3">
      <c r="A370" s="1">
        <v>45393</v>
      </c>
      <c r="B370">
        <f t="shared" si="30"/>
        <v>2024</v>
      </c>
      <c r="C370" t="str">
        <f t="shared" si="31"/>
        <v>ABR</v>
      </c>
      <c r="D370" t="s">
        <v>68</v>
      </c>
      <c r="E370" t="s">
        <v>66</v>
      </c>
      <c r="F370" cm="1">
        <f t="array" ref="F370:G370">TRANSPOSE(VLOOKUP(E370,Colaborador2!$B$4:$D$11,{2;3},0))</f>
        <v>11943522</v>
      </c>
      <c r="G370" s="1">
        <v>27649</v>
      </c>
      <c r="H370" s="3">
        <f t="shared" ca="1" si="32"/>
        <v>49</v>
      </c>
      <c r="I370" t="s">
        <v>18</v>
      </c>
      <c r="J370" t="str">
        <f>_xlfn.XLOOKUP(I370,Area!$C$5:$C$20,Area!$B$5:$B$20)</f>
        <v>Tecnología</v>
      </c>
      <c r="K370">
        <f t="shared" ca="1" si="33"/>
        <v>7</v>
      </c>
      <c r="L370">
        <f>_xlfn.XLOOKUP(I370,Area!$C$5:$C$20,Area!$D$5:$D$20)</f>
        <v>2000000</v>
      </c>
      <c r="M370" t="str">
        <f t="shared" ca="1" si="34"/>
        <v>Efectivo</v>
      </c>
      <c r="N370">
        <f t="shared" ca="1" si="35"/>
        <v>14000000</v>
      </c>
    </row>
    <row r="371" spans="1:14" x14ac:dyDescent="0.3">
      <c r="A371" s="1">
        <v>45393</v>
      </c>
      <c r="B371">
        <f t="shared" si="30"/>
        <v>2024</v>
      </c>
      <c r="C371" t="str">
        <f t="shared" si="31"/>
        <v>ABR</v>
      </c>
      <c r="D371" t="s">
        <v>49</v>
      </c>
      <c r="E371" t="s">
        <v>4</v>
      </c>
      <c r="F371" cm="1">
        <f t="array" ref="F371:G371">TRANSPOSE(VLOOKUP(E371,Colaborador2!$B$4:$D$11,{2;3},0))</f>
        <v>10086615</v>
      </c>
      <c r="G371" s="1">
        <v>28649</v>
      </c>
      <c r="H371" s="3">
        <f t="shared" ca="1" si="32"/>
        <v>46</v>
      </c>
      <c r="I371" t="s">
        <v>19</v>
      </c>
      <c r="J371" t="str">
        <f>_xlfn.XLOOKUP(I371,Area!$C$5:$C$20,Area!$B$5:$B$20)</f>
        <v>Tecnología</v>
      </c>
      <c r="K371">
        <f t="shared" ca="1" si="33"/>
        <v>2</v>
      </c>
      <c r="L371">
        <f>_xlfn.XLOOKUP(I371,Area!$C$5:$C$20,Area!$D$5:$D$20)</f>
        <v>4000000</v>
      </c>
      <c r="M371" t="str">
        <f t="shared" ca="1" si="34"/>
        <v>Credito</v>
      </c>
      <c r="N371">
        <f t="shared" ca="1" si="35"/>
        <v>8000000</v>
      </c>
    </row>
    <row r="372" spans="1:14" x14ac:dyDescent="0.3">
      <c r="A372" s="1">
        <v>45394</v>
      </c>
      <c r="B372">
        <f t="shared" si="30"/>
        <v>2024</v>
      </c>
      <c r="C372" t="str">
        <f t="shared" si="31"/>
        <v>ABR</v>
      </c>
      <c r="D372" t="s">
        <v>68</v>
      </c>
      <c r="E372" t="s">
        <v>2</v>
      </c>
      <c r="F372" cm="1">
        <f t="array" ref="F372:G372">TRANSPOSE(VLOOKUP(E372,Colaborador2!$B$4:$D$11,{2;3},0))</f>
        <v>11186573</v>
      </c>
      <c r="G372" s="1">
        <v>29649</v>
      </c>
      <c r="H372" s="3">
        <f t="shared" ca="1" si="32"/>
        <v>43</v>
      </c>
      <c r="I372" t="s">
        <v>20</v>
      </c>
      <c r="J372" t="str">
        <f>_xlfn.XLOOKUP(I372,Area!$C$5:$C$20,Area!$B$5:$B$20)</f>
        <v>Tecnología</v>
      </c>
      <c r="K372">
        <f t="shared" ca="1" si="33"/>
        <v>4</v>
      </c>
      <c r="L372">
        <f>_xlfn.XLOOKUP(I372,Area!$C$5:$C$20,Area!$D$5:$D$20)</f>
        <v>800000</v>
      </c>
      <c r="M372" t="str">
        <f t="shared" ca="1" si="34"/>
        <v>Credito</v>
      </c>
      <c r="N372">
        <f t="shared" ca="1" si="35"/>
        <v>3200000</v>
      </c>
    </row>
    <row r="373" spans="1:14" x14ac:dyDescent="0.3">
      <c r="A373" s="1">
        <v>45394</v>
      </c>
      <c r="B373">
        <f t="shared" si="30"/>
        <v>2024</v>
      </c>
      <c r="C373" t="str">
        <f t="shared" si="31"/>
        <v>ABR</v>
      </c>
      <c r="D373" t="s">
        <v>49</v>
      </c>
      <c r="E373" t="s">
        <v>10</v>
      </c>
      <c r="F373" cm="1">
        <f t="array" ref="F373:G373">TRANSPOSE(VLOOKUP(E373,Colaborador2!$B$4:$D$11,{2;3},0))</f>
        <v>10862722</v>
      </c>
      <c r="G373" s="1">
        <v>30649</v>
      </c>
      <c r="H373" s="3">
        <f t="shared" ca="1" si="32"/>
        <v>41</v>
      </c>
      <c r="I373" t="s">
        <v>21</v>
      </c>
      <c r="J373" t="str">
        <f>_xlfn.XLOOKUP(I373,Area!$C$5:$C$20,Area!$B$5:$B$20)</f>
        <v>Tecnología</v>
      </c>
      <c r="K373">
        <f t="shared" ca="1" si="33"/>
        <v>3</v>
      </c>
      <c r="L373">
        <f>_xlfn.XLOOKUP(I373,Area!$C$5:$C$20,Area!$D$5:$D$20)</f>
        <v>600000</v>
      </c>
      <c r="M373" t="str">
        <f t="shared" ca="1" si="34"/>
        <v>Transferencia</v>
      </c>
      <c r="N373">
        <f t="shared" ca="1" si="35"/>
        <v>1800000</v>
      </c>
    </row>
    <row r="374" spans="1:14" x14ac:dyDescent="0.3">
      <c r="A374" s="1">
        <v>45394</v>
      </c>
      <c r="B374">
        <f t="shared" si="30"/>
        <v>2024</v>
      </c>
      <c r="C374" t="str">
        <f t="shared" si="31"/>
        <v>ABR</v>
      </c>
      <c r="D374" t="s">
        <v>50</v>
      </c>
      <c r="E374" t="s">
        <v>8</v>
      </c>
      <c r="F374" cm="1">
        <f t="array" ref="F374:G374">TRANSPOSE(VLOOKUP(E374,Colaborador2!$B$4:$D$11,{2;3},0))</f>
        <v>10394891</v>
      </c>
      <c r="G374" s="1">
        <v>31649</v>
      </c>
      <c r="H374" s="3">
        <f t="shared" ca="1" si="32"/>
        <v>38</v>
      </c>
      <c r="I374" t="s">
        <v>22</v>
      </c>
      <c r="J374" t="str">
        <f>_xlfn.XLOOKUP(I374,Area!$C$5:$C$20,Area!$B$5:$B$20)</f>
        <v>Tecnología</v>
      </c>
      <c r="K374">
        <f t="shared" ca="1" si="33"/>
        <v>6</v>
      </c>
      <c r="L374">
        <f>_xlfn.XLOOKUP(I374,Area!$C$5:$C$20,Area!$D$5:$D$20)</f>
        <v>500000</v>
      </c>
      <c r="M374" t="str">
        <f t="shared" ca="1" si="34"/>
        <v>Efectivo</v>
      </c>
      <c r="N374">
        <f t="shared" ca="1" si="35"/>
        <v>3000000</v>
      </c>
    </row>
    <row r="375" spans="1:14" x14ac:dyDescent="0.3">
      <c r="A375" s="1">
        <v>45394</v>
      </c>
      <c r="B375">
        <f t="shared" si="30"/>
        <v>2024</v>
      </c>
      <c r="C375" t="str">
        <f t="shared" si="31"/>
        <v>ABR</v>
      </c>
      <c r="D375" t="s">
        <v>50</v>
      </c>
      <c r="E375" t="s">
        <v>5</v>
      </c>
      <c r="F375" cm="1">
        <f t="array" ref="F375:G375">TRANSPOSE(VLOOKUP(E375,Colaborador2!$B$4:$D$11,{2;3},0))</f>
        <v>11239909</v>
      </c>
      <c r="G375" s="1">
        <v>32649</v>
      </c>
      <c r="H375" s="3">
        <f t="shared" ca="1" si="32"/>
        <v>35</v>
      </c>
      <c r="I375" t="s">
        <v>24</v>
      </c>
      <c r="J375" t="str">
        <f>_xlfn.XLOOKUP(I375,Area!$C$5:$C$20,Area!$B$5:$B$20)</f>
        <v>Textil</v>
      </c>
      <c r="K375">
        <f t="shared" ca="1" si="33"/>
        <v>7</v>
      </c>
      <c r="L375">
        <f>_xlfn.XLOOKUP(I375,Area!$C$5:$C$20,Area!$D$5:$D$20)</f>
        <v>100000</v>
      </c>
      <c r="M375" t="str">
        <f t="shared" ca="1" si="34"/>
        <v>Transferencia</v>
      </c>
      <c r="N375">
        <f t="shared" ca="1" si="35"/>
        <v>700000</v>
      </c>
    </row>
    <row r="376" spans="1:14" x14ac:dyDescent="0.3">
      <c r="A376" s="1">
        <v>45394</v>
      </c>
      <c r="B376">
        <f t="shared" si="30"/>
        <v>2024</v>
      </c>
      <c r="C376" t="str">
        <f t="shared" si="31"/>
        <v>ABR</v>
      </c>
      <c r="D376" t="s">
        <v>68</v>
      </c>
      <c r="E376" t="s">
        <v>67</v>
      </c>
      <c r="F376" cm="1">
        <f t="array" ref="F376:G376">TRANSPOSE(VLOOKUP(E376,Colaborador2!$B$4:$D$11,{2;3},0))</f>
        <v>11092256</v>
      </c>
      <c r="G376" s="1">
        <v>33649</v>
      </c>
      <c r="H376" s="3">
        <f t="shared" ca="1" si="32"/>
        <v>32</v>
      </c>
      <c r="I376" t="s">
        <v>25</v>
      </c>
      <c r="J376" t="str">
        <f>_xlfn.XLOOKUP(I376,Area!$C$5:$C$20,Area!$B$5:$B$20)</f>
        <v>Textil</v>
      </c>
      <c r="K376">
        <f t="shared" ca="1" si="33"/>
        <v>2</v>
      </c>
      <c r="L376">
        <f>_xlfn.XLOOKUP(I376,Area!$C$5:$C$20,Area!$D$5:$D$20)</f>
        <v>250000</v>
      </c>
      <c r="M376" t="str">
        <f t="shared" ca="1" si="34"/>
        <v>Efectivo</v>
      </c>
      <c r="N376">
        <f t="shared" ca="1" si="35"/>
        <v>500000</v>
      </c>
    </row>
    <row r="377" spans="1:14" x14ac:dyDescent="0.3">
      <c r="A377" s="1">
        <v>45397</v>
      </c>
      <c r="B377">
        <f t="shared" si="30"/>
        <v>2024</v>
      </c>
      <c r="C377" t="str">
        <f t="shared" si="31"/>
        <v>ABR</v>
      </c>
      <c r="D377" t="s">
        <v>49</v>
      </c>
      <c r="E377" t="s">
        <v>3</v>
      </c>
      <c r="F377" cm="1">
        <f t="array" ref="F377:G377">TRANSPOSE(VLOOKUP(E377,Colaborador2!$B$4:$D$11,{2;3},0))</f>
        <v>10134809</v>
      </c>
      <c r="G377" s="1">
        <v>34649</v>
      </c>
      <c r="H377" s="3">
        <f t="shared" ca="1" si="32"/>
        <v>30</v>
      </c>
      <c r="I377" t="s">
        <v>26</v>
      </c>
      <c r="J377" t="str">
        <f>_xlfn.XLOOKUP(I377,Area!$C$5:$C$20,Area!$B$5:$B$20)</f>
        <v>Textil</v>
      </c>
      <c r="K377">
        <f t="shared" ca="1" si="33"/>
        <v>10</v>
      </c>
      <c r="L377">
        <f>_xlfn.XLOOKUP(I377,Area!$C$5:$C$20,Area!$D$5:$D$20)</f>
        <v>500000</v>
      </c>
      <c r="M377" t="str">
        <f t="shared" ca="1" si="34"/>
        <v>Credito</v>
      </c>
      <c r="N377">
        <f t="shared" ca="1" si="35"/>
        <v>5000000</v>
      </c>
    </row>
    <row r="378" spans="1:14" x14ac:dyDescent="0.3">
      <c r="A378" s="1">
        <v>45397</v>
      </c>
      <c r="B378">
        <f t="shared" si="30"/>
        <v>2024</v>
      </c>
      <c r="C378" t="str">
        <f t="shared" si="31"/>
        <v>ABR</v>
      </c>
      <c r="D378" t="s">
        <v>68</v>
      </c>
      <c r="E378" t="s">
        <v>66</v>
      </c>
      <c r="F378" cm="1">
        <f t="array" ref="F378:G378">TRANSPOSE(VLOOKUP(E378,Colaborador2!$B$4:$D$11,{2;3},0))</f>
        <v>11943522</v>
      </c>
      <c r="G378" s="1">
        <v>27649</v>
      </c>
      <c r="H378" s="3">
        <f t="shared" ca="1" si="32"/>
        <v>49</v>
      </c>
      <c r="I378" t="s">
        <v>27</v>
      </c>
      <c r="J378" t="str">
        <f>_xlfn.XLOOKUP(I378,Area!$C$5:$C$20,Area!$B$5:$B$20)</f>
        <v>Textil</v>
      </c>
      <c r="K378">
        <f t="shared" ca="1" si="33"/>
        <v>4</v>
      </c>
      <c r="L378">
        <f>_xlfn.XLOOKUP(I378,Area!$C$5:$C$20,Area!$D$5:$D$20)</f>
        <v>180000</v>
      </c>
      <c r="M378" t="str">
        <f t="shared" ca="1" si="34"/>
        <v>Credito</v>
      </c>
      <c r="N378">
        <f t="shared" ca="1" si="35"/>
        <v>720000</v>
      </c>
    </row>
    <row r="379" spans="1:14" x14ac:dyDescent="0.3">
      <c r="A379" s="1">
        <v>45397</v>
      </c>
      <c r="B379">
        <f t="shared" si="30"/>
        <v>2024</v>
      </c>
      <c r="C379" t="str">
        <f t="shared" si="31"/>
        <v>ABR</v>
      </c>
      <c r="D379" t="s">
        <v>49</v>
      </c>
      <c r="E379" t="s">
        <v>4</v>
      </c>
      <c r="F379" cm="1">
        <f t="array" ref="F379:G379">TRANSPOSE(VLOOKUP(E379,Colaborador2!$B$4:$D$11,{2;3},0))</f>
        <v>10086615</v>
      </c>
      <c r="G379" s="1">
        <v>28649</v>
      </c>
      <c r="H379" s="3">
        <f t="shared" ca="1" si="32"/>
        <v>46</v>
      </c>
      <c r="I379" t="s">
        <v>28</v>
      </c>
      <c r="J379" t="str">
        <f>_xlfn.XLOOKUP(I379,Area!$C$5:$C$20,Area!$B$5:$B$20)</f>
        <v>Textil</v>
      </c>
      <c r="K379">
        <f t="shared" ca="1" si="33"/>
        <v>5</v>
      </c>
      <c r="L379">
        <f>_xlfn.XLOOKUP(I379,Area!$C$5:$C$20,Area!$D$5:$D$20)</f>
        <v>80000</v>
      </c>
      <c r="M379" t="str">
        <f t="shared" ca="1" si="34"/>
        <v>Transferencia</v>
      </c>
      <c r="N379">
        <f t="shared" ca="1" si="35"/>
        <v>400000</v>
      </c>
    </row>
    <row r="380" spans="1:14" x14ac:dyDescent="0.3">
      <c r="A380" s="1">
        <v>45397</v>
      </c>
      <c r="B380">
        <f t="shared" si="30"/>
        <v>2024</v>
      </c>
      <c r="C380" t="str">
        <f t="shared" si="31"/>
        <v>ABR</v>
      </c>
      <c r="D380" t="s">
        <v>68</v>
      </c>
      <c r="E380" t="s">
        <v>2</v>
      </c>
      <c r="F380" cm="1">
        <f t="array" ref="F380:G380">TRANSPOSE(VLOOKUP(E380,Colaborador2!$B$4:$D$11,{2;3},0))</f>
        <v>11186573</v>
      </c>
      <c r="G380" s="1">
        <v>29649</v>
      </c>
      <c r="H380" s="3">
        <f t="shared" ca="1" si="32"/>
        <v>43</v>
      </c>
      <c r="I380" t="s">
        <v>30</v>
      </c>
      <c r="J380" t="str">
        <f>_xlfn.XLOOKUP(I380,Area!$C$5:$C$20,Area!$B$5:$B$20)</f>
        <v>Muebles</v>
      </c>
      <c r="K380">
        <f t="shared" ca="1" si="33"/>
        <v>7</v>
      </c>
      <c r="L380">
        <f>_xlfn.XLOOKUP(I380,Area!$C$5:$C$20,Area!$D$5:$D$20)</f>
        <v>600000</v>
      </c>
      <c r="M380" t="str">
        <f t="shared" ca="1" si="34"/>
        <v>Credito</v>
      </c>
      <c r="N380">
        <f t="shared" ca="1" si="35"/>
        <v>4200000</v>
      </c>
    </row>
    <row r="381" spans="1:14" x14ac:dyDescent="0.3">
      <c r="A381" s="1">
        <v>45397</v>
      </c>
      <c r="B381">
        <f t="shared" si="30"/>
        <v>2024</v>
      </c>
      <c r="C381" t="str">
        <f t="shared" si="31"/>
        <v>ABR</v>
      </c>
      <c r="D381" t="s">
        <v>49</v>
      </c>
      <c r="E381" t="s">
        <v>10</v>
      </c>
      <c r="F381" cm="1">
        <f t="array" ref="F381:G381">TRANSPOSE(VLOOKUP(E381,Colaborador2!$B$4:$D$11,{2;3},0))</f>
        <v>10862722</v>
      </c>
      <c r="G381" s="1">
        <v>30649</v>
      </c>
      <c r="H381" s="3">
        <f t="shared" ca="1" si="32"/>
        <v>41</v>
      </c>
      <c r="I381" t="s">
        <v>31</v>
      </c>
      <c r="J381" t="str">
        <f>_xlfn.XLOOKUP(I381,Area!$C$5:$C$20,Area!$B$5:$B$20)</f>
        <v>Muebles</v>
      </c>
      <c r="K381">
        <f t="shared" ca="1" si="33"/>
        <v>4</v>
      </c>
      <c r="L381">
        <f>_xlfn.XLOOKUP(I381,Area!$C$5:$C$20,Area!$D$5:$D$20)</f>
        <v>200000</v>
      </c>
      <c r="M381" t="str">
        <f t="shared" ca="1" si="34"/>
        <v>Efectivo</v>
      </c>
      <c r="N381">
        <f t="shared" ca="1" si="35"/>
        <v>800000</v>
      </c>
    </row>
    <row r="382" spans="1:14" x14ac:dyDescent="0.3">
      <c r="A382" s="1">
        <v>45398</v>
      </c>
      <c r="B382">
        <f t="shared" si="30"/>
        <v>2024</v>
      </c>
      <c r="C382" t="str">
        <f t="shared" si="31"/>
        <v>ABR</v>
      </c>
      <c r="D382" t="s">
        <v>50</v>
      </c>
      <c r="E382" t="s">
        <v>8</v>
      </c>
      <c r="F382" cm="1">
        <f t="array" ref="F382:G382">TRANSPOSE(VLOOKUP(E382,Colaborador2!$B$4:$D$11,{2;3},0))</f>
        <v>10394891</v>
      </c>
      <c r="G382" s="1">
        <v>31649</v>
      </c>
      <c r="H382" s="3">
        <f t="shared" ca="1" si="32"/>
        <v>38</v>
      </c>
      <c r="I382" t="s">
        <v>32</v>
      </c>
      <c r="J382" t="str">
        <f>_xlfn.XLOOKUP(I382,Area!$C$5:$C$20,Area!$B$5:$B$20)</f>
        <v>Muebles</v>
      </c>
      <c r="K382">
        <f t="shared" ca="1" si="33"/>
        <v>6</v>
      </c>
      <c r="L382">
        <f>_xlfn.XLOOKUP(I382,Area!$C$5:$C$20,Area!$D$5:$D$20)</f>
        <v>550000</v>
      </c>
      <c r="M382" t="str">
        <f t="shared" ca="1" si="34"/>
        <v>Transferencia</v>
      </c>
      <c r="N382">
        <f t="shared" ca="1" si="35"/>
        <v>3300000</v>
      </c>
    </row>
    <row r="383" spans="1:14" x14ac:dyDescent="0.3">
      <c r="A383" s="1">
        <v>45398</v>
      </c>
      <c r="B383">
        <f t="shared" si="30"/>
        <v>2024</v>
      </c>
      <c r="C383" t="str">
        <f t="shared" si="31"/>
        <v>ABR</v>
      </c>
      <c r="D383" t="s">
        <v>49</v>
      </c>
      <c r="E383" t="s">
        <v>5</v>
      </c>
      <c r="F383" cm="1">
        <f t="array" ref="F383:G383">TRANSPOSE(VLOOKUP(E383,Colaborador2!$B$4:$D$11,{2;3},0))</f>
        <v>11239909</v>
      </c>
      <c r="G383" s="1">
        <v>32649</v>
      </c>
      <c r="H383" s="3">
        <f t="shared" ca="1" si="32"/>
        <v>35</v>
      </c>
      <c r="I383" t="s">
        <v>33</v>
      </c>
      <c r="J383" t="str">
        <f>_xlfn.XLOOKUP(I383,Area!$C$5:$C$20,Area!$B$5:$B$20)</f>
        <v>Muebles</v>
      </c>
      <c r="K383">
        <f t="shared" ca="1" si="33"/>
        <v>10</v>
      </c>
      <c r="L383">
        <f>_xlfn.XLOOKUP(I383,Area!$C$5:$C$20,Area!$D$5:$D$20)</f>
        <v>2300000</v>
      </c>
      <c r="M383" t="str">
        <f t="shared" ca="1" si="34"/>
        <v>Efectivo</v>
      </c>
      <c r="N383">
        <f t="shared" ca="1" si="35"/>
        <v>23000000</v>
      </c>
    </row>
    <row r="384" spans="1:14" x14ac:dyDescent="0.3">
      <c r="A384" s="1">
        <v>45398</v>
      </c>
      <c r="B384">
        <f t="shared" si="30"/>
        <v>2024</v>
      </c>
      <c r="C384" t="str">
        <f t="shared" si="31"/>
        <v>ABR</v>
      </c>
      <c r="D384" t="s">
        <v>49</v>
      </c>
      <c r="E384" t="s">
        <v>67</v>
      </c>
      <c r="F384" cm="1">
        <f t="array" ref="F384:G384">TRANSPOSE(VLOOKUP(E384,Colaborador2!$B$4:$D$11,{2;3},0))</f>
        <v>11092256</v>
      </c>
      <c r="G384" s="1">
        <v>33649</v>
      </c>
      <c r="H384" s="3">
        <f t="shared" ca="1" si="32"/>
        <v>32</v>
      </c>
      <c r="I384" t="s">
        <v>34</v>
      </c>
      <c r="J384" t="str">
        <f>_xlfn.XLOOKUP(I384,Area!$C$5:$C$20,Area!$B$5:$B$20)</f>
        <v>Muebles</v>
      </c>
      <c r="K384">
        <f t="shared" ca="1" si="33"/>
        <v>8</v>
      </c>
      <c r="L384">
        <f>_xlfn.XLOOKUP(I384,Area!$C$5:$C$20,Area!$D$5:$D$20)</f>
        <v>3200000</v>
      </c>
      <c r="M384" t="str">
        <f t="shared" ca="1" si="34"/>
        <v>Credito</v>
      </c>
      <c r="N384">
        <f t="shared" ca="1" si="35"/>
        <v>25600000</v>
      </c>
    </row>
    <row r="385" spans="1:14" x14ac:dyDescent="0.3">
      <c r="A385" s="1">
        <v>45398</v>
      </c>
      <c r="B385">
        <f t="shared" si="30"/>
        <v>2024</v>
      </c>
      <c r="C385" t="str">
        <f t="shared" si="31"/>
        <v>ABR</v>
      </c>
      <c r="D385" t="s">
        <v>49</v>
      </c>
      <c r="E385" t="s">
        <v>3</v>
      </c>
      <c r="F385" cm="1">
        <f t="array" ref="F385:G385">TRANSPOSE(VLOOKUP(E385,Colaborador2!$B$4:$D$11,{2;3},0))</f>
        <v>10134809</v>
      </c>
      <c r="G385" s="1">
        <v>34649</v>
      </c>
      <c r="H385" s="3">
        <f t="shared" ca="1" si="32"/>
        <v>30</v>
      </c>
      <c r="I385" t="s">
        <v>35</v>
      </c>
      <c r="J385" t="str">
        <f>_xlfn.XLOOKUP(I385,Area!$C$5:$C$20,Area!$B$5:$B$20)</f>
        <v>Muebles</v>
      </c>
      <c r="K385">
        <f t="shared" ca="1" si="33"/>
        <v>10</v>
      </c>
      <c r="L385">
        <f>_xlfn.XLOOKUP(I385,Area!$C$5:$C$20,Area!$D$5:$D$20)</f>
        <v>1500000</v>
      </c>
      <c r="M385" t="str">
        <f t="shared" ca="1" si="34"/>
        <v>Transferencia</v>
      </c>
      <c r="N385">
        <f t="shared" ca="1" si="35"/>
        <v>15000000</v>
      </c>
    </row>
    <row r="386" spans="1:14" x14ac:dyDescent="0.3">
      <c r="A386" s="1">
        <v>45398</v>
      </c>
      <c r="B386">
        <f t="shared" si="30"/>
        <v>2024</v>
      </c>
      <c r="C386" t="str">
        <f t="shared" si="31"/>
        <v>ABR</v>
      </c>
      <c r="D386" t="s">
        <v>68</v>
      </c>
      <c r="E386" t="s">
        <v>66</v>
      </c>
      <c r="F386" cm="1">
        <f t="array" ref="F386:G386">TRANSPOSE(VLOOKUP(E386,Colaborador2!$B$4:$D$11,{2;3},0))</f>
        <v>11943522</v>
      </c>
      <c r="G386" s="1">
        <v>27649</v>
      </c>
      <c r="H386" s="3">
        <f t="shared" ca="1" si="32"/>
        <v>49</v>
      </c>
      <c r="I386" t="s">
        <v>18</v>
      </c>
      <c r="J386" t="str">
        <f>_xlfn.XLOOKUP(I386,Area!$C$5:$C$20,Area!$B$5:$B$20)</f>
        <v>Tecnología</v>
      </c>
      <c r="K386">
        <f t="shared" ca="1" si="33"/>
        <v>6</v>
      </c>
      <c r="L386">
        <f>_xlfn.XLOOKUP(I386,Area!$C$5:$C$20,Area!$D$5:$D$20)</f>
        <v>2000000</v>
      </c>
      <c r="M386" t="str">
        <f t="shared" ca="1" si="34"/>
        <v>Efectivo</v>
      </c>
      <c r="N386">
        <f t="shared" ca="1" si="35"/>
        <v>12000000</v>
      </c>
    </row>
    <row r="387" spans="1:14" x14ac:dyDescent="0.3">
      <c r="A387" s="1">
        <v>45399</v>
      </c>
      <c r="B387">
        <f t="shared" ref="B387:B450" si="36">YEAR(A387)</f>
        <v>2024</v>
      </c>
      <c r="C387" t="str">
        <f t="shared" ref="C387:C450" si="37">UPPER(TEXT(A387,"mmm"))</f>
        <v>ABR</v>
      </c>
      <c r="D387" t="s">
        <v>50</v>
      </c>
      <c r="E387" t="s">
        <v>4</v>
      </c>
      <c r="F387" cm="1">
        <f t="array" ref="F387:G387">TRANSPOSE(VLOOKUP(E387,Colaborador2!$B$4:$D$11,{2;3},0))</f>
        <v>10086615</v>
      </c>
      <c r="G387" s="1">
        <v>28649</v>
      </c>
      <c r="H387" s="3">
        <f t="shared" ref="H387:H450" ca="1" si="38">YEAR(TODAY())-YEAR(G387)</f>
        <v>46</v>
      </c>
      <c r="I387" t="s">
        <v>19</v>
      </c>
      <c r="J387" t="str">
        <f>_xlfn.XLOOKUP(I387,Area!$C$5:$C$20,Area!$B$5:$B$20)</f>
        <v>Tecnología</v>
      </c>
      <c r="K387">
        <f t="shared" ref="K387:K450" ca="1" si="39">RANDBETWEEN(2,10)</f>
        <v>7</v>
      </c>
      <c r="L387">
        <f>_xlfn.XLOOKUP(I387,Area!$C$5:$C$20,Area!$D$5:$D$20)</f>
        <v>4000000</v>
      </c>
      <c r="M387" t="str">
        <f t="shared" ref="M387:M450" ca="1" si="40">CHOOSE(RANDBETWEEN(1,3),"Credito","Efectivo","Transferencia")</f>
        <v>Efectivo</v>
      </c>
      <c r="N387">
        <f t="shared" ref="N387:N450" ca="1" si="41">L387*K387</f>
        <v>28000000</v>
      </c>
    </row>
    <row r="388" spans="1:14" x14ac:dyDescent="0.3">
      <c r="A388" s="1">
        <v>45399</v>
      </c>
      <c r="B388">
        <f t="shared" si="36"/>
        <v>2024</v>
      </c>
      <c r="C388" t="str">
        <f t="shared" si="37"/>
        <v>ABR</v>
      </c>
      <c r="D388" t="s">
        <v>49</v>
      </c>
      <c r="E388" t="s">
        <v>2</v>
      </c>
      <c r="F388" cm="1">
        <f t="array" ref="F388:G388">TRANSPOSE(VLOOKUP(E388,Colaborador2!$B$4:$D$11,{2;3},0))</f>
        <v>11186573</v>
      </c>
      <c r="G388" s="1">
        <v>29649</v>
      </c>
      <c r="H388" s="3">
        <f t="shared" ca="1" si="38"/>
        <v>43</v>
      </c>
      <c r="I388" t="s">
        <v>20</v>
      </c>
      <c r="J388" t="str">
        <f>_xlfn.XLOOKUP(I388,Area!$C$5:$C$20,Area!$B$5:$B$20)</f>
        <v>Tecnología</v>
      </c>
      <c r="K388">
        <f t="shared" ca="1" si="39"/>
        <v>4</v>
      </c>
      <c r="L388">
        <f>_xlfn.XLOOKUP(I388,Area!$C$5:$C$20,Area!$D$5:$D$20)</f>
        <v>800000</v>
      </c>
      <c r="M388" t="str">
        <f t="shared" ca="1" si="40"/>
        <v>Credito</v>
      </c>
      <c r="N388">
        <f t="shared" ca="1" si="41"/>
        <v>3200000</v>
      </c>
    </row>
    <row r="389" spans="1:14" x14ac:dyDescent="0.3">
      <c r="A389" s="1">
        <v>45399</v>
      </c>
      <c r="B389">
        <f t="shared" si="36"/>
        <v>2024</v>
      </c>
      <c r="C389" t="str">
        <f t="shared" si="37"/>
        <v>ABR</v>
      </c>
      <c r="D389" t="s">
        <v>50</v>
      </c>
      <c r="E389" t="s">
        <v>10</v>
      </c>
      <c r="F389" cm="1">
        <f t="array" ref="F389:G389">TRANSPOSE(VLOOKUP(E389,Colaborador2!$B$4:$D$11,{2;3},0))</f>
        <v>10862722</v>
      </c>
      <c r="G389" s="1">
        <v>30649</v>
      </c>
      <c r="H389" s="3">
        <f t="shared" ca="1" si="38"/>
        <v>41</v>
      </c>
      <c r="I389" t="s">
        <v>21</v>
      </c>
      <c r="J389" t="str">
        <f>_xlfn.XLOOKUP(I389,Area!$C$5:$C$20,Area!$B$5:$B$20)</f>
        <v>Tecnología</v>
      </c>
      <c r="K389">
        <f t="shared" ca="1" si="39"/>
        <v>7</v>
      </c>
      <c r="L389">
        <f>_xlfn.XLOOKUP(I389,Area!$C$5:$C$20,Area!$D$5:$D$20)</f>
        <v>600000</v>
      </c>
      <c r="M389" t="str">
        <f t="shared" ca="1" si="40"/>
        <v>Credito</v>
      </c>
      <c r="N389">
        <f t="shared" ca="1" si="41"/>
        <v>4200000</v>
      </c>
    </row>
    <row r="390" spans="1:14" x14ac:dyDescent="0.3">
      <c r="A390" s="1">
        <v>45399</v>
      </c>
      <c r="B390">
        <f t="shared" si="36"/>
        <v>2024</v>
      </c>
      <c r="C390" t="str">
        <f t="shared" si="37"/>
        <v>ABR</v>
      </c>
      <c r="D390" t="s">
        <v>68</v>
      </c>
      <c r="E390" t="s">
        <v>8</v>
      </c>
      <c r="F390" cm="1">
        <f t="array" ref="F390:G390">TRANSPOSE(VLOOKUP(E390,Colaborador2!$B$4:$D$11,{2;3},0))</f>
        <v>10394891</v>
      </c>
      <c r="G390" s="1">
        <v>31649</v>
      </c>
      <c r="H390" s="3">
        <f t="shared" ca="1" si="38"/>
        <v>38</v>
      </c>
      <c r="I390" t="s">
        <v>22</v>
      </c>
      <c r="J390" t="str">
        <f>_xlfn.XLOOKUP(I390,Area!$C$5:$C$20,Area!$B$5:$B$20)</f>
        <v>Tecnología</v>
      </c>
      <c r="K390">
        <f t="shared" ca="1" si="39"/>
        <v>5</v>
      </c>
      <c r="L390">
        <f>_xlfn.XLOOKUP(I390,Area!$C$5:$C$20,Area!$D$5:$D$20)</f>
        <v>500000</v>
      </c>
      <c r="M390" t="str">
        <f t="shared" ca="1" si="40"/>
        <v>Credito</v>
      </c>
      <c r="N390">
        <f t="shared" ca="1" si="41"/>
        <v>2500000</v>
      </c>
    </row>
    <row r="391" spans="1:14" x14ac:dyDescent="0.3">
      <c r="A391" s="1">
        <v>45399</v>
      </c>
      <c r="B391">
        <f t="shared" si="36"/>
        <v>2024</v>
      </c>
      <c r="C391" t="str">
        <f t="shared" si="37"/>
        <v>ABR</v>
      </c>
      <c r="D391" t="s">
        <v>49</v>
      </c>
      <c r="E391" t="s">
        <v>5</v>
      </c>
      <c r="F391" cm="1">
        <f t="array" ref="F391:G391">TRANSPOSE(VLOOKUP(E391,Colaborador2!$B$4:$D$11,{2;3},0))</f>
        <v>11239909</v>
      </c>
      <c r="G391" s="1">
        <v>32649</v>
      </c>
      <c r="H391" s="3">
        <f t="shared" ca="1" si="38"/>
        <v>35</v>
      </c>
      <c r="I391" t="s">
        <v>24</v>
      </c>
      <c r="J391" t="str">
        <f>_xlfn.XLOOKUP(I391,Area!$C$5:$C$20,Area!$B$5:$B$20)</f>
        <v>Textil</v>
      </c>
      <c r="K391">
        <f t="shared" ca="1" si="39"/>
        <v>2</v>
      </c>
      <c r="L391">
        <f>_xlfn.XLOOKUP(I391,Area!$C$5:$C$20,Area!$D$5:$D$20)</f>
        <v>100000</v>
      </c>
      <c r="M391" t="str">
        <f t="shared" ca="1" si="40"/>
        <v>Credito</v>
      </c>
      <c r="N391">
        <f t="shared" ca="1" si="41"/>
        <v>200000</v>
      </c>
    </row>
    <row r="392" spans="1:14" x14ac:dyDescent="0.3">
      <c r="A392" s="1">
        <v>45400</v>
      </c>
      <c r="B392">
        <f t="shared" si="36"/>
        <v>2024</v>
      </c>
      <c r="C392" t="str">
        <f t="shared" si="37"/>
        <v>ABR</v>
      </c>
      <c r="D392" t="s">
        <v>49</v>
      </c>
      <c r="E392" t="s">
        <v>67</v>
      </c>
      <c r="F392" cm="1">
        <f t="array" ref="F392:G392">TRANSPOSE(VLOOKUP(E392,Colaborador2!$B$4:$D$11,{2;3},0))</f>
        <v>11092256</v>
      </c>
      <c r="G392" s="1">
        <v>33649</v>
      </c>
      <c r="H392" s="3">
        <f t="shared" ca="1" si="38"/>
        <v>32</v>
      </c>
      <c r="I392" t="s">
        <v>25</v>
      </c>
      <c r="J392" t="str">
        <f>_xlfn.XLOOKUP(I392,Area!$C$5:$C$20,Area!$B$5:$B$20)</f>
        <v>Textil</v>
      </c>
      <c r="K392">
        <f t="shared" ca="1" si="39"/>
        <v>9</v>
      </c>
      <c r="L392">
        <f>_xlfn.XLOOKUP(I392,Area!$C$5:$C$20,Area!$D$5:$D$20)</f>
        <v>250000</v>
      </c>
      <c r="M392" t="str">
        <f t="shared" ca="1" si="40"/>
        <v>Transferencia</v>
      </c>
      <c r="N392">
        <f t="shared" ca="1" si="41"/>
        <v>2250000</v>
      </c>
    </row>
    <row r="393" spans="1:14" x14ac:dyDescent="0.3">
      <c r="A393" s="1">
        <v>45400</v>
      </c>
      <c r="B393">
        <f t="shared" si="36"/>
        <v>2024</v>
      </c>
      <c r="C393" t="str">
        <f t="shared" si="37"/>
        <v>ABR</v>
      </c>
      <c r="D393" t="s">
        <v>68</v>
      </c>
      <c r="E393" t="s">
        <v>3</v>
      </c>
      <c r="F393" cm="1">
        <f t="array" ref="F393:G393">TRANSPOSE(VLOOKUP(E393,Colaborador2!$B$4:$D$11,{2;3},0))</f>
        <v>10134809</v>
      </c>
      <c r="G393" s="1">
        <v>34649</v>
      </c>
      <c r="H393" s="3">
        <f t="shared" ca="1" si="38"/>
        <v>30</v>
      </c>
      <c r="I393" t="s">
        <v>26</v>
      </c>
      <c r="J393" t="str">
        <f>_xlfn.XLOOKUP(I393,Area!$C$5:$C$20,Area!$B$5:$B$20)</f>
        <v>Textil</v>
      </c>
      <c r="K393">
        <f t="shared" ca="1" si="39"/>
        <v>5</v>
      </c>
      <c r="L393">
        <f>_xlfn.XLOOKUP(I393,Area!$C$5:$C$20,Area!$D$5:$D$20)</f>
        <v>500000</v>
      </c>
      <c r="M393" t="str">
        <f t="shared" ca="1" si="40"/>
        <v>Efectivo</v>
      </c>
      <c r="N393">
        <f t="shared" ca="1" si="41"/>
        <v>2500000</v>
      </c>
    </row>
    <row r="394" spans="1:14" x14ac:dyDescent="0.3">
      <c r="A394" s="1">
        <v>45400</v>
      </c>
      <c r="B394">
        <f t="shared" si="36"/>
        <v>2024</v>
      </c>
      <c r="C394" t="str">
        <f t="shared" si="37"/>
        <v>ABR</v>
      </c>
      <c r="D394" t="s">
        <v>50</v>
      </c>
      <c r="E394" t="s">
        <v>66</v>
      </c>
      <c r="F394" cm="1">
        <f t="array" ref="F394:G394">TRANSPOSE(VLOOKUP(E394,Colaborador2!$B$4:$D$11,{2;3},0))</f>
        <v>11943522</v>
      </c>
      <c r="G394" s="1">
        <v>27649</v>
      </c>
      <c r="H394" s="3">
        <f t="shared" ca="1" si="38"/>
        <v>49</v>
      </c>
      <c r="I394" t="s">
        <v>27</v>
      </c>
      <c r="J394" t="str">
        <f>_xlfn.XLOOKUP(I394,Area!$C$5:$C$20,Area!$B$5:$B$20)</f>
        <v>Textil</v>
      </c>
      <c r="K394">
        <f t="shared" ca="1" si="39"/>
        <v>9</v>
      </c>
      <c r="L394">
        <f>_xlfn.XLOOKUP(I394,Area!$C$5:$C$20,Area!$D$5:$D$20)</f>
        <v>180000</v>
      </c>
      <c r="M394" t="str">
        <f t="shared" ca="1" si="40"/>
        <v>Credito</v>
      </c>
      <c r="N394">
        <f t="shared" ca="1" si="41"/>
        <v>1620000</v>
      </c>
    </row>
    <row r="395" spans="1:14" x14ac:dyDescent="0.3">
      <c r="A395" s="1">
        <v>45400</v>
      </c>
      <c r="B395">
        <f t="shared" si="36"/>
        <v>2024</v>
      </c>
      <c r="C395" t="str">
        <f t="shared" si="37"/>
        <v>ABR</v>
      </c>
      <c r="D395" t="s">
        <v>50</v>
      </c>
      <c r="E395" t="s">
        <v>4</v>
      </c>
      <c r="F395" cm="1">
        <f t="array" ref="F395:G395">TRANSPOSE(VLOOKUP(E395,Colaborador2!$B$4:$D$11,{2;3},0))</f>
        <v>10086615</v>
      </c>
      <c r="G395" s="1">
        <v>28649</v>
      </c>
      <c r="H395" s="3">
        <f t="shared" ca="1" si="38"/>
        <v>46</v>
      </c>
      <c r="I395" t="s">
        <v>28</v>
      </c>
      <c r="J395" t="str">
        <f>_xlfn.XLOOKUP(I395,Area!$C$5:$C$20,Area!$B$5:$B$20)</f>
        <v>Textil</v>
      </c>
      <c r="K395">
        <f t="shared" ca="1" si="39"/>
        <v>7</v>
      </c>
      <c r="L395">
        <f>_xlfn.XLOOKUP(I395,Area!$C$5:$C$20,Area!$D$5:$D$20)</f>
        <v>80000</v>
      </c>
      <c r="M395" t="str">
        <f t="shared" ca="1" si="40"/>
        <v>Efectivo</v>
      </c>
      <c r="N395">
        <f t="shared" ca="1" si="41"/>
        <v>560000</v>
      </c>
    </row>
    <row r="396" spans="1:14" x14ac:dyDescent="0.3">
      <c r="A396" s="1">
        <v>45400</v>
      </c>
      <c r="B396">
        <f t="shared" si="36"/>
        <v>2024</v>
      </c>
      <c r="C396" t="str">
        <f t="shared" si="37"/>
        <v>ABR</v>
      </c>
      <c r="D396" t="s">
        <v>50</v>
      </c>
      <c r="E396" t="s">
        <v>2</v>
      </c>
      <c r="F396" cm="1">
        <f t="array" ref="F396:G396">TRANSPOSE(VLOOKUP(E396,Colaborador2!$B$4:$D$11,{2;3},0))</f>
        <v>11186573</v>
      </c>
      <c r="G396" s="1">
        <v>29649</v>
      </c>
      <c r="H396" s="3">
        <f t="shared" ca="1" si="38"/>
        <v>43</v>
      </c>
      <c r="I396" t="s">
        <v>30</v>
      </c>
      <c r="J396" t="str">
        <f>_xlfn.XLOOKUP(I396,Area!$C$5:$C$20,Area!$B$5:$B$20)</f>
        <v>Muebles</v>
      </c>
      <c r="K396">
        <f t="shared" ca="1" si="39"/>
        <v>9</v>
      </c>
      <c r="L396">
        <f>_xlfn.XLOOKUP(I396,Area!$C$5:$C$20,Area!$D$5:$D$20)</f>
        <v>600000</v>
      </c>
      <c r="M396" t="str">
        <f t="shared" ca="1" si="40"/>
        <v>Efectivo</v>
      </c>
      <c r="N396">
        <f t="shared" ca="1" si="41"/>
        <v>5400000</v>
      </c>
    </row>
    <row r="397" spans="1:14" x14ac:dyDescent="0.3">
      <c r="A397" s="1">
        <v>45401</v>
      </c>
      <c r="B397">
        <f t="shared" si="36"/>
        <v>2024</v>
      </c>
      <c r="C397" t="str">
        <f t="shared" si="37"/>
        <v>ABR</v>
      </c>
      <c r="D397" t="s">
        <v>68</v>
      </c>
      <c r="E397" t="s">
        <v>10</v>
      </c>
      <c r="F397" cm="1">
        <f t="array" ref="F397:G397">TRANSPOSE(VLOOKUP(E397,Colaborador2!$B$4:$D$11,{2;3},0))</f>
        <v>10862722</v>
      </c>
      <c r="G397" s="1">
        <v>30649</v>
      </c>
      <c r="H397" s="3">
        <f t="shared" ca="1" si="38"/>
        <v>41</v>
      </c>
      <c r="I397" t="s">
        <v>31</v>
      </c>
      <c r="J397" t="str">
        <f>_xlfn.XLOOKUP(I397,Area!$C$5:$C$20,Area!$B$5:$B$20)</f>
        <v>Muebles</v>
      </c>
      <c r="K397">
        <f t="shared" ca="1" si="39"/>
        <v>10</v>
      </c>
      <c r="L397">
        <f>_xlfn.XLOOKUP(I397,Area!$C$5:$C$20,Area!$D$5:$D$20)</f>
        <v>200000</v>
      </c>
      <c r="M397" t="str">
        <f t="shared" ca="1" si="40"/>
        <v>Transferencia</v>
      </c>
      <c r="N397">
        <f t="shared" ca="1" si="41"/>
        <v>2000000</v>
      </c>
    </row>
    <row r="398" spans="1:14" x14ac:dyDescent="0.3">
      <c r="A398" s="1">
        <v>45401</v>
      </c>
      <c r="B398">
        <f t="shared" si="36"/>
        <v>2024</v>
      </c>
      <c r="C398" t="str">
        <f t="shared" si="37"/>
        <v>ABR</v>
      </c>
      <c r="D398" t="s">
        <v>50</v>
      </c>
      <c r="E398" t="s">
        <v>8</v>
      </c>
      <c r="F398" cm="1">
        <f t="array" ref="F398:G398">TRANSPOSE(VLOOKUP(E398,Colaborador2!$B$4:$D$11,{2;3},0))</f>
        <v>10394891</v>
      </c>
      <c r="G398" s="1">
        <v>31649</v>
      </c>
      <c r="H398" s="3">
        <f t="shared" ca="1" si="38"/>
        <v>38</v>
      </c>
      <c r="I398" t="s">
        <v>32</v>
      </c>
      <c r="J398" t="str">
        <f>_xlfn.XLOOKUP(I398,Area!$C$5:$C$20,Area!$B$5:$B$20)</f>
        <v>Muebles</v>
      </c>
      <c r="K398">
        <f t="shared" ca="1" si="39"/>
        <v>8</v>
      </c>
      <c r="L398">
        <f>_xlfn.XLOOKUP(I398,Area!$C$5:$C$20,Area!$D$5:$D$20)</f>
        <v>550000</v>
      </c>
      <c r="M398" t="str">
        <f t="shared" ca="1" si="40"/>
        <v>Credito</v>
      </c>
      <c r="N398">
        <f t="shared" ca="1" si="41"/>
        <v>4400000</v>
      </c>
    </row>
    <row r="399" spans="1:14" x14ac:dyDescent="0.3">
      <c r="A399" s="1">
        <v>45401</v>
      </c>
      <c r="B399">
        <f t="shared" si="36"/>
        <v>2024</v>
      </c>
      <c r="C399" t="str">
        <f t="shared" si="37"/>
        <v>ABR</v>
      </c>
      <c r="D399" t="s">
        <v>50</v>
      </c>
      <c r="E399" t="s">
        <v>5</v>
      </c>
      <c r="F399" cm="1">
        <f t="array" ref="F399:G399">TRANSPOSE(VLOOKUP(E399,Colaborador2!$B$4:$D$11,{2;3},0))</f>
        <v>11239909</v>
      </c>
      <c r="G399" s="1">
        <v>32649</v>
      </c>
      <c r="H399" s="3">
        <f t="shared" ca="1" si="38"/>
        <v>35</v>
      </c>
      <c r="I399" t="s">
        <v>33</v>
      </c>
      <c r="J399" t="str">
        <f>_xlfn.XLOOKUP(I399,Area!$C$5:$C$20,Area!$B$5:$B$20)</f>
        <v>Muebles</v>
      </c>
      <c r="K399">
        <f t="shared" ca="1" si="39"/>
        <v>3</v>
      </c>
      <c r="L399">
        <f>_xlfn.XLOOKUP(I399,Area!$C$5:$C$20,Area!$D$5:$D$20)</f>
        <v>2300000</v>
      </c>
      <c r="M399" t="str">
        <f t="shared" ca="1" si="40"/>
        <v>Transferencia</v>
      </c>
      <c r="N399">
        <f t="shared" ca="1" si="41"/>
        <v>6900000</v>
      </c>
    </row>
    <row r="400" spans="1:14" x14ac:dyDescent="0.3">
      <c r="A400" s="1">
        <v>45401</v>
      </c>
      <c r="B400">
        <f t="shared" si="36"/>
        <v>2024</v>
      </c>
      <c r="C400" t="str">
        <f t="shared" si="37"/>
        <v>ABR</v>
      </c>
      <c r="D400" t="s">
        <v>50</v>
      </c>
      <c r="E400" t="s">
        <v>67</v>
      </c>
      <c r="F400" cm="1">
        <f t="array" ref="F400:G400">TRANSPOSE(VLOOKUP(E400,Colaborador2!$B$4:$D$11,{2;3},0))</f>
        <v>11092256</v>
      </c>
      <c r="G400" s="1">
        <v>33649</v>
      </c>
      <c r="H400" s="3">
        <f t="shared" ca="1" si="38"/>
        <v>32</v>
      </c>
      <c r="I400" t="s">
        <v>34</v>
      </c>
      <c r="J400" t="str">
        <f>_xlfn.XLOOKUP(I400,Area!$C$5:$C$20,Area!$B$5:$B$20)</f>
        <v>Muebles</v>
      </c>
      <c r="K400">
        <f t="shared" ca="1" si="39"/>
        <v>7</v>
      </c>
      <c r="L400">
        <f>_xlfn.XLOOKUP(I400,Area!$C$5:$C$20,Area!$D$5:$D$20)</f>
        <v>3200000</v>
      </c>
      <c r="M400" t="str">
        <f t="shared" ca="1" si="40"/>
        <v>Credito</v>
      </c>
      <c r="N400">
        <f t="shared" ca="1" si="41"/>
        <v>22400000</v>
      </c>
    </row>
    <row r="401" spans="1:14" x14ac:dyDescent="0.3">
      <c r="A401" s="1">
        <v>45401</v>
      </c>
      <c r="B401">
        <f t="shared" si="36"/>
        <v>2024</v>
      </c>
      <c r="C401" t="str">
        <f t="shared" si="37"/>
        <v>ABR</v>
      </c>
      <c r="D401" t="s">
        <v>68</v>
      </c>
      <c r="E401" t="s">
        <v>3</v>
      </c>
      <c r="F401" cm="1">
        <f t="array" ref="F401:G401">TRANSPOSE(VLOOKUP(E401,Colaborador2!$B$4:$D$11,{2;3},0))</f>
        <v>10134809</v>
      </c>
      <c r="G401" s="1">
        <v>34649</v>
      </c>
      <c r="H401" s="3">
        <f t="shared" ca="1" si="38"/>
        <v>30</v>
      </c>
      <c r="I401" t="s">
        <v>35</v>
      </c>
      <c r="J401" t="str">
        <f>_xlfn.XLOOKUP(I401,Area!$C$5:$C$20,Area!$B$5:$B$20)</f>
        <v>Muebles</v>
      </c>
      <c r="K401">
        <f t="shared" ca="1" si="39"/>
        <v>8</v>
      </c>
      <c r="L401">
        <f>_xlfn.XLOOKUP(I401,Area!$C$5:$C$20,Area!$D$5:$D$20)</f>
        <v>1500000</v>
      </c>
      <c r="M401" t="str">
        <f t="shared" ca="1" si="40"/>
        <v>Efectivo</v>
      </c>
      <c r="N401">
        <f t="shared" ca="1" si="41"/>
        <v>12000000</v>
      </c>
    </row>
    <row r="402" spans="1:14" x14ac:dyDescent="0.3">
      <c r="A402" s="1">
        <v>45404</v>
      </c>
      <c r="B402">
        <f t="shared" si="36"/>
        <v>2024</v>
      </c>
      <c r="C402" t="str">
        <f t="shared" si="37"/>
        <v>ABR</v>
      </c>
      <c r="D402" t="s">
        <v>50</v>
      </c>
      <c r="E402" t="s">
        <v>66</v>
      </c>
      <c r="F402" cm="1">
        <f t="array" ref="F402:G402">TRANSPOSE(VLOOKUP(E402,Colaborador2!$B$4:$D$11,{2;3},0))</f>
        <v>11943522</v>
      </c>
      <c r="G402" s="1">
        <v>27649</v>
      </c>
      <c r="H402" s="3">
        <f t="shared" ca="1" si="38"/>
        <v>49</v>
      </c>
      <c r="I402" t="s">
        <v>18</v>
      </c>
      <c r="J402" t="str">
        <f>_xlfn.XLOOKUP(I402,Area!$C$5:$C$20,Area!$B$5:$B$20)</f>
        <v>Tecnología</v>
      </c>
      <c r="K402">
        <f t="shared" ca="1" si="39"/>
        <v>6</v>
      </c>
      <c r="L402">
        <f>_xlfn.XLOOKUP(I402,Area!$C$5:$C$20,Area!$D$5:$D$20)</f>
        <v>2000000</v>
      </c>
      <c r="M402" t="str">
        <f t="shared" ca="1" si="40"/>
        <v>Credito</v>
      </c>
      <c r="N402">
        <f t="shared" ca="1" si="41"/>
        <v>12000000</v>
      </c>
    </row>
    <row r="403" spans="1:14" x14ac:dyDescent="0.3">
      <c r="A403" s="1">
        <v>45404</v>
      </c>
      <c r="B403">
        <f t="shared" si="36"/>
        <v>2024</v>
      </c>
      <c r="C403" t="str">
        <f t="shared" si="37"/>
        <v>ABR</v>
      </c>
      <c r="D403" t="s">
        <v>49</v>
      </c>
      <c r="E403" t="s">
        <v>4</v>
      </c>
      <c r="F403" cm="1">
        <f t="array" ref="F403:G403">TRANSPOSE(VLOOKUP(E403,Colaborador2!$B$4:$D$11,{2;3},0))</f>
        <v>10086615</v>
      </c>
      <c r="G403" s="1">
        <v>28649</v>
      </c>
      <c r="H403" s="3">
        <f t="shared" ca="1" si="38"/>
        <v>46</v>
      </c>
      <c r="I403" t="s">
        <v>19</v>
      </c>
      <c r="J403" t="str">
        <f>_xlfn.XLOOKUP(I403,Area!$C$5:$C$20,Area!$B$5:$B$20)</f>
        <v>Tecnología</v>
      </c>
      <c r="K403">
        <f t="shared" ca="1" si="39"/>
        <v>6</v>
      </c>
      <c r="L403">
        <f>_xlfn.XLOOKUP(I403,Area!$C$5:$C$20,Area!$D$5:$D$20)</f>
        <v>4000000</v>
      </c>
      <c r="M403" t="str">
        <f t="shared" ca="1" si="40"/>
        <v>Credito</v>
      </c>
      <c r="N403">
        <f t="shared" ca="1" si="41"/>
        <v>24000000</v>
      </c>
    </row>
    <row r="404" spans="1:14" x14ac:dyDescent="0.3">
      <c r="A404" s="1">
        <v>45404</v>
      </c>
      <c r="B404">
        <f t="shared" si="36"/>
        <v>2024</v>
      </c>
      <c r="C404" t="str">
        <f t="shared" si="37"/>
        <v>ABR</v>
      </c>
      <c r="D404" t="s">
        <v>49</v>
      </c>
      <c r="E404" t="s">
        <v>2</v>
      </c>
      <c r="F404" cm="1">
        <f t="array" ref="F404:G404">TRANSPOSE(VLOOKUP(E404,Colaborador2!$B$4:$D$11,{2;3},0))</f>
        <v>11186573</v>
      </c>
      <c r="G404" s="1">
        <v>29649</v>
      </c>
      <c r="H404" s="3">
        <f t="shared" ca="1" si="38"/>
        <v>43</v>
      </c>
      <c r="I404" t="s">
        <v>20</v>
      </c>
      <c r="J404" t="str">
        <f>_xlfn.XLOOKUP(I404,Area!$C$5:$C$20,Area!$B$5:$B$20)</f>
        <v>Tecnología</v>
      </c>
      <c r="K404">
        <f t="shared" ca="1" si="39"/>
        <v>6</v>
      </c>
      <c r="L404">
        <f>_xlfn.XLOOKUP(I404,Area!$C$5:$C$20,Area!$D$5:$D$20)</f>
        <v>800000</v>
      </c>
      <c r="M404" t="str">
        <f t="shared" ca="1" si="40"/>
        <v>Transferencia</v>
      </c>
      <c r="N404">
        <f t="shared" ca="1" si="41"/>
        <v>4800000</v>
      </c>
    </row>
    <row r="405" spans="1:14" x14ac:dyDescent="0.3">
      <c r="A405" s="1">
        <v>45404</v>
      </c>
      <c r="B405">
        <f t="shared" si="36"/>
        <v>2024</v>
      </c>
      <c r="C405" t="str">
        <f t="shared" si="37"/>
        <v>ABR</v>
      </c>
      <c r="D405" t="s">
        <v>50</v>
      </c>
      <c r="E405" t="s">
        <v>10</v>
      </c>
      <c r="F405" cm="1">
        <f t="array" ref="F405:G405">TRANSPOSE(VLOOKUP(E405,Colaborador2!$B$4:$D$11,{2;3},0))</f>
        <v>10862722</v>
      </c>
      <c r="G405" s="1">
        <v>30649</v>
      </c>
      <c r="H405" s="3">
        <f t="shared" ca="1" si="38"/>
        <v>41</v>
      </c>
      <c r="I405" t="s">
        <v>21</v>
      </c>
      <c r="J405" t="str">
        <f>_xlfn.XLOOKUP(I405,Area!$C$5:$C$20,Area!$B$5:$B$20)</f>
        <v>Tecnología</v>
      </c>
      <c r="K405">
        <f t="shared" ca="1" si="39"/>
        <v>3</v>
      </c>
      <c r="L405">
        <f>_xlfn.XLOOKUP(I405,Area!$C$5:$C$20,Area!$D$5:$D$20)</f>
        <v>600000</v>
      </c>
      <c r="M405" t="str">
        <f t="shared" ca="1" si="40"/>
        <v>Credito</v>
      </c>
      <c r="N405">
        <f t="shared" ca="1" si="41"/>
        <v>1800000</v>
      </c>
    </row>
    <row r="406" spans="1:14" x14ac:dyDescent="0.3">
      <c r="A406" s="1">
        <v>45404</v>
      </c>
      <c r="B406">
        <f t="shared" si="36"/>
        <v>2024</v>
      </c>
      <c r="C406" t="str">
        <f t="shared" si="37"/>
        <v>ABR</v>
      </c>
      <c r="D406" t="s">
        <v>49</v>
      </c>
      <c r="E406" t="s">
        <v>8</v>
      </c>
      <c r="F406" cm="1">
        <f t="array" ref="F406:G406">TRANSPOSE(VLOOKUP(E406,Colaborador2!$B$4:$D$11,{2;3},0))</f>
        <v>10394891</v>
      </c>
      <c r="G406" s="1">
        <v>31649</v>
      </c>
      <c r="H406" s="3">
        <f t="shared" ca="1" si="38"/>
        <v>38</v>
      </c>
      <c r="I406" t="s">
        <v>22</v>
      </c>
      <c r="J406" t="str">
        <f>_xlfn.XLOOKUP(I406,Area!$C$5:$C$20,Area!$B$5:$B$20)</f>
        <v>Tecnología</v>
      </c>
      <c r="K406">
        <f t="shared" ca="1" si="39"/>
        <v>4</v>
      </c>
      <c r="L406">
        <f>_xlfn.XLOOKUP(I406,Area!$C$5:$C$20,Area!$D$5:$D$20)</f>
        <v>500000</v>
      </c>
      <c r="M406" t="str">
        <f t="shared" ca="1" si="40"/>
        <v>Credito</v>
      </c>
      <c r="N406">
        <f t="shared" ca="1" si="41"/>
        <v>2000000</v>
      </c>
    </row>
    <row r="407" spans="1:14" x14ac:dyDescent="0.3">
      <c r="A407" s="1">
        <v>45405</v>
      </c>
      <c r="B407">
        <f t="shared" si="36"/>
        <v>2024</v>
      </c>
      <c r="C407" t="str">
        <f t="shared" si="37"/>
        <v>ABR</v>
      </c>
      <c r="D407" t="s">
        <v>68</v>
      </c>
      <c r="E407" t="s">
        <v>5</v>
      </c>
      <c r="F407" cm="1">
        <f t="array" ref="F407:G407">TRANSPOSE(VLOOKUP(E407,Colaborador2!$B$4:$D$11,{2;3},0))</f>
        <v>11239909</v>
      </c>
      <c r="G407" s="1">
        <v>32649</v>
      </c>
      <c r="H407" s="3">
        <f t="shared" ca="1" si="38"/>
        <v>35</v>
      </c>
      <c r="I407" t="s">
        <v>24</v>
      </c>
      <c r="J407" t="str">
        <f>_xlfn.XLOOKUP(I407,Area!$C$5:$C$20,Area!$B$5:$B$20)</f>
        <v>Textil</v>
      </c>
      <c r="K407">
        <f t="shared" ca="1" si="39"/>
        <v>9</v>
      </c>
      <c r="L407">
        <f>_xlfn.XLOOKUP(I407,Area!$C$5:$C$20,Area!$D$5:$D$20)</f>
        <v>100000</v>
      </c>
      <c r="M407" t="str">
        <f t="shared" ca="1" si="40"/>
        <v>Credito</v>
      </c>
      <c r="N407">
        <f t="shared" ca="1" si="41"/>
        <v>900000</v>
      </c>
    </row>
    <row r="408" spans="1:14" x14ac:dyDescent="0.3">
      <c r="A408" s="1">
        <v>45405</v>
      </c>
      <c r="B408">
        <f t="shared" si="36"/>
        <v>2024</v>
      </c>
      <c r="C408" t="str">
        <f t="shared" si="37"/>
        <v>ABR</v>
      </c>
      <c r="D408" t="s">
        <v>49</v>
      </c>
      <c r="E408" t="s">
        <v>67</v>
      </c>
      <c r="F408" cm="1">
        <f t="array" ref="F408:G408">TRANSPOSE(VLOOKUP(E408,Colaborador2!$B$4:$D$11,{2;3},0))</f>
        <v>11092256</v>
      </c>
      <c r="G408" s="1">
        <v>33649</v>
      </c>
      <c r="H408" s="3">
        <f t="shared" ca="1" si="38"/>
        <v>32</v>
      </c>
      <c r="I408" t="s">
        <v>25</v>
      </c>
      <c r="J408" t="str">
        <f>_xlfn.XLOOKUP(I408,Area!$C$5:$C$20,Area!$B$5:$B$20)</f>
        <v>Textil</v>
      </c>
      <c r="K408">
        <f t="shared" ca="1" si="39"/>
        <v>9</v>
      </c>
      <c r="L408">
        <f>_xlfn.XLOOKUP(I408,Area!$C$5:$C$20,Area!$D$5:$D$20)</f>
        <v>250000</v>
      </c>
      <c r="M408" t="str">
        <f t="shared" ca="1" si="40"/>
        <v>Efectivo</v>
      </c>
      <c r="N408">
        <f t="shared" ca="1" si="41"/>
        <v>2250000</v>
      </c>
    </row>
    <row r="409" spans="1:14" x14ac:dyDescent="0.3">
      <c r="A409" s="1">
        <v>45405</v>
      </c>
      <c r="B409">
        <f t="shared" si="36"/>
        <v>2024</v>
      </c>
      <c r="C409" t="str">
        <f t="shared" si="37"/>
        <v>ABR</v>
      </c>
      <c r="D409" t="s">
        <v>68</v>
      </c>
      <c r="E409" t="s">
        <v>3</v>
      </c>
      <c r="F409" cm="1">
        <f t="array" ref="F409:G409">TRANSPOSE(VLOOKUP(E409,Colaborador2!$B$4:$D$11,{2;3},0))</f>
        <v>10134809</v>
      </c>
      <c r="G409" s="1">
        <v>34649</v>
      </c>
      <c r="H409" s="3">
        <f t="shared" ca="1" si="38"/>
        <v>30</v>
      </c>
      <c r="I409" t="s">
        <v>26</v>
      </c>
      <c r="J409" t="str">
        <f>_xlfn.XLOOKUP(I409,Area!$C$5:$C$20,Area!$B$5:$B$20)</f>
        <v>Textil</v>
      </c>
      <c r="K409">
        <f t="shared" ca="1" si="39"/>
        <v>10</v>
      </c>
      <c r="L409">
        <f>_xlfn.XLOOKUP(I409,Area!$C$5:$C$20,Area!$D$5:$D$20)</f>
        <v>500000</v>
      </c>
      <c r="M409" t="str">
        <f t="shared" ca="1" si="40"/>
        <v>Transferencia</v>
      </c>
      <c r="N409">
        <f t="shared" ca="1" si="41"/>
        <v>5000000</v>
      </c>
    </row>
    <row r="410" spans="1:14" x14ac:dyDescent="0.3">
      <c r="A410" s="1">
        <v>45405</v>
      </c>
      <c r="B410">
        <f t="shared" si="36"/>
        <v>2024</v>
      </c>
      <c r="C410" t="str">
        <f t="shared" si="37"/>
        <v>ABR</v>
      </c>
      <c r="D410" t="s">
        <v>49</v>
      </c>
      <c r="E410" t="s">
        <v>66</v>
      </c>
      <c r="F410" cm="1">
        <f t="array" ref="F410:G410">TRANSPOSE(VLOOKUP(E410,Colaborador2!$B$4:$D$11,{2;3},0))</f>
        <v>11943522</v>
      </c>
      <c r="G410" s="1">
        <v>27649</v>
      </c>
      <c r="H410" s="3">
        <f t="shared" ca="1" si="38"/>
        <v>49</v>
      </c>
      <c r="I410" t="s">
        <v>27</v>
      </c>
      <c r="J410" t="str">
        <f>_xlfn.XLOOKUP(I410,Area!$C$5:$C$20,Area!$B$5:$B$20)</f>
        <v>Textil</v>
      </c>
      <c r="K410">
        <f t="shared" ca="1" si="39"/>
        <v>2</v>
      </c>
      <c r="L410">
        <f>_xlfn.XLOOKUP(I410,Area!$C$5:$C$20,Area!$D$5:$D$20)</f>
        <v>180000</v>
      </c>
      <c r="M410" t="str">
        <f t="shared" ca="1" si="40"/>
        <v>Efectivo</v>
      </c>
      <c r="N410">
        <f t="shared" ca="1" si="41"/>
        <v>360000</v>
      </c>
    </row>
    <row r="411" spans="1:14" x14ac:dyDescent="0.3">
      <c r="A411" s="1">
        <v>45405</v>
      </c>
      <c r="B411">
        <f t="shared" si="36"/>
        <v>2024</v>
      </c>
      <c r="C411" t="str">
        <f t="shared" si="37"/>
        <v>ABR</v>
      </c>
      <c r="D411" t="s">
        <v>49</v>
      </c>
      <c r="E411" t="s">
        <v>4</v>
      </c>
      <c r="F411" cm="1">
        <f t="array" ref="F411:G411">TRANSPOSE(VLOOKUP(E411,Colaborador2!$B$4:$D$11,{2;3},0))</f>
        <v>10086615</v>
      </c>
      <c r="G411" s="1">
        <v>28649</v>
      </c>
      <c r="H411" s="3">
        <f t="shared" ca="1" si="38"/>
        <v>46</v>
      </c>
      <c r="I411" t="s">
        <v>28</v>
      </c>
      <c r="J411" t="str">
        <f>_xlfn.XLOOKUP(I411,Area!$C$5:$C$20,Area!$B$5:$B$20)</f>
        <v>Textil</v>
      </c>
      <c r="K411">
        <f t="shared" ca="1" si="39"/>
        <v>2</v>
      </c>
      <c r="L411">
        <f>_xlfn.XLOOKUP(I411,Area!$C$5:$C$20,Area!$D$5:$D$20)</f>
        <v>80000</v>
      </c>
      <c r="M411" t="str">
        <f t="shared" ca="1" si="40"/>
        <v>Credito</v>
      </c>
      <c r="N411">
        <f t="shared" ca="1" si="41"/>
        <v>160000</v>
      </c>
    </row>
    <row r="412" spans="1:14" x14ac:dyDescent="0.3">
      <c r="A412" s="1">
        <v>45406</v>
      </c>
      <c r="B412">
        <f t="shared" si="36"/>
        <v>2024</v>
      </c>
      <c r="C412" t="str">
        <f t="shared" si="37"/>
        <v>ABR</v>
      </c>
      <c r="D412" t="s">
        <v>68</v>
      </c>
      <c r="E412" t="s">
        <v>2</v>
      </c>
      <c r="F412" cm="1">
        <f t="array" ref="F412:G412">TRANSPOSE(VLOOKUP(E412,Colaborador2!$B$4:$D$11,{2;3},0))</f>
        <v>11186573</v>
      </c>
      <c r="G412" s="1">
        <v>29649</v>
      </c>
      <c r="H412" s="3">
        <f t="shared" ca="1" si="38"/>
        <v>43</v>
      </c>
      <c r="I412" t="s">
        <v>30</v>
      </c>
      <c r="J412" t="str">
        <f>_xlfn.XLOOKUP(I412,Area!$C$5:$C$20,Area!$B$5:$B$20)</f>
        <v>Muebles</v>
      </c>
      <c r="K412">
        <f t="shared" ca="1" si="39"/>
        <v>6</v>
      </c>
      <c r="L412">
        <f>_xlfn.XLOOKUP(I412,Area!$C$5:$C$20,Area!$D$5:$D$20)</f>
        <v>600000</v>
      </c>
      <c r="M412" t="str">
        <f t="shared" ca="1" si="40"/>
        <v>Efectivo</v>
      </c>
      <c r="N412">
        <f t="shared" ca="1" si="41"/>
        <v>3600000</v>
      </c>
    </row>
    <row r="413" spans="1:14" x14ac:dyDescent="0.3">
      <c r="A413" s="1">
        <v>45406</v>
      </c>
      <c r="B413">
        <f t="shared" si="36"/>
        <v>2024</v>
      </c>
      <c r="C413" t="str">
        <f t="shared" si="37"/>
        <v>ABR</v>
      </c>
      <c r="D413" t="s">
        <v>68</v>
      </c>
      <c r="E413" t="s">
        <v>10</v>
      </c>
      <c r="F413" cm="1">
        <f t="array" ref="F413:G413">TRANSPOSE(VLOOKUP(E413,Colaborador2!$B$4:$D$11,{2;3},0))</f>
        <v>10862722</v>
      </c>
      <c r="G413" s="1">
        <v>30649</v>
      </c>
      <c r="H413" s="3">
        <f t="shared" ca="1" si="38"/>
        <v>41</v>
      </c>
      <c r="I413" t="s">
        <v>31</v>
      </c>
      <c r="J413" t="str">
        <f>_xlfn.XLOOKUP(I413,Area!$C$5:$C$20,Area!$B$5:$B$20)</f>
        <v>Muebles</v>
      </c>
      <c r="K413">
        <f t="shared" ca="1" si="39"/>
        <v>5</v>
      </c>
      <c r="L413">
        <f>_xlfn.XLOOKUP(I413,Area!$C$5:$C$20,Area!$D$5:$D$20)</f>
        <v>200000</v>
      </c>
      <c r="M413" t="str">
        <f t="shared" ca="1" si="40"/>
        <v>Transferencia</v>
      </c>
      <c r="N413">
        <f t="shared" ca="1" si="41"/>
        <v>1000000</v>
      </c>
    </row>
    <row r="414" spans="1:14" x14ac:dyDescent="0.3">
      <c r="A414" s="1">
        <v>45406</v>
      </c>
      <c r="B414">
        <f t="shared" si="36"/>
        <v>2024</v>
      </c>
      <c r="C414" t="str">
        <f t="shared" si="37"/>
        <v>ABR</v>
      </c>
      <c r="D414" t="s">
        <v>49</v>
      </c>
      <c r="E414" t="s">
        <v>8</v>
      </c>
      <c r="F414" cm="1">
        <f t="array" ref="F414:G414">TRANSPOSE(VLOOKUP(E414,Colaborador2!$B$4:$D$11,{2;3},0))</f>
        <v>10394891</v>
      </c>
      <c r="G414" s="1">
        <v>31649</v>
      </c>
      <c r="H414" s="3">
        <f t="shared" ca="1" si="38"/>
        <v>38</v>
      </c>
      <c r="I414" t="s">
        <v>32</v>
      </c>
      <c r="J414" t="str">
        <f>_xlfn.XLOOKUP(I414,Area!$C$5:$C$20,Area!$B$5:$B$20)</f>
        <v>Muebles</v>
      </c>
      <c r="K414">
        <f t="shared" ca="1" si="39"/>
        <v>7</v>
      </c>
      <c r="L414">
        <f>_xlfn.XLOOKUP(I414,Area!$C$5:$C$20,Area!$D$5:$D$20)</f>
        <v>550000</v>
      </c>
      <c r="M414" t="str">
        <f t="shared" ca="1" si="40"/>
        <v>Credito</v>
      </c>
      <c r="N414">
        <f t="shared" ca="1" si="41"/>
        <v>3850000</v>
      </c>
    </row>
    <row r="415" spans="1:14" x14ac:dyDescent="0.3">
      <c r="A415" s="1">
        <v>45406</v>
      </c>
      <c r="B415">
        <f t="shared" si="36"/>
        <v>2024</v>
      </c>
      <c r="C415" t="str">
        <f t="shared" si="37"/>
        <v>ABR</v>
      </c>
      <c r="D415" t="s">
        <v>68</v>
      </c>
      <c r="E415" t="s">
        <v>5</v>
      </c>
      <c r="F415" cm="1">
        <f t="array" ref="F415:G415">TRANSPOSE(VLOOKUP(E415,Colaborador2!$B$4:$D$11,{2;3},0))</f>
        <v>11239909</v>
      </c>
      <c r="G415" s="1">
        <v>32649</v>
      </c>
      <c r="H415" s="3">
        <f t="shared" ca="1" si="38"/>
        <v>35</v>
      </c>
      <c r="I415" t="s">
        <v>33</v>
      </c>
      <c r="J415" t="str">
        <f>_xlfn.XLOOKUP(I415,Area!$C$5:$C$20,Area!$B$5:$B$20)</f>
        <v>Muebles</v>
      </c>
      <c r="K415">
        <f t="shared" ca="1" si="39"/>
        <v>5</v>
      </c>
      <c r="L415">
        <f>_xlfn.XLOOKUP(I415,Area!$C$5:$C$20,Area!$D$5:$D$20)</f>
        <v>2300000</v>
      </c>
      <c r="M415" t="str">
        <f t="shared" ca="1" si="40"/>
        <v>Efectivo</v>
      </c>
      <c r="N415">
        <f t="shared" ca="1" si="41"/>
        <v>11500000</v>
      </c>
    </row>
    <row r="416" spans="1:14" x14ac:dyDescent="0.3">
      <c r="A416" s="1">
        <v>45406</v>
      </c>
      <c r="B416">
        <f t="shared" si="36"/>
        <v>2024</v>
      </c>
      <c r="C416" t="str">
        <f t="shared" si="37"/>
        <v>ABR</v>
      </c>
      <c r="D416" t="s">
        <v>50</v>
      </c>
      <c r="E416" t="s">
        <v>67</v>
      </c>
      <c r="F416" cm="1">
        <f t="array" ref="F416:G416">TRANSPOSE(VLOOKUP(E416,Colaborador2!$B$4:$D$11,{2;3},0))</f>
        <v>11092256</v>
      </c>
      <c r="G416" s="1">
        <v>33649</v>
      </c>
      <c r="H416" s="3">
        <f t="shared" ca="1" si="38"/>
        <v>32</v>
      </c>
      <c r="I416" t="s">
        <v>34</v>
      </c>
      <c r="J416" t="str">
        <f>_xlfn.XLOOKUP(I416,Area!$C$5:$C$20,Area!$B$5:$B$20)</f>
        <v>Muebles</v>
      </c>
      <c r="K416">
        <f t="shared" ca="1" si="39"/>
        <v>10</v>
      </c>
      <c r="L416">
        <f>_xlfn.XLOOKUP(I416,Area!$C$5:$C$20,Area!$D$5:$D$20)</f>
        <v>3200000</v>
      </c>
      <c r="M416" t="str">
        <f t="shared" ca="1" si="40"/>
        <v>Credito</v>
      </c>
      <c r="N416">
        <f t="shared" ca="1" si="41"/>
        <v>32000000</v>
      </c>
    </row>
    <row r="417" spans="1:14" x14ac:dyDescent="0.3">
      <c r="A417" s="1">
        <v>45407</v>
      </c>
      <c r="B417">
        <f t="shared" si="36"/>
        <v>2024</v>
      </c>
      <c r="C417" t="str">
        <f t="shared" si="37"/>
        <v>ABR</v>
      </c>
      <c r="D417" t="s">
        <v>50</v>
      </c>
      <c r="E417" t="s">
        <v>3</v>
      </c>
      <c r="F417" cm="1">
        <f t="array" ref="F417:G417">TRANSPOSE(VLOOKUP(E417,Colaborador2!$B$4:$D$11,{2;3},0))</f>
        <v>10134809</v>
      </c>
      <c r="G417" s="1">
        <v>34649</v>
      </c>
      <c r="H417" s="3">
        <f t="shared" ca="1" si="38"/>
        <v>30</v>
      </c>
      <c r="I417" t="s">
        <v>35</v>
      </c>
      <c r="J417" t="str">
        <f>_xlfn.XLOOKUP(I417,Area!$C$5:$C$20,Area!$B$5:$B$20)</f>
        <v>Muebles</v>
      </c>
      <c r="K417">
        <f t="shared" ca="1" si="39"/>
        <v>7</v>
      </c>
      <c r="L417">
        <f>_xlfn.XLOOKUP(I417,Area!$C$5:$C$20,Area!$D$5:$D$20)</f>
        <v>1500000</v>
      </c>
      <c r="M417" t="str">
        <f t="shared" ca="1" si="40"/>
        <v>Efectivo</v>
      </c>
      <c r="N417">
        <f t="shared" ca="1" si="41"/>
        <v>10500000</v>
      </c>
    </row>
    <row r="418" spans="1:14" x14ac:dyDescent="0.3">
      <c r="A418" s="1">
        <v>45407</v>
      </c>
      <c r="B418">
        <f t="shared" si="36"/>
        <v>2024</v>
      </c>
      <c r="C418" t="str">
        <f t="shared" si="37"/>
        <v>ABR</v>
      </c>
      <c r="D418" t="s">
        <v>68</v>
      </c>
      <c r="E418" t="s">
        <v>66</v>
      </c>
      <c r="F418" cm="1">
        <f t="array" ref="F418:G418">TRANSPOSE(VLOOKUP(E418,Colaborador2!$B$4:$D$11,{2;3},0))</f>
        <v>11943522</v>
      </c>
      <c r="G418" s="1">
        <v>27649</v>
      </c>
      <c r="H418" s="3">
        <f t="shared" ca="1" si="38"/>
        <v>49</v>
      </c>
      <c r="I418" t="s">
        <v>18</v>
      </c>
      <c r="J418" t="str">
        <f>_xlfn.XLOOKUP(I418,Area!$C$5:$C$20,Area!$B$5:$B$20)</f>
        <v>Tecnología</v>
      </c>
      <c r="K418">
        <f t="shared" ca="1" si="39"/>
        <v>4</v>
      </c>
      <c r="L418">
        <f>_xlfn.XLOOKUP(I418,Area!$C$5:$C$20,Area!$D$5:$D$20)</f>
        <v>2000000</v>
      </c>
      <c r="M418" t="str">
        <f t="shared" ca="1" si="40"/>
        <v>Transferencia</v>
      </c>
      <c r="N418">
        <f t="shared" ca="1" si="41"/>
        <v>8000000</v>
      </c>
    </row>
    <row r="419" spans="1:14" x14ac:dyDescent="0.3">
      <c r="A419" s="1">
        <v>45407</v>
      </c>
      <c r="B419">
        <f t="shared" si="36"/>
        <v>2024</v>
      </c>
      <c r="C419" t="str">
        <f t="shared" si="37"/>
        <v>ABR</v>
      </c>
      <c r="D419" t="s">
        <v>68</v>
      </c>
      <c r="E419" t="s">
        <v>4</v>
      </c>
      <c r="F419" cm="1">
        <f t="array" ref="F419:G419">TRANSPOSE(VLOOKUP(E419,Colaborador2!$B$4:$D$11,{2;3},0))</f>
        <v>10086615</v>
      </c>
      <c r="G419" s="1">
        <v>28649</v>
      </c>
      <c r="H419" s="3">
        <f t="shared" ca="1" si="38"/>
        <v>46</v>
      </c>
      <c r="I419" t="s">
        <v>19</v>
      </c>
      <c r="J419" t="str">
        <f>_xlfn.XLOOKUP(I419,Area!$C$5:$C$20,Area!$B$5:$B$20)</f>
        <v>Tecnología</v>
      </c>
      <c r="K419">
        <f t="shared" ca="1" si="39"/>
        <v>6</v>
      </c>
      <c r="L419">
        <f>_xlfn.XLOOKUP(I419,Area!$C$5:$C$20,Area!$D$5:$D$20)</f>
        <v>4000000</v>
      </c>
      <c r="M419" t="str">
        <f t="shared" ca="1" si="40"/>
        <v>Transferencia</v>
      </c>
      <c r="N419">
        <f t="shared" ca="1" si="41"/>
        <v>24000000</v>
      </c>
    </row>
    <row r="420" spans="1:14" x14ac:dyDescent="0.3">
      <c r="A420" s="1">
        <v>45407</v>
      </c>
      <c r="B420">
        <f t="shared" si="36"/>
        <v>2024</v>
      </c>
      <c r="C420" t="str">
        <f t="shared" si="37"/>
        <v>ABR</v>
      </c>
      <c r="D420" t="s">
        <v>49</v>
      </c>
      <c r="E420" t="s">
        <v>2</v>
      </c>
      <c r="F420" cm="1">
        <f t="array" ref="F420:G420">TRANSPOSE(VLOOKUP(E420,Colaborador2!$B$4:$D$11,{2;3},0))</f>
        <v>11186573</v>
      </c>
      <c r="G420" s="1">
        <v>29649</v>
      </c>
      <c r="H420" s="3">
        <f t="shared" ca="1" si="38"/>
        <v>43</v>
      </c>
      <c r="I420" t="s">
        <v>20</v>
      </c>
      <c r="J420" t="str">
        <f>_xlfn.XLOOKUP(I420,Area!$C$5:$C$20,Area!$B$5:$B$20)</f>
        <v>Tecnología</v>
      </c>
      <c r="K420">
        <f t="shared" ca="1" si="39"/>
        <v>10</v>
      </c>
      <c r="L420">
        <f>_xlfn.XLOOKUP(I420,Area!$C$5:$C$20,Area!$D$5:$D$20)</f>
        <v>800000</v>
      </c>
      <c r="M420" t="str">
        <f t="shared" ca="1" si="40"/>
        <v>Transferencia</v>
      </c>
      <c r="N420">
        <f t="shared" ca="1" si="41"/>
        <v>8000000</v>
      </c>
    </row>
    <row r="421" spans="1:14" x14ac:dyDescent="0.3">
      <c r="A421" s="1">
        <v>45407</v>
      </c>
      <c r="B421">
        <f t="shared" si="36"/>
        <v>2024</v>
      </c>
      <c r="C421" t="str">
        <f t="shared" si="37"/>
        <v>ABR</v>
      </c>
      <c r="D421" t="s">
        <v>49</v>
      </c>
      <c r="E421" t="s">
        <v>10</v>
      </c>
      <c r="F421" cm="1">
        <f t="array" ref="F421:G421">TRANSPOSE(VLOOKUP(E421,Colaborador2!$B$4:$D$11,{2;3},0))</f>
        <v>10862722</v>
      </c>
      <c r="G421" s="1">
        <v>30649</v>
      </c>
      <c r="H421" s="3">
        <f t="shared" ca="1" si="38"/>
        <v>41</v>
      </c>
      <c r="I421" t="s">
        <v>21</v>
      </c>
      <c r="J421" t="str">
        <f>_xlfn.XLOOKUP(I421,Area!$C$5:$C$20,Area!$B$5:$B$20)</f>
        <v>Tecnología</v>
      </c>
      <c r="K421">
        <f t="shared" ca="1" si="39"/>
        <v>5</v>
      </c>
      <c r="L421">
        <f>_xlfn.XLOOKUP(I421,Area!$C$5:$C$20,Area!$D$5:$D$20)</f>
        <v>600000</v>
      </c>
      <c r="M421" t="str">
        <f t="shared" ca="1" si="40"/>
        <v>Efectivo</v>
      </c>
      <c r="N421">
        <f t="shared" ca="1" si="41"/>
        <v>3000000</v>
      </c>
    </row>
    <row r="422" spans="1:14" x14ac:dyDescent="0.3">
      <c r="A422" s="1">
        <v>45408</v>
      </c>
      <c r="B422">
        <f t="shared" si="36"/>
        <v>2024</v>
      </c>
      <c r="C422" t="str">
        <f t="shared" si="37"/>
        <v>ABR</v>
      </c>
      <c r="D422" t="s">
        <v>50</v>
      </c>
      <c r="E422" t="s">
        <v>8</v>
      </c>
      <c r="F422" cm="1">
        <f t="array" ref="F422:G422">TRANSPOSE(VLOOKUP(E422,Colaborador2!$B$4:$D$11,{2;3},0))</f>
        <v>10394891</v>
      </c>
      <c r="G422" s="1">
        <v>31649</v>
      </c>
      <c r="H422" s="3">
        <f t="shared" ca="1" si="38"/>
        <v>38</v>
      </c>
      <c r="I422" t="s">
        <v>22</v>
      </c>
      <c r="J422" t="str">
        <f>_xlfn.XLOOKUP(I422,Area!$C$5:$C$20,Area!$B$5:$B$20)</f>
        <v>Tecnología</v>
      </c>
      <c r="K422">
        <f t="shared" ca="1" si="39"/>
        <v>6</v>
      </c>
      <c r="L422">
        <f>_xlfn.XLOOKUP(I422,Area!$C$5:$C$20,Area!$D$5:$D$20)</f>
        <v>500000</v>
      </c>
      <c r="M422" t="str">
        <f t="shared" ca="1" si="40"/>
        <v>Efectivo</v>
      </c>
      <c r="N422">
        <f t="shared" ca="1" si="41"/>
        <v>3000000</v>
      </c>
    </row>
    <row r="423" spans="1:14" x14ac:dyDescent="0.3">
      <c r="A423" s="1">
        <v>45408</v>
      </c>
      <c r="B423">
        <f t="shared" si="36"/>
        <v>2024</v>
      </c>
      <c r="C423" t="str">
        <f t="shared" si="37"/>
        <v>ABR</v>
      </c>
      <c r="D423" t="s">
        <v>50</v>
      </c>
      <c r="E423" t="s">
        <v>5</v>
      </c>
      <c r="F423" cm="1">
        <f t="array" ref="F423:G423">TRANSPOSE(VLOOKUP(E423,Colaborador2!$B$4:$D$11,{2;3},0))</f>
        <v>11239909</v>
      </c>
      <c r="G423" s="1">
        <v>32649</v>
      </c>
      <c r="H423" s="3">
        <f t="shared" ca="1" si="38"/>
        <v>35</v>
      </c>
      <c r="I423" t="s">
        <v>24</v>
      </c>
      <c r="J423" t="str">
        <f>_xlfn.XLOOKUP(I423,Area!$C$5:$C$20,Area!$B$5:$B$20)</f>
        <v>Textil</v>
      </c>
      <c r="K423">
        <f t="shared" ca="1" si="39"/>
        <v>7</v>
      </c>
      <c r="L423">
        <f>_xlfn.XLOOKUP(I423,Area!$C$5:$C$20,Area!$D$5:$D$20)</f>
        <v>100000</v>
      </c>
      <c r="M423" t="str">
        <f t="shared" ca="1" si="40"/>
        <v>Transferencia</v>
      </c>
      <c r="N423">
        <f t="shared" ca="1" si="41"/>
        <v>700000</v>
      </c>
    </row>
    <row r="424" spans="1:14" x14ac:dyDescent="0.3">
      <c r="A424" s="1">
        <v>45408</v>
      </c>
      <c r="B424">
        <f t="shared" si="36"/>
        <v>2024</v>
      </c>
      <c r="C424" t="str">
        <f t="shared" si="37"/>
        <v>ABR</v>
      </c>
      <c r="D424" t="s">
        <v>49</v>
      </c>
      <c r="E424" t="s">
        <v>67</v>
      </c>
      <c r="F424" cm="1">
        <f t="array" ref="F424:G424">TRANSPOSE(VLOOKUP(E424,Colaborador2!$B$4:$D$11,{2;3},0))</f>
        <v>11092256</v>
      </c>
      <c r="G424" s="1">
        <v>33649</v>
      </c>
      <c r="H424" s="3">
        <f t="shared" ca="1" si="38"/>
        <v>32</v>
      </c>
      <c r="I424" t="s">
        <v>25</v>
      </c>
      <c r="J424" t="str">
        <f>_xlfn.XLOOKUP(I424,Area!$C$5:$C$20,Area!$B$5:$B$20)</f>
        <v>Textil</v>
      </c>
      <c r="K424">
        <f t="shared" ca="1" si="39"/>
        <v>5</v>
      </c>
      <c r="L424">
        <f>_xlfn.XLOOKUP(I424,Area!$C$5:$C$20,Area!$D$5:$D$20)</f>
        <v>250000</v>
      </c>
      <c r="M424" t="str">
        <f t="shared" ca="1" si="40"/>
        <v>Efectivo</v>
      </c>
      <c r="N424">
        <f t="shared" ca="1" si="41"/>
        <v>1250000</v>
      </c>
    </row>
    <row r="425" spans="1:14" x14ac:dyDescent="0.3">
      <c r="A425" s="1">
        <v>45408</v>
      </c>
      <c r="B425">
        <f t="shared" si="36"/>
        <v>2024</v>
      </c>
      <c r="C425" t="str">
        <f t="shared" si="37"/>
        <v>ABR</v>
      </c>
      <c r="D425" t="s">
        <v>49</v>
      </c>
      <c r="E425" t="s">
        <v>3</v>
      </c>
      <c r="F425" cm="1">
        <f t="array" ref="F425:G425">TRANSPOSE(VLOOKUP(E425,Colaborador2!$B$4:$D$11,{2;3},0))</f>
        <v>10134809</v>
      </c>
      <c r="G425" s="1">
        <v>34649</v>
      </c>
      <c r="H425" s="3">
        <f t="shared" ca="1" si="38"/>
        <v>30</v>
      </c>
      <c r="I425" t="s">
        <v>26</v>
      </c>
      <c r="J425" t="str">
        <f>_xlfn.XLOOKUP(I425,Area!$C$5:$C$20,Area!$B$5:$B$20)</f>
        <v>Textil</v>
      </c>
      <c r="K425">
        <f t="shared" ca="1" si="39"/>
        <v>10</v>
      </c>
      <c r="L425">
        <f>_xlfn.XLOOKUP(I425,Area!$C$5:$C$20,Area!$D$5:$D$20)</f>
        <v>500000</v>
      </c>
      <c r="M425" t="str">
        <f t="shared" ca="1" si="40"/>
        <v>Efectivo</v>
      </c>
      <c r="N425">
        <f t="shared" ca="1" si="41"/>
        <v>5000000</v>
      </c>
    </row>
    <row r="426" spans="1:14" x14ac:dyDescent="0.3">
      <c r="A426" s="1">
        <v>45408</v>
      </c>
      <c r="B426">
        <f t="shared" si="36"/>
        <v>2024</v>
      </c>
      <c r="C426" t="str">
        <f t="shared" si="37"/>
        <v>ABR</v>
      </c>
      <c r="D426" t="s">
        <v>68</v>
      </c>
      <c r="E426" t="s">
        <v>66</v>
      </c>
      <c r="F426" cm="1">
        <f t="array" ref="F426:G426">TRANSPOSE(VLOOKUP(E426,Colaborador2!$B$4:$D$11,{2;3},0))</f>
        <v>11943522</v>
      </c>
      <c r="G426" s="1">
        <v>27649</v>
      </c>
      <c r="H426" s="3">
        <f t="shared" ca="1" si="38"/>
        <v>49</v>
      </c>
      <c r="I426" t="s">
        <v>27</v>
      </c>
      <c r="J426" t="str">
        <f>_xlfn.XLOOKUP(I426,Area!$C$5:$C$20,Area!$B$5:$B$20)</f>
        <v>Textil</v>
      </c>
      <c r="K426">
        <f t="shared" ca="1" si="39"/>
        <v>10</v>
      </c>
      <c r="L426">
        <f>_xlfn.XLOOKUP(I426,Area!$C$5:$C$20,Area!$D$5:$D$20)</f>
        <v>180000</v>
      </c>
      <c r="M426" t="str">
        <f t="shared" ca="1" si="40"/>
        <v>Transferencia</v>
      </c>
      <c r="N426">
        <f t="shared" ca="1" si="41"/>
        <v>1800000</v>
      </c>
    </row>
    <row r="427" spans="1:14" x14ac:dyDescent="0.3">
      <c r="A427" s="1">
        <v>45411</v>
      </c>
      <c r="B427">
        <f t="shared" si="36"/>
        <v>2024</v>
      </c>
      <c r="C427" t="str">
        <f t="shared" si="37"/>
        <v>ABR</v>
      </c>
      <c r="D427" t="s">
        <v>68</v>
      </c>
      <c r="E427" t="s">
        <v>4</v>
      </c>
      <c r="F427" cm="1">
        <f t="array" ref="F427:G427">TRANSPOSE(VLOOKUP(E427,Colaborador2!$B$4:$D$11,{2;3},0))</f>
        <v>10086615</v>
      </c>
      <c r="G427" s="1">
        <v>28649</v>
      </c>
      <c r="H427" s="3">
        <f t="shared" ca="1" si="38"/>
        <v>46</v>
      </c>
      <c r="I427" t="s">
        <v>28</v>
      </c>
      <c r="J427" t="str">
        <f>_xlfn.XLOOKUP(I427,Area!$C$5:$C$20,Area!$B$5:$B$20)</f>
        <v>Textil</v>
      </c>
      <c r="K427">
        <f t="shared" ca="1" si="39"/>
        <v>3</v>
      </c>
      <c r="L427">
        <f>_xlfn.XLOOKUP(I427,Area!$C$5:$C$20,Area!$D$5:$D$20)</f>
        <v>80000</v>
      </c>
      <c r="M427" t="str">
        <f t="shared" ca="1" si="40"/>
        <v>Efectivo</v>
      </c>
      <c r="N427">
        <f t="shared" ca="1" si="41"/>
        <v>240000</v>
      </c>
    </row>
    <row r="428" spans="1:14" x14ac:dyDescent="0.3">
      <c r="A428" s="1">
        <v>45411</v>
      </c>
      <c r="B428">
        <f t="shared" si="36"/>
        <v>2024</v>
      </c>
      <c r="C428" t="str">
        <f t="shared" si="37"/>
        <v>ABR</v>
      </c>
      <c r="D428" t="s">
        <v>49</v>
      </c>
      <c r="E428" t="s">
        <v>2</v>
      </c>
      <c r="F428" cm="1">
        <f t="array" ref="F428:G428">TRANSPOSE(VLOOKUP(E428,Colaborador2!$B$4:$D$11,{2;3},0))</f>
        <v>11186573</v>
      </c>
      <c r="G428" s="1">
        <v>29649</v>
      </c>
      <c r="H428" s="3">
        <f t="shared" ca="1" si="38"/>
        <v>43</v>
      </c>
      <c r="I428" t="s">
        <v>30</v>
      </c>
      <c r="J428" t="str">
        <f>_xlfn.XLOOKUP(I428,Area!$C$5:$C$20,Area!$B$5:$B$20)</f>
        <v>Muebles</v>
      </c>
      <c r="K428">
        <f t="shared" ca="1" si="39"/>
        <v>10</v>
      </c>
      <c r="L428">
        <f>_xlfn.XLOOKUP(I428,Area!$C$5:$C$20,Area!$D$5:$D$20)</f>
        <v>600000</v>
      </c>
      <c r="M428" t="str">
        <f t="shared" ca="1" si="40"/>
        <v>Transferencia</v>
      </c>
      <c r="N428">
        <f t="shared" ca="1" si="41"/>
        <v>6000000</v>
      </c>
    </row>
    <row r="429" spans="1:14" x14ac:dyDescent="0.3">
      <c r="A429" s="1">
        <v>45411</v>
      </c>
      <c r="B429">
        <f t="shared" si="36"/>
        <v>2024</v>
      </c>
      <c r="C429" t="str">
        <f t="shared" si="37"/>
        <v>ABR</v>
      </c>
      <c r="D429" t="s">
        <v>49</v>
      </c>
      <c r="E429" t="s">
        <v>10</v>
      </c>
      <c r="F429" cm="1">
        <f t="array" ref="F429:G429">TRANSPOSE(VLOOKUP(E429,Colaborador2!$B$4:$D$11,{2;3},0))</f>
        <v>10862722</v>
      </c>
      <c r="G429" s="1">
        <v>30649</v>
      </c>
      <c r="H429" s="3">
        <f t="shared" ca="1" si="38"/>
        <v>41</v>
      </c>
      <c r="I429" t="s">
        <v>31</v>
      </c>
      <c r="J429" t="str">
        <f>_xlfn.XLOOKUP(I429,Area!$C$5:$C$20,Area!$B$5:$B$20)</f>
        <v>Muebles</v>
      </c>
      <c r="K429">
        <f t="shared" ca="1" si="39"/>
        <v>3</v>
      </c>
      <c r="L429">
        <f>_xlfn.XLOOKUP(I429,Area!$C$5:$C$20,Area!$D$5:$D$20)</f>
        <v>200000</v>
      </c>
      <c r="M429" t="str">
        <f t="shared" ca="1" si="40"/>
        <v>Efectivo</v>
      </c>
      <c r="N429">
        <f t="shared" ca="1" si="41"/>
        <v>600000</v>
      </c>
    </row>
    <row r="430" spans="1:14" x14ac:dyDescent="0.3">
      <c r="A430" s="1">
        <v>45411</v>
      </c>
      <c r="B430">
        <f t="shared" si="36"/>
        <v>2024</v>
      </c>
      <c r="C430" t="str">
        <f t="shared" si="37"/>
        <v>ABR</v>
      </c>
      <c r="D430" t="s">
        <v>50</v>
      </c>
      <c r="E430" t="s">
        <v>8</v>
      </c>
      <c r="F430" cm="1">
        <f t="array" ref="F430:G430">TRANSPOSE(VLOOKUP(E430,Colaborador2!$B$4:$D$11,{2;3},0))</f>
        <v>10394891</v>
      </c>
      <c r="G430" s="1">
        <v>31649</v>
      </c>
      <c r="H430" s="3">
        <f t="shared" ca="1" si="38"/>
        <v>38</v>
      </c>
      <c r="I430" t="s">
        <v>32</v>
      </c>
      <c r="J430" t="str">
        <f>_xlfn.XLOOKUP(I430,Area!$C$5:$C$20,Area!$B$5:$B$20)</f>
        <v>Muebles</v>
      </c>
      <c r="K430">
        <f t="shared" ca="1" si="39"/>
        <v>10</v>
      </c>
      <c r="L430">
        <f>_xlfn.XLOOKUP(I430,Area!$C$5:$C$20,Area!$D$5:$D$20)</f>
        <v>550000</v>
      </c>
      <c r="M430" t="str">
        <f t="shared" ca="1" si="40"/>
        <v>Transferencia</v>
      </c>
      <c r="N430">
        <f t="shared" ca="1" si="41"/>
        <v>5500000</v>
      </c>
    </row>
    <row r="431" spans="1:14" x14ac:dyDescent="0.3">
      <c r="A431" s="1">
        <v>45411</v>
      </c>
      <c r="B431">
        <f t="shared" si="36"/>
        <v>2024</v>
      </c>
      <c r="C431" t="str">
        <f t="shared" si="37"/>
        <v>ABR</v>
      </c>
      <c r="D431" t="s">
        <v>68</v>
      </c>
      <c r="E431" t="s">
        <v>5</v>
      </c>
      <c r="F431" cm="1">
        <f t="array" ref="F431:G431">TRANSPOSE(VLOOKUP(E431,Colaborador2!$B$4:$D$11,{2;3},0))</f>
        <v>11239909</v>
      </c>
      <c r="G431" s="1">
        <v>32649</v>
      </c>
      <c r="H431" s="3">
        <f t="shared" ca="1" si="38"/>
        <v>35</v>
      </c>
      <c r="I431" t="s">
        <v>33</v>
      </c>
      <c r="J431" t="str">
        <f>_xlfn.XLOOKUP(I431,Area!$C$5:$C$20,Area!$B$5:$B$20)</f>
        <v>Muebles</v>
      </c>
      <c r="K431">
        <f t="shared" ca="1" si="39"/>
        <v>10</v>
      </c>
      <c r="L431">
        <f>_xlfn.XLOOKUP(I431,Area!$C$5:$C$20,Area!$D$5:$D$20)</f>
        <v>2300000</v>
      </c>
      <c r="M431" t="str">
        <f t="shared" ca="1" si="40"/>
        <v>Transferencia</v>
      </c>
      <c r="N431">
        <f t="shared" ca="1" si="41"/>
        <v>23000000</v>
      </c>
    </row>
    <row r="432" spans="1:14" x14ac:dyDescent="0.3">
      <c r="A432" s="1">
        <v>45412</v>
      </c>
      <c r="B432">
        <f t="shared" si="36"/>
        <v>2024</v>
      </c>
      <c r="C432" t="str">
        <f t="shared" si="37"/>
        <v>ABR</v>
      </c>
      <c r="D432" t="s">
        <v>50</v>
      </c>
      <c r="E432" t="s">
        <v>67</v>
      </c>
      <c r="F432" cm="1">
        <f t="array" ref="F432:G432">TRANSPOSE(VLOOKUP(E432,Colaborador2!$B$4:$D$11,{2;3},0))</f>
        <v>11092256</v>
      </c>
      <c r="G432" s="1">
        <v>33649</v>
      </c>
      <c r="H432" s="3">
        <f t="shared" ca="1" si="38"/>
        <v>32</v>
      </c>
      <c r="I432" t="s">
        <v>34</v>
      </c>
      <c r="J432" t="str">
        <f>_xlfn.XLOOKUP(I432,Area!$C$5:$C$20,Area!$B$5:$B$20)</f>
        <v>Muebles</v>
      </c>
      <c r="K432">
        <f t="shared" ca="1" si="39"/>
        <v>7</v>
      </c>
      <c r="L432">
        <f>_xlfn.XLOOKUP(I432,Area!$C$5:$C$20,Area!$D$5:$D$20)</f>
        <v>3200000</v>
      </c>
      <c r="M432" t="str">
        <f t="shared" ca="1" si="40"/>
        <v>Efectivo</v>
      </c>
      <c r="N432">
        <f t="shared" ca="1" si="41"/>
        <v>22400000</v>
      </c>
    </row>
    <row r="433" spans="1:14" x14ac:dyDescent="0.3">
      <c r="A433" s="1">
        <v>45412</v>
      </c>
      <c r="B433">
        <f t="shared" si="36"/>
        <v>2024</v>
      </c>
      <c r="C433" t="str">
        <f t="shared" si="37"/>
        <v>ABR</v>
      </c>
      <c r="D433" t="s">
        <v>50</v>
      </c>
      <c r="E433" t="s">
        <v>3</v>
      </c>
      <c r="F433" cm="1">
        <f t="array" ref="F433:G433">TRANSPOSE(VLOOKUP(E433,Colaborador2!$B$4:$D$11,{2;3},0))</f>
        <v>10134809</v>
      </c>
      <c r="G433" s="1">
        <v>34649</v>
      </c>
      <c r="H433" s="3">
        <f t="shared" ca="1" si="38"/>
        <v>30</v>
      </c>
      <c r="I433" t="s">
        <v>35</v>
      </c>
      <c r="J433" t="str">
        <f>_xlfn.XLOOKUP(I433,Area!$C$5:$C$20,Area!$B$5:$B$20)</f>
        <v>Muebles</v>
      </c>
      <c r="K433">
        <f t="shared" ca="1" si="39"/>
        <v>9</v>
      </c>
      <c r="L433">
        <f>_xlfn.XLOOKUP(I433,Area!$C$5:$C$20,Area!$D$5:$D$20)</f>
        <v>1500000</v>
      </c>
      <c r="M433" t="str">
        <f t="shared" ca="1" si="40"/>
        <v>Credito</v>
      </c>
      <c r="N433">
        <f t="shared" ca="1" si="41"/>
        <v>13500000</v>
      </c>
    </row>
    <row r="434" spans="1:14" x14ac:dyDescent="0.3">
      <c r="A434" s="1">
        <v>45412</v>
      </c>
      <c r="B434">
        <f t="shared" si="36"/>
        <v>2024</v>
      </c>
      <c r="C434" t="str">
        <f t="shared" si="37"/>
        <v>ABR</v>
      </c>
      <c r="D434" t="s">
        <v>49</v>
      </c>
      <c r="E434" t="s">
        <v>66</v>
      </c>
      <c r="F434" cm="1">
        <f t="array" ref="F434:G434">TRANSPOSE(VLOOKUP(E434,Colaborador2!$B$4:$D$11,{2;3},0))</f>
        <v>11943522</v>
      </c>
      <c r="G434" s="1">
        <v>27649</v>
      </c>
      <c r="H434" s="3">
        <f t="shared" ca="1" si="38"/>
        <v>49</v>
      </c>
      <c r="I434" t="s">
        <v>18</v>
      </c>
      <c r="J434" t="str">
        <f>_xlfn.XLOOKUP(I434,Area!$C$5:$C$20,Area!$B$5:$B$20)</f>
        <v>Tecnología</v>
      </c>
      <c r="K434">
        <f t="shared" ca="1" si="39"/>
        <v>6</v>
      </c>
      <c r="L434">
        <f>_xlfn.XLOOKUP(I434,Area!$C$5:$C$20,Area!$D$5:$D$20)</f>
        <v>2000000</v>
      </c>
      <c r="M434" t="str">
        <f t="shared" ca="1" si="40"/>
        <v>Transferencia</v>
      </c>
      <c r="N434">
        <f t="shared" ca="1" si="41"/>
        <v>12000000</v>
      </c>
    </row>
    <row r="435" spans="1:14" x14ac:dyDescent="0.3">
      <c r="A435" s="1">
        <v>45412</v>
      </c>
      <c r="B435">
        <f t="shared" si="36"/>
        <v>2024</v>
      </c>
      <c r="C435" t="str">
        <f t="shared" si="37"/>
        <v>ABR</v>
      </c>
      <c r="D435" t="s">
        <v>49</v>
      </c>
      <c r="E435" t="s">
        <v>4</v>
      </c>
      <c r="F435" cm="1">
        <f t="array" ref="F435:G435">TRANSPOSE(VLOOKUP(E435,Colaborador2!$B$4:$D$11,{2;3},0))</f>
        <v>10086615</v>
      </c>
      <c r="G435" s="1">
        <v>28649</v>
      </c>
      <c r="H435" s="3">
        <f t="shared" ca="1" si="38"/>
        <v>46</v>
      </c>
      <c r="I435" t="s">
        <v>19</v>
      </c>
      <c r="J435" t="str">
        <f>_xlfn.XLOOKUP(I435,Area!$C$5:$C$20,Area!$B$5:$B$20)</f>
        <v>Tecnología</v>
      </c>
      <c r="K435">
        <f t="shared" ca="1" si="39"/>
        <v>9</v>
      </c>
      <c r="L435">
        <f>_xlfn.XLOOKUP(I435,Area!$C$5:$C$20,Area!$D$5:$D$20)</f>
        <v>4000000</v>
      </c>
      <c r="M435" t="str">
        <f t="shared" ca="1" si="40"/>
        <v>Transferencia</v>
      </c>
      <c r="N435">
        <f t="shared" ca="1" si="41"/>
        <v>36000000</v>
      </c>
    </row>
    <row r="436" spans="1:14" x14ac:dyDescent="0.3">
      <c r="A436" s="1">
        <v>45412</v>
      </c>
      <c r="B436">
        <f t="shared" si="36"/>
        <v>2024</v>
      </c>
      <c r="C436" t="str">
        <f t="shared" si="37"/>
        <v>ABR</v>
      </c>
      <c r="D436" t="s">
        <v>49</v>
      </c>
      <c r="E436" t="s">
        <v>2</v>
      </c>
      <c r="F436" cm="1">
        <f t="array" ref="F436:G436">TRANSPOSE(VLOOKUP(E436,Colaborador2!$B$4:$D$11,{2;3},0))</f>
        <v>11186573</v>
      </c>
      <c r="G436" s="1">
        <v>29649</v>
      </c>
      <c r="H436" s="3">
        <f t="shared" ca="1" si="38"/>
        <v>43</v>
      </c>
      <c r="I436" t="s">
        <v>20</v>
      </c>
      <c r="J436" t="str">
        <f>_xlfn.XLOOKUP(I436,Area!$C$5:$C$20,Area!$B$5:$B$20)</f>
        <v>Tecnología</v>
      </c>
      <c r="K436">
        <f t="shared" ca="1" si="39"/>
        <v>9</v>
      </c>
      <c r="L436">
        <f>_xlfn.XLOOKUP(I436,Area!$C$5:$C$20,Area!$D$5:$D$20)</f>
        <v>800000</v>
      </c>
      <c r="M436" t="str">
        <f t="shared" ca="1" si="40"/>
        <v>Credito</v>
      </c>
      <c r="N436">
        <f t="shared" ca="1" si="41"/>
        <v>7200000</v>
      </c>
    </row>
    <row r="437" spans="1:14" x14ac:dyDescent="0.3">
      <c r="A437" s="1">
        <v>45413</v>
      </c>
      <c r="B437">
        <f t="shared" si="36"/>
        <v>2024</v>
      </c>
      <c r="C437" t="str">
        <f t="shared" si="37"/>
        <v>MAY</v>
      </c>
      <c r="D437" t="s">
        <v>68</v>
      </c>
      <c r="E437" t="s">
        <v>10</v>
      </c>
      <c r="F437" cm="1">
        <f t="array" ref="F437:G437">TRANSPOSE(VLOOKUP(E437,Colaborador2!$B$4:$D$11,{2;3},0))</f>
        <v>10862722</v>
      </c>
      <c r="G437" s="1">
        <v>30649</v>
      </c>
      <c r="H437" s="3">
        <f t="shared" ca="1" si="38"/>
        <v>41</v>
      </c>
      <c r="I437" t="s">
        <v>21</v>
      </c>
      <c r="J437" t="str">
        <f>_xlfn.XLOOKUP(I437,Area!$C$5:$C$20,Area!$B$5:$B$20)</f>
        <v>Tecnología</v>
      </c>
      <c r="K437">
        <f t="shared" ca="1" si="39"/>
        <v>7</v>
      </c>
      <c r="L437">
        <f>_xlfn.XLOOKUP(I437,Area!$C$5:$C$20,Area!$D$5:$D$20)</f>
        <v>600000</v>
      </c>
      <c r="M437" t="str">
        <f t="shared" ca="1" si="40"/>
        <v>Credito</v>
      </c>
      <c r="N437">
        <f t="shared" ca="1" si="41"/>
        <v>4200000</v>
      </c>
    </row>
    <row r="438" spans="1:14" x14ac:dyDescent="0.3">
      <c r="A438" s="1">
        <v>45413</v>
      </c>
      <c r="B438">
        <f t="shared" si="36"/>
        <v>2024</v>
      </c>
      <c r="C438" t="str">
        <f t="shared" si="37"/>
        <v>MAY</v>
      </c>
      <c r="D438" t="s">
        <v>50</v>
      </c>
      <c r="E438" t="s">
        <v>8</v>
      </c>
      <c r="F438" cm="1">
        <f t="array" ref="F438:G438">TRANSPOSE(VLOOKUP(E438,Colaborador2!$B$4:$D$11,{2;3},0))</f>
        <v>10394891</v>
      </c>
      <c r="G438" s="1">
        <v>31649</v>
      </c>
      <c r="H438" s="3">
        <f t="shared" ca="1" si="38"/>
        <v>38</v>
      </c>
      <c r="I438" t="s">
        <v>22</v>
      </c>
      <c r="J438" t="str">
        <f>_xlfn.XLOOKUP(I438,Area!$C$5:$C$20,Area!$B$5:$B$20)</f>
        <v>Tecnología</v>
      </c>
      <c r="K438">
        <f t="shared" ca="1" si="39"/>
        <v>9</v>
      </c>
      <c r="L438">
        <f>_xlfn.XLOOKUP(I438,Area!$C$5:$C$20,Area!$D$5:$D$20)</f>
        <v>500000</v>
      </c>
      <c r="M438" t="str">
        <f t="shared" ca="1" si="40"/>
        <v>Transferencia</v>
      </c>
      <c r="N438">
        <f t="shared" ca="1" si="41"/>
        <v>4500000</v>
      </c>
    </row>
    <row r="439" spans="1:14" x14ac:dyDescent="0.3">
      <c r="A439" s="1">
        <v>45413</v>
      </c>
      <c r="B439">
        <f t="shared" si="36"/>
        <v>2024</v>
      </c>
      <c r="C439" t="str">
        <f t="shared" si="37"/>
        <v>MAY</v>
      </c>
      <c r="D439" t="s">
        <v>68</v>
      </c>
      <c r="E439" t="s">
        <v>5</v>
      </c>
      <c r="F439" cm="1">
        <f t="array" ref="F439:G439">TRANSPOSE(VLOOKUP(E439,Colaborador2!$B$4:$D$11,{2;3},0))</f>
        <v>11239909</v>
      </c>
      <c r="G439" s="1">
        <v>32649</v>
      </c>
      <c r="H439" s="3">
        <f t="shared" ca="1" si="38"/>
        <v>35</v>
      </c>
      <c r="I439" t="s">
        <v>24</v>
      </c>
      <c r="J439" t="str">
        <f>_xlfn.XLOOKUP(I439,Area!$C$5:$C$20,Area!$B$5:$B$20)</f>
        <v>Textil</v>
      </c>
      <c r="K439">
        <f t="shared" ca="1" si="39"/>
        <v>3</v>
      </c>
      <c r="L439">
        <f>_xlfn.XLOOKUP(I439,Area!$C$5:$C$20,Area!$D$5:$D$20)</f>
        <v>100000</v>
      </c>
      <c r="M439" t="str">
        <f t="shared" ca="1" si="40"/>
        <v>Efectivo</v>
      </c>
      <c r="N439">
        <f t="shared" ca="1" si="41"/>
        <v>300000</v>
      </c>
    </row>
    <row r="440" spans="1:14" x14ac:dyDescent="0.3">
      <c r="A440" s="1">
        <v>45413</v>
      </c>
      <c r="B440">
        <f t="shared" si="36"/>
        <v>2024</v>
      </c>
      <c r="C440" t="str">
        <f t="shared" si="37"/>
        <v>MAY</v>
      </c>
      <c r="D440" t="s">
        <v>49</v>
      </c>
      <c r="E440" t="s">
        <v>67</v>
      </c>
      <c r="F440" cm="1">
        <f t="array" ref="F440:G440">TRANSPOSE(VLOOKUP(E440,Colaborador2!$B$4:$D$11,{2;3},0))</f>
        <v>11092256</v>
      </c>
      <c r="G440" s="1">
        <v>33649</v>
      </c>
      <c r="H440" s="3">
        <f t="shared" ca="1" si="38"/>
        <v>32</v>
      </c>
      <c r="I440" t="s">
        <v>25</v>
      </c>
      <c r="J440" t="str">
        <f>_xlfn.XLOOKUP(I440,Area!$C$5:$C$20,Area!$B$5:$B$20)</f>
        <v>Textil</v>
      </c>
      <c r="K440">
        <f t="shared" ca="1" si="39"/>
        <v>8</v>
      </c>
      <c r="L440">
        <f>_xlfn.XLOOKUP(I440,Area!$C$5:$C$20,Area!$D$5:$D$20)</f>
        <v>250000</v>
      </c>
      <c r="M440" t="str">
        <f t="shared" ca="1" si="40"/>
        <v>Transferencia</v>
      </c>
      <c r="N440">
        <f t="shared" ca="1" si="41"/>
        <v>2000000</v>
      </c>
    </row>
    <row r="441" spans="1:14" x14ac:dyDescent="0.3">
      <c r="A441" s="1">
        <v>45413</v>
      </c>
      <c r="B441">
        <f t="shared" si="36"/>
        <v>2024</v>
      </c>
      <c r="C441" t="str">
        <f t="shared" si="37"/>
        <v>MAY</v>
      </c>
      <c r="D441" t="s">
        <v>50</v>
      </c>
      <c r="E441" t="s">
        <v>3</v>
      </c>
      <c r="F441" cm="1">
        <f t="array" ref="F441:G441">TRANSPOSE(VLOOKUP(E441,Colaborador2!$B$4:$D$11,{2;3},0))</f>
        <v>10134809</v>
      </c>
      <c r="G441" s="1">
        <v>34649</v>
      </c>
      <c r="H441" s="3">
        <f t="shared" ca="1" si="38"/>
        <v>30</v>
      </c>
      <c r="I441" t="s">
        <v>26</v>
      </c>
      <c r="J441" t="str">
        <f>_xlfn.XLOOKUP(I441,Area!$C$5:$C$20,Area!$B$5:$B$20)</f>
        <v>Textil</v>
      </c>
      <c r="K441">
        <f t="shared" ca="1" si="39"/>
        <v>8</v>
      </c>
      <c r="L441">
        <f>_xlfn.XLOOKUP(I441,Area!$C$5:$C$20,Area!$D$5:$D$20)</f>
        <v>500000</v>
      </c>
      <c r="M441" t="str">
        <f t="shared" ca="1" si="40"/>
        <v>Efectivo</v>
      </c>
      <c r="N441">
        <f t="shared" ca="1" si="41"/>
        <v>4000000</v>
      </c>
    </row>
    <row r="442" spans="1:14" x14ac:dyDescent="0.3">
      <c r="A442" s="1">
        <v>45414</v>
      </c>
      <c r="B442">
        <f t="shared" si="36"/>
        <v>2024</v>
      </c>
      <c r="C442" t="str">
        <f t="shared" si="37"/>
        <v>MAY</v>
      </c>
      <c r="D442" t="s">
        <v>49</v>
      </c>
      <c r="E442" t="s">
        <v>66</v>
      </c>
      <c r="F442" cm="1">
        <f t="array" ref="F442:G442">TRANSPOSE(VLOOKUP(E442,Colaborador2!$B$4:$D$11,{2;3},0))</f>
        <v>11943522</v>
      </c>
      <c r="G442" s="1">
        <v>27649</v>
      </c>
      <c r="H442" s="3">
        <f t="shared" ca="1" si="38"/>
        <v>49</v>
      </c>
      <c r="I442" t="s">
        <v>27</v>
      </c>
      <c r="J442" t="str">
        <f>_xlfn.XLOOKUP(I442,Area!$C$5:$C$20,Area!$B$5:$B$20)</f>
        <v>Textil</v>
      </c>
      <c r="K442">
        <f t="shared" ca="1" si="39"/>
        <v>5</v>
      </c>
      <c r="L442">
        <f>_xlfn.XLOOKUP(I442,Area!$C$5:$C$20,Area!$D$5:$D$20)</f>
        <v>180000</v>
      </c>
      <c r="M442" t="str">
        <f t="shared" ca="1" si="40"/>
        <v>Efectivo</v>
      </c>
      <c r="N442">
        <f t="shared" ca="1" si="41"/>
        <v>900000</v>
      </c>
    </row>
    <row r="443" spans="1:14" x14ac:dyDescent="0.3">
      <c r="A443" s="1">
        <v>45414</v>
      </c>
      <c r="B443">
        <f t="shared" si="36"/>
        <v>2024</v>
      </c>
      <c r="C443" t="str">
        <f t="shared" si="37"/>
        <v>MAY</v>
      </c>
      <c r="D443" t="s">
        <v>49</v>
      </c>
      <c r="E443" t="s">
        <v>4</v>
      </c>
      <c r="F443" cm="1">
        <f t="array" ref="F443:G443">TRANSPOSE(VLOOKUP(E443,Colaborador2!$B$4:$D$11,{2;3},0))</f>
        <v>10086615</v>
      </c>
      <c r="G443" s="1">
        <v>28649</v>
      </c>
      <c r="H443" s="3">
        <f t="shared" ca="1" si="38"/>
        <v>46</v>
      </c>
      <c r="I443" t="s">
        <v>28</v>
      </c>
      <c r="J443" t="str">
        <f>_xlfn.XLOOKUP(I443,Area!$C$5:$C$20,Area!$B$5:$B$20)</f>
        <v>Textil</v>
      </c>
      <c r="K443">
        <f t="shared" ca="1" si="39"/>
        <v>8</v>
      </c>
      <c r="L443">
        <f>_xlfn.XLOOKUP(I443,Area!$C$5:$C$20,Area!$D$5:$D$20)</f>
        <v>80000</v>
      </c>
      <c r="M443" t="str">
        <f t="shared" ca="1" si="40"/>
        <v>Efectivo</v>
      </c>
      <c r="N443">
        <f t="shared" ca="1" si="41"/>
        <v>640000</v>
      </c>
    </row>
    <row r="444" spans="1:14" x14ac:dyDescent="0.3">
      <c r="A444" s="1">
        <v>45414</v>
      </c>
      <c r="B444">
        <f t="shared" si="36"/>
        <v>2024</v>
      </c>
      <c r="C444" t="str">
        <f t="shared" si="37"/>
        <v>MAY</v>
      </c>
      <c r="D444" t="s">
        <v>68</v>
      </c>
      <c r="E444" t="s">
        <v>2</v>
      </c>
      <c r="F444" cm="1">
        <f t="array" ref="F444:G444">TRANSPOSE(VLOOKUP(E444,Colaborador2!$B$4:$D$11,{2;3},0))</f>
        <v>11186573</v>
      </c>
      <c r="G444" s="1">
        <v>29649</v>
      </c>
      <c r="H444" s="3">
        <f t="shared" ca="1" si="38"/>
        <v>43</v>
      </c>
      <c r="I444" t="s">
        <v>30</v>
      </c>
      <c r="J444" t="str">
        <f>_xlfn.XLOOKUP(I444,Area!$C$5:$C$20,Area!$B$5:$B$20)</f>
        <v>Muebles</v>
      </c>
      <c r="K444">
        <f t="shared" ca="1" si="39"/>
        <v>4</v>
      </c>
      <c r="L444">
        <f>_xlfn.XLOOKUP(I444,Area!$C$5:$C$20,Area!$D$5:$D$20)</f>
        <v>600000</v>
      </c>
      <c r="M444" t="str">
        <f t="shared" ca="1" si="40"/>
        <v>Credito</v>
      </c>
      <c r="N444">
        <f t="shared" ca="1" si="41"/>
        <v>2400000</v>
      </c>
    </row>
    <row r="445" spans="1:14" x14ac:dyDescent="0.3">
      <c r="A445" s="1">
        <v>45414</v>
      </c>
      <c r="B445">
        <f t="shared" si="36"/>
        <v>2024</v>
      </c>
      <c r="C445" t="str">
        <f t="shared" si="37"/>
        <v>MAY</v>
      </c>
      <c r="D445" t="s">
        <v>68</v>
      </c>
      <c r="E445" t="s">
        <v>10</v>
      </c>
      <c r="F445" cm="1">
        <f t="array" ref="F445:G445">TRANSPOSE(VLOOKUP(E445,Colaborador2!$B$4:$D$11,{2;3},0))</f>
        <v>10862722</v>
      </c>
      <c r="G445" s="1">
        <v>30649</v>
      </c>
      <c r="H445" s="3">
        <f t="shared" ca="1" si="38"/>
        <v>41</v>
      </c>
      <c r="I445" t="s">
        <v>31</v>
      </c>
      <c r="J445" t="str">
        <f>_xlfn.XLOOKUP(I445,Area!$C$5:$C$20,Area!$B$5:$B$20)</f>
        <v>Muebles</v>
      </c>
      <c r="K445">
        <f t="shared" ca="1" si="39"/>
        <v>7</v>
      </c>
      <c r="L445">
        <f>_xlfn.XLOOKUP(I445,Area!$C$5:$C$20,Area!$D$5:$D$20)</f>
        <v>200000</v>
      </c>
      <c r="M445" t="str">
        <f t="shared" ca="1" si="40"/>
        <v>Credito</v>
      </c>
      <c r="N445">
        <f t="shared" ca="1" si="41"/>
        <v>1400000</v>
      </c>
    </row>
    <row r="446" spans="1:14" x14ac:dyDescent="0.3">
      <c r="A446" s="1">
        <v>45414</v>
      </c>
      <c r="B446">
        <f t="shared" si="36"/>
        <v>2024</v>
      </c>
      <c r="C446" t="str">
        <f t="shared" si="37"/>
        <v>MAY</v>
      </c>
      <c r="D446" t="s">
        <v>68</v>
      </c>
      <c r="E446" t="s">
        <v>8</v>
      </c>
      <c r="F446" cm="1">
        <f t="array" ref="F446:G446">TRANSPOSE(VLOOKUP(E446,Colaborador2!$B$4:$D$11,{2;3},0))</f>
        <v>10394891</v>
      </c>
      <c r="G446" s="1">
        <v>31649</v>
      </c>
      <c r="H446" s="3">
        <f t="shared" ca="1" si="38"/>
        <v>38</v>
      </c>
      <c r="I446" t="s">
        <v>32</v>
      </c>
      <c r="J446" t="str">
        <f>_xlfn.XLOOKUP(I446,Area!$C$5:$C$20,Area!$B$5:$B$20)</f>
        <v>Muebles</v>
      </c>
      <c r="K446">
        <f t="shared" ca="1" si="39"/>
        <v>3</v>
      </c>
      <c r="L446">
        <f>_xlfn.XLOOKUP(I446,Area!$C$5:$C$20,Area!$D$5:$D$20)</f>
        <v>550000</v>
      </c>
      <c r="M446" t="str">
        <f t="shared" ca="1" si="40"/>
        <v>Transferencia</v>
      </c>
      <c r="N446">
        <f t="shared" ca="1" si="41"/>
        <v>1650000</v>
      </c>
    </row>
    <row r="447" spans="1:14" x14ac:dyDescent="0.3">
      <c r="A447" s="1">
        <v>45415</v>
      </c>
      <c r="B447">
        <f t="shared" si="36"/>
        <v>2024</v>
      </c>
      <c r="C447" t="str">
        <f t="shared" si="37"/>
        <v>MAY</v>
      </c>
      <c r="D447" t="s">
        <v>50</v>
      </c>
      <c r="E447" t="s">
        <v>5</v>
      </c>
      <c r="F447" cm="1">
        <f t="array" ref="F447:G447">TRANSPOSE(VLOOKUP(E447,Colaborador2!$B$4:$D$11,{2;3},0))</f>
        <v>11239909</v>
      </c>
      <c r="G447" s="1">
        <v>32649</v>
      </c>
      <c r="H447" s="3">
        <f t="shared" ca="1" si="38"/>
        <v>35</v>
      </c>
      <c r="I447" t="s">
        <v>33</v>
      </c>
      <c r="J447" t="str">
        <f>_xlfn.XLOOKUP(I447,Area!$C$5:$C$20,Area!$B$5:$B$20)</f>
        <v>Muebles</v>
      </c>
      <c r="K447">
        <f t="shared" ca="1" si="39"/>
        <v>8</v>
      </c>
      <c r="L447">
        <f>_xlfn.XLOOKUP(I447,Area!$C$5:$C$20,Area!$D$5:$D$20)</f>
        <v>2300000</v>
      </c>
      <c r="M447" t="str">
        <f t="shared" ca="1" si="40"/>
        <v>Efectivo</v>
      </c>
      <c r="N447">
        <f t="shared" ca="1" si="41"/>
        <v>18400000</v>
      </c>
    </row>
    <row r="448" spans="1:14" x14ac:dyDescent="0.3">
      <c r="A448" s="1">
        <v>45415</v>
      </c>
      <c r="B448">
        <f t="shared" si="36"/>
        <v>2024</v>
      </c>
      <c r="C448" t="str">
        <f t="shared" si="37"/>
        <v>MAY</v>
      </c>
      <c r="D448" t="s">
        <v>49</v>
      </c>
      <c r="E448" t="s">
        <v>67</v>
      </c>
      <c r="F448" cm="1">
        <f t="array" ref="F448:G448">TRANSPOSE(VLOOKUP(E448,Colaborador2!$B$4:$D$11,{2;3},0))</f>
        <v>11092256</v>
      </c>
      <c r="G448" s="1">
        <v>33649</v>
      </c>
      <c r="H448" s="3">
        <f t="shared" ca="1" si="38"/>
        <v>32</v>
      </c>
      <c r="I448" t="s">
        <v>34</v>
      </c>
      <c r="J448" t="str">
        <f>_xlfn.XLOOKUP(I448,Area!$C$5:$C$20,Area!$B$5:$B$20)</f>
        <v>Muebles</v>
      </c>
      <c r="K448">
        <f t="shared" ca="1" si="39"/>
        <v>9</v>
      </c>
      <c r="L448">
        <f>_xlfn.XLOOKUP(I448,Area!$C$5:$C$20,Area!$D$5:$D$20)</f>
        <v>3200000</v>
      </c>
      <c r="M448" t="str">
        <f t="shared" ca="1" si="40"/>
        <v>Transferencia</v>
      </c>
      <c r="N448">
        <f t="shared" ca="1" si="41"/>
        <v>28800000</v>
      </c>
    </row>
    <row r="449" spans="1:14" x14ac:dyDescent="0.3">
      <c r="A449" s="1">
        <v>45415</v>
      </c>
      <c r="B449">
        <f t="shared" si="36"/>
        <v>2024</v>
      </c>
      <c r="C449" t="str">
        <f t="shared" si="37"/>
        <v>MAY</v>
      </c>
      <c r="D449" t="s">
        <v>68</v>
      </c>
      <c r="E449" t="s">
        <v>3</v>
      </c>
      <c r="F449" cm="1">
        <f t="array" ref="F449:G449">TRANSPOSE(VLOOKUP(E449,Colaborador2!$B$4:$D$11,{2;3},0))</f>
        <v>10134809</v>
      </c>
      <c r="G449" s="1">
        <v>34649</v>
      </c>
      <c r="H449" s="3">
        <f t="shared" ca="1" si="38"/>
        <v>30</v>
      </c>
      <c r="I449" t="s">
        <v>35</v>
      </c>
      <c r="J449" t="str">
        <f>_xlfn.XLOOKUP(I449,Area!$C$5:$C$20,Area!$B$5:$B$20)</f>
        <v>Muebles</v>
      </c>
      <c r="K449">
        <f t="shared" ca="1" si="39"/>
        <v>4</v>
      </c>
      <c r="L449">
        <f>_xlfn.XLOOKUP(I449,Area!$C$5:$C$20,Area!$D$5:$D$20)</f>
        <v>1500000</v>
      </c>
      <c r="M449" t="str">
        <f t="shared" ca="1" si="40"/>
        <v>Credito</v>
      </c>
      <c r="N449">
        <f t="shared" ca="1" si="41"/>
        <v>6000000</v>
      </c>
    </row>
    <row r="450" spans="1:14" x14ac:dyDescent="0.3">
      <c r="A450" s="1">
        <v>45415</v>
      </c>
      <c r="B450">
        <f t="shared" si="36"/>
        <v>2024</v>
      </c>
      <c r="C450" t="str">
        <f t="shared" si="37"/>
        <v>MAY</v>
      </c>
      <c r="D450" t="s">
        <v>68</v>
      </c>
      <c r="E450" t="s">
        <v>66</v>
      </c>
      <c r="F450" cm="1">
        <f t="array" ref="F450:G450">TRANSPOSE(VLOOKUP(E450,Colaborador2!$B$4:$D$11,{2;3},0))</f>
        <v>11943522</v>
      </c>
      <c r="G450" s="1">
        <v>27649</v>
      </c>
      <c r="H450" s="3">
        <f t="shared" ca="1" si="38"/>
        <v>49</v>
      </c>
      <c r="I450" t="s">
        <v>18</v>
      </c>
      <c r="J450" t="str">
        <f>_xlfn.XLOOKUP(I450,Area!$C$5:$C$20,Area!$B$5:$B$20)</f>
        <v>Tecnología</v>
      </c>
      <c r="K450">
        <f t="shared" ca="1" si="39"/>
        <v>5</v>
      </c>
      <c r="L450">
        <f>_xlfn.XLOOKUP(I450,Area!$C$5:$C$20,Area!$D$5:$D$20)</f>
        <v>2000000</v>
      </c>
      <c r="M450" t="str">
        <f t="shared" ca="1" si="40"/>
        <v>Efectivo</v>
      </c>
      <c r="N450">
        <f t="shared" ca="1" si="41"/>
        <v>10000000</v>
      </c>
    </row>
    <row r="451" spans="1:14" x14ac:dyDescent="0.3">
      <c r="A451" s="1">
        <v>45415</v>
      </c>
      <c r="B451">
        <f t="shared" ref="B451:B502" si="42">YEAR(A451)</f>
        <v>2024</v>
      </c>
      <c r="C451" t="str">
        <f t="shared" ref="C451:C502" si="43">UPPER(TEXT(A451,"mmm"))</f>
        <v>MAY</v>
      </c>
      <c r="D451" t="s">
        <v>49</v>
      </c>
      <c r="E451" t="s">
        <v>4</v>
      </c>
      <c r="F451" cm="1">
        <f t="array" ref="F451:G451">TRANSPOSE(VLOOKUP(E451,Colaborador2!$B$4:$D$11,{2;3},0))</f>
        <v>10086615</v>
      </c>
      <c r="G451" s="1">
        <v>28649</v>
      </c>
      <c r="H451" s="3">
        <f t="shared" ref="H451:H502" ca="1" si="44">YEAR(TODAY())-YEAR(G451)</f>
        <v>46</v>
      </c>
      <c r="I451" t="s">
        <v>19</v>
      </c>
      <c r="J451" t="str">
        <f>_xlfn.XLOOKUP(I451,Area!$C$5:$C$20,Area!$B$5:$B$20)</f>
        <v>Tecnología</v>
      </c>
      <c r="K451">
        <f t="shared" ref="K451:K502" ca="1" si="45">RANDBETWEEN(2,10)</f>
        <v>2</v>
      </c>
      <c r="L451">
        <f>_xlfn.XLOOKUP(I451,Area!$C$5:$C$20,Area!$D$5:$D$20)</f>
        <v>4000000</v>
      </c>
      <c r="M451" t="str">
        <f t="shared" ref="M451:M502" ca="1" si="46">CHOOSE(RANDBETWEEN(1,3),"Credito","Efectivo","Transferencia")</f>
        <v>Efectivo</v>
      </c>
      <c r="N451">
        <f t="shared" ref="N451:N502" ca="1" si="47">L451*K451</f>
        <v>8000000</v>
      </c>
    </row>
    <row r="452" spans="1:14" x14ac:dyDescent="0.3">
      <c r="A452" s="1">
        <v>45418</v>
      </c>
      <c r="B452">
        <f t="shared" si="42"/>
        <v>2024</v>
      </c>
      <c r="C452" t="str">
        <f t="shared" si="43"/>
        <v>MAY</v>
      </c>
      <c r="D452" t="s">
        <v>68</v>
      </c>
      <c r="E452" t="s">
        <v>2</v>
      </c>
      <c r="F452" cm="1">
        <f t="array" ref="F452:G452">TRANSPOSE(VLOOKUP(E452,Colaborador2!$B$4:$D$11,{2;3},0))</f>
        <v>11186573</v>
      </c>
      <c r="G452" s="1">
        <v>29649</v>
      </c>
      <c r="H452" s="3">
        <f t="shared" ca="1" si="44"/>
        <v>43</v>
      </c>
      <c r="I452" t="s">
        <v>20</v>
      </c>
      <c r="J452" t="str">
        <f>_xlfn.XLOOKUP(I452,Area!$C$5:$C$20,Area!$B$5:$B$20)</f>
        <v>Tecnología</v>
      </c>
      <c r="K452">
        <f t="shared" ca="1" si="45"/>
        <v>2</v>
      </c>
      <c r="L452">
        <f>_xlfn.XLOOKUP(I452,Area!$C$5:$C$20,Area!$D$5:$D$20)</f>
        <v>800000</v>
      </c>
      <c r="M452" t="str">
        <f t="shared" ca="1" si="46"/>
        <v>Transferencia</v>
      </c>
      <c r="N452">
        <f t="shared" ca="1" si="47"/>
        <v>1600000</v>
      </c>
    </row>
    <row r="453" spans="1:14" x14ac:dyDescent="0.3">
      <c r="A453" s="1">
        <v>45418</v>
      </c>
      <c r="B453">
        <f t="shared" si="42"/>
        <v>2024</v>
      </c>
      <c r="C453" t="str">
        <f t="shared" si="43"/>
        <v>MAY</v>
      </c>
      <c r="D453" t="s">
        <v>68</v>
      </c>
      <c r="E453" t="s">
        <v>10</v>
      </c>
      <c r="F453" cm="1">
        <f t="array" ref="F453:G453">TRANSPOSE(VLOOKUP(E453,Colaborador2!$B$4:$D$11,{2;3},0))</f>
        <v>10862722</v>
      </c>
      <c r="G453" s="1">
        <v>30649</v>
      </c>
      <c r="H453" s="3">
        <f t="shared" ca="1" si="44"/>
        <v>41</v>
      </c>
      <c r="I453" t="s">
        <v>21</v>
      </c>
      <c r="J453" t="str">
        <f>_xlfn.XLOOKUP(I453,Area!$C$5:$C$20,Area!$B$5:$B$20)</f>
        <v>Tecnología</v>
      </c>
      <c r="K453">
        <f t="shared" ca="1" si="45"/>
        <v>10</v>
      </c>
      <c r="L453">
        <f>_xlfn.XLOOKUP(I453,Area!$C$5:$C$20,Area!$D$5:$D$20)</f>
        <v>600000</v>
      </c>
      <c r="M453" t="str">
        <f t="shared" ca="1" si="46"/>
        <v>Credito</v>
      </c>
      <c r="N453">
        <f t="shared" ca="1" si="47"/>
        <v>6000000</v>
      </c>
    </row>
    <row r="454" spans="1:14" x14ac:dyDescent="0.3">
      <c r="A454" s="1">
        <v>45418</v>
      </c>
      <c r="B454">
        <f t="shared" si="42"/>
        <v>2024</v>
      </c>
      <c r="C454" t="str">
        <f t="shared" si="43"/>
        <v>MAY</v>
      </c>
      <c r="D454" t="s">
        <v>68</v>
      </c>
      <c r="E454" t="s">
        <v>8</v>
      </c>
      <c r="F454" cm="1">
        <f t="array" ref="F454:G454">TRANSPOSE(VLOOKUP(E454,Colaborador2!$B$4:$D$11,{2;3},0))</f>
        <v>10394891</v>
      </c>
      <c r="G454" s="1">
        <v>31649</v>
      </c>
      <c r="H454" s="3">
        <f t="shared" ca="1" si="44"/>
        <v>38</v>
      </c>
      <c r="I454" t="s">
        <v>22</v>
      </c>
      <c r="J454" t="str">
        <f>_xlfn.XLOOKUP(I454,Area!$C$5:$C$20,Area!$B$5:$B$20)</f>
        <v>Tecnología</v>
      </c>
      <c r="K454">
        <f t="shared" ca="1" si="45"/>
        <v>9</v>
      </c>
      <c r="L454">
        <f>_xlfn.XLOOKUP(I454,Area!$C$5:$C$20,Area!$D$5:$D$20)</f>
        <v>500000</v>
      </c>
      <c r="M454" t="str">
        <f t="shared" ca="1" si="46"/>
        <v>Efectivo</v>
      </c>
      <c r="N454">
        <f t="shared" ca="1" si="47"/>
        <v>4500000</v>
      </c>
    </row>
    <row r="455" spans="1:14" x14ac:dyDescent="0.3">
      <c r="A455" s="1">
        <v>45418</v>
      </c>
      <c r="B455">
        <f t="shared" si="42"/>
        <v>2024</v>
      </c>
      <c r="C455" t="str">
        <f t="shared" si="43"/>
        <v>MAY</v>
      </c>
      <c r="D455" t="s">
        <v>49</v>
      </c>
      <c r="E455" t="s">
        <v>5</v>
      </c>
      <c r="F455" cm="1">
        <f t="array" ref="F455:G455">TRANSPOSE(VLOOKUP(E455,Colaborador2!$B$4:$D$11,{2;3},0))</f>
        <v>11239909</v>
      </c>
      <c r="G455" s="1">
        <v>32649</v>
      </c>
      <c r="H455" s="3">
        <f t="shared" ca="1" si="44"/>
        <v>35</v>
      </c>
      <c r="I455" t="s">
        <v>24</v>
      </c>
      <c r="J455" t="str">
        <f>_xlfn.XLOOKUP(I455,Area!$C$5:$C$20,Area!$B$5:$B$20)</f>
        <v>Textil</v>
      </c>
      <c r="K455">
        <f t="shared" ca="1" si="45"/>
        <v>10</v>
      </c>
      <c r="L455">
        <f>_xlfn.XLOOKUP(I455,Area!$C$5:$C$20,Area!$D$5:$D$20)</f>
        <v>100000</v>
      </c>
      <c r="M455" t="str">
        <f t="shared" ca="1" si="46"/>
        <v>Transferencia</v>
      </c>
      <c r="N455">
        <f t="shared" ca="1" si="47"/>
        <v>1000000</v>
      </c>
    </row>
    <row r="456" spans="1:14" x14ac:dyDescent="0.3">
      <c r="A456" s="1">
        <v>45418</v>
      </c>
      <c r="B456">
        <f t="shared" si="42"/>
        <v>2024</v>
      </c>
      <c r="C456" t="str">
        <f t="shared" si="43"/>
        <v>MAY</v>
      </c>
      <c r="D456" t="s">
        <v>50</v>
      </c>
      <c r="E456" t="s">
        <v>67</v>
      </c>
      <c r="F456" cm="1">
        <f t="array" ref="F456:G456">TRANSPOSE(VLOOKUP(E456,Colaborador2!$B$4:$D$11,{2;3},0))</f>
        <v>11092256</v>
      </c>
      <c r="G456" s="1">
        <v>33649</v>
      </c>
      <c r="H456" s="3">
        <f t="shared" ca="1" si="44"/>
        <v>32</v>
      </c>
      <c r="I456" t="s">
        <v>25</v>
      </c>
      <c r="J456" t="str">
        <f>_xlfn.XLOOKUP(I456,Area!$C$5:$C$20,Area!$B$5:$B$20)</f>
        <v>Textil</v>
      </c>
      <c r="K456">
        <f t="shared" ca="1" si="45"/>
        <v>7</v>
      </c>
      <c r="L456">
        <f>_xlfn.XLOOKUP(I456,Area!$C$5:$C$20,Area!$D$5:$D$20)</f>
        <v>250000</v>
      </c>
      <c r="M456" t="str">
        <f t="shared" ca="1" si="46"/>
        <v>Transferencia</v>
      </c>
      <c r="N456">
        <f t="shared" ca="1" si="47"/>
        <v>1750000</v>
      </c>
    </row>
    <row r="457" spans="1:14" x14ac:dyDescent="0.3">
      <c r="A457" s="1">
        <v>45419</v>
      </c>
      <c r="B457">
        <f t="shared" si="42"/>
        <v>2024</v>
      </c>
      <c r="C457" t="str">
        <f t="shared" si="43"/>
        <v>MAY</v>
      </c>
      <c r="D457" t="s">
        <v>68</v>
      </c>
      <c r="E457" t="s">
        <v>3</v>
      </c>
      <c r="F457" cm="1">
        <f t="array" ref="F457:G457">TRANSPOSE(VLOOKUP(E457,Colaborador2!$B$4:$D$11,{2;3},0))</f>
        <v>10134809</v>
      </c>
      <c r="G457" s="1">
        <v>34649</v>
      </c>
      <c r="H457" s="3">
        <f t="shared" ca="1" si="44"/>
        <v>30</v>
      </c>
      <c r="I457" t="s">
        <v>26</v>
      </c>
      <c r="J457" t="str">
        <f>_xlfn.XLOOKUP(I457,Area!$C$5:$C$20,Area!$B$5:$B$20)</f>
        <v>Textil</v>
      </c>
      <c r="K457">
        <f t="shared" ca="1" si="45"/>
        <v>2</v>
      </c>
      <c r="L457">
        <f>_xlfn.XLOOKUP(I457,Area!$C$5:$C$20,Area!$D$5:$D$20)</f>
        <v>500000</v>
      </c>
      <c r="M457" t="str">
        <f t="shared" ca="1" si="46"/>
        <v>Efectivo</v>
      </c>
      <c r="N457">
        <f t="shared" ca="1" si="47"/>
        <v>1000000</v>
      </c>
    </row>
    <row r="458" spans="1:14" x14ac:dyDescent="0.3">
      <c r="A458" s="1">
        <v>45419</v>
      </c>
      <c r="B458">
        <f t="shared" si="42"/>
        <v>2024</v>
      </c>
      <c r="C458" t="str">
        <f t="shared" si="43"/>
        <v>MAY</v>
      </c>
      <c r="D458" t="s">
        <v>50</v>
      </c>
      <c r="E458" t="s">
        <v>66</v>
      </c>
      <c r="F458" cm="1">
        <f t="array" ref="F458:G458">TRANSPOSE(VLOOKUP(E458,Colaborador2!$B$4:$D$11,{2;3},0))</f>
        <v>11943522</v>
      </c>
      <c r="G458" s="1">
        <v>27649</v>
      </c>
      <c r="H458" s="3">
        <f t="shared" ca="1" si="44"/>
        <v>49</v>
      </c>
      <c r="I458" t="s">
        <v>27</v>
      </c>
      <c r="J458" t="str">
        <f>_xlfn.XLOOKUP(I458,Area!$C$5:$C$20,Area!$B$5:$B$20)</f>
        <v>Textil</v>
      </c>
      <c r="K458">
        <f t="shared" ca="1" si="45"/>
        <v>7</v>
      </c>
      <c r="L458">
        <f>_xlfn.XLOOKUP(I458,Area!$C$5:$C$20,Area!$D$5:$D$20)</f>
        <v>180000</v>
      </c>
      <c r="M458" t="str">
        <f t="shared" ca="1" si="46"/>
        <v>Efectivo</v>
      </c>
      <c r="N458">
        <f t="shared" ca="1" si="47"/>
        <v>1260000</v>
      </c>
    </row>
    <row r="459" spans="1:14" x14ac:dyDescent="0.3">
      <c r="A459" s="1">
        <v>45419</v>
      </c>
      <c r="B459">
        <f t="shared" si="42"/>
        <v>2024</v>
      </c>
      <c r="C459" t="str">
        <f t="shared" si="43"/>
        <v>MAY</v>
      </c>
      <c r="D459" t="s">
        <v>50</v>
      </c>
      <c r="E459" t="s">
        <v>4</v>
      </c>
      <c r="F459" cm="1">
        <f t="array" ref="F459:G459">TRANSPOSE(VLOOKUP(E459,Colaborador2!$B$4:$D$11,{2;3},0))</f>
        <v>10086615</v>
      </c>
      <c r="G459" s="1">
        <v>28649</v>
      </c>
      <c r="H459" s="3">
        <f t="shared" ca="1" si="44"/>
        <v>46</v>
      </c>
      <c r="I459" t="s">
        <v>28</v>
      </c>
      <c r="J459" t="str">
        <f>_xlfn.XLOOKUP(I459,Area!$C$5:$C$20,Area!$B$5:$B$20)</f>
        <v>Textil</v>
      </c>
      <c r="K459">
        <f t="shared" ca="1" si="45"/>
        <v>6</v>
      </c>
      <c r="L459">
        <f>_xlfn.XLOOKUP(I459,Area!$C$5:$C$20,Area!$D$5:$D$20)</f>
        <v>80000</v>
      </c>
      <c r="M459" t="str">
        <f t="shared" ca="1" si="46"/>
        <v>Transferencia</v>
      </c>
      <c r="N459">
        <f t="shared" ca="1" si="47"/>
        <v>480000</v>
      </c>
    </row>
    <row r="460" spans="1:14" x14ac:dyDescent="0.3">
      <c r="A460" s="1">
        <v>45419</v>
      </c>
      <c r="B460">
        <f t="shared" si="42"/>
        <v>2024</v>
      </c>
      <c r="C460" t="str">
        <f t="shared" si="43"/>
        <v>MAY</v>
      </c>
      <c r="D460" t="s">
        <v>49</v>
      </c>
      <c r="E460" t="s">
        <v>2</v>
      </c>
      <c r="F460" cm="1">
        <f t="array" ref="F460:G460">TRANSPOSE(VLOOKUP(E460,Colaborador2!$B$4:$D$11,{2;3},0))</f>
        <v>11186573</v>
      </c>
      <c r="G460" s="1">
        <v>29649</v>
      </c>
      <c r="H460" s="3">
        <f t="shared" ca="1" si="44"/>
        <v>43</v>
      </c>
      <c r="I460" t="s">
        <v>30</v>
      </c>
      <c r="J460" t="str">
        <f>_xlfn.XLOOKUP(I460,Area!$C$5:$C$20,Area!$B$5:$B$20)</f>
        <v>Muebles</v>
      </c>
      <c r="K460">
        <f t="shared" ca="1" si="45"/>
        <v>9</v>
      </c>
      <c r="L460">
        <f>_xlfn.XLOOKUP(I460,Area!$C$5:$C$20,Area!$D$5:$D$20)</f>
        <v>600000</v>
      </c>
      <c r="M460" t="str">
        <f t="shared" ca="1" si="46"/>
        <v>Efectivo</v>
      </c>
      <c r="N460">
        <f t="shared" ca="1" si="47"/>
        <v>5400000</v>
      </c>
    </row>
    <row r="461" spans="1:14" x14ac:dyDescent="0.3">
      <c r="A461" s="1">
        <v>45419</v>
      </c>
      <c r="B461">
        <f t="shared" si="42"/>
        <v>2024</v>
      </c>
      <c r="C461" t="str">
        <f t="shared" si="43"/>
        <v>MAY</v>
      </c>
      <c r="D461" t="s">
        <v>50</v>
      </c>
      <c r="E461" t="s">
        <v>10</v>
      </c>
      <c r="F461" cm="1">
        <f t="array" ref="F461:G461">TRANSPOSE(VLOOKUP(E461,Colaborador2!$B$4:$D$11,{2;3},0))</f>
        <v>10862722</v>
      </c>
      <c r="G461" s="1">
        <v>30649</v>
      </c>
      <c r="H461" s="3">
        <f t="shared" ca="1" si="44"/>
        <v>41</v>
      </c>
      <c r="I461" t="s">
        <v>31</v>
      </c>
      <c r="J461" t="str">
        <f>_xlfn.XLOOKUP(I461,Area!$C$5:$C$20,Area!$B$5:$B$20)</f>
        <v>Muebles</v>
      </c>
      <c r="K461">
        <f t="shared" ca="1" si="45"/>
        <v>10</v>
      </c>
      <c r="L461">
        <f>_xlfn.XLOOKUP(I461,Area!$C$5:$C$20,Area!$D$5:$D$20)</f>
        <v>200000</v>
      </c>
      <c r="M461" t="str">
        <f t="shared" ca="1" si="46"/>
        <v>Credito</v>
      </c>
      <c r="N461">
        <f t="shared" ca="1" si="47"/>
        <v>2000000</v>
      </c>
    </row>
    <row r="462" spans="1:14" x14ac:dyDescent="0.3">
      <c r="A462" s="1">
        <v>45420</v>
      </c>
      <c r="B462">
        <f t="shared" si="42"/>
        <v>2024</v>
      </c>
      <c r="C462" t="str">
        <f t="shared" si="43"/>
        <v>MAY</v>
      </c>
      <c r="D462" t="s">
        <v>68</v>
      </c>
      <c r="E462" t="s">
        <v>8</v>
      </c>
      <c r="F462" cm="1">
        <f t="array" ref="F462:G462">TRANSPOSE(VLOOKUP(E462,Colaborador2!$B$4:$D$11,{2;3},0))</f>
        <v>10394891</v>
      </c>
      <c r="G462" s="1">
        <v>31649</v>
      </c>
      <c r="H462" s="3">
        <f t="shared" ca="1" si="44"/>
        <v>38</v>
      </c>
      <c r="I462" t="s">
        <v>32</v>
      </c>
      <c r="J462" t="str">
        <f>_xlfn.XLOOKUP(I462,Area!$C$5:$C$20,Area!$B$5:$B$20)</f>
        <v>Muebles</v>
      </c>
      <c r="K462">
        <f t="shared" ca="1" si="45"/>
        <v>8</v>
      </c>
      <c r="L462">
        <f>_xlfn.XLOOKUP(I462,Area!$C$5:$C$20,Area!$D$5:$D$20)</f>
        <v>550000</v>
      </c>
      <c r="M462" t="str">
        <f t="shared" ca="1" si="46"/>
        <v>Credito</v>
      </c>
      <c r="N462">
        <f t="shared" ca="1" si="47"/>
        <v>4400000</v>
      </c>
    </row>
    <row r="463" spans="1:14" x14ac:dyDescent="0.3">
      <c r="A463" s="1">
        <v>45420</v>
      </c>
      <c r="B463">
        <f t="shared" si="42"/>
        <v>2024</v>
      </c>
      <c r="C463" t="str">
        <f t="shared" si="43"/>
        <v>MAY</v>
      </c>
      <c r="D463" t="s">
        <v>50</v>
      </c>
      <c r="E463" t="s">
        <v>5</v>
      </c>
      <c r="F463" cm="1">
        <f t="array" ref="F463:G463">TRANSPOSE(VLOOKUP(E463,Colaborador2!$B$4:$D$11,{2;3},0))</f>
        <v>11239909</v>
      </c>
      <c r="G463" s="1">
        <v>32649</v>
      </c>
      <c r="H463" s="3">
        <f t="shared" ca="1" si="44"/>
        <v>35</v>
      </c>
      <c r="I463" t="s">
        <v>33</v>
      </c>
      <c r="J463" t="str">
        <f>_xlfn.XLOOKUP(I463,Area!$C$5:$C$20,Area!$B$5:$B$20)</f>
        <v>Muebles</v>
      </c>
      <c r="K463">
        <f t="shared" ca="1" si="45"/>
        <v>2</v>
      </c>
      <c r="L463">
        <f>_xlfn.XLOOKUP(I463,Area!$C$5:$C$20,Area!$D$5:$D$20)</f>
        <v>2300000</v>
      </c>
      <c r="M463" t="str">
        <f t="shared" ca="1" si="46"/>
        <v>Transferencia</v>
      </c>
      <c r="N463">
        <f t="shared" ca="1" si="47"/>
        <v>4600000</v>
      </c>
    </row>
    <row r="464" spans="1:14" x14ac:dyDescent="0.3">
      <c r="A464" s="1">
        <v>45420</v>
      </c>
      <c r="B464">
        <f t="shared" si="42"/>
        <v>2024</v>
      </c>
      <c r="C464" t="str">
        <f t="shared" si="43"/>
        <v>MAY</v>
      </c>
      <c r="D464" t="s">
        <v>68</v>
      </c>
      <c r="E464" t="s">
        <v>67</v>
      </c>
      <c r="F464" cm="1">
        <f t="array" ref="F464:G464">TRANSPOSE(VLOOKUP(E464,Colaborador2!$B$4:$D$11,{2;3},0))</f>
        <v>11092256</v>
      </c>
      <c r="G464" s="1">
        <v>33649</v>
      </c>
      <c r="H464" s="3">
        <f t="shared" ca="1" si="44"/>
        <v>32</v>
      </c>
      <c r="I464" t="s">
        <v>34</v>
      </c>
      <c r="J464" t="str">
        <f>_xlfn.XLOOKUP(I464,Area!$C$5:$C$20,Area!$B$5:$B$20)</f>
        <v>Muebles</v>
      </c>
      <c r="K464">
        <f t="shared" ca="1" si="45"/>
        <v>6</v>
      </c>
      <c r="L464">
        <f>_xlfn.XLOOKUP(I464,Area!$C$5:$C$20,Area!$D$5:$D$20)</f>
        <v>3200000</v>
      </c>
      <c r="M464" t="str">
        <f t="shared" ca="1" si="46"/>
        <v>Transferencia</v>
      </c>
      <c r="N464">
        <f t="shared" ca="1" si="47"/>
        <v>19200000</v>
      </c>
    </row>
    <row r="465" spans="1:14" x14ac:dyDescent="0.3">
      <c r="A465" s="1">
        <v>45420</v>
      </c>
      <c r="B465">
        <f t="shared" si="42"/>
        <v>2024</v>
      </c>
      <c r="C465" t="str">
        <f t="shared" si="43"/>
        <v>MAY</v>
      </c>
      <c r="D465" t="s">
        <v>50</v>
      </c>
      <c r="E465" t="s">
        <v>3</v>
      </c>
      <c r="F465" cm="1">
        <f t="array" ref="F465:G465">TRANSPOSE(VLOOKUP(E465,Colaborador2!$B$4:$D$11,{2;3},0))</f>
        <v>10134809</v>
      </c>
      <c r="G465" s="1">
        <v>34649</v>
      </c>
      <c r="H465" s="3">
        <f t="shared" ca="1" si="44"/>
        <v>30</v>
      </c>
      <c r="I465" t="s">
        <v>35</v>
      </c>
      <c r="J465" t="str">
        <f>_xlfn.XLOOKUP(I465,Area!$C$5:$C$20,Area!$B$5:$B$20)</f>
        <v>Muebles</v>
      </c>
      <c r="K465">
        <f t="shared" ca="1" si="45"/>
        <v>9</v>
      </c>
      <c r="L465">
        <f>_xlfn.XLOOKUP(I465,Area!$C$5:$C$20,Area!$D$5:$D$20)</f>
        <v>1500000</v>
      </c>
      <c r="M465" t="str">
        <f t="shared" ca="1" si="46"/>
        <v>Efectivo</v>
      </c>
      <c r="N465">
        <f t="shared" ca="1" si="47"/>
        <v>13500000</v>
      </c>
    </row>
    <row r="466" spans="1:14" x14ac:dyDescent="0.3">
      <c r="A466" s="1">
        <v>45420</v>
      </c>
      <c r="B466">
        <f t="shared" si="42"/>
        <v>2024</v>
      </c>
      <c r="C466" t="str">
        <f t="shared" si="43"/>
        <v>MAY</v>
      </c>
      <c r="D466" t="s">
        <v>49</v>
      </c>
      <c r="E466" t="s">
        <v>66</v>
      </c>
      <c r="F466" cm="1">
        <f t="array" ref="F466:G466">TRANSPOSE(VLOOKUP(E466,Colaborador2!$B$4:$D$11,{2;3},0))</f>
        <v>11943522</v>
      </c>
      <c r="G466" s="1">
        <v>27649</v>
      </c>
      <c r="H466" s="3">
        <f t="shared" ca="1" si="44"/>
        <v>49</v>
      </c>
      <c r="I466" t="s">
        <v>18</v>
      </c>
      <c r="J466" t="str">
        <f>_xlfn.XLOOKUP(I466,Area!$C$5:$C$20,Area!$B$5:$B$20)</f>
        <v>Tecnología</v>
      </c>
      <c r="K466">
        <f t="shared" ca="1" si="45"/>
        <v>6</v>
      </c>
      <c r="L466">
        <f>_xlfn.XLOOKUP(I466,Area!$C$5:$C$20,Area!$D$5:$D$20)</f>
        <v>2000000</v>
      </c>
      <c r="M466" t="str">
        <f t="shared" ca="1" si="46"/>
        <v>Efectivo</v>
      </c>
      <c r="N466">
        <f t="shared" ca="1" si="47"/>
        <v>12000000</v>
      </c>
    </row>
    <row r="467" spans="1:14" x14ac:dyDescent="0.3">
      <c r="A467" s="1">
        <v>45421</v>
      </c>
      <c r="B467">
        <f t="shared" si="42"/>
        <v>2024</v>
      </c>
      <c r="C467" t="str">
        <f t="shared" si="43"/>
        <v>MAY</v>
      </c>
      <c r="D467" t="s">
        <v>50</v>
      </c>
      <c r="E467" t="s">
        <v>4</v>
      </c>
      <c r="F467" cm="1">
        <f t="array" ref="F467:G467">TRANSPOSE(VLOOKUP(E467,Colaborador2!$B$4:$D$11,{2;3},0))</f>
        <v>10086615</v>
      </c>
      <c r="G467" s="1">
        <v>28649</v>
      </c>
      <c r="H467" s="3">
        <f t="shared" ca="1" si="44"/>
        <v>46</v>
      </c>
      <c r="I467" t="s">
        <v>19</v>
      </c>
      <c r="J467" t="str">
        <f>_xlfn.XLOOKUP(I467,Area!$C$5:$C$20,Area!$B$5:$B$20)</f>
        <v>Tecnología</v>
      </c>
      <c r="K467">
        <f t="shared" ca="1" si="45"/>
        <v>2</v>
      </c>
      <c r="L467">
        <f>_xlfn.XLOOKUP(I467,Area!$C$5:$C$20,Area!$D$5:$D$20)</f>
        <v>4000000</v>
      </c>
      <c r="M467" t="str">
        <f t="shared" ca="1" si="46"/>
        <v>Credito</v>
      </c>
      <c r="N467">
        <f t="shared" ca="1" si="47"/>
        <v>8000000</v>
      </c>
    </row>
    <row r="468" spans="1:14" x14ac:dyDescent="0.3">
      <c r="A468" s="1">
        <v>45421</v>
      </c>
      <c r="B468">
        <f t="shared" si="42"/>
        <v>2024</v>
      </c>
      <c r="C468" t="str">
        <f t="shared" si="43"/>
        <v>MAY</v>
      </c>
      <c r="D468" t="s">
        <v>49</v>
      </c>
      <c r="E468" t="s">
        <v>2</v>
      </c>
      <c r="F468" cm="1">
        <f t="array" ref="F468:G468">TRANSPOSE(VLOOKUP(E468,Colaborador2!$B$4:$D$11,{2;3},0))</f>
        <v>11186573</v>
      </c>
      <c r="G468" s="1">
        <v>29649</v>
      </c>
      <c r="H468" s="3">
        <f t="shared" ca="1" si="44"/>
        <v>43</v>
      </c>
      <c r="I468" t="s">
        <v>20</v>
      </c>
      <c r="J468" t="str">
        <f>_xlfn.XLOOKUP(I468,Area!$C$5:$C$20,Area!$B$5:$B$20)</f>
        <v>Tecnología</v>
      </c>
      <c r="K468">
        <f t="shared" ca="1" si="45"/>
        <v>3</v>
      </c>
      <c r="L468">
        <f>_xlfn.XLOOKUP(I468,Area!$C$5:$C$20,Area!$D$5:$D$20)</f>
        <v>800000</v>
      </c>
      <c r="M468" t="str">
        <f t="shared" ca="1" si="46"/>
        <v>Credito</v>
      </c>
      <c r="N468">
        <f t="shared" ca="1" si="47"/>
        <v>2400000</v>
      </c>
    </row>
    <row r="469" spans="1:14" x14ac:dyDescent="0.3">
      <c r="A469" s="1">
        <v>45421</v>
      </c>
      <c r="B469">
        <f t="shared" si="42"/>
        <v>2024</v>
      </c>
      <c r="C469" t="str">
        <f t="shared" si="43"/>
        <v>MAY</v>
      </c>
      <c r="D469" t="s">
        <v>68</v>
      </c>
      <c r="E469" t="s">
        <v>10</v>
      </c>
      <c r="F469" cm="1">
        <f t="array" ref="F469:G469">TRANSPOSE(VLOOKUP(E469,Colaborador2!$B$4:$D$11,{2;3},0))</f>
        <v>10862722</v>
      </c>
      <c r="G469" s="1">
        <v>30649</v>
      </c>
      <c r="H469" s="3">
        <f t="shared" ca="1" si="44"/>
        <v>41</v>
      </c>
      <c r="I469" t="s">
        <v>21</v>
      </c>
      <c r="J469" t="str">
        <f>_xlfn.XLOOKUP(I469,Area!$C$5:$C$20,Area!$B$5:$B$20)</f>
        <v>Tecnología</v>
      </c>
      <c r="K469">
        <f t="shared" ca="1" si="45"/>
        <v>7</v>
      </c>
      <c r="L469">
        <f>_xlfn.XLOOKUP(I469,Area!$C$5:$C$20,Area!$D$5:$D$20)</f>
        <v>600000</v>
      </c>
      <c r="M469" t="str">
        <f t="shared" ca="1" si="46"/>
        <v>Credito</v>
      </c>
      <c r="N469">
        <f t="shared" ca="1" si="47"/>
        <v>4200000</v>
      </c>
    </row>
    <row r="470" spans="1:14" x14ac:dyDescent="0.3">
      <c r="A470" s="1">
        <v>45421</v>
      </c>
      <c r="B470">
        <f t="shared" si="42"/>
        <v>2024</v>
      </c>
      <c r="C470" t="str">
        <f t="shared" si="43"/>
        <v>MAY</v>
      </c>
      <c r="D470" t="s">
        <v>50</v>
      </c>
      <c r="E470" t="s">
        <v>8</v>
      </c>
      <c r="F470" cm="1">
        <f t="array" ref="F470:G470">TRANSPOSE(VLOOKUP(E470,Colaborador2!$B$4:$D$11,{2;3},0))</f>
        <v>10394891</v>
      </c>
      <c r="G470" s="1">
        <v>31649</v>
      </c>
      <c r="H470" s="3">
        <f t="shared" ca="1" si="44"/>
        <v>38</v>
      </c>
      <c r="I470" t="s">
        <v>22</v>
      </c>
      <c r="J470" t="str">
        <f>_xlfn.XLOOKUP(I470,Area!$C$5:$C$20,Area!$B$5:$B$20)</f>
        <v>Tecnología</v>
      </c>
      <c r="K470">
        <f t="shared" ca="1" si="45"/>
        <v>6</v>
      </c>
      <c r="L470">
        <f>_xlfn.XLOOKUP(I470,Area!$C$5:$C$20,Area!$D$5:$D$20)</f>
        <v>500000</v>
      </c>
      <c r="M470" t="str">
        <f t="shared" ca="1" si="46"/>
        <v>Credito</v>
      </c>
      <c r="N470">
        <f t="shared" ca="1" si="47"/>
        <v>3000000</v>
      </c>
    </row>
    <row r="471" spans="1:14" x14ac:dyDescent="0.3">
      <c r="A471" s="1">
        <v>45421</v>
      </c>
      <c r="B471">
        <f t="shared" si="42"/>
        <v>2024</v>
      </c>
      <c r="C471" t="str">
        <f t="shared" si="43"/>
        <v>MAY</v>
      </c>
      <c r="D471" t="s">
        <v>68</v>
      </c>
      <c r="E471" t="s">
        <v>5</v>
      </c>
      <c r="F471" cm="1">
        <f t="array" ref="F471:G471">TRANSPOSE(VLOOKUP(E471,Colaborador2!$B$4:$D$11,{2;3},0))</f>
        <v>11239909</v>
      </c>
      <c r="G471" s="1">
        <v>32649</v>
      </c>
      <c r="H471" s="3">
        <f t="shared" ca="1" si="44"/>
        <v>35</v>
      </c>
      <c r="I471" t="s">
        <v>24</v>
      </c>
      <c r="J471" t="str">
        <f>_xlfn.XLOOKUP(I471,Area!$C$5:$C$20,Area!$B$5:$B$20)</f>
        <v>Textil</v>
      </c>
      <c r="K471">
        <f t="shared" ca="1" si="45"/>
        <v>5</v>
      </c>
      <c r="L471">
        <f>_xlfn.XLOOKUP(I471,Area!$C$5:$C$20,Area!$D$5:$D$20)</f>
        <v>100000</v>
      </c>
      <c r="M471" t="str">
        <f t="shared" ca="1" si="46"/>
        <v>Transferencia</v>
      </c>
      <c r="N471">
        <f t="shared" ca="1" si="47"/>
        <v>500000</v>
      </c>
    </row>
    <row r="472" spans="1:14" x14ac:dyDescent="0.3">
      <c r="A472" s="1">
        <v>45422</v>
      </c>
      <c r="B472">
        <f t="shared" si="42"/>
        <v>2024</v>
      </c>
      <c r="C472" t="str">
        <f t="shared" si="43"/>
        <v>MAY</v>
      </c>
      <c r="D472" t="s">
        <v>50</v>
      </c>
      <c r="E472" t="s">
        <v>67</v>
      </c>
      <c r="F472" cm="1">
        <f t="array" ref="F472:G472">TRANSPOSE(VLOOKUP(E472,Colaborador2!$B$4:$D$11,{2;3},0))</f>
        <v>11092256</v>
      </c>
      <c r="G472" s="1">
        <v>33649</v>
      </c>
      <c r="H472" s="3">
        <f t="shared" ca="1" si="44"/>
        <v>32</v>
      </c>
      <c r="I472" t="s">
        <v>25</v>
      </c>
      <c r="J472" t="str">
        <f>_xlfn.XLOOKUP(I472,Area!$C$5:$C$20,Area!$B$5:$B$20)</f>
        <v>Textil</v>
      </c>
      <c r="K472">
        <f t="shared" ca="1" si="45"/>
        <v>9</v>
      </c>
      <c r="L472">
        <f>_xlfn.XLOOKUP(I472,Area!$C$5:$C$20,Area!$D$5:$D$20)</f>
        <v>250000</v>
      </c>
      <c r="M472" t="str">
        <f t="shared" ca="1" si="46"/>
        <v>Efectivo</v>
      </c>
      <c r="N472">
        <f t="shared" ca="1" si="47"/>
        <v>2250000</v>
      </c>
    </row>
    <row r="473" spans="1:14" x14ac:dyDescent="0.3">
      <c r="A473" s="1">
        <v>45422</v>
      </c>
      <c r="B473">
        <f t="shared" si="42"/>
        <v>2024</v>
      </c>
      <c r="C473" t="str">
        <f t="shared" si="43"/>
        <v>MAY</v>
      </c>
      <c r="D473" t="s">
        <v>49</v>
      </c>
      <c r="E473" t="s">
        <v>3</v>
      </c>
      <c r="F473" cm="1">
        <f t="array" ref="F473:G473">TRANSPOSE(VLOOKUP(E473,Colaborador2!$B$4:$D$11,{2;3},0))</f>
        <v>10134809</v>
      </c>
      <c r="G473" s="1">
        <v>34649</v>
      </c>
      <c r="H473" s="3">
        <f t="shared" ca="1" si="44"/>
        <v>30</v>
      </c>
      <c r="I473" t="s">
        <v>26</v>
      </c>
      <c r="J473" t="str">
        <f>_xlfn.XLOOKUP(I473,Area!$C$5:$C$20,Area!$B$5:$B$20)</f>
        <v>Textil</v>
      </c>
      <c r="K473">
        <f t="shared" ca="1" si="45"/>
        <v>4</v>
      </c>
      <c r="L473">
        <f>_xlfn.XLOOKUP(I473,Area!$C$5:$C$20,Area!$D$5:$D$20)</f>
        <v>500000</v>
      </c>
      <c r="M473" t="str">
        <f t="shared" ca="1" si="46"/>
        <v>Transferencia</v>
      </c>
      <c r="N473">
        <f t="shared" ca="1" si="47"/>
        <v>2000000</v>
      </c>
    </row>
    <row r="474" spans="1:14" x14ac:dyDescent="0.3">
      <c r="A474" s="1">
        <v>45422</v>
      </c>
      <c r="B474">
        <f t="shared" si="42"/>
        <v>2024</v>
      </c>
      <c r="C474" t="str">
        <f t="shared" si="43"/>
        <v>MAY</v>
      </c>
      <c r="D474" t="s">
        <v>50</v>
      </c>
      <c r="E474" t="s">
        <v>66</v>
      </c>
      <c r="F474" cm="1">
        <f t="array" ref="F474:G474">TRANSPOSE(VLOOKUP(E474,Colaborador2!$B$4:$D$11,{2;3},0))</f>
        <v>11943522</v>
      </c>
      <c r="G474" s="1">
        <v>27649</v>
      </c>
      <c r="H474" s="3">
        <f t="shared" ca="1" si="44"/>
        <v>49</v>
      </c>
      <c r="I474" t="s">
        <v>27</v>
      </c>
      <c r="J474" t="str">
        <f>_xlfn.XLOOKUP(I474,Area!$C$5:$C$20,Area!$B$5:$B$20)</f>
        <v>Textil</v>
      </c>
      <c r="K474">
        <f t="shared" ca="1" si="45"/>
        <v>6</v>
      </c>
      <c r="L474">
        <f>_xlfn.XLOOKUP(I474,Area!$C$5:$C$20,Area!$D$5:$D$20)</f>
        <v>180000</v>
      </c>
      <c r="M474" t="str">
        <f t="shared" ca="1" si="46"/>
        <v>Transferencia</v>
      </c>
      <c r="N474">
        <f t="shared" ca="1" si="47"/>
        <v>1080000</v>
      </c>
    </row>
    <row r="475" spans="1:14" x14ac:dyDescent="0.3">
      <c r="A475" s="1">
        <v>45422</v>
      </c>
      <c r="B475">
        <f t="shared" si="42"/>
        <v>2024</v>
      </c>
      <c r="C475" t="str">
        <f t="shared" si="43"/>
        <v>MAY</v>
      </c>
      <c r="D475" t="s">
        <v>68</v>
      </c>
      <c r="E475" t="s">
        <v>4</v>
      </c>
      <c r="F475" cm="1">
        <f t="array" ref="F475:G475">TRANSPOSE(VLOOKUP(E475,Colaborador2!$B$4:$D$11,{2;3},0))</f>
        <v>10086615</v>
      </c>
      <c r="G475" s="1">
        <v>28649</v>
      </c>
      <c r="H475" s="3">
        <f t="shared" ca="1" si="44"/>
        <v>46</v>
      </c>
      <c r="I475" t="s">
        <v>28</v>
      </c>
      <c r="J475" t="str">
        <f>_xlfn.XLOOKUP(I475,Area!$C$5:$C$20,Area!$B$5:$B$20)</f>
        <v>Textil</v>
      </c>
      <c r="K475">
        <f t="shared" ca="1" si="45"/>
        <v>10</v>
      </c>
      <c r="L475">
        <f>_xlfn.XLOOKUP(I475,Area!$C$5:$C$20,Area!$D$5:$D$20)</f>
        <v>80000</v>
      </c>
      <c r="M475" t="str">
        <f t="shared" ca="1" si="46"/>
        <v>Transferencia</v>
      </c>
      <c r="N475">
        <f t="shared" ca="1" si="47"/>
        <v>800000</v>
      </c>
    </row>
    <row r="476" spans="1:14" x14ac:dyDescent="0.3">
      <c r="A476" s="1">
        <v>45422</v>
      </c>
      <c r="B476">
        <f t="shared" si="42"/>
        <v>2024</v>
      </c>
      <c r="C476" t="str">
        <f t="shared" si="43"/>
        <v>MAY</v>
      </c>
      <c r="D476" t="s">
        <v>50</v>
      </c>
      <c r="E476" t="s">
        <v>2</v>
      </c>
      <c r="F476" cm="1">
        <f t="array" ref="F476:G476">TRANSPOSE(VLOOKUP(E476,Colaborador2!$B$4:$D$11,{2;3},0))</f>
        <v>11186573</v>
      </c>
      <c r="G476" s="1">
        <v>29649</v>
      </c>
      <c r="H476" s="3">
        <f t="shared" ca="1" si="44"/>
        <v>43</v>
      </c>
      <c r="I476" t="s">
        <v>30</v>
      </c>
      <c r="J476" t="str">
        <f>_xlfn.XLOOKUP(I476,Area!$C$5:$C$20,Area!$B$5:$B$20)</f>
        <v>Muebles</v>
      </c>
      <c r="K476">
        <f t="shared" ca="1" si="45"/>
        <v>9</v>
      </c>
      <c r="L476">
        <f>_xlfn.XLOOKUP(I476,Area!$C$5:$C$20,Area!$D$5:$D$20)</f>
        <v>600000</v>
      </c>
      <c r="M476" t="str">
        <f t="shared" ca="1" si="46"/>
        <v>Efectivo</v>
      </c>
      <c r="N476">
        <f t="shared" ca="1" si="47"/>
        <v>5400000</v>
      </c>
    </row>
    <row r="477" spans="1:14" x14ac:dyDescent="0.3">
      <c r="A477" s="1">
        <v>45425</v>
      </c>
      <c r="B477">
        <f t="shared" si="42"/>
        <v>2024</v>
      </c>
      <c r="C477" t="str">
        <f t="shared" si="43"/>
        <v>MAY</v>
      </c>
      <c r="D477" t="s">
        <v>50</v>
      </c>
      <c r="E477" t="s">
        <v>10</v>
      </c>
      <c r="F477" cm="1">
        <f t="array" ref="F477:G477">TRANSPOSE(VLOOKUP(E477,Colaborador2!$B$4:$D$11,{2;3},0))</f>
        <v>10862722</v>
      </c>
      <c r="G477" s="1">
        <v>30649</v>
      </c>
      <c r="H477" s="3">
        <f t="shared" ca="1" si="44"/>
        <v>41</v>
      </c>
      <c r="I477" t="s">
        <v>31</v>
      </c>
      <c r="J477" t="str">
        <f>_xlfn.XLOOKUP(I477,Area!$C$5:$C$20,Area!$B$5:$B$20)</f>
        <v>Muebles</v>
      </c>
      <c r="K477">
        <f t="shared" ca="1" si="45"/>
        <v>5</v>
      </c>
      <c r="L477">
        <f>_xlfn.XLOOKUP(I477,Area!$C$5:$C$20,Area!$D$5:$D$20)</f>
        <v>200000</v>
      </c>
      <c r="M477" t="str">
        <f t="shared" ca="1" si="46"/>
        <v>Efectivo</v>
      </c>
      <c r="N477">
        <f t="shared" ca="1" si="47"/>
        <v>1000000</v>
      </c>
    </row>
    <row r="478" spans="1:14" x14ac:dyDescent="0.3">
      <c r="A478" s="1">
        <v>45425</v>
      </c>
      <c r="B478">
        <f t="shared" si="42"/>
        <v>2024</v>
      </c>
      <c r="C478" t="str">
        <f t="shared" si="43"/>
        <v>MAY</v>
      </c>
      <c r="D478" t="s">
        <v>68</v>
      </c>
      <c r="E478" t="s">
        <v>8</v>
      </c>
      <c r="F478" cm="1">
        <f t="array" ref="F478:G478">TRANSPOSE(VLOOKUP(E478,Colaborador2!$B$4:$D$11,{2;3},0))</f>
        <v>10394891</v>
      </c>
      <c r="G478" s="1">
        <v>31649</v>
      </c>
      <c r="H478" s="3">
        <f t="shared" ca="1" si="44"/>
        <v>38</v>
      </c>
      <c r="I478" t="s">
        <v>32</v>
      </c>
      <c r="J478" t="str">
        <f>_xlfn.XLOOKUP(I478,Area!$C$5:$C$20,Area!$B$5:$B$20)</f>
        <v>Muebles</v>
      </c>
      <c r="K478">
        <f t="shared" ca="1" si="45"/>
        <v>4</v>
      </c>
      <c r="L478">
        <f>_xlfn.XLOOKUP(I478,Area!$C$5:$C$20,Area!$D$5:$D$20)</f>
        <v>550000</v>
      </c>
      <c r="M478" t="str">
        <f t="shared" ca="1" si="46"/>
        <v>Credito</v>
      </c>
      <c r="N478">
        <f t="shared" ca="1" si="47"/>
        <v>2200000</v>
      </c>
    </row>
    <row r="479" spans="1:14" x14ac:dyDescent="0.3">
      <c r="A479" s="1">
        <v>45425</v>
      </c>
      <c r="B479">
        <f t="shared" si="42"/>
        <v>2024</v>
      </c>
      <c r="C479" t="str">
        <f t="shared" si="43"/>
        <v>MAY</v>
      </c>
      <c r="D479" t="s">
        <v>49</v>
      </c>
      <c r="E479" t="s">
        <v>5</v>
      </c>
      <c r="F479" cm="1">
        <f t="array" ref="F479:G479">TRANSPOSE(VLOOKUP(E479,Colaborador2!$B$4:$D$11,{2;3},0))</f>
        <v>11239909</v>
      </c>
      <c r="G479" s="1">
        <v>32649</v>
      </c>
      <c r="H479" s="3">
        <f t="shared" ca="1" si="44"/>
        <v>35</v>
      </c>
      <c r="I479" t="s">
        <v>33</v>
      </c>
      <c r="J479" t="str">
        <f>_xlfn.XLOOKUP(I479,Area!$C$5:$C$20,Area!$B$5:$B$20)</f>
        <v>Muebles</v>
      </c>
      <c r="K479">
        <f t="shared" ca="1" si="45"/>
        <v>3</v>
      </c>
      <c r="L479">
        <f>_xlfn.XLOOKUP(I479,Area!$C$5:$C$20,Area!$D$5:$D$20)</f>
        <v>2300000</v>
      </c>
      <c r="M479" t="str">
        <f t="shared" ca="1" si="46"/>
        <v>Efectivo</v>
      </c>
      <c r="N479">
        <f t="shared" ca="1" si="47"/>
        <v>6900000</v>
      </c>
    </row>
    <row r="480" spans="1:14" x14ac:dyDescent="0.3">
      <c r="A480" s="1">
        <v>45425</v>
      </c>
      <c r="B480">
        <f t="shared" si="42"/>
        <v>2024</v>
      </c>
      <c r="C480" t="str">
        <f t="shared" si="43"/>
        <v>MAY</v>
      </c>
      <c r="D480" t="s">
        <v>50</v>
      </c>
      <c r="E480" t="s">
        <v>67</v>
      </c>
      <c r="F480" cm="1">
        <f t="array" ref="F480:G480">TRANSPOSE(VLOOKUP(E480,Colaborador2!$B$4:$D$11,{2;3},0))</f>
        <v>11092256</v>
      </c>
      <c r="G480" s="1">
        <v>33649</v>
      </c>
      <c r="H480" s="3">
        <f t="shared" ca="1" si="44"/>
        <v>32</v>
      </c>
      <c r="I480" t="s">
        <v>34</v>
      </c>
      <c r="J480" t="str">
        <f>_xlfn.XLOOKUP(I480,Area!$C$5:$C$20,Area!$B$5:$B$20)</f>
        <v>Muebles</v>
      </c>
      <c r="K480">
        <f t="shared" ca="1" si="45"/>
        <v>6</v>
      </c>
      <c r="L480">
        <f>_xlfn.XLOOKUP(I480,Area!$C$5:$C$20,Area!$D$5:$D$20)</f>
        <v>3200000</v>
      </c>
      <c r="M480" t="str">
        <f t="shared" ca="1" si="46"/>
        <v>Credito</v>
      </c>
      <c r="N480">
        <f t="shared" ca="1" si="47"/>
        <v>19200000</v>
      </c>
    </row>
    <row r="481" spans="1:14" x14ac:dyDescent="0.3">
      <c r="A481" s="1">
        <v>45425</v>
      </c>
      <c r="B481">
        <f t="shared" si="42"/>
        <v>2024</v>
      </c>
      <c r="C481" t="str">
        <f t="shared" si="43"/>
        <v>MAY</v>
      </c>
      <c r="D481" t="s">
        <v>50</v>
      </c>
      <c r="E481" t="s">
        <v>3</v>
      </c>
      <c r="F481" cm="1">
        <f t="array" ref="F481:G481">TRANSPOSE(VLOOKUP(E481,Colaborador2!$B$4:$D$11,{2;3},0))</f>
        <v>10134809</v>
      </c>
      <c r="G481" s="1">
        <v>34649</v>
      </c>
      <c r="H481" s="3">
        <f t="shared" ca="1" si="44"/>
        <v>30</v>
      </c>
      <c r="I481" t="s">
        <v>35</v>
      </c>
      <c r="J481" t="str">
        <f>_xlfn.XLOOKUP(I481,Area!$C$5:$C$20,Area!$B$5:$B$20)</f>
        <v>Muebles</v>
      </c>
      <c r="K481">
        <f t="shared" ca="1" si="45"/>
        <v>6</v>
      </c>
      <c r="L481">
        <f>_xlfn.XLOOKUP(I481,Area!$C$5:$C$20,Area!$D$5:$D$20)</f>
        <v>1500000</v>
      </c>
      <c r="M481" t="str">
        <f t="shared" ca="1" si="46"/>
        <v>Credito</v>
      </c>
      <c r="N481">
        <f t="shared" ca="1" si="47"/>
        <v>9000000</v>
      </c>
    </row>
    <row r="482" spans="1:14" x14ac:dyDescent="0.3">
      <c r="A482" s="1">
        <v>45426</v>
      </c>
      <c r="B482">
        <f t="shared" si="42"/>
        <v>2024</v>
      </c>
      <c r="C482" t="str">
        <f t="shared" si="43"/>
        <v>MAY</v>
      </c>
      <c r="D482" t="s">
        <v>50</v>
      </c>
      <c r="E482" t="s">
        <v>66</v>
      </c>
      <c r="F482" cm="1">
        <f t="array" ref="F482:G482">TRANSPOSE(VLOOKUP(E482,Colaborador2!$B$4:$D$11,{2;3},0))</f>
        <v>11943522</v>
      </c>
      <c r="G482" s="1">
        <v>27649</v>
      </c>
      <c r="H482" s="3">
        <f t="shared" ca="1" si="44"/>
        <v>49</v>
      </c>
      <c r="I482" t="s">
        <v>18</v>
      </c>
      <c r="J482" t="str">
        <f>_xlfn.XLOOKUP(I482,Area!$C$5:$C$20,Area!$B$5:$B$20)</f>
        <v>Tecnología</v>
      </c>
      <c r="K482">
        <f t="shared" ca="1" si="45"/>
        <v>4</v>
      </c>
      <c r="L482">
        <f>_xlfn.XLOOKUP(I482,Area!$C$5:$C$20,Area!$D$5:$D$20)</f>
        <v>2000000</v>
      </c>
      <c r="M482" t="str">
        <f t="shared" ca="1" si="46"/>
        <v>Credito</v>
      </c>
      <c r="N482">
        <f t="shared" ca="1" si="47"/>
        <v>8000000</v>
      </c>
    </row>
    <row r="483" spans="1:14" x14ac:dyDescent="0.3">
      <c r="A483" s="1">
        <v>45426</v>
      </c>
      <c r="B483">
        <f t="shared" si="42"/>
        <v>2024</v>
      </c>
      <c r="C483" t="str">
        <f t="shared" si="43"/>
        <v>MAY</v>
      </c>
      <c r="D483" t="s">
        <v>50</v>
      </c>
      <c r="E483" t="s">
        <v>4</v>
      </c>
      <c r="F483" cm="1">
        <f t="array" ref="F483:G483">TRANSPOSE(VLOOKUP(E483,Colaborador2!$B$4:$D$11,{2;3},0))</f>
        <v>10086615</v>
      </c>
      <c r="G483" s="1">
        <v>28649</v>
      </c>
      <c r="H483" s="3">
        <f t="shared" ca="1" si="44"/>
        <v>46</v>
      </c>
      <c r="I483" t="s">
        <v>19</v>
      </c>
      <c r="J483" t="str">
        <f>_xlfn.XLOOKUP(I483,Area!$C$5:$C$20,Area!$B$5:$B$20)</f>
        <v>Tecnología</v>
      </c>
      <c r="K483">
        <f t="shared" ca="1" si="45"/>
        <v>10</v>
      </c>
      <c r="L483">
        <f>_xlfn.XLOOKUP(I483,Area!$C$5:$C$20,Area!$D$5:$D$20)</f>
        <v>4000000</v>
      </c>
      <c r="M483" t="str">
        <f t="shared" ca="1" si="46"/>
        <v>Transferencia</v>
      </c>
      <c r="N483">
        <f t="shared" ca="1" si="47"/>
        <v>40000000</v>
      </c>
    </row>
    <row r="484" spans="1:14" x14ac:dyDescent="0.3">
      <c r="A484" s="1">
        <v>45426</v>
      </c>
      <c r="B484">
        <f t="shared" si="42"/>
        <v>2024</v>
      </c>
      <c r="C484" t="str">
        <f t="shared" si="43"/>
        <v>MAY</v>
      </c>
      <c r="D484" t="s">
        <v>68</v>
      </c>
      <c r="E484" t="s">
        <v>2</v>
      </c>
      <c r="F484" cm="1">
        <f t="array" ref="F484:G484">TRANSPOSE(VLOOKUP(E484,Colaborador2!$B$4:$D$11,{2;3},0))</f>
        <v>11186573</v>
      </c>
      <c r="G484" s="1">
        <v>29649</v>
      </c>
      <c r="H484" s="3">
        <f t="shared" ca="1" si="44"/>
        <v>43</v>
      </c>
      <c r="I484" t="s">
        <v>20</v>
      </c>
      <c r="J484" t="str">
        <f>_xlfn.XLOOKUP(I484,Area!$C$5:$C$20,Area!$B$5:$B$20)</f>
        <v>Tecnología</v>
      </c>
      <c r="K484">
        <f t="shared" ca="1" si="45"/>
        <v>3</v>
      </c>
      <c r="L484">
        <f>_xlfn.XLOOKUP(I484,Area!$C$5:$C$20,Area!$D$5:$D$20)</f>
        <v>800000</v>
      </c>
      <c r="M484" t="str">
        <f t="shared" ca="1" si="46"/>
        <v>Transferencia</v>
      </c>
      <c r="N484">
        <f t="shared" ca="1" si="47"/>
        <v>2400000</v>
      </c>
    </row>
    <row r="485" spans="1:14" x14ac:dyDescent="0.3">
      <c r="A485" s="1">
        <v>45426</v>
      </c>
      <c r="B485">
        <f t="shared" si="42"/>
        <v>2024</v>
      </c>
      <c r="C485" t="str">
        <f t="shared" si="43"/>
        <v>MAY</v>
      </c>
      <c r="D485" t="s">
        <v>50</v>
      </c>
      <c r="E485" t="s">
        <v>10</v>
      </c>
      <c r="F485" cm="1">
        <f t="array" ref="F485:G485">TRANSPOSE(VLOOKUP(E485,Colaborador2!$B$4:$D$11,{2;3},0))</f>
        <v>10862722</v>
      </c>
      <c r="G485" s="1">
        <v>30649</v>
      </c>
      <c r="H485" s="3">
        <f t="shared" ca="1" si="44"/>
        <v>41</v>
      </c>
      <c r="I485" t="s">
        <v>21</v>
      </c>
      <c r="J485" t="str">
        <f>_xlfn.XLOOKUP(I485,Area!$C$5:$C$20,Area!$B$5:$B$20)</f>
        <v>Tecnología</v>
      </c>
      <c r="K485">
        <f t="shared" ca="1" si="45"/>
        <v>7</v>
      </c>
      <c r="L485">
        <f>_xlfn.XLOOKUP(I485,Area!$C$5:$C$20,Area!$D$5:$D$20)</f>
        <v>600000</v>
      </c>
      <c r="M485" t="str">
        <f t="shared" ca="1" si="46"/>
        <v>Transferencia</v>
      </c>
      <c r="N485">
        <f t="shared" ca="1" si="47"/>
        <v>4200000</v>
      </c>
    </row>
    <row r="486" spans="1:14" x14ac:dyDescent="0.3">
      <c r="A486" s="1">
        <v>45426</v>
      </c>
      <c r="B486">
        <f t="shared" si="42"/>
        <v>2024</v>
      </c>
      <c r="C486" t="str">
        <f t="shared" si="43"/>
        <v>MAY</v>
      </c>
      <c r="D486" t="s">
        <v>50</v>
      </c>
      <c r="E486" t="s">
        <v>8</v>
      </c>
      <c r="F486" cm="1">
        <f t="array" ref="F486:G486">TRANSPOSE(VLOOKUP(E486,Colaborador2!$B$4:$D$11,{2;3},0))</f>
        <v>10394891</v>
      </c>
      <c r="G486" s="1">
        <v>31649</v>
      </c>
      <c r="H486" s="3">
        <f t="shared" ca="1" si="44"/>
        <v>38</v>
      </c>
      <c r="I486" t="s">
        <v>22</v>
      </c>
      <c r="J486" t="str">
        <f>_xlfn.XLOOKUP(I486,Area!$C$5:$C$20,Area!$B$5:$B$20)</f>
        <v>Tecnología</v>
      </c>
      <c r="K486">
        <f t="shared" ca="1" si="45"/>
        <v>5</v>
      </c>
      <c r="L486">
        <f>_xlfn.XLOOKUP(I486,Area!$C$5:$C$20,Area!$D$5:$D$20)</f>
        <v>500000</v>
      </c>
      <c r="M486" t="str">
        <f t="shared" ca="1" si="46"/>
        <v>Efectivo</v>
      </c>
      <c r="N486">
        <f t="shared" ca="1" si="47"/>
        <v>2500000</v>
      </c>
    </row>
    <row r="487" spans="1:14" x14ac:dyDescent="0.3">
      <c r="A487" s="1">
        <v>45427</v>
      </c>
      <c r="B487">
        <f t="shared" si="42"/>
        <v>2024</v>
      </c>
      <c r="C487" t="str">
        <f t="shared" si="43"/>
        <v>MAY</v>
      </c>
      <c r="D487" t="s">
        <v>49</v>
      </c>
      <c r="E487" t="s">
        <v>5</v>
      </c>
      <c r="F487" cm="1">
        <f t="array" ref="F487:G487">TRANSPOSE(VLOOKUP(E487,Colaborador2!$B$4:$D$11,{2;3},0))</f>
        <v>11239909</v>
      </c>
      <c r="G487" s="1">
        <v>32649</v>
      </c>
      <c r="H487" s="3">
        <f t="shared" ca="1" si="44"/>
        <v>35</v>
      </c>
      <c r="I487" t="s">
        <v>24</v>
      </c>
      <c r="J487" t="str">
        <f>_xlfn.XLOOKUP(I487,Area!$C$5:$C$20,Area!$B$5:$B$20)</f>
        <v>Textil</v>
      </c>
      <c r="K487">
        <f t="shared" ca="1" si="45"/>
        <v>3</v>
      </c>
      <c r="L487">
        <f>_xlfn.XLOOKUP(I487,Area!$C$5:$C$20,Area!$D$5:$D$20)</f>
        <v>100000</v>
      </c>
      <c r="M487" t="str">
        <f t="shared" ca="1" si="46"/>
        <v>Transferencia</v>
      </c>
      <c r="N487">
        <f t="shared" ca="1" si="47"/>
        <v>300000</v>
      </c>
    </row>
    <row r="488" spans="1:14" x14ac:dyDescent="0.3">
      <c r="A488" s="1">
        <v>45427</v>
      </c>
      <c r="B488">
        <f t="shared" si="42"/>
        <v>2024</v>
      </c>
      <c r="C488" t="str">
        <f t="shared" si="43"/>
        <v>MAY</v>
      </c>
      <c r="D488" t="s">
        <v>50</v>
      </c>
      <c r="E488" t="s">
        <v>67</v>
      </c>
      <c r="F488" cm="1">
        <f t="array" ref="F488:G488">TRANSPOSE(VLOOKUP(E488,Colaborador2!$B$4:$D$11,{2;3},0))</f>
        <v>11092256</v>
      </c>
      <c r="G488" s="1">
        <v>33649</v>
      </c>
      <c r="H488" s="3">
        <f t="shared" ca="1" si="44"/>
        <v>32</v>
      </c>
      <c r="I488" t="s">
        <v>25</v>
      </c>
      <c r="J488" t="str">
        <f>_xlfn.XLOOKUP(I488,Area!$C$5:$C$20,Area!$B$5:$B$20)</f>
        <v>Textil</v>
      </c>
      <c r="K488">
        <f t="shared" ca="1" si="45"/>
        <v>5</v>
      </c>
      <c r="L488">
        <f>_xlfn.XLOOKUP(I488,Area!$C$5:$C$20,Area!$D$5:$D$20)</f>
        <v>250000</v>
      </c>
      <c r="M488" t="str">
        <f t="shared" ca="1" si="46"/>
        <v>Efectivo</v>
      </c>
      <c r="N488">
        <f t="shared" ca="1" si="47"/>
        <v>1250000</v>
      </c>
    </row>
    <row r="489" spans="1:14" x14ac:dyDescent="0.3">
      <c r="A489" s="1">
        <v>45427</v>
      </c>
      <c r="B489">
        <f t="shared" si="42"/>
        <v>2024</v>
      </c>
      <c r="C489" t="str">
        <f t="shared" si="43"/>
        <v>MAY</v>
      </c>
      <c r="D489" t="s">
        <v>50</v>
      </c>
      <c r="E489" t="s">
        <v>3</v>
      </c>
      <c r="F489" cm="1">
        <f t="array" ref="F489:G489">TRANSPOSE(VLOOKUP(E489,Colaborador2!$B$4:$D$11,{2;3},0))</f>
        <v>10134809</v>
      </c>
      <c r="G489" s="1">
        <v>34649</v>
      </c>
      <c r="H489" s="3">
        <f t="shared" ca="1" si="44"/>
        <v>30</v>
      </c>
      <c r="I489" t="s">
        <v>26</v>
      </c>
      <c r="J489" t="str">
        <f>_xlfn.XLOOKUP(I489,Area!$C$5:$C$20,Area!$B$5:$B$20)</f>
        <v>Textil</v>
      </c>
      <c r="K489">
        <f t="shared" ca="1" si="45"/>
        <v>8</v>
      </c>
      <c r="L489">
        <f>_xlfn.XLOOKUP(I489,Area!$C$5:$C$20,Area!$D$5:$D$20)</f>
        <v>500000</v>
      </c>
      <c r="M489" t="str">
        <f t="shared" ca="1" si="46"/>
        <v>Efectivo</v>
      </c>
      <c r="N489">
        <f t="shared" ca="1" si="47"/>
        <v>4000000</v>
      </c>
    </row>
    <row r="490" spans="1:14" x14ac:dyDescent="0.3">
      <c r="A490" s="1">
        <v>45427</v>
      </c>
      <c r="B490">
        <f t="shared" si="42"/>
        <v>2024</v>
      </c>
      <c r="C490" t="str">
        <f t="shared" si="43"/>
        <v>MAY</v>
      </c>
      <c r="D490" t="s">
        <v>49</v>
      </c>
      <c r="E490" t="s">
        <v>66</v>
      </c>
      <c r="F490" cm="1">
        <f t="array" ref="F490:G490">TRANSPOSE(VLOOKUP(E490,Colaborador2!$B$4:$D$11,{2;3},0))</f>
        <v>11943522</v>
      </c>
      <c r="G490" s="1">
        <v>27649</v>
      </c>
      <c r="H490" s="3">
        <f t="shared" ca="1" si="44"/>
        <v>49</v>
      </c>
      <c r="I490" t="s">
        <v>27</v>
      </c>
      <c r="J490" t="str">
        <f>_xlfn.XLOOKUP(I490,Area!$C$5:$C$20,Area!$B$5:$B$20)</f>
        <v>Textil</v>
      </c>
      <c r="K490">
        <f t="shared" ca="1" si="45"/>
        <v>9</v>
      </c>
      <c r="L490">
        <f>_xlfn.XLOOKUP(I490,Area!$C$5:$C$20,Area!$D$5:$D$20)</f>
        <v>180000</v>
      </c>
      <c r="M490" t="str">
        <f t="shared" ca="1" si="46"/>
        <v>Transferencia</v>
      </c>
      <c r="N490">
        <f t="shared" ca="1" si="47"/>
        <v>1620000</v>
      </c>
    </row>
    <row r="491" spans="1:14" x14ac:dyDescent="0.3">
      <c r="A491" s="1">
        <v>45427</v>
      </c>
      <c r="B491">
        <f t="shared" si="42"/>
        <v>2024</v>
      </c>
      <c r="C491" t="str">
        <f t="shared" si="43"/>
        <v>MAY</v>
      </c>
      <c r="D491" t="s">
        <v>68</v>
      </c>
      <c r="E491" t="s">
        <v>4</v>
      </c>
      <c r="F491" cm="1">
        <f t="array" ref="F491:G491">TRANSPOSE(VLOOKUP(E491,Colaborador2!$B$4:$D$11,{2;3},0))</f>
        <v>10086615</v>
      </c>
      <c r="G491" s="1">
        <v>28649</v>
      </c>
      <c r="H491" s="3">
        <f t="shared" ca="1" si="44"/>
        <v>46</v>
      </c>
      <c r="I491" t="s">
        <v>28</v>
      </c>
      <c r="J491" t="str">
        <f>_xlfn.XLOOKUP(I491,Area!$C$5:$C$20,Area!$B$5:$B$20)</f>
        <v>Textil</v>
      </c>
      <c r="K491">
        <f t="shared" ca="1" si="45"/>
        <v>8</v>
      </c>
      <c r="L491">
        <f>_xlfn.XLOOKUP(I491,Area!$C$5:$C$20,Area!$D$5:$D$20)</f>
        <v>80000</v>
      </c>
      <c r="M491" t="str">
        <f t="shared" ca="1" si="46"/>
        <v>Credito</v>
      </c>
      <c r="N491">
        <f t="shared" ca="1" si="47"/>
        <v>640000</v>
      </c>
    </row>
    <row r="492" spans="1:14" x14ac:dyDescent="0.3">
      <c r="A492" s="1">
        <v>45428</v>
      </c>
      <c r="B492">
        <f t="shared" si="42"/>
        <v>2024</v>
      </c>
      <c r="C492" t="str">
        <f t="shared" si="43"/>
        <v>MAY</v>
      </c>
      <c r="D492" t="s">
        <v>68</v>
      </c>
      <c r="E492" t="s">
        <v>2</v>
      </c>
      <c r="F492" cm="1">
        <f t="array" ref="F492:G492">TRANSPOSE(VLOOKUP(E492,Colaborador2!$B$4:$D$11,{2;3},0))</f>
        <v>11186573</v>
      </c>
      <c r="G492" s="1">
        <v>29649</v>
      </c>
      <c r="H492" s="3">
        <f t="shared" ca="1" si="44"/>
        <v>43</v>
      </c>
      <c r="I492" t="s">
        <v>30</v>
      </c>
      <c r="J492" t="str">
        <f>_xlfn.XLOOKUP(I492,Area!$C$5:$C$20,Area!$B$5:$B$20)</f>
        <v>Muebles</v>
      </c>
      <c r="K492">
        <f t="shared" ca="1" si="45"/>
        <v>9</v>
      </c>
      <c r="L492">
        <f>_xlfn.XLOOKUP(I492,Area!$C$5:$C$20,Area!$D$5:$D$20)</f>
        <v>600000</v>
      </c>
      <c r="M492" t="str">
        <f t="shared" ca="1" si="46"/>
        <v>Transferencia</v>
      </c>
      <c r="N492">
        <f t="shared" ca="1" si="47"/>
        <v>5400000</v>
      </c>
    </row>
    <row r="493" spans="1:14" x14ac:dyDescent="0.3">
      <c r="A493" s="1">
        <v>45428</v>
      </c>
      <c r="B493">
        <f t="shared" si="42"/>
        <v>2024</v>
      </c>
      <c r="C493" t="str">
        <f t="shared" si="43"/>
        <v>MAY</v>
      </c>
      <c r="D493" t="s">
        <v>68</v>
      </c>
      <c r="E493" t="s">
        <v>10</v>
      </c>
      <c r="F493" cm="1">
        <f t="array" ref="F493:G493">TRANSPOSE(VLOOKUP(E493,Colaborador2!$B$4:$D$11,{2;3},0))</f>
        <v>10862722</v>
      </c>
      <c r="G493" s="1">
        <v>30649</v>
      </c>
      <c r="H493" s="3">
        <f t="shared" ca="1" si="44"/>
        <v>41</v>
      </c>
      <c r="I493" t="s">
        <v>31</v>
      </c>
      <c r="J493" t="str">
        <f>_xlfn.XLOOKUP(I493,Area!$C$5:$C$20,Area!$B$5:$B$20)</f>
        <v>Muebles</v>
      </c>
      <c r="K493">
        <f t="shared" ca="1" si="45"/>
        <v>3</v>
      </c>
      <c r="L493">
        <f>_xlfn.XLOOKUP(I493,Area!$C$5:$C$20,Area!$D$5:$D$20)</f>
        <v>200000</v>
      </c>
      <c r="M493" t="str">
        <f t="shared" ca="1" si="46"/>
        <v>Transferencia</v>
      </c>
      <c r="N493">
        <f t="shared" ca="1" si="47"/>
        <v>600000</v>
      </c>
    </row>
    <row r="494" spans="1:14" x14ac:dyDescent="0.3">
      <c r="A494" s="1">
        <v>45428</v>
      </c>
      <c r="B494">
        <f t="shared" si="42"/>
        <v>2024</v>
      </c>
      <c r="C494" t="str">
        <f t="shared" si="43"/>
        <v>MAY</v>
      </c>
      <c r="D494" t="s">
        <v>68</v>
      </c>
      <c r="E494" t="s">
        <v>8</v>
      </c>
      <c r="F494" cm="1">
        <f t="array" ref="F494:G494">TRANSPOSE(VLOOKUP(E494,Colaborador2!$B$4:$D$11,{2;3},0))</f>
        <v>10394891</v>
      </c>
      <c r="G494" s="1">
        <v>31649</v>
      </c>
      <c r="H494" s="3">
        <f t="shared" ca="1" si="44"/>
        <v>38</v>
      </c>
      <c r="I494" t="s">
        <v>32</v>
      </c>
      <c r="J494" t="str">
        <f>_xlfn.XLOOKUP(I494,Area!$C$5:$C$20,Area!$B$5:$B$20)</f>
        <v>Muebles</v>
      </c>
      <c r="K494">
        <f t="shared" ca="1" si="45"/>
        <v>7</v>
      </c>
      <c r="L494">
        <f>_xlfn.XLOOKUP(I494,Area!$C$5:$C$20,Area!$D$5:$D$20)</f>
        <v>550000</v>
      </c>
      <c r="M494" t="str">
        <f t="shared" ca="1" si="46"/>
        <v>Efectivo</v>
      </c>
      <c r="N494">
        <f t="shared" ca="1" si="47"/>
        <v>3850000</v>
      </c>
    </row>
    <row r="495" spans="1:14" x14ac:dyDescent="0.3">
      <c r="A495" s="1">
        <v>45428</v>
      </c>
      <c r="B495">
        <f t="shared" si="42"/>
        <v>2024</v>
      </c>
      <c r="C495" t="str">
        <f t="shared" si="43"/>
        <v>MAY</v>
      </c>
      <c r="D495" t="s">
        <v>50</v>
      </c>
      <c r="E495" t="s">
        <v>5</v>
      </c>
      <c r="F495" cm="1">
        <f t="array" ref="F495:G495">TRANSPOSE(VLOOKUP(E495,Colaborador2!$B$4:$D$11,{2;3},0))</f>
        <v>11239909</v>
      </c>
      <c r="G495" s="1">
        <v>32649</v>
      </c>
      <c r="H495" s="3">
        <f t="shared" ca="1" si="44"/>
        <v>35</v>
      </c>
      <c r="I495" t="s">
        <v>33</v>
      </c>
      <c r="J495" t="str">
        <f>_xlfn.XLOOKUP(I495,Area!$C$5:$C$20,Area!$B$5:$B$20)</f>
        <v>Muebles</v>
      </c>
      <c r="K495">
        <f t="shared" ca="1" si="45"/>
        <v>6</v>
      </c>
      <c r="L495">
        <f>_xlfn.XLOOKUP(I495,Area!$C$5:$C$20,Area!$D$5:$D$20)</f>
        <v>2300000</v>
      </c>
      <c r="M495" t="str">
        <f t="shared" ca="1" si="46"/>
        <v>Credito</v>
      </c>
      <c r="N495">
        <f t="shared" ca="1" si="47"/>
        <v>13800000</v>
      </c>
    </row>
    <row r="496" spans="1:14" x14ac:dyDescent="0.3">
      <c r="A496" s="1">
        <v>45428</v>
      </c>
      <c r="B496">
        <f t="shared" si="42"/>
        <v>2024</v>
      </c>
      <c r="C496" t="str">
        <f t="shared" si="43"/>
        <v>MAY</v>
      </c>
      <c r="D496" t="s">
        <v>68</v>
      </c>
      <c r="E496" t="s">
        <v>67</v>
      </c>
      <c r="F496" cm="1">
        <f t="array" ref="F496:G496">TRANSPOSE(VLOOKUP(E496,Colaborador2!$B$4:$D$11,{2;3},0))</f>
        <v>11092256</v>
      </c>
      <c r="G496" s="1">
        <v>33649</v>
      </c>
      <c r="H496" s="3">
        <f t="shared" ca="1" si="44"/>
        <v>32</v>
      </c>
      <c r="I496" t="s">
        <v>34</v>
      </c>
      <c r="J496" t="str">
        <f>_xlfn.XLOOKUP(I496,Area!$C$5:$C$20,Area!$B$5:$B$20)</f>
        <v>Muebles</v>
      </c>
      <c r="K496">
        <f t="shared" ca="1" si="45"/>
        <v>10</v>
      </c>
      <c r="L496">
        <f>_xlfn.XLOOKUP(I496,Area!$C$5:$C$20,Area!$D$5:$D$20)</f>
        <v>3200000</v>
      </c>
      <c r="M496" t="str">
        <f t="shared" ca="1" si="46"/>
        <v>Credito</v>
      </c>
      <c r="N496">
        <f t="shared" ca="1" si="47"/>
        <v>32000000</v>
      </c>
    </row>
    <row r="497" spans="1:14" x14ac:dyDescent="0.3">
      <c r="A497" s="1">
        <v>45429</v>
      </c>
      <c r="B497">
        <f t="shared" si="42"/>
        <v>2024</v>
      </c>
      <c r="C497" t="str">
        <f t="shared" si="43"/>
        <v>MAY</v>
      </c>
      <c r="D497" t="s">
        <v>50</v>
      </c>
      <c r="E497" t="s">
        <v>3</v>
      </c>
      <c r="F497" cm="1">
        <f t="array" ref="F497:G497">TRANSPOSE(VLOOKUP(E497,Colaborador2!$B$4:$D$11,{2;3},0))</f>
        <v>10134809</v>
      </c>
      <c r="G497" s="1">
        <v>34649</v>
      </c>
      <c r="H497" s="3">
        <f t="shared" ca="1" si="44"/>
        <v>30</v>
      </c>
      <c r="I497" t="s">
        <v>35</v>
      </c>
      <c r="J497" t="str">
        <f>_xlfn.XLOOKUP(I497,Area!$C$5:$C$20,Area!$B$5:$B$20)</f>
        <v>Muebles</v>
      </c>
      <c r="K497">
        <f t="shared" ca="1" si="45"/>
        <v>5</v>
      </c>
      <c r="L497">
        <f>_xlfn.XLOOKUP(I497,Area!$C$5:$C$20,Area!$D$5:$D$20)</f>
        <v>1500000</v>
      </c>
      <c r="M497" t="str">
        <f t="shared" ca="1" si="46"/>
        <v>Transferencia</v>
      </c>
      <c r="N497">
        <f t="shared" ca="1" si="47"/>
        <v>7500000</v>
      </c>
    </row>
    <row r="498" spans="1:14" x14ac:dyDescent="0.3">
      <c r="A498" s="1">
        <v>45429</v>
      </c>
      <c r="B498">
        <f t="shared" si="42"/>
        <v>2024</v>
      </c>
      <c r="C498" t="str">
        <f t="shared" si="43"/>
        <v>MAY</v>
      </c>
      <c r="D498" t="s">
        <v>68</v>
      </c>
      <c r="E498" t="s">
        <v>66</v>
      </c>
      <c r="F498" cm="1">
        <f t="array" ref="F498:G498">TRANSPOSE(VLOOKUP(E498,Colaborador2!$B$4:$D$11,{2;3},0))</f>
        <v>11943522</v>
      </c>
      <c r="G498" s="1">
        <v>27649</v>
      </c>
      <c r="H498" s="3">
        <f t="shared" ca="1" si="44"/>
        <v>49</v>
      </c>
      <c r="I498" t="s">
        <v>18</v>
      </c>
      <c r="J498" t="str">
        <f>_xlfn.XLOOKUP(I498,Area!$C$5:$C$20,Area!$B$5:$B$20)</f>
        <v>Tecnología</v>
      </c>
      <c r="K498">
        <f t="shared" ca="1" si="45"/>
        <v>5</v>
      </c>
      <c r="L498">
        <f>_xlfn.XLOOKUP(I498,Area!$C$5:$C$20,Area!$D$5:$D$20)</f>
        <v>2000000</v>
      </c>
      <c r="M498" t="str">
        <f t="shared" ca="1" si="46"/>
        <v>Credito</v>
      </c>
      <c r="N498">
        <f t="shared" ca="1" si="47"/>
        <v>10000000</v>
      </c>
    </row>
    <row r="499" spans="1:14" x14ac:dyDescent="0.3">
      <c r="A499" s="1">
        <v>45429</v>
      </c>
      <c r="B499">
        <f t="shared" si="42"/>
        <v>2024</v>
      </c>
      <c r="C499" t="str">
        <f t="shared" si="43"/>
        <v>MAY</v>
      </c>
      <c r="D499" t="s">
        <v>49</v>
      </c>
      <c r="E499" t="s">
        <v>4</v>
      </c>
      <c r="F499" cm="1">
        <f t="array" ref="F499:G499">TRANSPOSE(VLOOKUP(E499,Colaborador2!$B$4:$D$11,{2;3},0))</f>
        <v>10086615</v>
      </c>
      <c r="G499" s="1">
        <v>28649</v>
      </c>
      <c r="H499" s="3">
        <f t="shared" ca="1" si="44"/>
        <v>46</v>
      </c>
      <c r="I499" t="s">
        <v>19</v>
      </c>
      <c r="J499" t="str">
        <f>_xlfn.XLOOKUP(I499,Area!$C$5:$C$20,Area!$B$5:$B$20)</f>
        <v>Tecnología</v>
      </c>
      <c r="K499">
        <f t="shared" ca="1" si="45"/>
        <v>3</v>
      </c>
      <c r="L499">
        <f>_xlfn.XLOOKUP(I499,Area!$C$5:$C$20,Area!$D$5:$D$20)</f>
        <v>4000000</v>
      </c>
      <c r="M499" t="str">
        <f t="shared" ca="1" si="46"/>
        <v>Credito</v>
      </c>
      <c r="N499">
        <f t="shared" ca="1" si="47"/>
        <v>12000000</v>
      </c>
    </row>
    <row r="500" spans="1:14" x14ac:dyDescent="0.3">
      <c r="A500" s="1">
        <v>45429</v>
      </c>
      <c r="B500">
        <f t="shared" si="42"/>
        <v>2024</v>
      </c>
      <c r="C500" t="str">
        <f t="shared" si="43"/>
        <v>MAY</v>
      </c>
      <c r="D500" t="s">
        <v>50</v>
      </c>
      <c r="E500" t="s">
        <v>2</v>
      </c>
      <c r="F500" cm="1">
        <f t="array" ref="F500:G500">TRANSPOSE(VLOOKUP(E500,Colaborador2!$B$4:$D$11,{2;3},0))</f>
        <v>11186573</v>
      </c>
      <c r="G500" s="1">
        <v>29649</v>
      </c>
      <c r="H500" s="3">
        <f t="shared" ca="1" si="44"/>
        <v>43</v>
      </c>
      <c r="I500" t="s">
        <v>20</v>
      </c>
      <c r="J500" t="str">
        <f>_xlfn.XLOOKUP(I500,Area!$C$5:$C$20,Area!$B$5:$B$20)</f>
        <v>Tecnología</v>
      </c>
      <c r="K500">
        <f t="shared" ca="1" si="45"/>
        <v>4</v>
      </c>
      <c r="L500">
        <f>_xlfn.XLOOKUP(I500,Area!$C$5:$C$20,Area!$D$5:$D$20)</f>
        <v>800000</v>
      </c>
      <c r="M500" t="str">
        <f t="shared" ca="1" si="46"/>
        <v>Efectivo</v>
      </c>
      <c r="N500">
        <f t="shared" ca="1" si="47"/>
        <v>3200000</v>
      </c>
    </row>
    <row r="501" spans="1:14" x14ac:dyDescent="0.3">
      <c r="A501" s="1">
        <v>45429</v>
      </c>
      <c r="B501">
        <f t="shared" si="42"/>
        <v>2024</v>
      </c>
      <c r="C501" t="str">
        <f t="shared" si="43"/>
        <v>MAY</v>
      </c>
      <c r="D501" t="s">
        <v>50</v>
      </c>
      <c r="E501" t="s">
        <v>10</v>
      </c>
      <c r="F501" cm="1">
        <f t="array" ref="F501:G501">TRANSPOSE(VLOOKUP(E501,Colaborador2!$B$4:$D$11,{2;3},0))</f>
        <v>10862722</v>
      </c>
      <c r="G501" s="1">
        <v>30649</v>
      </c>
      <c r="H501" s="3">
        <f t="shared" ca="1" si="44"/>
        <v>41</v>
      </c>
      <c r="I501" t="s">
        <v>21</v>
      </c>
      <c r="J501" t="str">
        <f>_xlfn.XLOOKUP(I501,Area!$C$5:$C$20,Area!$B$5:$B$20)</f>
        <v>Tecnología</v>
      </c>
      <c r="K501">
        <f t="shared" ca="1" si="45"/>
        <v>10</v>
      </c>
      <c r="L501">
        <f>_xlfn.XLOOKUP(I501,Area!$C$5:$C$20,Area!$D$5:$D$20)</f>
        <v>600000</v>
      </c>
      <c r="M501" t="str">
        <f t="shared" ca="1" si="46"/>
        <v>Efectivo</v>
      </c>
      <c r="N501">
        <f t="shared" ca="1" si="47"/>
        <v>6000000</v>
      </c>
    </row>
    <row r="502" spans="1:14" x14ac:dyDescent="0.3">
      <c r="A502" s="1">
        <v>45432</v>
      </c>
      <c r="B502">
        <f t="shared" si="42"/>
        <v>2024</v>
      </c>
      <c r="C502" t="str">
        <f t="shared" si="43"/>
        <v>MAY</v>
      </c>
      <c r="D502" t="s">
        <v>50</v>
      </c>
      <c r="E502" t="s">
        <v>8</v>
      </c>
      <c r="F502" cm="1">
        <f t="array" ref="F502:G502">TRANSPOSE(VLOOKUP(E502,Colaborador2!$B$4:$D$11,{2;3},0))</f>
        <v>10394891</v>
      </c>
      <c r="G502" s="1">
        <v>31649</v>
      </c>
      <c r="H502" s="3">
        <f t="shared" ca="1" si="44"/>
        <v>38</v>
      </c>
      <c r="I502" t="s">
        <v>22</v>
      </c>
      <c r="J502" t="str">
        <f>_xlfn.XLOOKUP(I502,Area!$C$5:$C$20,Area!$B$5:$B$20)</f>
        <v>Tecnología</v>
      </c>
      <c r="K502">
        <f t="shared" ca="1" si="45"/>
        <v>10</v>
      </c>
      <c r="L502">
        <f>_xlfn.XLOOKUP(I502,Area!$C$5:$C$20,Area!$D$5:$D$20)</f>
        <v>500000</v>
      </c>
      <c r="M502" t="str">
        <f t="shared" ca="1" si="46"/>
        <v>Transferencia</v>
      </c>
      <c r="N502">
        <f t="shared" ca="1" si="47"/>
        <v>5000000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6952-D187-415B-A372-AEB75ECA03AA}">
  <dimension ref="B3:F12"/>
  <sheetViews>
    <sheetView workbookViewId="0">
      <selection activeCell="C10" sqref="C10"/>
    </sheetView>
  </sheetViews>
  <sheetFormatPr baseColWidth="10" defaultRowHeight="14.4" x14ac:dyDescent="0.3"/>
  <sheetData>
    <row r="3" spans="2:6" x14ac:dyDescent="0.3">
      <c r="B3" t="s">
        <v>65</v>
      </c>
      <c r="C3" t="s">
        <v>12</v>
      </c>
      <c r="D3" t="s">
        <v>13</v>
      </c>
    </row>
    <row r="4" spans="2:6" x14ac:dyDescent="0.3">
      <c r="B4" t="s">
        <v>66</v>
      </c>
      <c r="C4">
        <v>11943522</v>
      </c>
      <c r="D4" s="1">
        <v>27649</v>
      </c>
      <c r="E4" s="1"/>
      <c r="F4" s="1"/>
    </row>
    <row r="5" spans="2:6" x14ac:dyDescent="0.3">
      <c r="B5" t="s">
        <v>4</v>
      </c>
      <c r="C5">
        <v>10086615</v>
      </c>
      <c r="D5" s="1">
        <v>28649</v>
      </c>
    </row>
    <row r="6" spans="2:6" x14ac:dyDescent="0.3">
      <c r="B6" t="s">
        <v>2</v>
      </c>
      <c r="C6">
        <v>11186573</v>
      </c>
      <c r="D6" s="1">
        <v>29649</v>
      </c>
    </row>
    <row r="7" spans="2:6" x14ac:dyDescent="0.3">
      <c r="B7" t="s">
        <v>10</v>
      </c>
      <c r="C7">
        <v>10862722</v>
      </c>
      <c r="D7" s="1">
        <v>30649</v>
      </c>
    </row>
    <row r="8" spans="2:6" x14ac:dyDescent="0.3">
      <c r="B8" t="s">
        <v>8</v>
      </c>
      <c r="C8">
        <v>10394891</v>
      </c>
      <c r="D8" s="1">
        <v>31649</v>
      </c>
    </row>
    <row r="9" spans="2:6" x14ac:dyDescent="0.3">
      <c r="B9" t="s">
        <v>5</v>
      </c>
      <c r="C9">
        <v>11239909</v>
      </c>
      <c r="D9" s="1">
        <v>32649</v>
      </c>
    </row>
    <row r="10" spans="2:6" x14ac:dyDescent="0.3">
      <c r="B10" t="s">
        <v>67</v>
      </c>
      <c r="C10">
        <v>11092256</v>
      </c>
      <c r="D10" s="1">
        <v>33649</v>
      </c>
    </row>
    <row r="11" spans="2:6" x14ac:dyDescent="0.3">
      <c r="B11" t="s">
        <v>3</v>
      </c>
      <c r="C11">
        <v>10134809</v>
      </c>
      <c r="D11" s="1">
        <v>34649</v>
      </c>
    </row>
    <row r="12" spans="2:6" x14ac:dyDescent="0.3">
      <c r="D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55A2-91D3-44C8-BB34-C9775C554829}">
  <dimension ref="A1:S39"/>
  <sheetViews>
    <sheetView showGridLines="0" zoomScale="78" zoomScaleNormal="78" workbookViewId="0">
      <selection activeCell="Q17" sqref="Q17"/>
    </sheetView>
  </sheetViews>
  <sheetFormatPr baseColWidth="10" defaultColWidth="0" defaultRowHeight="14.4" zeroHeight="1" x14ac:dyDescent="0.3"/>
  <cols>
    <col min="1" max="1" width="11.5546875" customWidth="1"/>
    <col min="2" max="2" width="39.44140625" bestFit="1" customWidth="1"/>
    <col min="3" max="3" width="17.21875" bestFit="1" customWidth="1"/>
    <col min="4" max="5" width="16.44140625" bestFit="1" customWidth="1"/>
    <col min="6" max="19" width="11.5546875" customWidth="1"/>
    <col min="20" max="16384" width="11.5546875" hidden="1"/>
  </cols>
  <sheetData>
    <row r="1" spans="2:2" x14ac:dyDescent="0.3"/>
    <row r="2" spans="2:2" x14ac:dyDescent="0.3"/>
    <row r="3" spans="2:2" x14ac:dyDescent="0.3"/>
    <row r="4" spans="2:2" x14ac:dyDescent="0.3"/>
    <row r="5" spans="2:2" x14ac:dyDescent="0.3"/>
    <row r="6" spans="2:2" x14ac:dyDescent="0.3"/>
    <row r="7" spans="2:2" ht="31.2" x14ac:dyDescent="0.6">
      <c r="B7" s="8" t="s">
        <v>60</v>
      </c>
    </row>
    <row r="8" spans="2:2" ht="36.6" x14ac:dyDescent="0.7">
      <c r="B8" s="7">
        <v>500200000</v>
      </c>
    </row>
    <row r="9" spans="2:2" x14ac:dyDescent="0.3"/>
    <row r="10" spans="2:2" x14ac:dyDescent="0.3"/>
    <row r="11" spans="2:2" x14ac:dyDescent="0.3"/>
    <row r="12" spans="2:2" x14ac:dyDescent="0.3"/>
    <row r="13" spans="2:2" x14ac:dyDescent="0.3"/>
    <row r="14" spans="2:2" x14ac:dyDescent="0.3"/>
    <row r="15" spans="2:2" x14ac:dyDescent="0.3"/>
    <row r="16" spans="2:2" x14ac:dyDescent="0.3"/>
    <row r="17" spans="3:4" x14ac:dyDescent="0.3">
      <c r="C17" s="9" t="s">
        <v>61</v>
      </c>
      <c r="D17" t="s">
        <v>64</v>
      </c>
    </row>
    <row r="18" spans="3:4" x14ac:dyDescent="0.3">
      <c r="C18" s="10">
        <v>2024</v>
      </c>
      <c r="D18" s="6">
        <v>423</v>
      </c>
    </row>
    <row r="19" spans="3:4" x14ac:dyDescent="0.3">
      <c r="C19" s="11" t="s">
        <v>62</v>
      </c>
      <c r="D19" s="6">
        <v>423</v>
      </c>
    </row>
    <row r="20" spans="3:4" x14ac:dyDescent="0.3">
      <c r="C20" s="10" t="s">
        <v>63</v>
      </c>
      <c r="D20" s="6">
        <v>423</v>
      </c>
    </row>
    <row r="21" spans="3:4" x14ac:dyDescent="0.3"/>
    <row r="22" spans="3:4" x14ac:dyDescent="0.3"/>
    <row r="23" spans="3:4" x14ac:dyDescent="0.3"/>
    <row r="24" spans="3:4" x14ac:dyDescent="0.3"/>
    <row r="25" spans="3:4" x14ac:dyDescent="0.3"/>
    <row r="26" spans="3:4" x14ac:dyDescent="0.3"/>
    <row r="27" spans="3:4" x14ac:dyDescent="0.3"/>
    <row r="28" spans="3:4" x14ac:dyDescent="0.3"/>
    <row r="29" spans="3:4" x14ac:dyDescent="0.3"/>
    <row r="30" spans="3:4" x14ac:dyDescent="0.3"/>
    <row r="31" spans="3:4" x14ac:dyDescent="0.3"/>
    <row r="32" spans="3:4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</sheetData>
  <pageMargins left="0.7" right="0.7" top="0.75" bottom="0.75" header="0.3" footer="0.3"/>
  <drawing r:id="rId3"/>
  <picture r:id="rId4"/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6121-3C1C-4E85-870A-728301607784}">
  <dimension ref="B1:P27"/>
  <sheetViews>
    <sheetView showGridLines="0" showRowColHeaders="0" tabSelected="1" workbookViewId="0">
      <selection activeCell="J6" sqref="J6"/>
    </sheetView>
  </sheetViews>
  <sheetFormatPr baseColWidth="10" defaultColWidth="0" defaultRowHeight="14.4" zeroHeight="1" x14ac:dyDescent="0.3"/>
  <cols>
    <col min="1" max="1" width="5.6640625" customWidth="1"/>
    <col min="2" max="2" width="17.44140625" bestFit="1" customWidth="1"/>
    <col min="3" max="5" width="11.5546875" customWidth="1"/>
    <col min="6" max="6" width="16.5546875" bestFit="1" customWidth="1"/>
    <col min="7" max="7" width="16.44140625" bestFit="1" customWidth="1"/>
    <col min="8" max="10" width="11.5546875" customWidth="1"/>
    <col min="11" max="11" width="16.5546875" bestFit="1" customWidth="1"/>
    <col min="12" max="12" width="16.44140625" bestFit="1" customWidth="1"/>
    <col min="13" max="18" width="11.5546875" customWidth="1"/>
    <col min="19" max="16384" width="11.5546875" hidden="1"/>
  </cols>
  <sheetData>
    <row r="1" spans="2:16" x14ac:dyDescent="0.3"/>
    <row r="2" spans="2:16" x14ac:dyDescent="0.3"/>
    <row r="3" spans="2:16" ht="31.2" x14ac:dyDescent="0.6">
      <c r="L3" s="16" t="s">
        <v>78</v>
      </c>
      <c r="M3" s="16"/>
      <c r="N3" s="16"/>
      <c r="O3" s="16"/>
      <c r="P3" s="16"/>
    </row>
    <row r="4" spans="2:16" ht="2.4" customHeight="1" x14ac:dyDescent="0.3">
      <c r="B4" t="s">
        <v>69</v>
      </c>
    </row>
    <row r="5" spans="2:16" hidden="1" x14ac:dyDescent="0.3">
      <c r="B5" s="13">
        <v>3189060000</v>
      </c>
    </row>
    <row r="6" spans="2:16" ht="23.4" customHeight="1" x14ac:dyDescent="0.3">
      <c r="B6" s="14">
        <f>GETPIVOTDATA("Valor Total",$B$4)</f>
        <v>3189060000</v>
      </c>
      <c r="C6" s="14"/>
    </row>
    <row r="7" spans="2:16" ht="22.8" customHeight="1" x14ac:dyDescent="0.3">
      <c r="B7" s="14"/>
      <c r="C7" s="14"/>
    </row>
    <row r="8" spans="2:16" ht="31.2" x14ac:dyDescent="0.6">
      <c r="B8" s="12" t="s">
        <v>70</v>
      </c>
      <c r="C8" s="12"/>
      <c r="L8" s="16" t="s">
        <v>77</v>
      </c>
      <c r="M8" s="16"/>
      <c r="N8" s="16"/>
      <c r="O8" s="16"/>
      <c r="P8" s="16"/>
    </row>
    <row r="9" spans="2:16" x14ac:dyDescent="0.3"/>
    <row r="10" spans="2:16" x14ac:dyDescent="0.3"/>
    <row r="11" spans="2:16" ht="31.2" x14ac:dyDescent="0.6">
      <c r="B11" s="15" t="s">
        <v>76</v>
      </c>
    </row>
    <row r="12" spans="2:16" x14ac:dyDescent="0.3"/>
    <row r="13" spans="2:16" x14ac:dyDescent="0.3"/>
    <row r="14" spans="2:16" x14ac:dyDescent="0.3"/>
    <row r="15" spans="2:16" x14ac:dyDescent="0.3">
      <c r="K15" s="9" t="s">
        <v>61</v>
      </c>
      <c r="L15" t="s">
        <v>64</v>
      </c>
    </row>
    <row r="16" spans="2:16" x14ac:dyDescent="0.3">
      <c r="K16" s="10" t="s">
        <v>29</v>
      </c>
      <c r="L16" s="6">
        <v>1101</v>
      </c>
    </row>
    <row r="17" spans="6:12" x14ac:dyDescent="0.3">
      <c r="F17" s="9" t="s">
        <v>61</v>
      </c>
      <c r="G17" t="s">
        <v>64</v>
      </c>
      <c r="K17" s="10" t="s">
        <v>17</v>
      </c>
      <c r="L17" s="6">
        <v>990</v>
      </c>
    </row>
    <row r="18" spans="6:12" x14ac:dyDescent="0.3">
      <c r="F18" s="10" t="s">
        <v>71</v>
      </c>
      <c r="G18" s="6">
        <v>659</v>
      </c>
      <c r="K18" s="10" t="s">
        <v>23</v>
      </c>
      <c r="L18" s="6">
        <v>950</v>
      </c>
    </row>
    <row r="19" spans="6:12" x14ac:dyDescent="0.3">
      <c r="F19" s="10" t="s">
        <v>72</v>
      </c>
      <c r="G19" s="6">
        <v>683</v>
      </c>
      <c r="K19" s="10" t="s">
        <v>63</v>
      </c>
      <c r="L19" s="6">
        <v>3041</v>
      </c>
    </row>
    <row r="20" spans="6:12" x14ac:dyDescent="0.3">
      <c r="F20" s="10" t="s">
        <v>73</v>
      </c>
      <c r="G20" s="6">
        <v>645</v>
      </c>
    </row>
    <row r="21" spans="6:12" x14ac:dyDescent="0.3">
      <c r="F21" s="10" t="s">
        <v>74</v>
      </c>
      <c r="G21" s="6">
        <v>638</v>
      </c>
    </row>
    <row r="22" spans="6:12" x14ac:dyDescent="0.3">
      <c r="F22" s="10" t="s">
        <v>75</v>
      </c>
      <c r="G22" s="6">
        <v>416</v>
      </c>
    </row>
    <row r="23" spans="6:12" x14ac:dyDescent="0.3">
      <c r="F23" s="10" t="s">
        <v>63</v>
      </c>
      <c r="G23" s="6">
        <v>3041</v>
      </c>
    </row>
    <row r="24" spans="6:12" x14ac:dyDescent="0.3"/>
    <row r="25" spans="6:12" x14ac:dyDescent="0.3"/>
    <row r="26" spans="6:12" x14ac:dyDescent="0.3"/>
    <row r="27" spans="6:12" x14ac:dyDescent="0.3"/>
  </sheetData>
  <mergeCells count="4">
    <mergeCell ref="B6:C7"/>
    <mergeCell ref="B8:C8"/>
    <mergeCell ref="L3:P3"/>
    <mergeCell ref="L8:P8"/>
  </mergeCells>
  <pageMargins left="0.7" right="0.7" top="0.75" bottom="0.75" header="0.3" footer="0.3"/>
  <drawing r:id="rId4"/>
  <picture r:id="rId5"/>
  <extLst>
    <ext xmlns:x14="http://schemas.microsoft.com/office/spreadsheetml/2009/9/main" uri="{A8765BA9-456A-4dab-B4F3-ACF838C121DE}">
      <x14:slicerList>
        <x14:slicer r:id="rId6"/>
      </x14:slicerList>
    </ext>
    <ext xmlns:x15="http://schemas.microsoft.com/office/spreadsheetml/2010/11/main" uri="{7E03D99C-DC04-49d9-9315-930204A7B6E9}">
      <x15:timelineRefs>
        <x15:timelineRef r:id="rId7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COLABORADOR</vt:lpstr>
      <vt:lpstr>Hoja3</vt:lpstr>
      <vt:lpstr>Hoja4</vt:lpstr>
      <vt:lpstr>Area</vt:lpstr>
      <vt:lpstr>Hoja6</vt:lpstr>
      <vt:lpstr>Ventas</vt:lpstr>
      <vt:lpstr>Hoja1</vt:lpstr>
      <vt:lpstr>Ventas2</vt:lpstr>
      <vt:lpstr>Colaborador2</vt:lpstr>
      <vt:lpstr>Hoja5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2024-03-11T23:07:23Z</dcterms:created>
  <dcterms:modified xsi:type="dcterms:W3CDTF">2024-05-22T01:58:17Z</dcterms:modified>
</cp:coreProperties>
</file>