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filterPrivacy="1" hidePivotFieldList="1"/>
  <xr:revisionPtr revIDLastSave="0" documentId="13_ncr:1_{FEAAC99D-8AEC-3E45-B10A-C56B05975908}" xr6:coauthVersionLast="45" xr6:coauthVersionMax="45" xr10:uidLastSave="{00000000-0000-0000-0000-000000000000}"/>
  <bookViews>
    <workbookView xWindow="0" yWindow="460" windowWidth="25600" windowHeight="14620" activeTab="4" xr2:uid="{E123DFDF-41E7-4503-B4AC-A725FA0C5974}"/>
  </bookViews>
  <sheets>
    <sheet name="anagrafica_aziendale" sheetId="1" r:id="rId1"/>
    <sheet name="date" sheetId="3" r:id="rId2"/>
    <sheet name="la sfida ....." sheetId="4" r:id="rId3"/>
    <sheet name="orario_lavoro" sheetId="6" r:id="rId4"/>
    <sheet name="Dash" sheetId="9" r:id="rId5"/>
    <sheet name="per data" sheetId="10" r:id="rId6"/>
    <sheet name="per anzianità" sheetId="11" r:id="rId7"/>
    <sheet name="per manager" sheetId="12" r:id="rId8"/>
    <sheet name="per settore" sheetId="13" r:id="rId9"/>
    <sheet name="per stipendio" sheetId="14" r:id="rId10"/>
  </sheets>
  <definedNames>
    <definedName name="FiltroDati_Cognome">#N/A</definedName>
    <definedName name="FiltroDati_Dt_assunzione">#N/A</definedName>
    <definedName name="FiltroDati_Settore">#N/A</definedName>
  </definedNames>
  <calcPr calcId="191029"/>
  <pivotCaches>
    <pivotCache cacheId="13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8" i="3"/>
  <c r="H15" i="6"/>
  <c r="D12" i="4" l="1"/>
  <c r="H12" i="6"/>
  <c r="H3" i="6"/>
  <c r="H14" i="6"/>
  <c r="H11" i="6"/>
  <c r="H18" i="6" s="1"/>
  <c r="H4" i="6"/>
  <c r="H5" i="6"/>
  <c r="H6" i="6"/>
  <c r="H7" i="6"/>
  <c r="H8" i="6"/>
  <c r="B14" i="3"/>
  <c r="B11" i="3"/>
  <c r="B20" i="3"/>
  <c r="B17" i="3"/>
  <c r="G29" i="1" l="1"/>
  <c r="G14" i="1"/>
  <c r="G21" i="1"/>
  <c r="G3" i="1"/>
  <c r="G19" i="1"/>
  <c r="G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</calcChain>
</file>

<file path=xl/sharedStrings.xml><?xml version="1.0" encoding="utf-8"?>
<sst xmlns="http://schemas.openxmlformats.org/spreadsheetml/2006/main" count="232" uniqueCount="90">
  <si>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</si>
  <si>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</si>
  <si>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</si>
  <si>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</si>
  <si>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</si>
  <si>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</si>
  <si>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</si>
  <si>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</si>
  <si>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</si>
  <si>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</si>
  <si>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</si>
  <si>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</si>
  <si>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</si>
  <si>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</si>
  <si>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</si>
  <si>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</si>
  <si>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</si>
  <si>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</si>
  <si>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</si>
  <si>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</si>
  <si>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</si>
  <si>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</si>
  <si>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</si>
  <si>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</si>
  <si>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</si>
  <si>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</si>
  <si>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</si>
  <si>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</si>
  <si>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</si>
  <si>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</si>
  <si>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</si>
  <si>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</si>
  <si>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</si>
  <si>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</si>
  <si>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</si>
  <si>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</si>
  <si>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</si>
  <si>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</si>
  <si>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</si>
  <si>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100 giorni lavorativi a partire dal 20/4/20</t>
  </si>
  <si>
    <t>Giorni lavorativi fra due date</t>
  </si>
  <si>
    <t xml:space="preserve">differenza mesi </t>
  </si>
  <si>
    <t>S. Stefano</t>
  </si>
  <si>
    <t>Natale</t>
  </si>
  <si>
    <t>differenza giorni</t>
  </si>
  <si>
    <t>Ferragosto assunzione</t>
  </si>
  <si>
    <t>Festa della Repubblica</t>
  </si>
  <si>
    <t>Festa del lavoro</t>
  </si>
  <si>
    <t>numero settimana</t>
  </si>
  <si>
    <t>data finale</t>
  </si>
  <si>
    <t>Liberazione</t>
  </si>
  <si>
    <t>Lunedì di pasqua</t>
  </si>
  <si>
    <t>Epifania</t>
  </si>
  <si>
    <t>data iniziale</t>
  </si>
  <si>
    <t>Capodanno</t>
  </si>
  <si>
    <t>Festività 2020</t>
  </si>
  <si>
    <t>totale</t>
  </si>
  <si>
    <t>Retr. Straordinario</t>
  </si>
  <si>
    <t>Retrib. Oraria</t>
  </si>
  <si>
    <t>totale ore</t>
  </si>
  <si>
    <t>Domenica</t>
  </si>
  <si>
    <t>Sabato</t>
  </si>
  <si>
    <t>Venerdì</t>
  </si>
  <si>
    <t>Giovedì</t>
  </si>
  <si>
    <t>Mercoledì</t>
  </si>
  <si>
    <t>Martedì</t>
  </si>
  <si>
    <t>Lunedì</t>
  </si>
  <si>
    <t>uscita</t>
  </si>
  <si>
    <t>entrata</t>
  </si>
  <si>
    <t>Somma di Stipendio</t>
  </si>
  <si>
    <t>Etichette di colonna</t>
  </si>
  <si>
    <t>Totale complessivo</t>
  </si>
  <si>
    <t>Etichette di riga</t>
  </si>
  <si>
    <t>1987</t>
  </si>
  <si>
    <t>1990</t>
  </si>
  <si>
    <t>1996</t>
  </si>
  <si>
    <t>1999</t>
  </si>
  <si>
    <t>2000</t>
  </si>
  <si>
    <t>2002</t>
  </si>
  <si>
    <t>2007</t>
  </si>
  <si>
    <t>2008</t>
  </si>
  <si>
    <t>2010</t>
  </si>
  <si>
    <t>2011</t>
  </si>
  <si>
    <t>2013</t>
  </si>
  <si>
    <t>2014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</si>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</sst>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-2]\ * #,##0.00_-;\-[$€-2]\ * #,##0.00_-;_-[$€-2]\ * &quot;-&quot;??_-"/>
    <numFmt numFmtId="165" formatCode="[$-F800]dddd\,\ mmmm\ dd\,\ yyyy"/>
    <numFmt numFmtId="166" formatCode="_-&quot;€&quot;\ * #,##0.00_-;\-&quot;€&quot;\ * #,##0.00_-;_-&quot;€&quot;\ * &quot;-&quot;??_-;_-@_-"/>
    <numFmt numFmtId="167" formatCode="[$-F400]h:mm:ss\ AM/PM"/>
    <numFmt numFmtId="168" formatCode="[h]:mm:ss;@"/>
    <numFmt numFmtId="169" formatCode="#,##0.00\ &quot;€&quot;"/>
  </numFmts>
  <fonts count="7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0"/>
      <name val="Arial"/>
      <family val="2"/>
    </font>
    <font>
      <sz val="1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48"/>
      <color theme="4" tint="-0.499984740745262"/>
      <name val="Zapfino"/>
      <family val="4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165" fontId="0" fillId="0" borderId="0" xfId="0" applyNumberFormat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4" borderId="1" xfId="0" applyNumberFormat="1" applyFill="1" applyBorder="1"/>
    <xf numFmtId="14" fontId="0" fillId="0" borderId="3" xfId="0" applyNumberFormat="1" applyBorder="1"/>
    <xf numFmtId="14" fontId="0" fillId="6" borderId="4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6" fontId="5" fillId="7" borderId="1" xfId="2" applyFont="1" applyFill="1" applyBorder="1"/>
    <xf numFmtId="0" fontId="0" fillId="7" borderId="1" xfId="0" applyFill="1" applyBorder="1"/>
    <xf numFmtId="2" fontId="0" fillId="0" borderId="0" xfId="0" applyNumberFormat="1"/>
    <xf numFmtId="0" fontId="1" fillId="0" borderId="1" xfId="0" applyFont="1" applyBorder="1"/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68" fontId="0" fillId="0" borderId="1" xfId="0" applyNumberFormat="1" applyBorder="1"/>
    <xf numFmtId="169" fontId="0" fillId="0" borderId="1" xfId="0" applyNumberFormat="1" applyBorder="1"/>
    <xf numFmtId="167" fontId="0" fillId="0" borderId="0" xfId="0" applyNumberFormat="1"/>
    <xf numFmtId="14" fontId="0" fillId="0" borderId="0" xfId="0" applyNumberFormat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165" fontId="0" fillId="3" borderId="1" xfId="0" applyNumberFormat="1" applyFill="1" applyBorder="1" applyAlignment="1">
      <alignment horizontal="center"/>
    </xf>
  </cellXfs>
  <cellStyles count="3">
    <cellStyle name="Euro" xfId="1" xr:uid="{05E7F11F-6F36-4D5E-B619-68835A6DDD65}"/>
    <cellStyle name="Normale" xfId="0" builtinId="0"/>
    <cellStyle name="Valuta 2" xfId="2" xr:uid="{C2F76EA5-4392-AD4E-A5BC-D97D37774DAB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manager!Per anzianità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ID manager</a:t>
            </a:r>
          </a:p>
        </c:rich>
      </c:tx>
      <c:layout>
        <c:manualLayout>
          <c:xMode val="edge"/>
          <c:yMode val="edge"/>
          <c:x val="2.7269078439063416E-2"/>
          <c:y val="2.1428569706848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manager'!$B$3:$B$4</c:f>
              <c:strCache>
                <c:ptCount val="1"/>
                <c:pt idx="0">
                  <c:v>Dipendende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manager'!$B$5:$B$9</c:f>
              <c:numCache>
                <c:formatCode>General</c:formatCode>
                <c:ptCount val="4"/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5-EC4B-B7A7-D6C47601C2FE}"/>
            </c:ext>
          </c:extLst>
        </c:ser>
        <c:ser>
          <c:idx val="1"/>
          <c:order val="1"/>
          <c:tx>
            <c:strRef>
              <c:f>'per manager'!$C$3:$C$4</c:f>
              <c:strCache>
                <c:ptCount val="1"/>
                <c:pt idx="0">
                  <c:v>Dipendende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manager'!$C$5:$C$9</c:f>
              <c:numCache>
                <c:formatCode>General</c:formatCode>
                <c:ptCount val="4"/>
                <c:pt idx="3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945-EC4B-B7A7-D6C47601C2FE}"/>
            </c:ext>
          </c:extLst>
        </c:ser>
        <c:ser>
          <c:idx val="2"/>
          <c:order val="2"/>
          <c:tx>
            <c:strRef>
              <c:f>'per manager'!$D$3:$D$4</c:f>
              <c:strCache>
                <c:ptCount val="1"/>
                <c:pt idx="0">
                  <c:v>Dipendende 11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manager'!$D$5:$D$9</c:f>
              <c:numCache>
                <c:formatCode>General</c:formatCode>
                <c:ptCount val="4"/>
                <c:pt idx="2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945-EC4B-B7A7-D6C47601C2FE}"/>
            </c:ext>
          </c:extLst>
        </c:ser>
        <c:ser>
          <c:idx val="3"/>
          <c:order val="3"/>
          <c:tx>
            <c:strRef>
              <c:f>'per manager'!$E$3:$E$4</c:f>
              <c:strCache>
                <c:ptCount val="1"/>
                <c:pt idx="0">
                  <c:v>Dipendende 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manager'!$E$5:$E$9</c:f>
              <c:numCache>
                <c:formatCode>General</c:formatCode>
                <c:ptCount val="4"/>
                <c:pt idx="3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945-EC4B-B7A7-D6C47601C2FE}"/>
            </c:ext>
          </c:extLst>
        </c:ser>
        <c:ser>
          <c:idx val="4"/>
          <c:order val="4"/>
          <c:tx>
            <c:strRef>
              <c:f>'per manager'!$F$3:$F$4</c:f>
              <c:strCache>
                <c:ptCount val="1"/>
                <c:pt idx="0">
                  <c:v>Dipendende 13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manager'!$F$5:$F$9</c:f>
              <c:numCache>
                <c:formatCode>General</c:formatCode>
                <c:ptCount val="4"/>
                <c:pt idx="3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945-EC4B-B7A7-D6C47601C2FE}"/>
            </c:ext>
          </c:extLst>
        </c:ser>
        <c:ser>
          <c:idx val="5"/>
          <c:order val="5"/>
          <c:tx>
            <c:strRef>
              <c:f>'per manager'!$G$3:$G$4</c:f>
              <c:strCache>
                <c:ptCount val="1"/>
                <c:pt idx="0">
                  <c:v>Dipendende 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manager'!$G$5:$G$9</c:f>
              <c:numCache>
                <c:formatCode>General</c:formatCode>
                <c:ptCount val="4"/>
                <c:pt idx="0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945-EC4B-B7A7-D6C47601C2FE}"/>
            </c:ext>
          </c:extLst>
        </c:ser>
        <c:ser>
          <c:idx val="6"/>
          <c:order val="6"/>
          <c:tx>
            <c:strRef>
              <c:f>'per manager'!$H$3:$H$4</c:f>
              <c:strCache>
                <c:ptCount val="1"/>
                <c:pt idx="0">
                  <c:v>Dipendende 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manager'!$H$5:$H$9</c:f>
              <c:numCache>
                <c:formatCode>General</c:formatCode>
                <c:ptCount val="4"/>
                <c:pt idx="3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945-EC4B-B7A7-D6C47601C2FE}"/>
            </c:ext>
          </c:extLst>
        </c:ser>
        <c:ser>
          <c:idx val="7"/>
          <c:order val="7"/>
          <c:tx>
            <c:strRef>
              <c:f>'per manager'!$I$3:$I$4</c:f>
              <c:strCache>
                <c:ptCount val="1"/>
                <c:pt idx="0">
                  <c:v>Dipendende 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manager'!$I$5:$I$9</c:f>
              <c:numCache>
                <c:formatCode>General</c:formatCode>
                <c:ptCount val="4"/>
                <c:pt idx="0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945-EC4B-B7A7-D6C47601C2FE}"/>
            </c:ext>
          </c:extLst>
        </c:ser>
        <c:ser>
          <c:idx val="8"/>
          <c:order val="8"/>
          <c:tx>
            <c:strRef>
              <c:f>'per manager'!$J$3:$J$4</c:f>
              <c:strCache>
                <c:ptCount val="1"/>
                <c:pt idx="0">
                  <c:v>Dipendende 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manager'!$J$5:$J$9</c:f>
              <c:numCache>
                <c:formatCode>General</c:formatCode>
                <c:ptCount val="4"/>
                <c:pt idx="3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945-EC4B-B7A7-D6C47601C2FE}"/>
            </c:ext>
          </c:extLst>
        </c:ser>
        <c:ser>
          <c:idx val="9"/>
          <c:order val="9"/>
          <c:tx>
            <c:strRef>
              <c:f>'per manager'!$K$3:$K$4</c:f>
              <c:strCache>
                <c:ptCount val="1"/>
                <c:pt idx="0">
                  <c:v>Dipendende 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manager'!$K$5:$K$9</c:f>
              <c:numCache>
                <c:formatCode>General</c:formatCode>
                <c:ptCount val="4"/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945-EC4B-B7A7-D6C47601C2FE}"/>
            </c:ext>
          </c:extLst>
        </c:ser>
        <c:ser>
          <c:idx val="10"/>
          <c:order val="10"/>
          <c:tx>
            <c:strRef>
              <c:f>'per manager'!$L$3:$L$4</c:f>
              <c:strCache>
                <c:ptCount val="1"/>
                <c:pt idx="0">
                  <c:v>Dipendende 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manager'!$L$5:$L$9</c:f>
              <c:numCache>
                <c:formatCode>General</c:formatCode>
                <c:ptCount val="4"/>
                <c:pt idx="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945-EC4B-B7A7-D6C47601C2FE}"/>
            </c:ext>
          </c:extLst>
        </c:ser>
        <c:ser>
          <c:idx val="11"/>
          <c:order val="11"/>
          <c:tx>
            <c:strRef>
              <c:f>'per manager'!$M$3:$M$4</c:f>
              <c:strCache>
                <c:ptCount val="1"/>
                <c:pt idx="0">
                  <c:v>Dipendende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manager'!$M$5:$M$9</c:f>
              <c:numCache>
                <c:formatCode>General</c:formatCode>
                <c:ptCount val="4"/>
                <c:pt idx="3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945-EC4B-B7A7-D6C47601C2FE}"/>
            </c:ext>
          </c:extLst>
        </c:ser>
        <c:ser>
          <c:idx val="12"/>
          <c:order val="12"/>
          <c:tx>
            <c:strRef>
              <c:f>'per manager'!$N$3:$N$4</c:f>
              <c:strCache>
                <c:ptCount val="1"/>
                <c:pt idx="0">
                  <c:v>Dipendende 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manager'!$N$5:$N$9</c:f>
              <c:numCache>
                <c:formatCode>General</c:formatCode>
                <c:ptCount val="4"/>
                <c:pt idx="3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945-EC4B-B7A7-D6C47601C2FE}"/>
            </c:ext>
          </c:extLst>
        </c:ser>
        <c:ser>
          <c:idx val="13"/>
          <c:order val="13"/>
          <c:tx>
            <c:strRef>
              <c:f>'per manager'!$O$3:$O$4</c:f>
              <c:strCache>
                <c:ptCount val="1"/>
                <c:pt idx="0">
                  <c:v>Dipendende 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manager'!$O$5:$O$9</c:f>
              <c:numCache>
                <c:formatCode>General</c:formatCode>
                <c:ptCount val="4"/>
                <c:pt idx="3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945-EC4B-B7A7-D6C47601C2FE}"/>
            </c:ext>
          </c:extLst>
        </c:ser>
        <c:ser>
          <c:idx val="14"/>
          <c:order val="14"/>
          <c:tx>
            <c:strRef>
              <c:f>'per manager'!$P$3:$P$4</c:f>
              <c:strCache>
                <c:ptCount val="1"/>
                <c:pt idx="0">
                  <c:v>Dipendende 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manager'!$P$5:$P$9</c:f>
              <c:numCache>
                <c:formatCode>General</c:formatCode>
                <c:ptCount val="4"/>
                <c:pt idx="1">
                  <c:v>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945-EC4B-B7A7-D6C47601C2FE}"/>
            </c:ext>
          </c:extLst>
        </c:ser>
        <c:ser>
          <c:idx val="15"/>
          <c:order val="15"/>
          <c:tx>
            <c:strRef>
              <c:f>'per manager'!$Q$3:$Q$4</c:f>
              <c:strCache>
                <c:ptCount val="1"/>
                <c:pt idx="0">
                  <c:v>Dipendende 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manager'!$Q$5:$Q$9</c:f>
              <c:numCache>
                <c:formatCode>General</c:formatCode>
                <c:ptCount val="4"/>
                <c:pt idx="1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945-EC4B-B7A7-D6C47601C2FE}"/>
            </c:ext>
          </c:extLst>
        </c:ser>
        <c:ser>
          <c:idx val="16"/>
          <c:order val="16"/>
          <c:tx>
            <c:strRef>
              <c:f>'per manager'!$R$3:$R$4</c:f>
              <c:strCache>
                <c:ptCount val="1"/>
                <c:pt idx="0">
                  <c:v>Dipendende 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manager'!$R$5:$R$9</c:f>
              <c:numCache>
                <c:formatCode>General</c:formatCode>
                <c:ptCount val="4"/>
                <c:pt idx="0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945-EC4B-B7A7-D6C47601C2FE}"/>
            </c:ext>
          </c:extLst>
        </c:ser>
        <c:ser>
          <c:idx val="17"/>
          <c:order val="17"/>
          <c:tx>
            <c:strRef>
              <c:f>'per manager'!$S$3:$S$4</c:f>
              <c:strCache>
                <c:ptCount val="1"/>
                <c:pt idx="0">
                  <c:v>Dipendende 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manager'!$S$5:$S$9</c:f>
              <c:numCache>
                <c:formatCode>General</c:formatCode>
                <c:ptCount val="4"/>
                <c:pt idx="3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945-EC4B-B7A7-D6C47601C2FE}"/>
            </c:ext>
          </c:extLst>
        </c:ser>
        <c:ser>
          <c:idx val="18"/>
          <c:order val="18"/>
          <c:tx>
            <c:strRef>
              <c:f>'per manager'!$T$3:$T$4</c:f>
              <c:strCache>
                <c:ptCount val="1"/>
                <c:pt idx="0">
                  <c:v>Dipendende 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8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8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manager'!$T$5:$T$9</c:f>
              <c:numCache>
                <c:formatCode>General</c:formatCode>
                <c:ptCount val="4"/>
                <c:pt idx="3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945-EC4B-B7A7-D6C47601C2FE}"/>
            </c:ext>
          </c:extLst>
        </c:ser>
        <c:ser>
          <c:idx val="19"/>
          <c:order val="19"/>
          <c:tx>
            <c:strRef>
              <c:f>'per manager'!$U$3:$U$4</c:f>
              <c:strCache>
                <c:ptCount val="1"/>
                <c:pt idx="0">
                  <c:v>Dipendende 27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8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8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manager'!$U$5:$U$9</c:f>
              <c:numCache>
                <c:formatCode>General</c:formatCode>
                <c:ptCount val="4"/>
                <c:pt idx="3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945-EC4B-B7A7-D6C47601C2FE}"/>
            </c:ext>
          </c:extLst>
        </c:ser>
        <c:ser>
          <c:idx val="20"/>
          <c:order val="20"/>
          <c:tx>
            <c:strRef>
              <c:f>'per manager'!$V$3:$V$4</c:f>
              <c:strCache>
                <c:ptCount val="1"/>
                <c:pt idx="0">
                  <c:v>Dipendende 28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8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8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manager'!$V$5:$V$9</c:f>
              <c:numCache>
                <c:formatCode>General</c:formatCode>
                <c:ptCount val="4"/>
                <c:pt idx="3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945-EC4B-B7A7-D6C47601C2FE}"/>
            </c:ext>
          </c:extLst>
        </c:ser>
        <c:ser>
          <c:idx val="21"/>
          <c:order val="21"/>
          <c:tx>
            <c:strRef>
              <c:f>'per manager'!$W$3:$W$4</c:f>
              <c:strCache>
                <c:ptCount val="1"/>
                <c:pt idx="0">
                  <c:v>Dipendende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8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8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manager'!$W$5:$W$9</c:f>
              <c:numCache>
                <c:formatCode>General</c:formatCode>
                <c:ptCount val="4"/>
                <c:pt idx="0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945-EC4B-B7A7-D6C47601C2FE}"/>
            </c:ext>
          </c:extLst>
        </c:ser>
        <c:ser>
          <c:idx val="22"/>
          <c:order val="22"/>
          <c:tx>
            <c:strRef>
              <c:f>'per manager'!$X$3:$X$4</c:f>
              <c:strCache>
                <c:ptCount val="1"/>
                <c:pt idx="0">
                  <c:v>Dipendende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lumMod val="80000"/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lumMod val="8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manager'!$X$5:$X$9</c:f>
              <c:numCache>
                <c:formatCode>General</c:formatCode>
                <c:ptCount val="4"/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945-EC4B-B7A7-D6C47601C2FE}"/>
            </c:ext>
          </c:extLst>
        </c:ser>
        <c:ser>
          <c:idx val="23"/>
          <c:order val="23"/>
          <c:tx>
            <c:strRef>
              <c:f>'per manager'!$Y$3:$Y$4</c:f>
              <c:strCache>
                <c:ptCount val="1"/>
                <c:pt idx="0">
                  <c:v>Dipendende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lumMod val="80000"/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lumMod val="8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manager'!$Y$5:$Y$9</c:f>
              <c:numCache>
                <c:formatCode>General</c:formatCode>
                <c:ptCount val="4"/>
                <c:pt idx="2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945-EC4B-B7A7-D6C47601C2FE}"/>
            </c:ext>
          </c:extLst>
        </c:ser>
        <c:ser>
          <c:idx val="24"/>
          <c:order val="24"/>
          <c:tx>
            <c:strRef>
              <c:f>'per manager'!$Z$3:$Z$4</c:f>
              <c:strCache>
                <c:ptCount val="1"/>
                <c:pt idx="0">
                  <c:v>Dipendende 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60000"/>
                    <a:lumOff val="4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60000"/>
                    <a:lumOff val="4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manager'!$Z$5:$Z$9</c:f>
              <c:numCache>
                <c:formatCode>General</c:formatCode>
                <c:ptCount val="4"/>
                <c:pt idx="3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945-EC4B-B7A7-D6C47601C2FE}"/>
            </c:ext>
          </c:extLst>
        </c:ser>
        <c:ser>
          <c:idx val="25"/>
          <c:order val="25"/>
          <c:tx>
            <c:strRef>
              <c:f>'per manager'!$AA$3:$AA$4</c:f>
              <c:strCache>
                <c:ptCount val="1"/>
                <c:pt idx="0">
                  <c:v>Dipendende 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60000"/>
                    <a:lumOff val="4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60000"/>
                    <a:lumOff val="4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manager'!$AA$5:$AA$9</c:f>
              <c:numCache>
                <c:formatCode>General</c:formatCode>
                <c:ptCount val="4"/>
                <c:pt idx="1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945-EC4B-B7A7-D6C47601C2FE}"/>
            </c:ext>
          </c:extLst>
        </c:ser>
        <c:ser>
          <c:idx val="26"/>
          <c:order val="26"/>
          <c:tx>
            <c:strRef>
              <c:f>'per manager'!$AB$3:$AB$4</c:f>
              <c:strCache>
                <c:ptCount val="1"/>
                <c:pt idx="0">
                  <c:v>Dipendende 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60000"/>
                    <a:lumOff val="4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60000"/>
                    <a:lumOff val="4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manager'!$AB$5:$AB$9</c:f>
              <c:numCache>
                <c:formatCode>General</c:formatCode>
                <c:ptCount val="4"/>
                <c:pt idx="0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945-EC4B-B7A7-D6C47601C2FE}"/>
            </c:ext>
          </c:extLst>
        </c:ser>
        <c:ser>
          <c:idx val="27"/>
          <c:order val="27"/>
          <c:tx>
            <c:strRef>
              <c:f>'per manager'!$AC$3:$AC$4</c:f>
              <c:strCache>
                <c:ptCount val="1"/>
                <c:pt idx="0">
                  <c:v>Dipendende 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60000"/>
                    <a:lumOff val="4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60000"/>
                    <a:lumOff val="4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manager'!$AC$5:$AC$9</c:f>
              <c:numCache>
                <c:formatCode>General</c:formatCode>
                <c:ptCount val="4"/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945-EC4B-B7A7-D6C47601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8244399"/>
        <c:axId val="675399039"/>
      </c:barChart>
      <c:catAx>
        <c:axId val="6782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399039"/>
        <c:crosses val="autoZero"/>
        <c:auto val="1"/>
        <c:lblAlgn val="ctr"/>
        <c:lblOffset val="100"/>
        <c:noMultiLvlLbl val="0"/>
      </c:catAx>
      <c:valAx>
        <c:axId val="6753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2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settore!Per anzianità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Settori</a:t>
            </a:r>
          </a:p>
        </c:rich>
      </c:tx>
      <c:layout>
        <c:manualLayout>
          <c:xMode val="edge"/>
          <c:yMode val="edge"/>
          <c:x val="2.4179874520467631E-2"/>
          <c:y val="3.093936790363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2136627906976744"/>
              <c:y val="2.741489640078978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2"/>
        <c:dLbl>
          <c:idx val="0"/>
          <c:layout>
            <c:manualLayout>
              <c:x val="0.11952252334737228"/>
              <c:y val="-8.443228584342364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7.170264145760849E-2"/>
              <c:y val="-0.1442081975402621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8.1873798297015202E-2"/>
              <c:y val="0.1508004852867711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8.1873798297015202E-2"/>
              <c:y val="0.1508004852867711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2136627906976744"/>
              <c:y val="2.741489640078978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-7.170264145760849E-2"/>
              <c:y val="-0.1442081975402621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1952252334737228"/>
              <c:y val="-8.443228584342364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D21FE2-FA34-AF4B-8A1C-7434D050C514}" type="PERCENTAGE">
                  <a:rPr lang="en-US" sz="1800" b="1" baseline="0"/>
                  <a:pPr>
                    <a:defRPr sz="1800"/>
                  </a:pPr>
                  <a:t>[PERCENTUALE]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127239972158151"/>
                  <c:h val="0.14126235259333383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7562BF-9B0B-3148-BD49-AD0EC261FE48}" type="PERCENTAGE">
                  <a:rPr lang="en-US" sz="1800" baseline="0"/>
                  <a:pPr>
                    <a:defRPr sz="1800" b="1"/>
                  </a:pPr>
                  <a:t>[PERCENTUALE]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15953090489668"/>
                  <c:h val="0.1253776467682079"/>
                </c:manualLayout>
              </c15:layout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3">
                  <a:tint val="94000"/>
                  <a:satMod val="103000"/>
                  <a:lumMod val="102000"/>
                </a:schemeClr>
              </a:gs>
              <a:gs pos="50000">
                <a:schemeClr val="accent3">
                  <a:shade val="100000"/>
                  <a:satMod val="110000"/>
                  <a:lumMod val="100000"/>
                </a:schemeClr>
              </a:gs>
              <a:gs pos="100000">
                <a:schemeClr val="accent3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F905521-1BF7-F746-8E6F-7C3D4CDEB976}" type="PERCENTAGE">
                  <a:rPr lang="en-US" sz="1800" baseline="0"/>
                  <a:pPr>
                    <a:defRPr sz="1800"/>
                  </a:pPr>
                  <a:t>[PERCENTUALE]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867572750165851"/>
                  <c:h val="0.1003495412532614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tint val="94000"/>
                  <a:satMod val="103000"/>
                  <a:lumMod val="102000"/>
                </a:schemeClr>
              </a:gs>
              <a:gs pos="50000">
                <a:schemeClr val="accent4">
                  <a:shade val="100000"/>
                  <a:satMod val="110000"/>
                  <a:lumMod val="100000"/>
                </a:schemeClr>
              </a:gs>
              <a:gs pos="100000">
                <a:schemeClr val="accent4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BEA8C0-AAD3-7A44-BC68-75BA1D497D9D}" type="PERCENTAGE">
                  <a:rPr lang="en-US" sz="1800" b="1" baseline="0"/>
                  <a:pPr>
                    <a:defRPr sz="1800" b="1" baseline="0"/>
                  </a:pPr>
                  <a:t>[PERCENTUALE]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152001279009241"/>
                  <c:h val="0.23345145767234879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dLbl>
          <c:idx val="0"/>
          <c:layout>
            <c:manualLayout>
              <c:x val="-1.7426099301271504E-3"/>
              <c:y val="-0.380701070842392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02056299079885"/>
                  <c:h val="0.27567079788525012"/>
                </c:manualLayout>
              </c15:layout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98933411581662611"/>
          <c:h val="1"/>
        </c:manualLayout>
      </c:layout>
      <c:pie3DChart>
        <c:varyColors val="1"/>
        <c:ser>
          <c:idx val="0"/>
          <c:order val="0"/>
          <c:tx>
            <c:strRef>
              <c:f>'per settore'!$B$3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algn="ctr" rotWithShape="0">
                  <a:srgbClr val="000000">
                    <a:alpha val="2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D2F-EB46-892F-1881ADFA17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algn="ctr" rotWithShape="0">
                  <a:srgbClr val="000000">
                    <a:alpha val="2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3D2F-EB46-892F-1881ADFA17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algn="ctr" rotWithShape="0">
                  <a:srgbClr val="000000">
                    <a:alpha val="2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3D2F-EB46-892F-1881ADFA17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algn="ctr" rotWithShape="0">
                  <a:srgbClr val="000000">
                    <a:alpha val="2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D2F-EB46-892F-1881ADFA173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D21FE2-FA34-AF4B-8A1C-7434D050C514}" type="PERCENTAGE">
                      <a:rPr lang="en-US" sz="1800" b="1" baseline="0"/>
                      <a:pPr>
                        <a:defRPr sz="1800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27239972158151"/>
                      <c:h val="0.141262352593333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D2F-EB46-892F-1881ADFA173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7562BF-9B0B-3148-BD49-AD0EC261FE48}" type="PERCENTAGE">
                      <a:rPr lang="en-US" sz="1800" baseline="0"/>
                      <a:pPr>
                        <a:defRPr sz="1800" b="1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15953090489668"/>
                      <c:h val="0.12537764676820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3D2F-EB46-892F-1881ADFA173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905521-1BF7-F746-8E6F-7C3D4CDEB976}" type="PERCENTAGE">
                      <a:rPr lang="en-US" sz="1800" baseline="0"/>
                      <a:pPr>
                        <a:defRPr sz="1800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67572750165851"/>
                      <c:h val="0.10034954125326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3D2F-EB46-892F-1881ADFA173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BEA8C0-AAD3-7A44-BC68-75BA1D497D9D}" type="PERCENTAGE">
                      <a:rPr lang="en-US" sz="1800" b="1" baseline="0"/>
                      <a:pPr>
                        <a:defRPr sz="1800" b="1" baseline="0"/>
                      </a:pPr>
                      <a:t>[PERCENTUALE]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52001279009241"/>
                      <c:h val="0.233451457672348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3D2F-EB46-892F-1881ADFA1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 settore'!$A$4:$A$7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settore'!$B$4:$B$7</c:f>
              <c:numCache>
                <c:formatCode>General</c:formatCode>
                <c:ptCount val="4"/>
                <c:pt idx="0">
                  <c:v>7431</c:v>
                </c:pt>
                <c:pt idx="1">
                  <c:v>7627</c:v>
                </c:pt>
                <c:pt idx="2">
                  <c:v>6957</c:v>
                </c:pt>
                <c:pt idx="3">
                  <c:v>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F-EB46-892F-1881ADFA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86329399359146"/>
          <c:y val="0.81228173907281997"/>
          <c:w val="0.77313924628141717"/>
          <c:h val="0.15457728260004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stipendio!Per anzianità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Stipendio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2136627906976744"/>
              <c:y val="2.741489640078978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2"/>
        <c:dLbl>
          <c:idx val="0"/>
          <c:layout>
            <c:manualLayout>
              <c:x val="0.11952252334737228"/>
              <c:y val="-8.443228584342364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7.170264145760849E-2"/>
              <c:y val="-0.1442081975402621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8.1873798297015202E-2"/>
              <c:y val="0.1508004852867711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8.1873798297015202E-2"/>
              <c:y val="0.1508004852867711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2136627906976744"/>
              <c:y val="2.741489640078978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-7.170264145760849E-2"/>
              <c:y val="-0.1442081975402621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1952252334737228"/>
              <c:y val="-8.443228584342364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8.1873798297015202E-2"/>
              <c:y val="0.15080048528677117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0.12136627906976744"/>
              <c:y val="2.741489640078978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13"/>
        <c:dLbl>
          <c:idx val="0"/>
          <c:layout>
            <c:manualLayout>
              <c:x val="-7.170264145760849E-2"/>
              <c:y val="-0.1442081975402621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11952252334737228"/>
              <c:y val="-8.443228584342364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stipendio'!$B$3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'per stipendio'!$A$4:$A$31</c:f>
              <c:strCache>
                <c:ptCount val="28"/>
                <c:pt idx="0">
                  <c:v>Dipendende 1</c:v>
                </c:pt>
                <c:pt idx="1">
                  <c:v>Dipendende 10</c:v>
                </c:pt>
                <c:pt idx="2">
                  <c:v>Dipendende 11</c:v>
                </c:pt>
                <c:pt idx="3">
                  <c:v>Dipendende 12</c:v>
                </c:pt>
                <c:pt idx="4">
                  <c:v>Dipendende 13</c:v>
                </c:pt>
                <c:pt idx="5">
                  <c:v>Dipendende 14</c:v>
                </c:pt>
                <c:pt idx="6">
                  <c:v>Dipendende 15</c:v>
                </c:pt>
                <c:pt idx="7">
                  <c:v>Dipendende 16</c:v>
                </c:pt>
                <c:pt idx="8">
                  <c:v>Dipendende 17</c:v>
                </c:pt>
                <c:pt idx="9">
                  <c:v>Dipendende 18</c:v>
                </c:pt>
                <c:pt idx="10">
                  <c:v>Dipendende 19</c:v>
                </c:pt>
                <c:pt idx="11">
                  <c:v>Dipendende 2</c:v>
                </c:pt>
                <c:pt idx="12">
                  <c:v>Dipendende 20</c:v>
                </c:pt>
                <c:pt idx="13">
                  <c:v>Dipendende 21</c:v>
                </c:pt>
                <c:pt idx="14">
                  <c:v>Dipendende 22</c:v>
                </c:pt>
                <c:pt idx="15">
                  <c:v>Dipendende 23</c:v>
                </c:pt>
                <c:pt idx="16">
                  <c:v>Dipendende 24</c:v>
                </c:pt>
                <c:pt idx="17">
                  <c:v>Dipendende 25</c:v>
                </c:pt>
                <c:pt idx="18">
                  <c:v>Dipendende 26</c:v>
                </c:pt>
                <c:pt idx="19">
                  <c:v>Dipendende 27</c:v>
                </c:pt>
                <c:pt idx="20">
                  <c:v>Dipendende 28</c:v>
                </c:pt>
                <c:pt idx="21">
                  <c:v>Dipendende 3</c:v>
                </c:pt>
                <c:pt idx="22">
                  <c:v>Dipendende 4</c:v>
                </c:pt>
                <c:pt idx="23">
                  <c:v>Dipendende 5</c:v>
                </c:pt>
                <c:pt idx="24">
                  <c:v>Dipendende 6</c:v>
                </c:pt>
                <c:pt idx="25">
                  <c:v>Dipendende 7</c:v>
                </c:pt>
                <c:pt idx="26">
                  <c:v>Dipendende 8</c:v>
                </c:pt>
                <c:pt idx="27">
                  <c:v>Dipendende 9</c:v>
                </c:pt>
              </c:strCache>
            </c:strRef>
          </c:cat>
          <c:val>
            <c:numRef>
              <c:f>'per stipendio'!$B$4:$B$31</c:f>
              <c:numCache>
                <c:formatCode>General</c:formatCode>
                <c:ptCount val="28"/>
                <c:pt idx="0">
                  <c:v>1676</c:v>
                </c:pt>
                <c:pt idx="1">
                  <c:v>1476</c:v>
                </c:pt>
                <c:pt idx="2">
                  <c:v>3277</c:v>
                </c:pt>
                <c:pt idx="3">
                  <c:v>1670</c:v>
                </c:pt>
                <c:pt idx="4">
                  <c:v>1340</c:v>
                </c:pt>
                <c:pt idx="5">
                  <c:v>1599</c:v>
                </c:pt>
                <c:pt idx="6">
                  <c:v>1414</c:v>
                </c:pt>
                <c:pt idx="7">
                  <c:v>1537</c:v>
                </c:pt>
                <c:pt idx="8">
                  <c:v>2152</c:v>
                </c:pt>
                <c:pt idx="9">
                  <c:v>1250</c:v>
                </c:pt>
                <c:pt idx="10">
                  <c:v>1370</c:v>
                </c:pt>
                <c:pt idx="11">
                  <c:v>1252</c:v>
                </c:pt>
                <c:pt idx="12">
                  <c:v>1310</c:v>
                </c:pt>
                <c:pt idx="13">
                  <c:v>1230</c:v>
                </c:pt>
                <c:pt idx="14">
                  <c:v>2768</c:v>
                </c:pt>
                <c:pt idx="15">
                  <c:v>2275</c:v>
                </c:pt>
                <c:pt idx="16">
                  <c:v>1365</c:v>
                </c:pt>
                <c:pt idx="17">
                  <c:v>1414</c:v>
                </c:pt>
                <c:pt idx="18">
                  <c:v>1414</c:v>
                </c:pt>
                <c:pt idx="19">
                  <c:v>1476</c:v>
                </c:pt>
                <c:pt idx="20">
                  <c:v>1270</c:v>
                </c:pt>
                <c:pt idx="21">
                  <c:v>1650</c:v>
                </c:pt>
                <c:pt idx="22">
                  <c:v>1250</c:v>
                </c:pt>
                <c:pt idx="23">
                  <c:v>3680</c:v>
                </c:pt>
                <c:pt idx="24">
                  <c:v>1623</c:v>
                </c:pt>
                <c:pt idx="25">
                  <c:v>2584</c:v>
                </c:pt>
                <c:pt idx="26">
                  <c:v>1280</c:v>
                </c:pt>
                <c:pt idx="2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0-2248-8608-6D48D23B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52609311"/>
        <c:axId val="744100767"/>
      </c:barChart>
      <c:catAx>
        <c:axId val="75260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100767"/>
        <c:crosses val="autoZero"/>
        <c:auto val="1"/>
        <c:lblAlgn val="ctr"/>
        <c:lblOffset val="100"/>
        <c:noMultiLvlLbl val="0"/>
      </c:catAx>
      <c:valAx>
        <c:axId val="744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6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anzianità!Per anzianità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Anzianità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06638262671199E-2"/>
          <c:y val="0.21079541073131572"/>
          <c:w val="0.92037920349992319"/>
          <c:h val="0.755143354239364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'per anzianità'!$B$3:$B$4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anzianità'!$B$5:$B$37</c:f>
              <c:numCache>
                <c:formatCode>General</c:formatCode>
                <c:ptCount val="28"/>
                <c:pt idx="16">
                  <c:v>1250</c:v>
                </c:pt>
                <c:pt idx="20">
                  <c:v>1230</c:v>
                </c:pt>
                <c:pt idx="2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4-1548-90F1-CA34581AAF74}"/>
            </c:ext>
          </c:extLst>
        </c:ser>
        <c:ser>
          <c:idx val="1"/>
          <c:order val="1"/>
          <c:tx>
            <c:strRef>
              <c:f>'per anzianità'!$C$3:$C$4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anzianità'!$C$5:$C$37</c:f>
              <c:numCache>
                <c:formatCode>General</c:formatCode>
                <c:ptCount val="28"/>
                <c:pt idx="18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534-1548-90F1-CA34581AAF74}"/>
            </c:ext>
          </c:extLst>
        </c:ser>
        <c:ser>
          <c:idx val="2"/>
          <c:order val="2"/>
          <c:tx>
            <c:strRef>
              <c:f>'per anzianità'!$D$3:$D$4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anzianità'!$D$5:$D$37</c:f>
              <c:numCache>
                <c:formatCode>General</c:formatCode>
                <c:ptCount val="28"/>
                <c:pt idx="19">
                  <c:v>1310</c:v>
                </c:pt>
                <c:pt idx="24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534-1548-90F1-CA34581AAF74}"/>
            </c:ext>
          </c:extLst>
        </c:ser>
        <c:ser>
          <c:idx val="3"/>
          <c:order val="3"/>
          <c:tx>
            <c:strRef>
              <c:f>'per anzianità'!$E$3:$E$4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anzianità'!$E$5:$E$37</c:f>
              <c:numCache>
                <c:formatCode>General</c:formatCode>
                <c:ptCount val="28"/>
                <c:pt idx="2">
                  <c:v>1365</c:v>
                </c:pt>
                <c:pt idx="4">
                  <c:v>1280</c:v>
                </c:pt>
                <c:pt idx="13">
                  <c:v>1340</c:v>
                </c:pt>
                <c:pt idx="17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534-1548-90F1-CA34581AAF74}"/>
            </c:ext>
          </c:extLst>
        </c:ser>
        <c:ser>
          <c:idx val="4"/>
          <c:order val="4"/>
          <c:tx>
            <c:strRef>
              <c:f>'per anzianità'!$F$3:$F$4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anzianità'!$F$5:$F$37</c:f>
              <c:numCache>
                <c:formatCode>General</c:formatCode>
                <c:ptCount val="28"/>
                <c:pt idx="14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2534-1548-90F1-CA34581AAF74}"/>
            </c:ext>
          </c:extLst>
        </c:ser>
        <c:ser>
          <c:idx val="5"/>
          <c:order val="5"/>
          <c:tx>
            <c:strRef>
              <c:f>'per anzianità'!$G$3:$G$4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anzianità'!$G$5:$G$37</c:f>
              <c:numCache>
                <c:formatCode>General</c:formatCode>
                <c:ptCount val="28"/>
                <c:pt idx="10">
                  <c:v>1676</c:v>
                </c:pt>
                <c:pt idx="22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2534-1548-90F1-CA34581AAF74}"/>
            </c:ext>
          </c:extLst>
        </c:ser>
        <c:ser>
          <c:idx val="6"/>
          <c:order val="6"/>
          <c:tx>
            <c:strRef>
              <c:f>'per anzianità'!$H$3:$H$4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anzianità'!$H$5:$H$37</c:f>
              <c:numCache>
                <c:formatCode>General</c:formatCode>
                <c:ptCount val="28"/>
                <c:pt idx="11">
                  <c:v>1476</c:v>
                </c:pt>
                <c:pt idx="21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2534-1548-90F1-CA34581AAF74}"/>
            </c:ext>
          </c:extLst>
        </c:ser>
        <c:ser>
          <c:idx val="7"/>
          <c:order val="7"/>
          <c:tx>
            <c:strRef>
              <c:f>'per anzianità'!$I$3:$I$4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anzianità'!$I$5:$I$37</c:f>
              <c:numCache>
                <c:formatCode>General</c:formatCode>
                <c:ptCount val="28"/>
                <c:pt idx="1">
                  <c:v>1537</c:v>
                </c:pt>
                <c:pt idx="7">
                  <c:v>2584</c:v>
                </c:pt>
                <c:pt idx="23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534-1548-90F1-CA34581AAF74}"/>
            </c:ext>
          </c:extLst>
        </c:ser>
        <c:ser>
          <c:idx val="8"/>
          <c:order val="8"/>
          <c:tx>
            <c:strRef>
              <c:f>'per anzianità'!$J$3:$J$4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anzianità'!$J$5:$J$37</c:f>
              <c:numCache>
                <c:formatCode>General</c:formatCode>
                <c:ptCount val="28"/>
                <c:pt idx="26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534-1548-90F1-CA34581AAF74}"/>
            </c:ext>
          </c:extLst>
        </c:ser>
        <c:ser>
          <c:idx val="9"/>
          <c:order val="9"/>
          <c:tx>
            <c:strRef>
              <c:f>'per anzianità'!$K$3:$K$4</c:f>
              <c:strCache>
                <c:ptCount val="1"/>
                <c:pt idx="0">
                  <c:v>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anzianità'!$K$5:$K$37</c:f>
              <c:numCache>
                <c:formatCode>General</c:formatCode>
                <c:ptCount val="28"/>
                <c:pt idx="3">
                  <c:v>1650</c:v>
                </c:pt>
                <c:pt idx="5">
                  <c:v>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534-1548-90F1-CA34581AAF74}"/>
            </c:ext>
          </c:extLst>
        </c:ser>
        <c:ser>
          <c:idx val="10"/>
          <c:order val="10"/>
          <c:tx>
            <c:strRef>
              <c:f>'per anzianità'!$L$3:$L$4</c:f>
              <c:strCache>
                <c:ptCount val="1"/>
                <c:pt idx="0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anzianità'!$L$5:$L$37</c:f>
              <c:numCache>
                <c:formatCode>General</c:formatCode>
                <c:ptCount val="28"/>
                <c:pt idx="6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2534-1548-90F1-CA34581AAF74}"/>
            </c:ext>
          </c:extLst>
        </c:ser>
        <c:ser>
          <c:idx val="11"/>
          <c:order val="11"/>
          <c:tx>
            <c:strRef>
              <c:f>'per anzianità'!$M$3:$M$4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anzianità'!$M$5:$M$37</c:f>
              <c:numCache>
                <c:formatCode>General</c:formatCode>
                <c:ptCount val="28"/>
                <c:pt idx="15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2534-1548-90F1-CA34581AAF74}"/>
            </c:ext>
          </c:extLst>
        </c:ser>
        <c:ser>
          <c:idx val="12"/>
          <c:order val="12"/>
          <c:tx>
            <c:strRef>
              <c:f>'per anzianità'!$N$3:$N$4</c:f>
              <c:strCache>
                <c:ptCount val="1"/>
                <c:pt idx="0">
                  <c:v>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anzianità'!$N$5:$N$37</c:f>
              <c:numCache>
                <c:formatCode>General</c:formatCode>
                <c:ptCount val="28"/>
                <c:pt idx="0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2534-1548-90F1-CA34581AAF74}"/>
            </c:ext>
          </c:extLst>
        </c:ser>
        <c:ser>
          <c:idx val="13"/>
          <c:order val="13"/>
          <c:tx>
            <c:strRef>
              <c:f>'per anzianità'!$O$3:$O$4</c:f>
              <c:strCache>
                <c:ptCount val="1"/>
                <c:pt idx="0">
                  <c:v>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anzianità'!$O$5:$O$37</c:f>
              <c:numCache>
                <c:formatCode>General</c:formatCode>
                <c:ptCount val="28"/>
                <c:pt idx="12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2534-1548-90F1-CA34581AAF74}"/>
            </c:ext>
          </c:extLst>
        </c:ser>
        <c:ser>
          <c:idx val="14"/>
          <c:order val="14"/>
          <c:tx>
            <c:strRef>
              <c:f>'per anzianità'!$P$3:$P$4</c:f>
              <c:strCache>
                <c:ptCount val="1"/>
                <c:pt idx="0">
                  <c:v>26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anzianità'!$P$5:$P$37</c:f>
              <c:numCache>
                <c:formatCode>General</c:formatCode>
                <c:ptCount val="28"/>
                <c:pt idx="2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534-1548-90F1-CA34581AAF74}"/>
            </c:ext>
          </c:extLst>
        </c:ser>
        <c:ser>
          <c:idx val="15"/>
          <c:order val="15"/>
          <c:tx>
            <c:strRef>
              <c:f>'per anzianità'!$Q$3:$Q$4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anzianità'!$Q$5:$Q$37</c:f>
              <c:numCache>
                <c:formatCode>General</c:formatCode>
                <c:ptCount val="28"/>
                <c:pt idx="8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2534-1548-90F1-CA34581AAF74}"/>
            </c:ext>
          </c:extLst>
        </c:ser>
        <c:ser>
          <c:idx val="16"/>
          <c:order val="16"/>
          <c:tx>
            <c:strRef>
              <c:f>'per anzianità'!$R$3:$R$4</c:f>
              <c:strCache>
                <c:ptCount val="1"/>
                <c:pt idx="0">
                  <c:v>35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anzianità'!$R$5:$R$37</c:f>
              <c:numCache>
                <c:formatCode>General</c:formatCode>
                <c:ptCount val="28"/>
                <c:pt idx="9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2534-1548-90F1-CA34581A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6923903"/>
        <c:axId val="676925535"/>
      </c:barChart>
      <c:catAx>
        <c:axId val="67692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925535"/>
        <c:crosses val="autoZero"/>
        <c:auto val="1"/>
        <c:lblAlgn val="ctr"/>
        <c:lblOffset val="100"/>
        <c:noMultiLvlLbl val="0"/>
      </c:catAx>
      <c:valAx>
        <c:axId val="6769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9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750405357932577E-2"/>
          <c:y val="5.9112586671514367E-2"/>
          <c:w val="0.84549788428311012"/>
          <c:h val="9.2420928415647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data!Per data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011710074702198E-2"/>
          <c:y val="1.9137699251008257E-2"/>
          <c:w val="0.83399242883101155"/>
          <c:h val="0.88084227276468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data'!$B$3:$B$4</c:f>
              <c:strCache>
                <c:ptCount val="1"/>
                <c:pt idx="0">
                  <c:v>Amministrazione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'per data'!$A$5:$A$22</c:f>
              <c:strCache>
                <c:ptCount val="17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'per data'!$B$5:$B$22</c:f>
              <c:numCache>
                <c:formatCode>General</c:formatCode>
                <c:ptCount val="17"/>
                <c:pt idx="4">
                  <c:v>1599</c:v>
                </c:pt>
                <c:pt idx="7">
                  <c:v>1650</c:v>
                </c:pt>
                <c:pt idx="9">
                  <c:v>1537</c:v>
                </c:pt>
                <c:pt idx="13">
                  <c:v>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B546-9462-98C0D49D778B}"/>
            </c:ext>
          </c:extLst>
        </c:ser>
        <c:ser>
          <c:idx val="1"/>
          <c:order val="1"/>
          <c:tx>
            <c:strRef>
              <c:f>'per data'!$C$3:$C$4</c:f>
              <c:strCache>
                <c:ptCount val="1"/>
                <c:pt idx="0">
                  <c:v>Commerciale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'per data'!$A$5:$A$22</c:f>
              <c:strCache>
                <c:ptCount val="17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'per data'!$C$5:$C$22</c:f>
              <c:numCache>
                <c:formatCode>General</c:formatCode>
                <c:ptCount val="17"/>
                <c:pt idx="6">
                  <c:v>2275</c:v>
                </c:pt>
                <c:pt idx="7">
                  <c:v>2768</c:v>
                </c:pt>
                <c:pt idx="9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B9B-B546-9462-98C0D49D778B}"/>
            </c:ext>
          </c:extLst>
        </c:ser>
        <c:ser>
          <c:idx val="2"/>
          <c:order val="2"/>
          <c:tx>
            <c:strRef>
              <c:f>'per data'!$D$3:$D$4</c:f>
              <c:strCache>
                <c:ptCount val="1"/>
                <c:pt idx="0">
                  <c:v>Direzione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'per data'!$A$5:$A$22</c:f>
              <c:strCache>
                <c:ptCount val="17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'per data'!$D$5:$D$22</c:f>
              <c:numCache>
                <c:formatCode>General</c:formatCode>
                <c:ptCount val="17"/>
                <c:pt idx="0">
                  <c:v>3680</c:v>
                </c:pt>
                <c:pt idx="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B9B-B546-9462-98C0D49D778B}"/>
            </c:ext>
          </c:extLst>
        </c:ser>
        <c:ser>
          <c:idx val="3"/>
          <c:order val="3"/>
          <c:tx>
            <c:strRef>
              <c:f>'per data'!$E$3:$E$4</c:f>
              <c:strCache>
                <c:ptCount val="1"/>
                <c:pt idx="0">
                  <c:v>Produzione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'per data'!$A$5:$A$22</c:f>
              <c:strCache>
                <c:ptCount val="17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'per data'!$E$5:$E$22</c:f>
              <c:numCache>
                <c:formatCode>General</c:formatCode>
                <c:ptCount val="17"/>
                <c:pt idx="2">
                  <c:v>1750</c:v>
                </c:pt>
                <c:pt idx="3">
                  <c:v>1670</c:v>
                </c:pt>
                <c:pt idx="5">
                  <c:v>2152</c:v>
                </c:pt>
                <c:pt idx="8">
                  <c:v>1623</c:v>
                </c:pt>
                <c:pt idx="9">
                  <c:v>1476</c:v>
                </c:pt>
                <c:pt idx="10">
                  <c:v>2890</c:v>
                </c:pt>
                <c:pt idx="11">
                  <c:v>3090</c:v>
                </c:pt>
                <c:pt idx="12">
                  <c:v>1414</c:v>
                </c:pt>
                <c:pt idx="13">
                  <c:v>2710</c:v>
                </c:pt>
                <c:pt idx="14">
                  <c:v>2580</c:v>
                </c:pt>
                <c:pt idx="15">
                  <c:v>1252</c:v>
                </c:pt>
                <c:pt idx="16">
                  <c:v>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B9B-B546-9462-98C0D49D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1601311"/>
        <c:axId val="671225711"/>
      </c:barChart>
      <c:catAx>
        <c:axId val="67160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225711"/>
        <c:crosses val="autoZero"/>
        <c:auto val="1"/>
        <c:lblAlgn val="ctr"/>
        <c:lblOffset val="100"/>
        <c:noMultiLvlLbl val="0"/>
      </c:catAx>
      <c:valAx>
        <c:axId val="671225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6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anzianità!Per anzianità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anzianità'!$B$3:$B$4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anzianità'!$B$5:$B$37</c:f>
              <c:numCache>
                <c:formatCode>General</c:formatCode>
                <c:ptCount val="28"/>
                <c:pt idx="16">
                  <c:v>1250</c:v>
                </c:pt>
                <c:pt idx="20">
                  <c:v>1230</c:v>
                </c:pt>
                <c:pt idx="2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664C-B55E-7E06084825E2}"/>
            </c:ext>
          </c:extLst>
        </c:ser>
        <c:ser>
          <c:idx val="1"/>
          <c:order val="1"/>
          <c:tx>
            <c:strRef>
              <c:f>'per anzianità'!$C$3:$C$4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anzianità'!$C$5:$C$37</c:f>
              <c:numCache>
                <c:formatCode>General</c:formatCode>
                <c:ptCount val="28"/>
                <c:pt idx="18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1DDA-664C-B55E-7E06084825E2}"/>
            </c:ext>
          </c:extLst>
        </c:ser>
        <c:ser>
          <c:idx val="2"/>
          <c:order val="2"/>
          <c:tx>
            <c:strRef>
              <c:f>'per anzianità'!$D$3:$D$4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anzianità'!$D$5:$D$37</c:f>
              <c:numCache>
                <c:formatCode>General</c:formatCode>
                <c:ptCount val="28"/>
                <c:pt idx="19">
                  <c:v>1310</c:v>
                </c:pt>
                <c:pt idx="24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1DDA-664C-B55E-7E06084825E2}"/>
            </c:ext>
          </c:extLst>
        </c:ser>
        <c:ser>
          <c:idx val="3"/>
          <c:order val="3"/>
          <c:tx>
            <c:strRef>
              <c:f>'per anzianità'!$E$3:$E$4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anzianità'!$E$5:$E$37</c:f>
              <c:numCache>
                <c:formatCode>General</c:formatCode>
                <c:ptCount val="28"/>
                <c:pt idx="2">
                  <c:v>1365</c:v>
                </c:pt>
                <c:pt idx="4">
                  <c:v>1280</c:v>
                </c:pt>
                <c:pt idx="13">
                  <c:v>1340</c:v>
                </c:pt>
                <c:pt idx="17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1DDA-664C-B55E-7E06084825E2}"/>
            </c:ext>
          </c:extLst>
        </c:ser>
        <c:ser>
          <c:idx val="4"/>
          <c:order val="4"/>
          <c:tx>
            <c:strRef>
              <c:f>'per anzianità'!$F$3:$F$4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anzianità'!$F$5:$F$37</c:f>
              <c:numCache>
                <c:formatCode>General</c:formatCode>
                <c:ptCount val="28"/>
                <c:pt idx="14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1DDA-664C-B55E-7E06084825E2}"/>
            </c:ext>
          </c:extLst>
        </c:ser>
        <c:ser>
          <c:idx val="5"/>
          <c:order val="5"/>
          <c:tx>
            <c:strRef>
              <c:f>'per anzianità'!$G$3:$G$4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anzianità'!$G$5:$G$37</c:f>
              <c:numCache>
                <c:formatCode>General</c:formatCode>
                <c:ptCount val="28"/>
                <c:pt idx="10">
                  <c:v>1676</c:v>
                </c:pt>
                <c:pt idx="22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DDA-664C-B55E-7E06084825E2}"/>
            </c:ext>
          </c:extLst>
        </c:ser>
        <c:ser>
          <c:idx val="6"/>
          <c:order val="6"/>
          <c:tx>
            <c:strRef>
              <c:f>'per anzianità'!$H$3:$H$4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anzianità'!$H$5:$H$37</c:f>
              <c:numCache>
                <c:formatCode>General</c:formatCode>
                <c:ptCount val="28"/>
                <c:pt idx="11">
                  <c:v>1476</c:v>
                </c:pt>
                <c:pt idx="21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DDA-664C-B55E-7E06084825E2}"/>
            </c:ext>
          </c:extLst>
        </c:ser>
        <c:ser>
          <c:idx val="7"/>
          <c:order val="7"/>
          <c:tx>
            <c:strRef>
              <c:f>'per anzianità'!$I$3:$I$4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anzianità'!$I$5:$I$37</c:f>
              <c:numCache>
                <c:formatCode>General</c:formatCode>
                <c:ptCount val="28"/>
                <c:pt idx="1">
                  <c:v>1537</c:v>
                </c:pt>
                <c:pt idx="7">
                  <c:v>2584</c:v>
                </c:pt>
                <c:pt idx="23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1DDA-664C-B55E-7E06084825E2}"/>
            </c:ext>
          </c:extLst>
        </c:ser>
        <c:ser>
          <c:idx val="8"/>
          <c:order val="8"/>
          <c:tx>
            <c:strRef>
              <c:f>'per anzianità'!$J$3:$J$4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anzianità'!$J$5:$J$37</c:f>
              <c:numCache>
                <c:formatCode>General</c:formatCode>
                <c:ptCount val="28"/>
                <c:pt idx="26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1DDA-664C-B55E-7E06084825E2}"/>
            </c:ext>
          </c:extLst>
        </c:ser>
        <c:ser>
          <c:idx val="9"/>
          <c:order val="9"/>
          <c:tx>
            <c:strRef>
              <c:f>'per anzianità'!$K$3:$K$4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anzianità'!$K$5:$K$37</c:f>
              <c:numCache>
                <c:formatCode>General</c:formatCode>
                <c:ptCount val="28"/>
                <c:pt idx="3">
                  <c:v>1650</c:v>
                </c:pt>
                <c:pt idx="5">
                  <c:v>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1DDA-664C-B55E-7E06084825E2}"/>
            </c:ext>
          </c:extLst>
        </c:ser>
        <c:ser>
          <c:idx val="10"/>
          <c:order val="10"/>
          <c:tx>
            <c:strRef>
              <c:f>'per anzianità'!$L$3:$L$4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anzianità'!$L$5:$L$37</c:f>
              <c:numCache>
                <c:formatCode>General</c:formatCode>
                <c:ptCount val="28"/>
                <c:pt idx="6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1DDA-664C-B55E-7E06084825E2}"/>
            </c:ext>
          </c:extLst>
        </c:ser>
        <c:ser>
          <c:idx val="11"/>
          <c:order val="11"/>
          <c:tx>
            <c:strRef>
              <c:f>'per anzianità'!$M$3:$M$4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anzianità'!$M$5:$M$37</c:f>
              <c:numCache>
                <c:formatCode>General</c:formatCode>
                <c:ptCount val="28"/>
                <c:pt idx="15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1DDA-664C-B55E-7E06084825E2}"/>
            </c:ext>
          </c:extLst>
        </c:ser>
        <c:ser>
          <c:idx val="12"/>
          <c:order val="12"/>
          <c:tx>
            <c:strRef>
              <c:f>'per anzianità'!$N$3:$N$4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anzianità'!$N$5:$N$37</c:f>
              <c:numCache>
                <c:formatCode>General</c:formatCode>
                <c:ptCount val="28"/>
                <c:pt idx="0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1DDA-664C-B55E-7E06084825E2}"/>
            </c:ext>
          </c:extLst>
        </c:ser>
        <c:ser>
          <c:idx val="13"/>
          <c:order val="13"/>
          <c:tx>
            <c:strRef>
              <c:f>'per anzianità'!$O$3:$O$4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anzianità'!$O$5:$O$37</c:f>
              <c:numCache>
                <c:formatCode>General</c:formatCode>
                <c:ptCount val="28"/>
                <c:pt idx="12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1DDA-664C-B55E-7E06084825E2}"/>
            </c:ext>
          </c:extLst>
        </c:ser>
        <c:ser>
          <c:idx val="14"/>
          <c:order val="14"/>
          <c:tx>
            <c:strRef>
              <c:f>'per anzianità'!$P$3:$P$4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anzianità'!$P$5:$P$37</c:f>
              <c:numCache>
                <c:formatCode>General</c:formatCode>
                <c:ptCount val="28"/>
                <c:pt idx="2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1DDA-664C-B55E-7E06084825E2}"/>
            </c:ext>
          </c:extLst>
        </c:ser>
        <c:ser>
          <c:idx val="15"/>
          <c:order val="15"/>
          <c:tx>
            <c:strRef>
              <c:f>'per anzianità'!$Q$3:$Q$4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anzianità'!$Q$5:$Q$37</c:f>
              <c:numCache>
                <c:formatCode>General</c:formatCode>
                <c:ptCount val="28"/>
                <c:pt idx="8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1DDA-664C-B55E-7E06084825E2}"/>
            </c:ext>
          </c:extLst>
        </c:ser>
        <c:ser>
          <c:idx val="16"/>
          <c:order val="16"/>
          <c:tx>
            <c:strRef>
              <c:f>'per anzianità'!$R$3:$R$4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'per anzianità'!$A$5:$A$37</c:f>
              <c:multiLvlStrCache>
                <c:ptCount val="28"/>
                <c:lvl>
                  <c:pt idx="0">
                    <c:v>Dipendende 14</c:v>
                  </c:pt>
                  <c:pt idx="1">
                    <c:v>Dipendende 16</c:v>
                  </c:pt>
                  <c:pt idx="2">
                    <c:v>Dipendende 24</c:v>
                  </c:pt>
                  <c:pt idx="3">
                    <c:v>Dipendende 3</c:v>
                  </c:pt>
                  <c:pt idx="4">
                    <c:v>Dipendende 8</c:v>
                  </c:pt>
                  <c:pt idx="5">
                    <c:v>Dipendende 22</c:v>
                  </c:pt>
                  <c:pt idx="6">
                    <c:v>Dipendende 23</c:v>
                  </c:pt>
                  <c:pt idx="7">
                    <c:v>Dipendende 7</c:v>
                  </c:pt>
                  <c:pt idx="8">
                    <c:v>Dipendende 11</c:v>
                  </c:pt>
                  <c:pt idx="9">
                    <c:v>Dipendende 5</c:v>
                  </c:pt>
                  <c:pt idx="10">
                    <c:v>Dipendende 1</c:v>
                  </c:pt>
                  <c:pt idx="11">
                    <c:v>Dipendende 10</c:v>
                  </c:pt>
                  <c:pt idx="12">
                    <c:v>Dipendende 12</c:v>
                  </c:pt>
                  <c:pt idx="13">
                    <c:v>Dipendende 13</c:v>
                  </c:pt>
                  <c:pt idx="14">
                    <c:v>Dipendende 15</c:v>
                  </c:pt>
                  <c:pt idx="15">
                    <c:v>Dipendende 17</c:v>
                  </c:pt>
                  <c:pt idx="16">
                    <c:v>Dipendende 18</c:v>
                  </c:pt>
                  <c:pt idx="17">
                    <c:v>Dipendende 19</c:v>
                  </c:pt>
                  <c:pt idx="18">
                    <c:v>Dipendende 2</c:v>
                  </c:pt>
                  <c:pt idx="19">
                    <c:v>Dipendende 20</c:v>
                  </c:pt>
                  <c:pt idx="20">
                    <c:v>Dipendende 21</c:v>
                  </c:pt>
                  <c:pt idx="21">
                    <c:v>Dipendende 25</c:v>
                  </c:pt>
                  <c:pt idx="22">
                    <c:v>Dipendende 26</c:v>
                  </c:pt>
                  <c:pt idx="23">
                    <c:v>Dipendende 27</c:v>
                  </c:pt>
                  <c:pt idx="24">
                    <c:v>Dipendende 28</c:v>
                  </c:pt>
                  <c:pt idx="25">
                    <c:v>Dipendende 4</c:v>
                  </c:pt>
                  <c:pt idx="26">
                    <c:v>Dipendende 6</c:v>
                  </c:pt>
                  <c:pt idx="27">
                    <c:v>Dipendende 9</c:v>
                  </c:pt>
                </c:lvl>
                <c:lvl>
                  <c:pt idx="0">
                    <c:v>Amministrazione</c:v>
                  </c:pt>
                  <c:pt idx="5">
                    <c:v>Commerciale</c:v>
                  </c:pt>
                  <c:pt idx="8">
                    <c:v>Direzione</c:v>
                  </c:pt>
                  <c:pt idx="10">
                    <c:v>Produzione</c:v>
                  </c:pt>
                </c:lvl>
              </c:multiLvlStrCache>
            </c:multiLvlStrRef>
          </c:cat>
          <c:val>
            <c:numRef>
              <c:f>'per anzianità'!$R$5:$R$37</c:f>
              <c:numCache>
                <c:formatCode>General</c:formatCode>
                <c:ptCount val="28"/>
                <c:pt idx="9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1DDA-664C-B55E-7E060848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6923903"/>
        <c:axId val="676925535"/>
      </c:barChart>
      <c:catAx>
        <c:axId val="67692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925535"/>
        <c:crosses val="autoZero"/>
        <c:auto val="1"/>
        <c:lblAlgn val="ctr"/>
        <c:lblOffset val="100"/>
        <c:noMultiLvlLbl val="0"/>
      </c:catAx>
      <c:valAx>
        <c:axId val="6769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9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manager!Per anzianità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manager'!$B$3:$B$4</c:f>
              <c:strCache>
                <c:ptCount val="1"/>
                <c:pt idx="0">
                  <c:v>Dipendende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manager'!$B$5:$B$9</c:f>
              <c:numCache>
                <c:formatCode>General</c:formatCode>
                <c:ptCount val="4"/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8-3743-BF05-5F1FB9613921}"/>
            </c:ext>
          </c:extLst>
        </c:ser>
        <c:ser>
          <c:idx val="1"/>
          <c:order val="1"/>
          <c:tx>
            <c:strRef>
              <c:f>'per manager'!$C$3:$C$4</c:f>
              <c:strCache>
                <c:ptCount val="1"/>
                <c:pt idx="0">
                  <c:v>Dipendende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manager'!$C$5:$C$9</c:f>
              <c:numCache>
                <c:formatCode>General</c:formatCode>
                <c:ptCount val="4"/>
                <c:pt idx="3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478-3743-BF05-5F1FB9613921}"/>
            </c:ext>
          </c:extLst>
        </c:ser>
        <c:ser>
          <c:idx val="2"/>
          <c:order val="2"/>
          <c:tx>
            <c:strRef>
              <c:f>'per manager'!$D$3:$D$4</c:f>
              <c:strCache>
                <c:ptCount val="1"/>
                <c:pt idx="0">
                  <c:v>Dipendende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manager'!$D$5:$D$9</c:f>
              <c:numCache>
                <c:formatCode>General</c:formatCode>
                <c:ptCount val="4"/>
                <c:pt idx="2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478-3743-BF05-5F1FB9613921}"/>
            </c:ext>
          </c:extLst>
        </c:ser>
        <c:ser>
          <c:idx val="3"/>
          <c:order val="3"/>
          <c:tx>
            <c:strRef>
              <c:f>'per manager'!$E$3:$E$4</c:f>
              <c:strCache>
                <c:ptCount val="1"/>
                <c:pt idx="0">
                  <c:v>Dipendende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manager'!$E$5:$E$9</c:f>
              <c:numCache>
                <c:formatCode>General</c:formatCode>
                <c:ptCount val="4"/>
                <c:pt idx="3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478-3743-BF05-5F1FB9613921}"/>
            </c:ext>
          </c:extLst>
        </c:ser>
        <c:ser>
          <c:idx val="4"/>
          <c:order val="4"/>
          <c:tx>
            <c:strRef>
              <c:f>'per manager'!$F$3:$F$4</c:f>
              <c:strCache>
                <c:ptCount val="1"/>
                <c:pt idx="0">
                  <c:v>Dipendende 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manager'!$F$5:$F$9</c:f>
              <c:numCache>
                <c:formatCode>General</c:formatCode>
                <c:ptCount val="4"/>
                <c:pt idx="3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478-3743-BF05-5F1FB9613921}"/>
            </c:ext>
          </c:extLst>
        </c:ser>
        <c:ser>
          <c:idx val="5"/>
          <c:order val="5"/>
          <c:tx>
            <c:strRef>
              <c:f>'per manager'!$G$3:$G$4</c:f>
              <c:strCache>
                <c:ptCount val="1"/>
                <c:pt idx="0">
                  <c:v>Dipendende 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manager'!$G$5:$G$9</c:f>
              <c:numCache>
                <c:formatCode>General</c:formatCode>
                <c:ptCount val="4"/>
                <c:pt idx="0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478-3743-BF05-5F1FB9613921}"/>
            </c:ext>
          </c:extLst>
        </c:ser>
        <c:ser>
          <c:idx val="6"/>
          <c:order val="6"/>
          <c:tx>
            <c:strRef>
              <c:f>'per manager'!$H$3:$H$4</c:f>
              <c:strCache>
                <c:ptCount val="1"/>
                <c:pt idx="0">
                  <c:v>Dipendende 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manager'!$H$5:$H$9</c:f>
              <c:numCache>
                <c:formatCode>General</c:formatCode>
                <c:ptCount val="4"/>
                <c:pt idx="3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478-3743-BF05-5F1FB9613921}"/>
            </c:ext>
          </c:extLst>
        </c:ser>
        <c:ser>
          <c:idx val="7"/>
          <c:order val="7"/>
          <c:tx>
            <c:strRef>
              <c:f>'per manager'!$I$3:$I$4</c:f>
              <c:strCache>
                <c:ptCount val="1"/>
                <c:pt idx="0">
                  <c:v>Dipendende 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manager'!$I$5:$I$9</c:f>
              <c:numCache>
                <c:formatCode>General</c:formatCode>
                <c:ptCount val="4"/>
                <c:pt idx="0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478-3743-BF05-5F1FB9613921}"/>
            </c:ext>
          </c:extLst>
        </c:ser>
        <c:ser>
          <c:idx val="8"/>
          <c:order val="8"/>
          <c:tx>
            <c:strRef>
              <c:f>'per manager'!$J$3:$J$4</c:f>
              <c:strCache>
                <c:ptCount val="1"/>
                <c:pt idx="0">
                  <c:v>Dipendende 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manager'!$J$5:$J$9</c:f>
              <c:numCache>
                <c:formatCode>General</c:formatCode>
                <c:ptCount val="4"/>
                <c:pt idx="3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478-3743-BF05-5F1FB9613921}"/>
            </c:ext>
          </c:extLst>
        </c:ser>
        <c:ser>
          <c:idx val="9"/>
          <c:order val="9"/>
          <c:tx>
            <c:strRef>
              <c:f>'per manager'!$K$3:$K$4</c:f>
              <c:strCache>
                <c:ptCount val="1"/>
                <c:pt idx="0">
                  <c:v>Dipendende 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manager'!$K$5:$K$9</c:f>
              <c:numCache>
                <c:formatCode>General</c:formatCode>
                <c:ptCount val="4"/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478-3743-BF05-5F1FB9613921}"/>
            </c:ext>
          </c:extLst>
        </c:ser>
        <c:ser>
          <c:idx val="10"/>
          <c:order val="10"/>
          <c:tx>
            <c:strRef>
              <c:f>'per manager'!$L$3:$L$4</c:f>
              <c:strCache>
                <c:ptCount val="1"/>
                <c:pt idx="0">
                  <c:v>Dipendende 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manager'!$L$5:$L$9</c:f>
              <c:numCache>
                <c:formatCode>General</c:formatCode>
                <c:ptCount val="4"/>
                <c:pt idx="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478-3743-BF05-5F1FB9613921}"/>
            </c:ext>
          </c:extLst>
        </c:ser>
        <c:ser>
          <c:idx val="11"/>
          <c:order val="11"/>
          <c:tx>
            <c:strRef>
              <c:f>'per manager'!$M$3:$M$4</c:f>
              <c:strCache>
                <c:ptCount val="1"/>
                <c:pt idx="0">
                  <c:v>Dipendende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manager'!$M$5:$M$9</c:f>
              <c:numCache>
                <c:formatCode>General</c:formatCode>
                <c:ptCount val="4"/>
                <c:pt idx="3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478-3743-BF05-5F1FB9613921}"/>
            </c:ext>
          </c:extLst>
        </c:ser>
        <c:ser>
          <c:idx val="12"/>
          <c:order val="12"/>
          <c:tx>
            <c:strRef>
              <c:f>'per manager'!$N$3:$N$4</c:f>
              <c:strCache>
                <c:ptCount val="1"/>
                <c:pt idx="0">
                  <c:v>Dipendende 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manager'!$N$5:$N$9</c:f>
              <c:numCache>
                <c:formatCode>General</c:formatCode>
                <c:ptCount val="4"/>
                <c:pt idx="3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B478-3743-BF05-5F1FB9613921}"/>
            </c:ext>
          </c:extLst>
        </c:ser>
        <c:ser>
          <c:idx val="13"/>
          <c:order val="13"/>
          <c:tx>
            <c:strRef>
              <c:f>'per manager'!$O$3:$O$4</c:f>
              <c:strCache>
                <c:ptCount val="1"/>
                <c:pt idx="0">
                  <c:v>Dipendende 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manager'!$O$5:$O$9</c:f>
              <c:numCache>
                <c:formatCode>General</c:formatCode>
                <c:ptCount val="4"/>
                <c:pt idx="3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B478-3743-BF05-5F1FB9613921}"/>
            </c:ext>
          </c:extLst>
        </c:ser>
        <c:ser>
          <c:idx val="14"/>
          <c:order val="14"/>
          <c:tx>
            <c:strRef>
              <c:f>'per manager'!$P$3:$P$4</c:f>
              <c:strCache>
                <c:ptCount val="1"/>
                <c:pt idx="0">
                  <c:v>Dipendende 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manager'!$P$5:$P$9</c:f>
              <c:numCache>
                <c:formatCode>General</c:formatCode>
                <c:ptCount val="4"/>
                <c:pt idx="1">
                  <c:v>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B478-3743-BF05-5F1FB9613921}"/>
            </c:ext>
          </c:extLst>
        </c:ser>
        <c:ser>
          <c:idx val="15"/>
          <c:order val="15"/>
          <c:tx>
            <c:strRef>
              <c:f>'per manager'!$Q$3:$Q$4</c:f>
              <c:strCache>
                <c:ptCount val="1"/>
                <c:pt idx="0">
                  <c:v>Dipendende 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manager'!$Q$5:$Q$9</c:f>
              <c:numCache>
                <c:formatCode>General</c:formatCode>
                <c:ptCount val="4"/>
                <c:pt idx="1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B478-3743-BF05-5F1FB9613921}"/>
            </c:ext>
          </c:extLst>
        </c:ser>
        <c:ser>
          <c:idx val="16"/>
          <c:order val="16"/>
          <c:tx>
            <c:strRef>
              <c:f>'per manager'!$R$3:$R$4</c:f>
              <c:strCache>
                <c:ptCount val="1"/>
                <c:pt idx="0">
                  <c:v>Dipendende 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manager'!$R$5:$R$9</c:f>
              <c:numCache>
                <c:formatCode>General</c:formatCode>
                <c:ptCount val="4"/>
                <c:pt idx="0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B478-3743-BF05-5F1FB9613921}"/>
            </c:ext>
          </c:extLst>
        </c:ser>
        <c:ser>
          <c:idx val="17"/>
          <c:order val="17"/>
          <c:tx>
            <c:strRef>
              <c:f>'per manager'!$S$3:$S$4</c:f>
              <c:strCache>
                <c:ptCount val="1"/>
                <c:pt idx="0">
                  <c:v>Dipendende 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manager'!$S$5:$S$9</c:f>
              <c:numCache>
                <c:formatCode>General</c:formatCode>
                <c:ptCount val="4"/>
                <c:pt idx="3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B478-3743-BF05-5F1FB9613921}"/>
            </c:ext>
          </c:extLst>
        </c:ser>
        <c:ser>
          <c:idx val="18"/>
          <c:order val="18"/>
          <c:tx>
            <c:strRef>
              <c:f>'per manager'!$T$3:$T$4</c:f>
              <c:strCache>
                <c:ptCount val="1"/>
                <c:pt idx="0">
                  <c:v>Dipendende 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manager'!$T$5:$T$9</c:f>
              <c:numCache>
                <c:formatCode>General</c:formatCode>
                <c:ptCount val="4"/>
                <c:pt idx="3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B478-3743-BF05-5F1FB9613921}"/>
            </c:ext>
          </c:extLst>
        </c:ser>
        <c:ser>
          <c:idx val="19"/>
          <c:order val="19"/>
          <c:tx>
            <c:strRef>
              <c:f>'per manager'!$U$3:$U$4</c:f>
              <c:strCache>
                <c:ptCount val="1"/>
                <c:pt idx="0">
                  <c:v>Dipendende 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manager'!$U$5:$U$9</c:f>
              <c:numCache>
                <c:formatCode>General</c:formatCode>
                <c:ptCount val="4"/>
                <c:pt idx="3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B478-3743-BF05-5F1FB9613921}"/>
            </c:ext>
          </c:extLst>
        </c:ser>
        <c:ser>
          <c:idx val="20"/>
          <c:order val="20"/>
          <c:tx>
            <c:strRef>
              <c:f>'per manager'!$V$3:$V$4</c:f>
              <c:strCache>
                <c:ptCount val="1"/>
                <c:pt idx="0">
                  <c:v>Dipendende 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manager'!$V$5:$V$9</c:f>
              <c:numCache>
                <c:formatCode>General</c:formatCode>
                <c:ptCount val="4"/>
                <c:pt idx="3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478-3743-BF05-5F1FB9613921}"/>
            </c:ext>
          </c:extLst>
        </c:ser>
        <c:ser>
          <c:idx val="21"/>
          <c:order val="21"/>
          <c:tx>
            <c:strRef>
              <c:f>'per manager'!$W$3:$W$4</c:f>
              <c:strCache>
                <c:ptCount val="1"/>
                <c:pt idx="0">
                  <c:v>Dipendende 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manager'!$W$5:$W$9</c:f>
              <c:numCache>
                <c:formatCode>General</c:formatCode>
                <c:ptCount val="4"/>
                <c:pt idx="0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B478-3743-BF05-5F1FB9613921}"/>
            </c:ext>
          </c:extLst>
        </c:ser>
        <c:ser>
          <c:idx val="22"/>
          <c:order val="22"/>
          <c:tx>
            <c:strRef>
              <c:f>'per manager'!$X$3:$X$4</c:f>
              <c:strCache>
                <c:ptCount val="1"/>
                <c:pt idx="0">
                  <c:v>Dipendende 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manager'!$X$5:$X$9</c:f>
              <c:numCache>
                <c:formatCode>General</c:formatCode>
                <c:ptCount val="4"/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B478-3743-BF05-5F1FB9613921}"/>
            </c:ext>
          </c:extLst>
        </c:ser>
        <c:ser>
          <c:idx val="23"/>
          <c:order val="23"/>
          <c:tx>
            <c:strRef>
              <c:f>'per manager'!$Y$3:$Y$4</c:f>
              <c:strCache>
                <c:ptCount val="1"/>
                <c:pt idx="0">
                  <c:v>Dipendende 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manager'!$Y$5:$Y$9</c:f>
              <c:numCache>
                <c:formatCode>General</c:formatCode>
                <c:ptCount val="4"/>
                <c:pt idx="2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B478-3743-BF05-5F1FB9613921}"/>
            </c:ext>
          </c:extLst>
        </c:ser>
        <c:ser>
          <c:idx val="24"/>
          <c:order val="24"/>
          <c:tx>
            <c:strRef>
              <c:f>'per manager'!$Z$3:$Z$4</c:f>
              <c:strCache>
                <c:ptCount val="1"/>
                <c:pt idx="0">
                  <c:v>Dipendende 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manager'!$Z$5:$Z$9</c:f>
              <c:numCache>
                <c:formatCode>General</c:formatCode>
                <c:ptCount val="4"/>
                <c:pt idx="3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B478-3743-BF05-5F1FB9613921}"/>
            </c:ext>
          </c:extLst>
        </c:ser>
        <c:ser>
          <c:idx val="25"/>
          <c:order val="25"/>
          <c:tx>
            <c:strRef>
              <c:f>'per manager'!$AA$3:$AA$4</c:f>
              <c:strCache>
                <c:ptCount val="1"/>
                <c:pt idx="0">
                  <c:v>Dipendende 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manager'!$AA$5:$AA$9</c:f>
              <c:numCache>
                <c:formatCode>General</c:formatCode>
                <c:ptCount val="4"/>
                <c:pt idx="1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B478-3743-BF05-5F1FB9613921}"/>
            </c:ext>
          </c:extLst>
        </c:ser>
        <c:ser>
          <c:idx val="26"/>
          <c:order val="26"/>
          <c:tx>
            <c:strRef>
              <c:f>'per manager'!$AB$3:$AB$4</c:f>
              <c:strCache>
                <c:ptCount val="1"/>
                <c:pt idx="0">
                  <c:v>Dipendende 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manager'!$AB$5:$AB$9</c:f>
              <c:numCache>
                <c:formatCode>General</c:formatCode>
                <c:ptCount val="4"/>
                <c:pt idx="0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B478-3743-BF05-5F1FB9613921}"/>
            </c:ext>
          </c:extLst>
        </c:ser>
        <c:ser>
          <c:idx val="27"/>
          <c:order val="27"/>
          <c:tx>
            <c:strRef>
              <c:f>'per manager'!$AC$3:$AC$4</c:f>
              <c:strCache>
                <c:ptCount val="1"/>
                <c:pt idx="0">
                  <c:v>Dipendende 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manager'!$A$5:$A$9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manager'!$AC$5:$AC$9</c:f>
              <c:numCache>
                <c:formatCode>General</c:formatCode>
                <c:ptCount val="4"/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B478-3743-BF05-5F1FB961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8244399"/>
        <c:axId val="675399039"/>
      </c:barChart>
      <c:catAx>
        <c:axId val="6782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399039"/>
        <c:crosses val="autoZero"/>
        <c:auto val="1"/>
        <c:lblAlgn val="ctr"/>
        <c:lblOffset val="100"/>
        <c:noMultiLvlLbl val="0"/>
      </c:catAx>
      <c:valAx>
        <c:axId val="6753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2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settore!Per anzianità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settore</a:t>
            </a:r>
          </a:p>
        </c:rich>
      </c:tx>
      <c:layout>
        <c:manualLayout>
          <c:xMode val="edge"/>
          <c:yMode val="edge"/>
          <c:x val="2.663888888888890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2136627906976744"/>
              <c:y val="2.741489640078978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11952252334737228"/>
              <c:y val="-8.443228584342364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7.170264145760849E-2"/>
              <c:y val="-0.14420819754026215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1873798297015202E-2"/>
              <c:y val="0.15080048528677117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 settore'!$B$3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8.1873798297015202E-2"/>
                  <c:y val="0.15080048528677117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2136627906976744"/>
                  <c:y val="2.7414896400789781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2906976744186"/>
                      <c:h val="0.12537764350453173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7.170264145760849E-2"/>
                  <c:y val="-0.14420819754026215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1952252334737228"/>
                  <c:y val="-8.4432285843423646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 settore'!$A$4:$A$7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'per settore'!$B$4:$B$7</c:f>
              <c:numCache>
                <c:formatCode>General</c:formatCode>
                <c:ptCount val="4"/>
                <c:pt idx="0">
                  <c:v>7431</c:v>
                </c:pt>
                <c:pt idx="1">
                  <c:v>7627</c:v>
                </c:pt>
                <c:pt idx="2">
                  <c:v>6957</c:v>
                </c:pt>
                <c:pt idx="3">
                  <c:v>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E2-8A46-8337-67160EB5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34312024556252"/>
          <c:y val="6.0601851851851872E-2"/>
          <c:w val="0.63175065616797899"/>
          <c:h val="8.159776902887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[Progetto.xlsx]per stipendio!Per anzianità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Stipendio</a:t>
            </a:r>
          </a:p>
        </c:rich>
      </c:tx>
      <c:layout>
        <c:manualLayout>
          <c:xMode val="edge"/>
          <c:yMode val="edge"/>
          <c:x val="2.663888888888890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2136627906976744"/>
              <c:y val="2.741489640078978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11952252334737228"/>
              <c:y val="-8.443228584342364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7.170264145760849E-2"/>
              <c:y val="-0.14420819754026215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1873798297015202E-2"/>
              <c:y val="0.15080048528677117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1873798297015202E-2"/>
              <c:y val="0.15080048528677117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136627906976744"/>
              <c:y val="2.741489640078978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170264145760849E-2"/>
              <c:y val="-0.14420819754026215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952252334737228"/>
              <c:y val="-8.443228584342364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1873798297015202E-2"/>
              <c:y val="0.15080048528677117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136627906976744"/>
              <c:y val="2.741489640078978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02906976744186"/>
                  <c:h val="0.12537764350453173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170264145760849E-2"/>
              <c:y val="-0.14420819754026215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952252334737228"/>
              <c:y val="-8.443228584342364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stipendio'!$B$3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stipendio'!$A$4:$A$31</c:f>
              <c:strCache>
                <c:ptCount val="28"/>
                <c:pt idx="0">
                  <c:v>Dipendende 1</c:v>
                </c:pt>
                <c:pt idx="1">
                  <c:v>Dipendende 10</c:v>
                </c:pt>
                <c:pt idx="2">
                  <c:v>Dipendende 11</c:v>
                </c:pt>
                <c:pt idx="3">
                  <c:v>Dipendende 12</c:v>
                </c:pt>
                <c:pt idx="4">
                  <c:v>Dipendende 13</c:v>
                </c:pt>
                <c:pt idx="5">
                  <c:v>Dipendende 14</c:v>
                </c:pt>
                <c:pt idx="6">
                  <c:v>Dipendende 15</c:v>
                </c:pt>
                <c:pt idx="7">
                  <c:v>Dipendende 16</c:v>
                </c:pt>
                <c:pt idx="8">
                  <c:v>Dipendende 17</c:v>
                </c:pt>
                <c:pt idx="9">
                  <c:v>Dipendende 18</c:v>
                </c:pt>
                <c:pt idx="10">
                  <c:v>Dipendende 19</c:v>
                </c:pt>
                <c:pt idx="11">
                  <c:v>Dipendende 2</c:v>
                </c:pt>
                <c:pt idx="12">
                  <c:v>Dipendende 20</c:v>
                </c:pt>
                <c:pt idx="13">
                  <c:v>Dipendende 21</c:v>
                </c:pt>
                <c:pt idx="14">
                  <c:v>Dipendende 22</c:v>
                </c:pt>
                <c:pt idx="15">
                  <c:v>Dipendende 23</c:v>
                </c:pt>
                <c:pt idx="16">
                  <c:v>Dipendende 24</c:v>
                </c:pt>
                <c:pt idx="17">
                  <c:v>Dipendende 25</c:v>
                </c:pt>
                <c:pt idx="18">
                  <c:v>Dipendende 26</c:v>
                </c:pt>
                <c:pt idx="19">
                  <c:v>Dipendende 27</c:v>
                </c:pt>
                <c:pt idx="20">
                  <c:v>Dipendende 28</c:v>
                </c:pt>
                <c:pt idx="21">
                  <c:v>Dipendende 3</c:v>
                </c:pt>
                <c:pt idx="22">
                  <c:v>Dipendende 4</c:v>
                </c:pt>
                <c:pt idx="23">
                  <c:v>Dipendende 5</c:v>
                </c:pt>
                <c:pt idx="24">
                  <c:v>Dipendende 6</c:v>
                </c:pt>
                <c:pt idx="25">
                  <c:v>Dipendende 7</c:v>
                </c:pt>
                <c:pt idx="26">
                  <c:v>Dipendende 8</c:v>
                </c:pt>
                <c:pt idx="27">
                  <c:v>Dipendende 9</c:v>
                </c:pt>
              </c:strCache>
            </c:strRef>
          </c:cat>
          <c:val>
            <c:numRef>
              <c:f>'per stipendio'!$B$4:$B$31</c:f>
              <c:numCache>
                <c:formatCode>General</c:formatCode>
                <c:ptCount val="28"/>
                <c:pt idx="0">
                  <c:v>1676</c:v>
                </c:pt>
                <c:pt idx="1">
                  <c:v>1476</c:v>
                </c:pt>
                <c:pt idx="2">
                  <c:v>3277</c:v>
                </c:pt>
                <c:pt idx="3">
                  <c:v>1670</c:v>
                </c:pt>
                <c:pt idx="4">
                  <c:v>1340</c:v>
                </c:pt>
                <c:pt idx="5">
                  <c:v>1599</c:v>
                </c:pt>
                <c:pt idx="6">
                  <c:v>1414</c:v>
                </c:pt>
                <c:pt idx="7">
                  <c:v>1537</c:v>
                </c:pt>
                <c:pt idx="8">
                  <c:v>2152</c:v>
                </c:pt>
                <c:pt idx="9">
                  <c:v>1250</c:v>
                </c:pt>
                <c:pt idx="10">
                  <c:v>1370</c:v>
                </c:pt>
                <c:pt idx="11">
                  <c:v>1252</c:v>
                </c:pt>
                <c:pt idx="12">
                  <c:v>1310</c:v>
                </c:pt>
                <c:pt idx="13">
                  <c:v>1230</c:v>
                </c:pt>
                <c:pt idx="14">
                  <c:v>2768</c:v>
                </c:pt>
                <c:pt idx="15">
                  <c:v>2275</c:v>
                </c:pt>
                <c:pt idx="16">
                  <c:v>1365</c:v>
                </c:pt>
                <c:pt idx="17">
                  <c:v>1414</c:v>
                </c:pt>
                <c:pt idx="18">
                  <c:v>1414</c:v>
                </c:pt>
                <c:pt idx="19">
                  <c:v>1476</c:v>
                </c:pt>
                <c:pt idx="20">
                  <c:v>1270</c:v>
                </c:pt>
                <c:pt idx="21">
                  <c:v>1650</c:v>
                </c:pt>
                <c:pt idx="22">
                  <c:v>1250</c:v>
                </c:pt>
                <c:pt idx="23">
                  <c:v>3680</c:v>
                </c:pt>
                <c:pt idx="24">
                  <c:v>1623</c:v>
                </c:pt>
                <c:pt idx="25">
                  <c:v>2584</c:v>
                </c:pt>
                <c:pt idx="26">
                  <c:v>1280</c:v>
                </c:pt>
                <c:pt idx="2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3F-C44A-8A4A-05F0BAA0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2609311"/>
        <c:axId val="744100767"/>
      </c:barChart>
      <c:catAx>
        <c:axId val="752609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100767"/>
        <c:auto val="1"/>
        <c:lblAlgn val="ctr"/>
        <c:lblOffset val="100"/>
        <c:noMultiLvlLbl val="0"/>
      </c:catAx>
      <c:valAx>
        <c:axId val="7441007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260931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165100</xdr:rowOff>
    </xdr:from>
    <xdr:to>
      <xdr:col>15</xdr:col>
      <xdr:colOff>63500</xdr:colOff>
      <xdr:row>5</xdr:row>
      <xdr:rowOff>165100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9448800" y="1651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745066</xdr:colOff>
      <xdr:row>3</xdr:row>
      <xdr:rowOff>63500</xdr:rowOff>
    </xdr:from>
    <xdr:to>
      <xdr:col>11</xdr:col>
      <xdr:colOff>355600</xdr:colOff>
      <xdr:row>25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3A76D-0EDD-C04A-9838-CF717C81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0FF84FF-D9CF-C44D-9221-C6E4A3E34BF4}"/>
            </a:ext>
          </a:extLst>
        </xdr:cNvPr>
        <xdr:cNvSpPr txBox="1"/>
      </xdr:nvSpPr>
      <xdr:spPr>
        <a:xfrm>
          <a:off x="673100" y="0"/>
          <a:ext cx="1346200" cy="38100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DD99B41F-FFCC-CC41-8D53-43E71DB69EAE}"/>
            </a:ext>
          </a:extLst>
        </xdr:cNvPr>
        <xdr:cNvSpPr/>
      </xdr:nvSpPr>
      <xdr:spPr>
        <a:xfrm rot="16200000" flipH="1">
          <a:off x="1579565" y="3684586"/>
          <a:ext cx="381000" cy="8604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81A31CD9-1C3F-1E4D-9DCC-1283BA8F5D60}"/>
            </a:ext>
          </a:extLst>
        </xdr:cNvPr>
        <xdr:cNvSpPr txBox="1"/>
      </xdr:nvSpPr>
      <xdr:spPr>
        <a:xfrm>
          <a:off x="2038350" y="3562350"/>
          <a:ext cx="20034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0" i="0" u="none" strike="noStrike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 b="0">
            <a:solidFill>
              <a:schemeClr val="tx1"/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875B986-07D8-DC4B-BB7F-0280AAEA632D}"/>
            </a:ext>
          </a:extLst>
        </xdr:cNvPr>
        <xdr:cNvSpPr txBox="1"/>
      </xdr:nvSpPr>
      <xdr:spPr>
        <a:xfrm>
          <a:off x="2019300" y="190500"/>
          <a:ext cx="679449" cy="9525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0" i="0" u="none" strike="noStrike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0" i="0" u="none" strike="noStrike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0" i="0" u="none" strike="noStrike" baseline="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0" i="0" u="none" strike="noStrike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0" i="0" u="none" strike="noStrike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0" i="0" u="none" strike="noStrike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 b="0">
              <a:solidFill>
                <a:schemeClr val="tx1"/>
              </a:solidFill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6612A14C-FE67-B14D-958E-712CD19D452A}"/>
            </a:ext>
          </a:extLst>
        </xdr:cNvPr>
        <xdr:cNvSpPr/>
      </xdr:nvSpPr>
      <xdr:spPr>
        <a:xfrm rot="16200000">
          <a:off x="1042987" y="344488"/>
          <a:ext cx="504825" cy="615950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65EBB0B-A816-A64E-B4ED-1A767A3B343C}"/>
            </a:ext>
          </a:extLst>
        </xdr:cNvPr>
        <xdr:cNvSpPr txBox="1"/>
      </xdr:nvSpPr>
      <xdr:spPr>
        <a:xfrm>
          <a:off x="6731000" y="190500"/>
          <a:ext cx="33655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23581</xdr:colOff>
      <xdr:row>0</xdr:row>
      <xdr:rowOff>126282</xdr:rowOff>
    </xdr:from>
    <xdr:to>
      <xdr:col>4</xdr:col>
      <xdr:colOff>258305</xdr:colOff>
      <xdr:row>25</xdr:row>
      <xdr:rowOff>130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gnome">
              <a:extLst>
                <a:ext uri="{FF2B5EF4-FFF2-40B4-BE49-F238E27FC236}">
                  <a16:creationId xmlns:a16="http://schemas.microsoft.com/office/drawing/2014/main" id="{437E7B6A-F7C0-A447-AAE0-2CFB02EF0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81" y="126282"/>
              <a:ext cx="4834183" cy="5022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9422</xdr:rowOff>
    </xdr:from>
    <xdr:to>
      <xdr:col>4</xdr:col>
      <xdr:colOff>218966</xdr:colOff>
      <xdr:row>40</xdr:row>
      <xdr:rowOff>11779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t_assunzione">
              <a:extLst>
                <a:ext uri="{FF2B5EF4-FFF2-40B4-BE49-F238E27FC236}">
                  <a16:creationId xmlns:a16="http://schemas.microsoft.com/office/drawing/2014/main" id="{51DCF643-5D42-3C4C-AA83-109F87EA4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t_assunzio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75908"/>
              <a:ext cx="4818425" cy="2473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381000</xdr:colOff>
      <xdr:row>25</xdr:row>
      <xdr:rowOff>93131</xdr:rowOff>
    </xdr:from>
    <xdr:to>
      <xdr:col>11</xdr:col>
      <xdr:colOff>465666</xdr:colOff>
      <xdr:row>59</xdr:row>
      <xdr:rowOff>20820</xdr:rowOff>
    </xdr:to>
    <xdr:graphicFrame macro="">
      <xdr:nvGraphicFramePr>
        <xdr:cNvPr id="4" name="per manager">
          <a:extLst>
            <a:ext uri="{FF2B5EF4-FFF2-40B4-BE49-F238E27FC236}">
              <a16:creationId xmlns:a16="http://schemas.microsoft.com/office/drawing/2014/main" id="{8E0CF5D1-3CB4-1641-AAB7-641561AA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524933</xdr:colOff>
      <xdr:row>25</xdr:row>
      <xdr:rowOff>84666</xdr:rowOff>
    </xdr:from>
    <xdr:to>
      <xdr:col>17</xdr:col>
      <xdr:colOff>711200</xdr:colOff>
      <xdr:row>59</xdr:row>
      <xdr:rowOff>83279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F4C66E9-48A0-5145-8AC8-D6D24123F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43051</xdr:colOff>
      <xdr:row>42</xdr:row>
      <xdr:rowOff>37394</xdr:rowOff>
    </xdr:from>
    <xdr:to>
      <xdr:col>4</xdr:col>
      <xdr:colOff>212384</xdr:colOff>
      <xdr:row>52</xdr:row>
      <xdr:rowOff>46578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ettore">
              <a:extLst>
                <a:ext uri="{FF2B5EF4-FFF2-40B4-BE49-F238E27FC236}">
                  <a16:creationId xmlns:a16="http://schemas.microsoft.com/office/drawing/2014/main" id="{42B67D28-9CEB-224F-9BA2-2CB3401A8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1" y="8687124"/>
              <a:ext cx="4768792" cy="2068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300569</xdr:colOff>
      <xdr:row>0</xdr:row>
      <xdr:rowOff>191710</xdr:rowOff>
    </xdr:from>
    <xdr:to>
      <xdr:col>17</xdr:col>
      <xdr:colOff>660400</xdr:colOff>
      <xdr:row>24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5A1AFC9-12C6-ED47-A05A-756ADCFDD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745067</xdr:colOff>
      <xdr:row>0</xdr:row>
      <xdr:rowOff>187376</xdr:rowOff>
    </xdr:from>
    <xdr:to>
      <xdr:col>31</xdr:col>
      <xdr:colOff>76201</xdr:colOff>
      <xdr:row>59</xdr:row>
      <xdr:rowOff>166557</xdr:rowOff>
    </xdr:to>
    <xdr:graphicFrame macro="">
      <xdr:nvGraphicFramePr>
        <xdr:cNvPr id="12" name="per anzianità">
          <a:extLst>
            <a:ext uri="{FF2B5EF4-FFF2-40B4-BE49-F238E27FC236}">
              <a16:creationId xmlns:a16="http://schemas.microsoft.com/office/drawing/2014/main" id="{B5BA9CF5-2376-584D-BC3E-CA463380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6</xdr:row>
      <xdr:rowOff>0</xdr:rowOff>
    </xdr:from>
    <xdr:to>
      <xdr:col>18</xdr:col>
      <xdr:colOff>1079500</xdr:colOff>
      <xdr:row>25</xdr:row>
      <xdr:rowOff>25400</xdr:rowOff>
    </xdr:to>
    <xdr:graphicFrame macro="">
      <xdr:nvGraphicFramePr>
        <xdr:cNvPr id="2" name="per data">
          <a:extLst>
            <a:ext uri="{FF2B5EF4-FFF2-40B4-BE49-F238E27FC236}">
              <a16:creationId xmlns:a16="http://schemas.microsoft.com/office/drawing/2014/main" id="{8F93B8B3-8332-D740-B352-3B11EC9B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482600</xdr:colOff>
      <xdr:row>5</xdr:row>
      <xdr:rowOff>76200</xdr:rowOff>
    </xdr:from>
    <xdr:to>
      <xdr:col>24</xdr:col>
      <xdr:colOff>127000</xdr:colOff>
      <xdr:row>19</xdr:row>
      <xdr:rowOff>152400</xdr:rowOff>
    </xdr:to>
    <xdr:graphicFrame macro="">
      <xdr:nvGraphicFramePr>
        <xdr:cNvPr id="3" name="per anzianità">
          <a:extLst>
            <a:ext uri="{FF2B5EF4-FFF2-40B4-BE49-F238E27FC236}">
              <a16:creationId xmlns:a16="http://schemas.microsoft.com/office/drawing/2014/main" id="{CCF33473-85C2-D844-A833-97D616A6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12</xdr:row>
      <xdr:rowOff>152400</xdr:rowOff>
    </xdr:from>
    <xdr:to>
      <xdr:col>9</xdr:col>
      <xdr:colOff>254000</xdr:colOff>
      <xdr:row>33</xdr:row>
      <xdr:rowOff>88900</xdr:rowOff>
    </xdr:to>
    <xdr:graphicFrame macro="">
      <xdr:nvGraphicFramePr>
        <xdr:cNvPr id="3" name="per manager">
          <a:extLst>
            <a:ext uri="{FF2B5EF4-FFF2-40B4-BE49-F238E27FC236}">
              <a16:creationId xmlns:a16="http://schemas.microsoft.com/office/drawing/2014/main" id="{E12822D5-8FA2-BC4A-BB30-BE0789CC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745066</xdr:colOff>
      <xdr:row>3</xdr:row>
      <xdr:rowOff>63500</xdr:rowOff>
    </xdr:from>
    <xdr:to>
      <xdr:col>11</xdr:col>
      <xdr:colOff>355600</xdr:colOff>
      <xdr:row>25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6903B6-A629-B340-A1AC-282975A4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383061111112" createdVersion="6" refreshedVersion="6" minRefreshableVersion="3" recordCount="28" xr:uid="{89AC303D-4EE4-E54F-AAB6-00EA427A130E}">
  <cacheSource type="worksheet">
    <worksheetSource ref="A1:G29" sheet="anagrafica_aziendale"/>
  </cacheSource>
  <cacheFields count="9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  <fieldGroup par="8" base="2">
        <rangePr groupBy="months" startDate="1987-04-05T00:00:00" endDate="2020-09-13T00:00:00"/>
        <groupItems count="14">
          <s v="&lt;05/04/8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3/09/20"/>
        </groupItems>
      </fieldGroup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 count="24">
        <n v="1676"/>
        <n v="1252"/>
        <n v="1650"/>
        <n v="1250"/>
        <n v="3680"/>
        <n v="1623"/>
        <n v="2584"/>
        <n v="1280"/>
        <n v="1750"/>
        <n v="1476"/>
        <n v="3277"/>
        <n v="1670"/>
        <n v="1340"/>
        <n v="1599"/>
        <n v="1414"/>
        <n v="1537"/>
        <n v="2152"/>
        <n v="1370"/>
        <n v="1310"/>
        <n v="1230"/>
        <n v="2768"/>
        <n v="2275"/>
        <n v="1365"/>
        <n v="1270"/>
      </sharedItems>
    </cacheField>
    <cacheField name="Età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 count="17">
        <n v="8"/>
        <n v="3"/>
        <n v="14"/>
        <n v="2"/>
        <n v="35"/>
        <n v="12"/>
        <n v="11"/>
        <n v="5"/>
        <n v="26"/>
        <n v="9"/>
        <n v="32"/>
        <n v="23"/>
        <n v="22"/>
        <n v="6"/>
        <n v="20"/>
        <n v="4"/>
        <n v="15"/>
      </sharedItems>
    </cacheField>
    <cacheField name="Trimestri" numFmtId="0" databaseField="0">
      <fieldGroup base="2">
        <rangePr groupBy="quarters" startDate="1987-04-05T00:00:00" endDate="2020-09-13T00:00:00"/>
        <groupItems count="6">
          <s v="&lt;05/04/87"/>
          <s v="Trim1"/>
          <s v="Trim2"/>
          <s v="Trim3"/>
          <s v="Trim4"/>
          <s v="&gt;13/09/20"/>
        </groupItems>
      </fieldGroup>
    </cacheField>
    <cacheField name="Anni" numFmtId="0" databaseField="0">
      <fieldGroup base="2">
        <rangePr groupBy="years" startDate="1987-04-05T00:00:00" endDate="2020-09-13T00:00:00"/>
        <groupItems count="36">
          <s v="&lt;05/04/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3/09/20"/>
        </groupItems>
      </fieldGroup>
    </cacheField>
  </cacheFields>
  <extLst>
    <ext xmlns:x14="http://schemas.microsoft.com/office/spreadsheetml/2009/9/main" uri="{725AE2AE-9491-48be-B2B4-4EB974FC3084}">
      <x14:pivotCacheDefinition pivotCacheId="6764204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1985-05-04T00:00:00"/>
    <x v="0"/>
    <x v="0"/>
    <x v="0"/>
    <n v="37"/>
    <x v="0"/>
  </r>
  <r>
    <x v="1"/>
    <d v="1997-12-12T00:00:00"/>
    <x v="1"/>
    <x v="0"/>
    <x v="1"/>
    <n v="24"/>
    <x v="1"/>
  </r>
  <r>
    <x v="2"/>
    <d v="1983-12-24T00:00:00"/>
    <x v="2"/>
    <x v="1"/>
    <x v="2"/>
    <n v="38"/>
    <x v="2"/>
  </r>
  <r>
    <x v="3"/>
    <d v="1990-02-02T00:00:00"/>
    <x v="3"/>
    <x v="0"/>
    <x v="3"/>
    <n v="32"/>
    <x v="3"/>
  </r>
  <r>
    <x v="4"/>
    <d v="1956-06-05T00:00:00"/>
    <x v="4"/>
    <x v="2"/>
    <x v="4"/>
    <n v="66"/>
    <x v="4"/>
  </r>
  <r>
    <x v="5"/>
    <d v="1985-01-06T00:00:00"/>
    <x v="5"/>
    <x v="0"/>
    <x v="5"/>
    <n v="37"/>
    <x v="5"/>
  </r>
  <r>
    <x v="6"/>
    <d v="1992-02-23T00:00:00"/>
    <x v="6"/>
    <x v="3"/>
    <x v="6"/>
    <n v="30"/>
    <x v="6"/>
  </r>
  <r>
    <x v="7"/>
    <d v="1994-03-06T00:00:00"/>
    <x v="7"/>
    <x v="1"/>
    <x v="7"/>
    <n v="28"/>
    <x v="7"/>
  </r>
  <r>
    <x v="8"/>
    <d v="1960-10-18T00:00:00"/>
    <x v="8"/>
    <x v="0"/>
    <x v="8"/>
    <n v="62"/>
    <x v="8"/>
  </r>
  <r>
    <x v="9"/>
    <d v="1989-12-26T00:00:00"/>
    <x v="9"/>
    <x v="0"/>
    <x v="9"/>
    <n v="32"/>
    <x v="9"/>
  </r>
  <r>
    <x v="10"/>
    <d v="1969-03-02T00:00:00"/>
    <x v="10"/>
    <x v="2"/>
    <x v="10"/>
    <n v="53"/>
    <x v="10"/>
  </r>
  <r>
    <x v="11"/>
    <d v="1967-04-21T00:00:00"/>
    <x v="11"/>
    <x v="0"/>
    <x v="11"/>
    <n v="55"/>
    <x v="11"/>
  </r>
  <r>
    <x v="12"/>
    <d v="1990-01-21T00:00:00"/>
    <x v="12"/>
    <x v="0"/>
    <x v="12"/>
    <n v="32"/>
    <x v="7"/>
  </r>
  <r>
    <x v="13"/>
    <d v="1976-11-25T00:00:00"/>
    <x v="13"/>
    <x v="1"/>
    <x v="13"/>
    <n v="45"/>
    <x v="12"/>
  </r>
  <r>
    <x v="14"/>
    <d v="1995-08-19T00:00:00"/>
    <x v="14"/>
    <x v="0"/>
    <x v="14"/>
    <n v="27"/>
    <x v="13"/>
  </r>
  <r>
    <x v="15"/>
    <d v="1986-11-20T00:00:00"/>
    <x v="6"/>
    <x v="1"/>
    <x v="15"/>
    <n v="35"/>
    <x v="6"/>
  </r>
  <r>
    <x v="16"/>
    <d v="1979-09-08T00:00:00"/>
    <x v="15"/>
    <x v="0"/>
    <x v="16"/>
    <n v="43"/>
    <x v="14"/>
  </r>
  <r>
    <x v="17"/>
    <d v="1994-04-07T00:00:00"/>
    <x v="3"/>
    <x v="0"/>
    <x v="3"/>
    <n v="28"/>
    <x v="3"/>
  </r>
  <r>
    <x v="18"/>
    <d v="1992-02-20T00:00:00"/>
    <x v="16"/>
    <x v="0"/>
    <x v="17"/>
    <n v="30"/>
    <x v="7"/>
  </r>
  <r>
    <x v="19"/>
    <d v="1990-05-03T00:00:00"/>
    <x v="17"/>
    <x v="0"/>
    <x v="18"/>
    <n v="32"/>
    <x v="15"/>
  </r>
  <r>
    <x v="20"/>
    <d v="2000-01-15T00:00:00"/>
    <x v="18"/>
    <x v="0"/>
    <x v="19"/>
    <n v="22"/>
    <x v="3"/>
  </r>
  <r>
    <x v="21"/>
    <d v="1983-04-09T00:00:00"/>
    <x v="2"/>
    <x v="3"/>
    <x v="20"/>
    <n v="39"/>
    <x v="2"/>
  </r>
  <r>
    <x v="22"/>
    <d v="1984-06-29T00:00:00"/>
    <x v="19"/>
    <x v="3"/>
    <x v="21"/>
    <n v="38"/>
    <x v="16"/>
  </r>
  <r>
    <x v="23"/>
    <d v="1994-01-28T00:00:00"/>
    <x v="20"/>
    <x v="1"/>
    <x v="22"/>
    <n v="28"/>
    <x v="7"/>
  </r>
  <r>
    <x v="24"/>
    <d v="1986-01-06T00:00:00"/>
    <x v="9"/>
    <x v="0"/>
    <x v="14"/>
    <n v="36"/>
    <x v="9"/>
  </r>
  <r>
    <x v="25"/>
    <d v="1993-03-05T00:00:00"/>
    <x v="21"/>
    <x v="0"/>
    <x v="14"/>
    <n v="29"/>
    <x v="0"/>
  </r>
  <r>
    <x v="26"/>
    <d v="1988-08-04T00:00:00"/>
    <x v="22"/>
    <x v="0"/>
    <x v="9"/>
    <n v="34"/>
    <x v="6"/>
  </r>
  <r>
    <x v="27"/>
    <d v="1995-08-24T00:00:00"/>
    <x v="23"/>
    <x v="0"/>
    <x v="23"/>
    <n v="27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FD5E4-75BD-654E-9055-43C7533DE567}" name="Per data" cacheId="13" applyNumberFormats="0" applyBorderFormats="0" applyFontFormats="0" applyPatternFormats="0" applyAlignmentFormats="0" applyWidthHeightFormats="1" dataCaption="Valori" updatedVersion="6" minRefreshableVersion="3" showDrill="0" useAutoFormatting="1" itemPrintTitles="1" createdVersion="6" indent="0" outline="1" outlineData="1" multipleFieldFilters="0" chartFormat="6" fieldListSortAscending="1">
  <location ref="A3:F22" firstHeaderRow="1" firstDataRow="2" firstDataCol="1"/>
  <pivotFields count="9">
    <pivotField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dataField="1" numFmtId="164" showAll="0">
      <items count="25">
        <item x="19"/>
        <item x="3"/>
        <item x="1"/>
        <item x="23"/>
        <item x="7"/>
        <item x="18"/>
        <item x="12"/>
        <item x="22"/>
        <item x="17"/>
        <item x="14"/>
        <item x="9"/>
        <item x="15"/>
        <item x="13"/>
        <item x="5"/>
        <item x="2"/>
        <item x="11"/>
        <item x="0"/>
        <item x="8"/>
        <item x="16"/>
        <item x="21"/>
        <item x="6"/>
        <item x="20"/>
        <item x="10"/>
        <item x="4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2">
    <field x="8"/>
    <field x="2"/>
  </rowFields>
  <rowItems count="18">
    <i>
      <x v="1"/>
    </i>
    <i>
      <x v="4"/>
    </i>
    <i>
      <x v="10"/>
    </i>
    <i>
      <x v="13"/>
    </i>
    <i>
      <x v="14"/>
    </i>
    <i>
      <x v="16"/>
    </i>
    <i>
      <x v="21"/>
    </i>
    <i>
      <x v="22"/>
    </i>
    <i>
      <x v="24"/>
    </i>
    <i>
      <x v="25"/>
    </i>
    <i>
      <x v="27"/>
    </i>
    <i>
      <x v="28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ma di Stipendio" fld="4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 data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7A6FD-DCAF-1445-B644-1A3C01E86E79}" name="Per anzianità" cacheId="13" applyNumberFormats="0" applyBorderFormats="0" applyFontFormats="0" applyPatternFormats="0" applyAlignmentFormats="0" applyWidthHeightFormats="1" dataCaption="Valori" updatedVersion="6" minRefreshableVersion="3" showDrill="0" useAutoFormatting="1" itemPrintTitles="1" createdVersion="6" indent="0" outline="1" outlineData="1" multipleFieldFilters="0" chartFormat="15" fieldListSortAscending="1">
  <location ref="A3:S37" firstHeaderRow="1" firstDataRow="2" firstDataCol="1"/>
  <pivotFields count="9"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164" showAll="0"/>
    <pivotField showAll="0"/>
    <pivotField axis="axisCol" showAll="0">
      <items count="18">
        <item x="3"/>
        <item x="1"/>
        <item x="15"/>
        <item x="7"/>
        <item x="13"/>
        <item x="0"/>
        <item x="9"/>
        <item x="6"/>
        <item x="5"/>
        <item x="2"/>
        <item x="16"/>
        <item x="14"/>
        <item x="12"/>
        <item x="11"/>
        <item x="8"/>
        <item x="10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2">
    <field x="3"/>
    <field x="0"/>
  </rowFields>
  <rowItems count="33">
    <i>
      <x/>
    </i>
    <i r="1">
      <x v="5"/>
    </i>
    <i r="1">
      <x v="7"/>
    </i>
    <i r="1">
      <x v="16"/>
    </i>
    <i r="1">
      <x v="21"/>
    </i>
    <i r="1">
      <x v="26"/>
    </i>
    <i>
      <x v="1"/>
    </i>
    <i r="1">
      <x v="14"/>
    </i>
    <i r="1">
      <x v="15"/>
    </i>
    <i r="1">
      <x v="25"/>
    </i>
    <i>
      <x v="2"/>
    </i>
    <i r="1">
      <x v="2"/>
    </i>
    <i r="1">
      <x v="23"/>
    </i>
    <i>
      <x v="3"/>
    </i>
    <i r="1"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7"/>
    </i>
    <i t="grand">
      <x/>
    </i>
  </rowItems>
  <colFields count="1">
    <field x="6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omma di Stipendio" fld="4" baseField="0" baseItem="0"/>
  </dataFields>
  <chartFormats count="10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1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1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3" count="1" selected="0">
            <x v="0"/>
          </reference>
        </references>
      </pivotArea>
    </chartFormat>
    <chartFormat chart="1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3" count="1" selected="0">
            <x v="0"/>
          </reference>
        </references>
      </pivotArea>
    </chartFormat>
    <chartFormat chart="14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3" count="1" selected="0">
            <x v="0"/>
          </reference>
        </references>
      </pivotArea>
    </chartFormat>
    <chartFormat chart="1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1"/>
          </reference>
        </references>
      </pivotArea>
    </chartFormat>
    <chartFormat chart="14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1"/>
          </reference>
        </references>
      </pivotArea>
    </chartFormat>
    <chartFormat chart="14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3" count="1" selected="0">
            <x v="1"/>
          </reference>
        </references>
      </pivotArea>
    </chartFormat>
    <chartFormat chart="14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4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3" count="1" selected="0">
            <x v="2"/>
          </reference>
        </references>
      </pivotArea>
    </chartFormat>
    <chartFormat chart="1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4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14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14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14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14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3"/>
          </reference>
        </references>
      </pivotArea>
    </chartFormat>
    <chartFormat chart="14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3"/>
          </reference>
        </references>
      </pivotArea>
    </chartFormat>
    <chartFormat chart="14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3"/>
          </reference>
        </references>
      </pivotArea>
    </chartFormat>
    <chartFormat chart="14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3"/>
          </reference>
        </references>
      </pivotArea>
    </chartFormat>
    <chartFormat chart="14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3"/>
          </reference>
        </references>
      </pivotArea>
    </chartFormat>
    <chartFormat chart="14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3"/>
          </reference>
        </references>
      </pivotArea>
    </chartFormat>
    <chartFormat chart="14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3" count="1" selected="0">
            <x v="3"/>
          </reference>
        </references>
      </pivotArea>
    </chartFormat>
    <chartFormat chart="14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3" count="1" selected="0">
            <x v="3"/>
          </reference>
        </references>
      </pivotArea>
    </chartFormat>
    <chartFormat chart="14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3" count="1" selected="0">
            <x v="3"/>
          </reference>
        </references>
      </pivotArea>
    </chartFormat>
    <chartFormat chart="14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3" count="1" selected="0">
            <x v="3"/>
          </reference>
        </references>
      </pivotArea>
    </chartFormat>
    <chartFormat chart="14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3" count="1" selected="0">
            <x v="3"/>
          </reference>
        </references>
      </pivotArea>
    </chartFormat>
    <chartFormat chart="14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14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3" count="1" selected="0">
            <x v="0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3" count="1" selected="0">
            <x v="1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3" count="1" selected="0">
            <x v="2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3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3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3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3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3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3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3" count="1" selected="0">
            <x v="3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3" count="1" selected="0">
            <x v="3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3" count="1" selected="0">
            <x v="3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3" count="1" selected="0">
            <x v="3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3" count="1" selected="0">
            <x v="3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14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4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4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4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4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4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4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4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4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4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4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4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4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CDE6E-9DD5-F848-90C1-B95E633E78C3}" name="Per anzianità" cacheId="13" applyNumberFormats="0" applyBorderFormats="0" applyFontFormats="0" applyPatternFormats="0" applyAlignmentFormats="0" applyWidthHeightFormats="1" dataCaption="Valori" updatedVersion="6" minRefreshableVersion="3" showDrill="0" useAutoFormatting="1" itemPrintTitles="1" createdVersion="6" indent="0" outline="1" outlineData="1" multipleFieldFilters="0" chartFormat="13">
  <location ref="A3:AD9" firstHeaderRow="1" firstDataRow="2" firstDataCol="1"/>
  <pivotFields count="9">
    <pivotField axis="axisCol" showAll="0" sortType="ascending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omma di Stipendio" fld="4" baseField="0" baseItem="0"/>
  </dataFields>
  <chartFormats count="7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CDC19-BDD6-B244-BF2C-2C0B47CF1AD6}" name="Per anzianità" cacheId="13" applyNumberFormats="0" applyBorderFormats="0" applyFontFormats="0" applyPatternFormats="0" applyAlignmentFormats="0" applyWidthHeightFormats="1" dataCaption="Valori" updatedVersion="6" minRefreshableVersion="3" showDrill="0" useAutoFormatting="1" rowGrandTotals="0" colGrandTotals="0" itemPrintTitles="1" createdVersion="6" indent="0" outline="1" outlineData="1" multipleFieldFilters="0" chartFormat="14">
  <location ref="A3:B7" firstHeaderRow="1" firstDataRow="1" firstDataCol="1"/>
  <pivotFields count="9">
    <pivotField showAll="0" sortType="ascending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</pivotField>
    <pivotField numFmtId="14"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4">
        <item x="1"/>
        <item x="3"/>
        <item x="2"/>
        <item x="0"/>
      </items>
    </pivotField>
    <pivotField dataField="1" numFmtId="164" showAll="0" defaultSubtota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ma di Stipendio" fld="4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A398F-9952-914C-8C00-B2B5C86938C1}" name="Per anzianità" cacheId="13" applyNumberFormats="0" applyBorderFormats="0" applyFontFormats="0" applyPatternFormats="0" applyAlignmentFormats="0" applyWidthHeightFormats="1" dataCaption="Valori" updatedVersion="6" minRefreshableVersion="3" showDrill="0" useAutoFormatting="1" rowGrandTotals="0" colGrandTotals="0" itemPrintTitles="1" createdVersion="6" indent="0" outline="1" outlineData="1" multipleFieldFilters="0" chartFormat="19">
  <location ref="A3:B31" firstHeaderRow="1" firstDataRow="1" firstDataCol="1"/>
  <pivotFields count="9">
    <pivotField axis="axisRow" showAll="0" sortType="ascending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</pivotField>
    <pivotField numFmtId="14"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4">
        <item x="1"/>
        <item x="3"/>
        <item x="2"/>
        <item x="0"/>
      </items>
    </pivotField>
    <pivotField dataField="1" numFmtId="164" showAll="0" defaultSubtota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dataFields count="1">
    <dataField name="Somma di Stipendio" fld="4" baseField="0" baseItem="0"/>
  </dataFields>
  <chartFormats count="117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8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8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8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8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8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8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8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8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8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8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8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8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7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7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7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7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7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7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7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7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D5578A3-7EDE-D14D-B066-E1C4A5574DC7}" sourceName="Cognome">
  <pivotTables>
    <pivotTable tabId="10" name="Per data"/>
    <pivotTable tabId="11" name="Per anzianità"/>
    <pivotTable tabId="12" name="Per anzianità"/>
    <pivotTable tabId="13" name="Per anzianità"/>
    <pivotTable tabId="14" name="Per anzianità"/>
  </pivotTables>
  <data>
    <tabular pivotCacheId="676420493" sortOrder="descending">
      <items count="28">
        <i x="8" s="1"/>
        <i x="7" s="1"/>
        <i x="6" s="1"/>
        <i x="5" s="1"/>
        <i x="4" s="1"/>
        <i x="3" s="1"/>
        <i x="2" s="1"/>
        <i x="27" s="1"/>
        <i x="26" s="1"/>
        <i x="25" s="1"/>
        <i x="24" s="1"/>
        <i x="23" s="1"/>
        <i x="22" s="1"/>
        <i x="21" s="1"/>
        <i x="20" s="1"/>
        <i x="19" s="1"/>
        <i x="1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4953DD1A-600D-D64E-ADDA-24482640BF26}" sourceName="Settore">
  <pivotTables>
    <pivotTable tabId="10" name="Per data"/>
    <pivotTable tabId="11" name="Per anzianità"/>
    <pivotTable tabId="12" name="Per anzianità"/>
    <pivotTable tabId="13" name="Per anzianità"/>
    <pivotTable tabId="14" name="Per anzianità"/>
  </pivotTables>
  <data>
    <tabular pivotCacheId="676420493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t_assunzione" xr10:uid="{01342E36-0435-C54E-AB2E-93927D0FFBA2}" sourceName="Dt_assunzione">
  <pivotTables>
    <pivotTable tabId="10" name="Per data"/>
    <pivotTable tabId="11" name="Per anzianità"/>
    <pivotTable tabId="12" name="Per anzianità"/>
    <pivotTable tabId="13" name="Per anzianità"/>
    <pivotTable tabId="14" name="Per anzianità"/>
  </pivotTables>
  <data>
    <tabular pivotCacheId="676420493">
      <items count="14">
        <i x="1" s="1"/>
        <i x="2" s="1"/>
        <i x="4" s="1"/>
        <i x="5" s="1"/>
        <i x="6" s="1"/>
        <i x="9" s="1"/>
        <i x="10" s="1"/>
        <i x="3" s="1" nd="1"/>
        <i x="7" s="1" nd="1"/>
        <i x="8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FA4381EC-A772-DE4C-955A-5E00FA446C67}" cache="FiltroDati_Cognome" caption="ID manager" rowHeight="230716"/>
  <slicer name="Settore" xr10:uid="{CC900756-338A-A04F-AAD4-EF9937F1AF81}" cache="FiltroDati_Settore" caption="Settore" rowHeight="230716"/>
  <slicer name="Dt_assunzione" xr10:uid="{0EC2F2F3-6C99-E54D-A267-42A1924CDFC3}" cache="FiltroDati_Dt_assunzione" caption="Data_assunzione" rowHeight="230716"/>
</slicers>
</file>

<file path=xl/theme/theme1.xml><?xml version="1.0" encoding="utf-8"?>
<a:theme xmlns:a="http://schemas.openxmlformats.org/drawingml/2006/main" name="Badge">
  <a:themeElements>
    <a:clrScheme name="Astr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ColWidth="9.1640625" defaultRowHeight="15"/>
  <cols>
    <col min="1" max="1" width="14.5" style="1" customWidth="1"/>
    <col min="2" max="2" width="10.6640625" style="1" customWidth="1"/>
    <col min="3" max="3" width="14" style="1" customWidth="1"/>
    <col min="4" max="4" width="16.6640625" style="1" customWidth="1"/>
    <col min="5" max="5" width="14" style="1" customWidth="1"/>
    <col min="6" max="6" width="5.83203125" style="1" customWidth="1"/>
    <col min="7" max="7" width="10.83203125" style="1" customWidth="1"/>
    <col min="8" max="16384" width="9.1640625" style="1"/>
  </cols>
  <sheetData>
    <row r="1" spans="1:7" s="14" customFormat="1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</row>
    <row r="2" spans="1:7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ca="1">INT(DATEDIF(B2,TODAY(),"y"))</f>
        <v>37</v>
      </c>
      <c r="G2" s="13">
        <f t="shared" ref="G2:G29" ca="1" si="0">DATEDIF(C2,TODAY(),"y")</f>
        <v>8</v>
      </c>
    </row>
    <row r="3" spans="1:7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13">
        <f t="shared" ref="F3:F29" ca="1" si="1">INT(DATEDIF(B3,TODAY(),"y"))</f>
        <v>24</v>
      </c>
      <c r="G3" s="9">
        <f t="shared" ca="1" si="0"/>
        <v>3</v>
      </c>
    </row>
    <row r="4" spans="1:7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13">
        <f t="shared" ca="1" si="1"/>
        <v>38</v>
      </c>
      <c r="G4" s="2">
        <f t="shared" ca="1" si="0"/>
        <v>14</v>
      </c>
    </row>
    <row r="5" spans="1:7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13">
        <f t="shared" ca="1" si="1"/>
        <v>32</v>
      </c>
      <c r="G5" s="2">
        <f t="shared" ca="1" si="0"/>
        <v>2</v>
      </c>
    </row>
    <row r="6" spans="1:7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13">
        <f t="shared" ca="1" si="1"/>
        <v>66</v>
      </c>
      <c r="G6" s="2">
        <f t="shared" ca="1" si="0"/>
        <v>35</v>
      </c>
    </row>
    <row r="7" spans="1:7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13">
        <f t="shared" ca="1" si="1"/>
        <v>37</v>
      </c>
      <c r="G7" s="2">
        <f t="shared" ca="1" si="0"/>
        <v>12</v>
      </c>
    </row>
    <row r="8" spans="1:7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13">
        <f t="shared" ca="1" si="1"/>
        <v>30</v>
      </c>
      <c r="G8" s="2">
        <f t="shared" ca="1" si="0"/>
        <v>11</v>
      </c>
    </row>
    <row r="9" spans="1:7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13">
        <f t="shared" ca="1" si="1"/>
        <v>28</v>
      </c>
      <c r="G9" s="2">
        <f t="shared" ca="1" si="0"/>
        <v>5</v>
      </c>
    </row>
    <row r="10" spans="1:7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13">
        <f t="shared" ca="1" si="1"/>
        <v>62</v>
      </c>
      <c r="G10" s="2">
        <f t="shared" ca="1" si="0"/>
        <v>26</v>
      </c>
    </row>
    <row r="11" spans="1:7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13">
        <f t="shared" ca="1" si="1"/>
        <v>32</v>
      </c>
      <c r="G11" s="2">
        <f t="shared" ca="1" si="0"/>
        <v>9</v>
      </c>
    </row>
    <row r="12" spans="1:7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13">
        <f t="shared" ca="1" si="1"/>
        <v>53</v>
      </c>
      <c r="G12" s="2">
        <f t="shared" ca="1" si="0"/>
        <v>32</v>
      </c>
    </row>
    <row r="13" spans="1:7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13">
        <f t="shared" ca="1" si="1"/>
        <v>55</v>
      </c>
      <c r="G13" s="2">
        <f t="shared" ca="1" si="0"/>
        <v>23</v>
      </c>
    </row>
    <row r="14" spans="1:7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13">
        <f t="shared" ca="1" si="1"/>
        <v>32</v>
      </c>
      <c r="G14" s="9">
        <f t="shared" ca="1" si="0"/>
        <v>5</v>
      </c>
    </row>
    <row r="15" spans="1:7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13">
        <f t="shared" ca="1" si="1"/>
        <v>45</v>
      </c>
      <c r="G15" s="2">
        <f t="shared" ca="1" si="0"/>
        <v>22</v>
      </c>
    </row>
    <row r="16" spans="1:7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13">
        <f t="shared" ca="1" si="1"/>
        <v>27</v>
      </c>
      <c r="G16" s="2">
        <f t="shared" ca="1" si="0"/>
        <v>6</v>
      </c>
    </row>
    <row r="17" spans="1:7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13">
        <f t="shared" ca="1" si="1"/>
        <v>35</v>
      </c>
      <c r="G17" s="2">
        <f t="shared" ca="1" si="0"/>
        <v>11</v>
      </c>
    </row>
    <row r="18" spans="1:7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13">
        <f t="shared" ca="1" si="1"/>
        <v>43</v>
      </c>
      <c r="G18" s="2">
        <f t="shared" ca="1" si="0"/>
        <v>20</v>
      </c>
    </row>
    <row r="19" spans="1:7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13">
        <f t="shared" ca="1" si="1"/>
        <v>28</v>
      </c>
      <c r="G19" s="2">
        <f t="shared" ca="1" si="0"/>
        <v>2</v>
      </c>
    </row>
    <row r="20" spans="1:7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13">
        <f t="shared" ca="1" si="1"/>
        <v>30</v>
      </c>
      <c r="G20" s="2">
        <f t="shared" ca="1" si="0"/>
        <v>5</v>
      </c>
    </row>
    <row r="21" spans="1:7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13">
        <f t="shared" ca="1" si="1"/>
        <v>32</v>
      </c>
      <c r="G21" s="9">
        <f t="shared" ca="1" si="0"/>
        <v>4</v>
      </c>
    </row>
    <row r="22" spans="1:7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13">
        <f t="shared" ca="1" si="1"/>
        <v>22</v>
      </c>
      <c r="G22" s="2">
        <f t="shared" ca="1" si="0"/>
        <v>2</v>
      </c>
    </row>
    <row r="23" spans="1:7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13">
        <f t="shared" ca="1" si="1"/>
        <v>39</v>
      </c>
      <c r="G23" s="2">
        <f t="shared" ca="1" si="0"/>
        <v>14</v>
      </c>
    </row>
    <row r="24" spans="1:7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13">
        <f t="shared" ca="1" si="1"/>
        <v>38</v>
      </c>
      <c r="G24" s="2">
        <f t="shared" ca="1" si="0"/>
        <v>15</v>
      </c>
    </row>
    <row r="25" spans="1:7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13">
        <f t="shared" ca="1" si="1"/>
        <v>28</v>
      </c>
      <c r="G25" s="2">
        <f t="shared" ca="1" si="0"/>
        <v>5</v>
      </c>
    </row>
    <row r="26" spans="1:7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13">
        <f t="shared" ca="1" si="1"/>
        <v>36</v>
      </c>
      <c r="G26" s="2">
        <f t="shared" ca="1" si="0"/>
        <v>9</v>
      </c>
    </row>
    <row r="27" spans="1:7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13">
        <f t="shared" ca="1" si="1"/>
        <v>29</v>
      </c>
      <c r="G27" s="2">
        <f t="shared" ca="1" si="0"/>
        <v>8</v>
      </c>
    </row>
    <row r="28" spans="1:7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13">
        <f t="shared" ca="1" si="1"/>
        <v>34</v>
      </c>
      <c r="G28" s="2">
        <f t="shared" ca="1" si="0"/>
        <v>11</v>
      </c>
    </row>
    <row r="29" spans="1:7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13">
        <f t="shared" ca="1" si="1"/>
        <v>27</v>
      </c>
      <c r="G29" s="9">
        <f t="shared" ca="1" si="0"/>
        <v>4</v>
      </c>
    </row>
  </sheetData>
  <sortState ref="A2:G29">
    <sortCondition ref="A5:A29"/>
  </sortState>
  <phoneticPr fontId="4" type="noConversion"/>
  <conditionalFormatting sqref="G1:G29">
    <cfRule type="cellIs" dxfId="1" priority="1" operator="lessThan">
      <formula>5</formula>
    </cfRule>
    <cfRule type="expression" dxfId="0" priority="2">
      <formula>"$G$1:$G$29&lt;5"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3806-C4A5-6B40-9FFA-6EF5E6E629C1}">
  <dimension ref="A3:B31"/>
  <sheetViews>
    <sheetView zoomScale="75" workbookViewId="0">
      <selection activeCell="F13" sqref="F13"/>
    </sheetView>
  </sheetViews>
  <sheetFormatPr baseColWidth="10" defaultRowHeight="15"/>
  <cols>
    <col min="1" max="1" width="17.33203125" bestFit="1" customWidth="1"/>
    <col min="2" max="2" width="18.83203125" bestFit="1" customWidth="1"/>
    <col min="3" max="12" width="13.6640625" bestFit="1" customWidth="1"/>
    <col min="13" max="13" width="12.6640625" bestFit="1" customWidth="1"/>
    <col min="14" max="22" width="13.6640625" bestFit="1" customWidth="1"/>
    <col min="23" max="29" width="12.6640625" bestFit="1" customWidth="1"/>
    <col min="30" max="34" width="19.33203125" customWidth="1"/>
    <col min="35" max="35" width="21.83203125" customWidth="1"/>
    <col min="36" max="36" width="22.33203125" customWidth="1"/>
  </cols>
  <sheetData>
    <row r="3" spans="1:2">
      <c r="A3" s="39" t="s">
        <v>72</v>
      </c>
      <c r="B3" t="s">
        <v>69</v>
      </c>
    </row>
    <row r="4" spans="1:2">
      <c r="A4" s="40" t="s">
        <v>11</v>
      </c>
      <c r="B4" s="38">
        <v>1676</v>
      </c>
    </row>
    <row r="5" spans="1:2">
      <c r="A5" s="40" t="s">
        <v>20</v>
      </c>
      <c r="B5" s="38">
        <v>1476</v>
      </c>
    </row>
    <row r="6" spans="1:2">
      <c r="A6" s="40" t="s">
        <v>21</v>
      </c>
      <c r="B6" s="38">
        <v>3277</v>
      </c>
    </row>
    <row r="7" spans="1:2">
      <c r="A7" s="40" t="s">
        <v>22</v>
      </c>
      <c r="B7" s="38">
        <v>1670</v>
      </c>
    </row>
    <row r="8" spans="1:2">
      <c r="A8" s="40" t="s">
        <v>23</v>
      </c>
      <c r="B8" s="38">
        <v>1340</v>
      </c>
    </row>
    <row r="9" spans="1:2">
      <c r="A9" s="40" t="s">
        <v>24</v>
      </c>
      <c r="B9" s="38">
        <v>1599</v>
      </c>
    </row>
    <row r="10" spans="1:2">
      <c r="A10" s="40" t="s">
        <v>25</v>
      </c>
      <c r="B10" s="38">
        <v>1414</v>
      </c>
    </row>
    <row r="11" spans="1:2">
      <c r="A11" s="40" t="s">
        <v>26</v>
      </c>
      <c r="B11" s="38">
        <v>1537</v>
      </c>
    </row>
    <row r="12" spans="1:2">
      <c r="A12" s="40" t="s">
        <v>27</v>
      </c>
      <c r="B12" s="38">
        <v>2152</v>
      </c>
    </row>
    <row r="13" spans="1:2">
      <c r="A13" s="40" t="s">
        <v>28</v>
      </c>
      <c r="B13" s="38">
        <v>1250</v>
      </c>
    </row>
    <row r="14" spans="1:2">
      <c r="A14" s="40" t="s">
        <v>29</v>
      </c>
      <c r="B14" s="38">
        <v>1370</v>
      </c>
    </row>
    <row r="15" spans="1:2">
      <c r="A15" s="40" t="s">
        <v>12</v>
      </c>
      <c r="B15" s="38">
        <v>1252</v>
      </c>
    </row>
    <row r="16" spans="1:2">
      <c r="A16" s="40" t="s">
        <v>30</v>
      </c>
      <c r="B16" s="38">
        <v>1310</v>
      </c>
    </row>
    <row r="17" spans="1:2">
      <c r="A17" s="40" t="s">
        <v>31</v>
      </c>
      <c r="B17" s="38">
        <v>1230</v>
      </c>
    </row>
    <row r="18" spans="1:2">
      <c r="A18" s="40" t="s">
        <v>32</v>
      </c>
      <c r="B18" s="38">
        <v>2768</v>
      </c>
    </row>
    <row r="19" spans="1:2">
      <c r="A19" s="40" t="s">
        <v>33</v>
      </c>
      <c r="B19" s="38">
        <v>2275</v>
      </c>
    </row>
    <row r="20" spans="1:2">
      <c r="A20" s="40" t="s">
        <v>34</v>
      </c>
      <c r="B20" s="38">
        <v>1365</v>
      </c>
    </row>
    <row r="21" spans="1:2">
      <c r="A21" s="40" t="s">
        <v>35</v>
      </c>
      <c r="B21" s="38">
        <v>1414</v>
      </c>
    </row>
    <row r="22" spans="1:2">
      <c r="A22" s="40" t="s">
        <v>36</v>
      </c>
      <c r="B22" s="38">
        <v>1414</v>
      </c>
    </row>
    <row r="23" spans="1:2">
      <c r="A23" s="40" t="s">
        <v>37</v>
      </c>
      <c r="B23" s="38">
        <v>1476</v>
      </c>
    </row>
    <row r="24" spans="1:2">
      <c r="A24" s="40" t="s">
        <v>38</v>
      </c>
      <c r="B24" s="38">
        <v>1270</v>
      </c>
    </row>
    <row r="25" spans="1:2">
      <c r="A25" s="40" t="s">
        <v>13</v>
      </c>
      <c r="B25" s="38">
        <v>1650</v>
      </c>
    </row>
    <row r="26" spans="1:2">
      <c r="A26" s="40" t="s">
        <v>14</v>
      </c>
      <c r="B26" s="38">
        <v>1250</v>
      </c>
    </row>
    <row r="27" spans="1:2">
      <c r="A27" s="40" t="s">
        <v>15</v>
      </c>
      <c r="B27" s="38">
        <v>3680</v>
      </c>
    </row>
    <row r="28" spans="1:2">
      <c r="A28" s="40" t="s">
        <v>16</v>
      </c>
      <c r="B28" s="38">
        <v>1623</v>
      </c>
    </row>
    <row r="29" spans="1:2">
      <c r="A29" s="40" t="s">
        <v>17</v>
      </c>
      <c r="B29" s="38">
        <v>2584</v>
      </c>
    </row>
    <row r="30" spans="1:2">
      <c r="A30" s="40" t="s">
        <v>18</v>
      </c>
      <c r="B30" s="38">
        <v>1280</v>
      </c>
    </row>
    <row r="31" spans="1:2">
      <c r="A31" s="40" t="s">
        <v>19</v>
      </c>
      <c r="B31" s="38">
        <v>1750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6334-5E1E-8C4F-95FB-F30F57960A85}">
  <dimension ref="B2:G20"/>
  <sheetViews>
    <sheetView workbookViewId="0">
      <selection activeCell="C17" sqref="C17"/>
    </sheetView>
  </sheetViews>
  <sheetFormatPr baseColWidth="10" defaultColWidth="8.83203125" defaultRowHeight="15"/>
  <cols>
    <col min="2" max="2" width="32.1640625" customWidth="1"/>
    <col min="3" max="3" width="17.5" customWidth="1"/>
    <col min="6" max="6" width="28" style="16" customWidth="1"/>
    <col min="7" max="7" width="21" customWidth="1"/>
  </cols>
  <sheetData>
    <row r="2" spans="2:7" ht="16" thickBot="1">
      <c r="B2" s="22"/>
      <c r="F2" s="37" t="s">
        <v>55</v>
      </c>
      <c r="G2" s="37"/>
    </row>
    <row r="3" spans="2:7">
      <c r="F3" s="20">
        <v>43831</v>
      </c>
      <c r="G3" s="19" t="s">
        <v>54</v>
      </c>
    </row>
    <row r="4" spans="2:7">
      <c r="B4" s="18" t="s">
        <v>53</v>
      </c>
      <c r="F4" s="20">
        <v>43836</v>
      </c>
      <c r="G4" s="19" t="s">
        <v>52</v>
      </c>
    </row>
    <row r="5" spans="2:7">
      <c r="B5" s="21">
        <v>43941</v>
      </c>
      <c r="F5" s="20">
        <v>43934</v>
      </c>
      <c r="G5" s="19" t="s">
        <v>51</v>
      </c>
    </row>
    <row r="6" spans="2:7">
      <c r="F6" s="20">
        <v>43946</v>
      </c>
      <c r="G6" s="19" t="s">
        <v>50</v>
      </c>
    </row>
    <row r="7" spans="2:7">
      <c r="B7" s="18" t="s">
        <v>49</v>
      </c>
      <c r="C7" s="18" t="s">
        <v>48</v>
      </c>
      <c r="F7" s="20">
        <v>43952</v>
      </c>
      <c r="G7" s="19" t="s">
        <v>47</v>
      </c>
    </row>
    <row r="8" spans="2:7">
      <c r="B8" s="21">
        <v>44196</v>
      </c>
      <c r="C8" s="17">
        <f>INT(_xlfn.ISOWEEKNUM(B8))</f>
        <v>53</v>
      </c>
      <c r="F8" s="20">
        <v>43984</v>
      </c>
      <c r="G8" s="19" t="s">
        <v>46</v>
      </c>
    </row>
    <row r="9" spans="2:7">
      <c r="F9" s="20">
        <v>44058</v>
      </c>
      <c r="G9" s="19" t="s">
        <v>45</v>
      </c>
    </row>
    <row r="10" spans="2:7">
      <c r="B10" s="18" t="s">
        <v>44</v>
      </c>
      <c r="F10" s="20">
        <v>44190</v>
      </c>
      <c r="G10" s="19" t="s">
        <v>43</v>
      </c>
    </row>
    <row r="11" spans="2:7">
      <c r="B11" s="17">
        <f>INT(DATEDIF(B5,B8,"D"))</f>
        <v>255</v>
      </c>
      <c r="F11" s="20">
        <v>44191</v>
      </c>
      <c r="G11" s="19" t="s">
        <v>42</v>
      </c>
    </row>
    <row r="13" spans="2:7">
      <c r="B13" s="18" t="s">
        <v>41</v>
      </c>
    </row>
    <row r="14" spans="2:7">
      <c r="B14" s="24">
        <f>DATEDIF(B5,B8,"M")</f>
        <v>8</v>
      </c>
    </row>
    <row r="16" spans="2:7">
      <c r="B16" s="18" t="s">
        <v>40</v>
      </c>
    </row>
    <row r="17" spans="2:2">
      <c r="B17" s="17">
        <f>NETWORKDAYS(B5,B8,F3:F11)</f>
        <v>181</v>
      </c>
    </row>
    <row r="19" spans="2:2">
      <c r="B19" s="18" t="s">
        <v>39</v>
      </c>
    </row>
    <row r="20" spans="2:2">
      <c r="B20" s="43">
        <f>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4EF4-3E1F-7945-9229-E7E18761DB90}">
  <sheetPr>
    <tabColor rgb="FFFF0000"/>
  </sheetPr>
  <dimension ref="B1:D12"/>
  <sheetViews>
    <sheetView showGridLines="0" showRowColHeaders="0" zoomScale="86" workbookViewId="0">
      <selection activeCell="G16" sqref="G16"/>
    </sheetView>
  </sheetViews>
  <sheetFormatPr baseColWidth="10" defaultColWidth="8.83203125" defaultRowHeight="15"/>
  <cols>
    <col min="2" max="2" width="10.6640625" customWidth="1"/>
    <col min="3" max="3" width="4" customWidth="1"/>
    <col min="4" max="4" width="72.83203125" customWidth="1"/>
  </cols>
  <sheetData>
    <row r="1" spans="2:4" ht="16" thickBot="1"/>
    <row r="2" spans="2:4" ht="16" thickBot="1">
      <c r="B2" s="23">
        <v>47848</v>
      </c>
    </row>
    <row r="12" spans="2:4" ht="205">
      <c r="D12" s="42" t="str">
        <f ca="1">_xlfn.CONCAT("Mancano ")&amp;DATEDIF(TODAY(),B2,"Y")&amp;" anni "&amp;DATEDIF(TODAY(),B2,"ym")&amp;" mesi e "&amp;DATEDIF(TODAY(),B2,"yd")&amp;" giorni!"</f>
        <v>Mancano 8 anni 2 mesi e 71 giorni!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1E2C-8D9D-5149-9E01-90F2FA5FF1CE}">
  <dimension ref="B2:J23"/>
  <sheetViews>
    <sheetView workbookViewId="0">
      <selection activeCell="I15" sqref="I15"/>
    </sheetView>
  </sheetViews>
  <sheetFormatPr baseColWidth="10" defaultColWidth="8.83203125" defaultRowHeight="15"/>
  <cols>
    <col min="2" max="2" width="10.1640625" customWidth="1"/>
    <col min="3" max="6" width="16.83203125" customWidth="1"/>
    <col min="7" max="7" width="3" customWidth="1"/>
    <col min="8" max="8" width="9.1640625" customWidth="1"/>
  </cols>
  <sheetData>
    <row r="2" spans="2:8">
      <c r="C2" s="32" t="s">
        <v>68</v>
      </c>
      <c r="D2" s="32" t="s">
        <v>67</v>
      </c>
      <c r="E2" s="32" t="s">
        <v>68</v>
      </c>
      <c r="F2" s="32" t="s">
        <v>67</v>
      </c>
      <c r="H2" t="s">
        <v>56</v>
      </c>
    </row>
    <row r="3" spans="2:8">
      <c r="B3" s="30" t="s">
        <v>66</v>
      </c>
      <c r="C3" s="31">
        <v>0.3888888888888889</v>
      </c>
      <c r="D3" s="31">
        <v>0.54166666666666663</v>
      </c>
      <c r="E3" s="31">
        <v>0.58333333333333337</v>
      </c>
      <c r="F3" s="31">
        <v>0.75</v>
      </c>
      <c r="H3" s="31">
        <f>D3-C3+F3-E3</f>
        <v>0.31944444444444431</v>
      </c>
    </row>
    <row r="4" spans="2:8">
      <c r="B4" s="30" t="s">
        <v>65</v>
      </c>
      <c r="C4" s="31">
        <v>0.33333333333333331</v>
      </c>
      <c r="D4" s="31">
        <v>0.58333333333333337</v>
      </c>
      <c r="E4" s="25"/>
      <c r="F4" s="25"/>
      <c r="H4" s="31">
        <f t="shared" ref="H4:H8" si="0">D4-C4+F4-E4</f>
        <v>0.25000000000000006</v>
      </c>
    </row>
    <row r="5" spans="2:8">
      <c r="B5" s="30" t="s">
        <v>64</v>
      </c>
      <c r="C5" s="31">
        <v>0.38194444444444442</v>
      </c>
      <c r="D5" s="31">
        <v>0.54166666666666663</v>
      </c>
      <c r="E5" s="31">
        <v>0.58333333333333337</v>
      </c>
      <c r="F5" s="31">
        <v>0.75694444444444453</v>
      </c>
      <c r="H5" s="31">
        <f t="shared" si="0"/>
        <v>0.33333333333333337</v>
      </c>
    </row>
    <row r="6" spans="2:8">
      <c r="B6" s="30" t="s">
        <v>63</v>
      </c>
      <c r="C6" s="31">
        <v>0.36805555555555558</v>
      </c>
      <c r="D6" s="31">
        <v>0.54861111111111105</v>
      </c>
      <c r="E6" s="31">
        <v>0.58333333333333337</v>
      </c>
      <c r="F6" s="31">
        <v>0.74305555555555547</v>
      </c>
      <c r="H6" s="31">
        <f t="shared" si="0"/>
        <v>0.34027777777777757</v>
      </c>
    </row>
    <row r="7" spans="2:8">
      <c r="B7" s="30" t="s">
        <v>62</v>
      </c>
      <c r="C7" s="31">
        <v>0.38194444444444442</v>
      </c>
      <c r="D7" s="31">
        <v>0.54513888888888895</v>
      </c>
      <c r="E7" s="31">
        <v>0.58333333333333337</v>
      </c>
      <c r="F7" s="31">
        <v>0.75347222222222221</v>
      </c>
      <c r="H7" s="31">
        <f t="shared" si="0"/>
        <v>0.33333333333333337</v>
      </c>
    </row>
    <row r="8" spans="2:8">
      <c r="B8" s="30" t="s">
        <v>61</v>
      </c>
      <c r="C8" s="31">
        <v>0.39583333333333331</v>
      </c>
      <c r="D8" s="31">
        <v>0.54166666666666663</v>
      </c>
      <c r="E8" s="25"/>
      <c r="F8" s="25"/>
      <c r="H8" s="31">
        <f t="shared" si="0"/>
        <v>0.14583333333333331</v>
      </c>
    </row>
    <row r="9" spans="2:8">
      <c r="B9" s="30" t="s">
        <v>60</v>
      </c>
      <c r="C9" s="25"/>
      <c r="D9" s="25"/>
      <c r="E9" s="25"/>
      <c r="F9" s="25"/>
      <c r="H9" s="31"/>
    </row>
    <row r="11" spans="2:8">
      <c r="F11" s="26" t="s">
        <v>59</v>
      </c>
      <c r="H11" s="33">
        <f>SUM(H3:H8)</f>
        <v>1.7222222222222221</v>
      </c>
    </row>
    <row r="12" spans="2:8">
      <c r="H12" s="29">
        <f>H11*24</f>
        <v>41.333333333333329</v>
      </c>
    </row>
    <row r="13" spans="2:8">
      <c r="F13" s="29"/>
      <c r="H13" s="29"/>
    </row>
    <row r="14" spans="2:8">
      <c r="E14" s="28" t="s">
        <v>58</v>
      </c>
      <c r="F14" s="27">
        <v>17.5</v>
      </c>
      <c r="H14" s="34">
        <f>F14*36</f>
        <v>630</v>
      </c>
    </row>
    <row r="15" spans="2:8">
      <c r="E15" s="28" t="s">
        <v>57</v>
      </c>
      <c r="F15" s="27">
        <v>19</v>
      </c>
      <c r="H15" s="34">
        <f>IF($H$12&gt;36,($H$12-36)*F15,"")</f>
        <v>101.33333333333324</v>
      </c>
    </row>
    <row r="18" spans="6:10">
      <c r="F18" s="26" t="s">
        <v>56</v>
      </c>
      <c r="H18" s="34">
        <f>SUM(H14,H15)</f>
        <v>731.33333333333326</v>
      </c>
    </row>
    <row r="23" spans="6:10">
      <c r="J23" s="3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A13F-9D64-6447-AA0F-DDB192F8FBE1}">
  <dimension ref="B1"/>
  <sheetViews>
    <sheetView showGridLines="0" showRowColHeaders="0" tabSelected="1" topLeftCell="G24" zoomScale="37" zoomScaleNormal="75" workbookViewId="0">
      <selection activeCell="C56" sqref="C56"/>
    </sheetView>
  </sheetViews>
  <sheetFormatPr baseColWidth="10" defaultRowHeight="15"/>
  <cols>
    <col min="1" max="1" width="16.6640625" bestFit="1" customWidth="1"/>
    <col min="2" max="2" width="19.5" customWidth="1"/>
    <col min="3" max="3" width="15.83203125" customWidth="1"/>
    <col min="4" max="4" width="8.6640625" bestFit="1" customWidth="1"/>
    <col min="5" max="5" width="10" bestFit="1" customWidth="1"/>
    <col min="6" max="6" width="15.83203125" bestFit="1" customWidth="1"/>
    <col min="7" max="7" width="22.5" bestFit="1" customWidth="1"/>
    <col min="8" max="8" width="16.6640625" bestFit="1" customWidth="1"/>
    <col min="9" max="9" width="22.5" bestFit="1" customWidth="1"/>
    <col min="10" max="10" width="21.83203125" bestFit="1" customWidth="1"/>
    <col min="11" max="11" width="27.6640625" bestFit="1" customWidth="1"/>
  </cols>
  <sheetData>
    <row r="1" spans="2:2">
      <c r="B1" s="36"/>
    </row>
  </sheetData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5BCA-4421-2E47-9B4A-4341786892A8}">
  <dimension ref="A3:F22"/>
  <sheetViews>
    <sheetView zoomScale="87" workbookViewId="0">
      <selection activeCell="J4" sqref="J4"/>
    </sheetView>
  </sheetViews>
  <sheetFormatPr baseColWidth="10" defaultRowHeight="15"/>
  <cols>
    <col min="1" max="1" width="20.33203125" bestFit="1" customWidth="1"/>
    <col min="2" max="2" width="22.83203125" bestFit="1" customWidth="1"/>
    <col min="3" max="3" width="14" bestFit="1" customWidth="1"/>
    <col min="4" max="4" width="10.33203125" bestFit="1" customWidth="1"/>
    <col min="5" max="5" width="11.83203125" bestFit="1" customWidth="1"/>
    <col min="6" max="6" width="19.1640625" bestFit="1" customWidth="1"/>
    <col min="7" max="7" width="22.5" customWidth="1"/>
    <col min="8" max="8" width="16.6640625" customWidth="1"/>
    <col min="9" max="9" width="22.5" customWidth="1"/>
    <col min="10" max="10" width="21.83203125" customWidth="1"/>
    <col min="11" max="11" width="27.6640625" customWidth="1"/>
    <col min="12" max="18" width="5.1640625" customWidth="1"/>
    <col min="19" max="19" width="15.83203125" customWidth="1"/>
    <col min="20" max="34" width="19.33203125" customWidth="1"/>
    <col min="35" max="35" width="21.83203125" customWidth="1"/>
    <col min="36" max="36" width="22.33203125" customWidth="1"/>
  </cols>
  <sheetData>
    <row r="3" spans="1:6">
      <c r="A3" s="39" t="s">
        <v>69</v>
      </c>
      <c r="B3" s="39" t="s">
        <v>70</v>
      </c>
    </row>
    <row r="4" spans="1:6">
      <c r="A4" s="39" t="s">
        <v>72</v>
      </c>
      <c r="B4" t="s">
        <v>0</v>
      </c>
      <c r="C4" t="s">
        <v>10</v>
      </c>
      <c r="D4" t="s">
        <v>1</v>
      </c>
      <c r="E4" t="s">
        <v>2</v>
      </c>
      <c r="F4" t="s">
        <v>71</v>
      </c>
    </row>
    <row r="5" spans="1:6">
      <c r="A5" s="40" t="s">
        <v>73</v>
      </c>
      <c r="B5" s="38"/>
      <c r="C5" s="38"/>
      <c r="D5" s="38">
        <v>3680</v>
      </c>
      <c r="E5" s="38"/>
      <c r="F5" s="38">
        <v>3680</v>
      </c>
    </row>
    <row r="6" spans="1:6">
      <c r="A6" s="40" t="s">
        <v>74</v>
      </c>
      <c r="B6" s="38"/>
      <c r="C6" s="38"/>
      <c r="D6" s="38">
        <v>3277</v>
      </c>
      <c r="E6" s="38"/>
      <c r="F6" s="38">
        <v>3277</v>
      </c>
    </row>
    <row r="7" spans="1:6">
      <c r="A7" s="40" t="s">
        <v>75</v>
      </c>
      <c r="B7" s="38"/>
      <c r="C7" s="38"/>
      <c r="D7" s="38"/>
      <c r="E7" s="38">
        <v>1750</v>
      </c>
      <c r="F7" s="38">
        <v>1750</v>
      </c>
    </row>
    <row r="8" spans="1:6">
      <c r="A8" s="40" t="s">
        <v>76</v>
      </c>
      <c r="B8" s="38"/>
      <c r="C8" s="38"/>
      <c r="D8" s="38"/>
      <c r="E8" s="38">
        <v>1670</v>
      </c>
      <c r="F8" s="38">
        <v>1670</v>
      </c>
    </row>
    <row r="9" spans="1:6">
      <c r="A9" s="40" t="s">
        <v>77</v>
      </c>
      <c r="B9" s="38">
        <v>1599</v>
      </c>
      <c r="C9" s="38"/>
      <c r="D9" s="38"/>
      <c r="E9" s="38"/>
      <c r="F9" s="38">
        <v>1599</v>
      </c>
    </row>
    <row r="10" spans="1:6">
      <c r="A10" s="40" t="s">
        <v>78</v>
      </c>
      <c r="B10" s="38"/>
      <c r="C10" s="38"/>
      <c r="D10" s="38"/>
      <c r="E10" s="38">
        <v>2152</v>
      </c>
      <c r="F10" s="38">
        <v>2152</v>
      </c>
    </row>
    <row r="11" spans="1:6">
      <c r="A11" s="40" t="s">
        <v>79</v>
      </c>
      <c r="B11" s="38"/>
      <c r="C11" s="38">
        <v>2275</v>
      </c>
      <c r="D11" s="38"/>
      <c r="E11" s="38"/>
      <c r="F11" s="38">
        <v>2275</v>
      </c>
    </row>
    <row r="12" spans="1:6">
      <c r="A12" s="40" t="s">
        <v>80</v>
      </c>
      <c r="B12" s="38">
        <v>1650</v>
      </c>
      <c r="C12" s="38">
        <v>2768</v>
      </c>
      <c r="D12" s="38"/>
      <c r="E12" s="38"/>
      <c r="F12" s="38">
        <v>4418</v>
      </c>
    </row>
    <row r="13" spans="1:6">
      <c r="A13" s="40" t="s">
        <v>81</v>
      </c>
      <c r="B13" s="38"/>
      <c r="C13" s="38"/>
      <c r="D13" s="38"/>
      <c r="E13" s="38">
        <v>1623</v>
      </c>
      <c r="F13" s="38">
        <v>1623</v>
      </c>
    </row>
    <row r="14" spans="1:6">
      <c r="A14" s="40" t="s">
        <v>82</v>
      </c>
      <c r="B14" s="38">
        <v>1537</v>
      </c>
      <c r="C14" s="38">
        <v>2584</v>
      </c>
      <c r="D14" s="38"/>
      <c r="E14" s="38">
        <v>1476</v>
      </c>
      <c r="F14" s="38">
        <v>5597</v>
      </c>
    </row>
    <row r="15" spans="1:6">
      <c r="A15" s="40" t="s">
        <v>83</v>
      </c>
      <c r="B15" s="38"/>
      <c r="C15" s="38"/>
      <c r="D15" s="38"/>
      <c r="E15" s="38">
        <v>2890</v>
      </c>
      <c r="F15" s="38">
        <v>2890</v>
      </c>
    </row>
    <row r="16" spans="1:6">
      <c r="A16" s="40" t="s">
        <v>84</v>
      </c>
      <c r="B16" s="38"/>
      <c r="C16" s="38"/>
      <c r="D16" s="38"/>
      <c r="E16" s="38">
        <v>3090</v>
      </c>
      <c r="F16" s="38">
        <v>3090</v>
      </c>
    </row>
    <row r="17" spans="1:6">
      <c r="A17" s="40" t="s">
        <v>85</v>
      </c>
      <c r="B17" s="38"/>
      <c r="C17" s="38"/>
      <c r="D17" s="38"/>
      <c r="E17" s="38">
        <v>1414</v>
      </c>
      <c r="F17" s="38">
        <v>1414</v>
      </c>
    </row>
    <row r="18" spans="1:6">
      <c r="A18" s="40" t="s">
        <v>86</v>
      </c>
      <c r="B18" s="38">
        <v>2645</v>
      </c>
      <c r="C18" s="38"/>
      <c r="D18" s="38"/>
      <c r="E18" s="38">
        <v>2710</v>
      </c>
      <c r="F18" s="38">
        <v>5355</v>
      </c>
    </row>
    <row r="19" spans="1:6">
      <c r="A19" s="40" t="s">
        <v>87</v>
      </c>
      <c r="B19" s="38"/>
      <c r="C19" s="38"/>
      <c r="D19" s="38"/>
      <c r="E19" s="38">
        <v>2580</v>
      </c>
      <c r="F19" s="38">
        <v>2580</v>
      </c>
    </row>
    <row r="20" spans="1:6">
      <c r="A20" s="40" t="s">
        <v>88</v>
      </c>
      <c r="B20" s="38"/>
      <c r="C20" s="38"/>
      <c r="D20" s="38"/>
      <c r="E20" s="38">
        <v>1252</v>
      </c>
      <c r="F20" s="38">
        <v>1252</v>
      </c>
    </row>
    <row r="21" spans="1:6">
      <c r="A21" s="40" t="s">
        <v>89</v>
      </c>
      <c r="B21" s="38"/>
      <c r="C21" s="38"/>
      <c r="D21" s="38"/>
      <c r="E21" s="38">
        <v>3730</v>
      </c>
      <c r="F21" s="38">
        <v>3730</v>
      </c>
    </row>
    <row r="22" spans="1:6">
      <c r="A22" s="40" t="s">
        <v>71</v>
      </c>
      <c r="B22" s="38">
        <v>7431</v>
      </c>
      <c r="C22" s="38">
        <v>7627</v>
      </c>
      <c r="D22" s="38">
        <v>6957</v>
      </c>
      <c r="E22" s="38">
        <v>26337</v>
      </c>
      <c r="F22" s="38">
        <v>48352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C66F-C134-D444-B3E6-37966AD6CD39}">
  <dimension ref="A3:S37"/>
  <sheetViews>
    <sheetView workbookViewId="0">
      <selection activeCell="D3" sqref="D3:E3"/>
    </sheetView>
  </sheetViews>
  <sheetFormatPr baseColWidth="10" defaultRowHeight="15"/>
  <cols>
    <col min="1" max="1" width="18.83203125" bestFit="1" customWidth="1"/>
    <col min="2" max="2" width="20.83203125" bestFit="1" customWidth="1"/>
    <col min="3" max="18" width="5.1640625" bestFit="1" customWidth="1"/>
    <col min="19" max="19" width="18.33203125" bestFit="1" customWidth="1"/>
    <col min="20" max="20" width="13" customWidth="1"/>
    <col min="21" max="22" width="13.1640625" customWidth="1"/>
    <col min="23" max="23" width="12.1640625" customWidth="1"/>
    <col min="24" max="24" width="13.1640625" customWidth="1"/>
    <col min="25" max="26" width="13" customWidth="1"/>
    <col min="27" max="27" width="13.1640625" customWidth="1"/>
    <col min="28" max="28" width="13" customWidth="1"/>
    <col min="29" max="29" width="13.1640625" customWidth="1"/>
    <col min="30" max="32" width="12.33203125" customWidth="1"/>
    <col min="33" max="33" width="15.83203125" customWidth="1"/>
    <col min="34" max="34" width="16.6640625" customWidth="1"/>
    <col min="35" max="35" width="21.83203125" customWidth="1"/>
    <col min="36" max="36" width="22.33203125" customWidth="1"/>
  </cols>
  <sheetData>
    <row r="3" spans="1:19">
      <c r="A3" s="39" t="s">
        <v>69</v>
      </c>
      <c r="B3" s="39" t="s">
        <v>70</v>
      </c>
    </row>
    <row r="4" spans="1:19">
      <c r="A4" s="39" t="s">
        <v>72</v>
      </c>
      <c r="B4">
        <v>2</v>
      </c>
      <c r="C4">
        <v>3</v>
      </c>
      <c r="D4">
        <v>4</v>
      </c>
      <c r="E4">
        <v>5</v>
      </c>
      <c r="F4">
        <v>6</v>
      </c>
      <c r="G4">
        <v>8</v>
      </c>
      <c r="H4">
        <v>9</v>
      </c>
      <c r="I4">
        <v>11</v>
      </c>
      <c r="J4">
        <v>12</v>
      </c>
      <c r="K4">
        <v>14</v>
      </c>
      <c r="L4">
        <v>15</v>
      </c>
      <c r="M4">
        <v>20</v>
      </c>
      <c r="N4">
        <v>22</v>
      </c>
      <c r="O4">
        <v>23</v>
      </c>
      <c r="P4">
        <v>26</v>
      </c>
      <c r="Q4">
        <v>32</v>
      </c>
      <c r="R4">
        <v>35</v>
      </c>
      <c r="S4" t="s">
        <v>71</v>
      </c>
    </row>
    <row r="5" spans="1:19">
      <c r="A5" s="40" t="s">
        <v>0</v>
      </c>
      <c r="B5" s="38"/>
      <c r="C5" s="38"/>
      <c r="D5" s="38"/>
      <c r="E5" s="38">
        <v>2645</v>
      </c>
      <c r="F5" s="38"/>
      <c r="G5" s="38"/>
      <c r="H5" s="38"/>
      <c r="I5" s="38">
        <v>1537</v>
      </c>
      <c r="J5" s="38"/>
      <c r="K5" s="38">
        <v>1650</v>
      </c>
      <c r="L5" s="38"/>
      <c r="M5" s="38"/>
      <c r="N5" s="38">
        <v>1599</v>
      </c>
      <c r="O5" s="38"/>
      <c r="P5" s="38"/>
      <c r="Q5" s="38"/>
      <c r="R5" s="38"/>
      <c r="S5" s="38">
        <v>7431</v>
      </c>
    </row>
    <row r="6" spans="1:19">
      <c r="A6" s="41" t="s">
        <v>24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>
        <v>1599</v>
      </c>
      <c r="O6" s="38"/>
      <c r="P6" s="38"/>
      <c r="Q6" s="38"/>
      <c r="R6" s="38"/>
      <c r="S6" s="38">
        <v>1599</v>
      </c>
    </row>
    <row r="7" spans="1:19">
      <c r="A7" s="41" t="s">
        <v>26</v>
      </c>
      <c r="B7" s="38"/>
      <c r="C7" s="38"/>
      <c r="D7" s="38"/>
      <c r="E7" s="38"/>
      <c r="F7" s="38"/>
      <c r="G7" s="38"/>
      <c r="H7" s="38"/>
      <c r="I7" s="38">
        <v>1537</v>
      </c>
      <c r="J7" s="38"/>
      <c r="K7" s="38"/>
      <c r="L7" s="38"/>
      <c r="M7" s="38"/>
      <c r="N7" s="38"/>
      <c r="O7" s="38"/>
      <c r="P7" s="38"/>
      <c r="Q7" s="38"/>
      <c r="R7" s="38"/>
      <c r="S7" s="38">
        <v>1537</v>
      </c>
    </row>
    <row r="8" spans="1:19">
      <c r="A8" s="41" t="s">
        <v>34</v>
      </c>
      <c r="B8" s="38"/>
      <c r="C8" s="38"/>
      <c r="D8" s="38"/>
      <c r="E8" s="38">
        <v>1365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>
        <v>1365</v>
      </c>
    </row>
    <row r="9" spans="1:19">
      <c r="A9" s="41" t="s">
        <v>13</v>
      </c>
      <c r="B9" s="38"/>
      <c r="C9" s="38"/>
      <c r="D9" s="38"/>
      <c r="E9" s="38"/>
      <c r="F9" s="38"/>
      <c r="G9" s="38"/>
      <c r="H9" s="38"/>
      <c r="I9" s="38"/>
      <c r="J9" s="38"/>
      <c r="K9" s="38">
        <v>1650</v>
      </c>
      <c r="L9" s="38"/>
      <c r="M9" s="38"/>
      <c r="N9" s="38"/>
      <c r="O9" s="38"/>
      <c r="P9" s="38"/>
      <c r="Q9" s="38"/>
      <c r="R9" s="38"/>
      <c r="S9" s="38">
        <v>1650</v>
      </c>
    </row>
    <row r="10" spans="1:19">
      <c r="A10" s="41" t="s">
        <v>18</v>
      </c>
      <c r="B10" s="38"/>
      <c r="C10" s="38"/>
      <c r="D10" s="38"/>
      <c r="E10" s="38">
        <v>1280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>
        <v>1280</v>
      </c>
    </row>
    <row r="11" spans="1:19">
      <c r="A11" s="40" t="s">
        <v>10</v>
      </c>
      <c r="B11" s="38"/>
      <c r="C11" s="38"/>
      <c r="D11" s="38"/>
      <c r="E11" s="38"/>
      <c r="F11" s="38"/>
      <c r="G11" s="38"/>
      <c r="H11" s="38"/>
      <c r="I11" s="38">
        <v>2584</v>
      </c>
      <c r="J11" s="38"/>
      <c r="K11" s="38">
        <v>2768</v>
      </c>
      <c r="L11" s="38">
        <v>2275</v>
      </c>
      <c r="M11" s="38"/>
      <c r="N11" s="38"/>
      <c r="O11" s="38"/>
      <c r="P11" s="38"/>
      <c r="Q11" s="38"/>
      <c r="R11" s="38"/>
      <c r="S11" s="38">
        <v>7627</v>
      </c>
    </row>
    <row r="12" spans="1:19">
      <c r="A12" s="41" t="s">
        <v>32</v>
      </c>
      <c r="B12" s="38"/>
      <c r="C12" s="38"/>
      <c r="D12" s="38"/>
      <c r="E12" s="38"/>
      <c r="F12" s="38"/>
      <c r="G12" s="38"/>
      <c r="H12" s="38"/>
      <c r="I12" s="38"/>
      <c r="J12" s="38"/>
      <c r="K12" s="38">
        <v>2768</v>
      </c>
      <c r="L12" s="38"/>
      <c r="M12" s="38"/>
      <c r="N12" s="38"/>
      <c r="O12" s="38"/>
      <c r="P12" s="38"/>
      <c r="Q12" s="38"/>
      <c r="R12" s="38"/>
      <c r="S12" s="38">
        <v>2768</v>
      </c>
    </row>
    <row r="13" spans="1:19">
      <c r="A13" s="41" t="s">
        <v>33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>
        <v>2275</v>
      </c>
      <c r="M13" s="38"/>
      <c r="N13" s="38"/>
      <c r="O13" s="38"/>
      <c r="P13" s="38"/>
      <c r="Q13" s="38"/>
      <c r="R13" s="38"/>
      <c r="S13" s="38">
        <v>2275</v>
      </c>
    </row>
    <row r="14" spans="1:19">
      <c r="A14" s="41" t="s">
        <v>17</v>
      </c>
      <c r="B14" s="38"/>
      <c r="C14" s="38"/>
      <c r="D14" s="38"/>
      <c r="E14" s="38"/>
      <c r="F14" s="38"/>
      <c r="G14" s="38"/>
      <c r="H14" s="38"/>
      <c r="I14" s="38">
        <v>2584</v>
      </c>
      <c r="J14" s="38"/>
      <c r="K14" s="38"/>
      <c r="L14" s="38"/>
      <c r="M14" s="38"/>
      <c r="N14" s="38"/>
      <c r="O14" s="38"/>
      <c r="P14" s="38"/>
      <c r="Q14" s="38"/>
      <c r="R14" s="38"/>
      <c r="S14" s="38">
        <v>2584</v>
      </c>
    </row>
    <row r="15" spans="1:19">
      <c r="A15" s="40" t="s">
        <v>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>
        <v>3277</v>
      </c>
      <c r="R15" s="38">
        <v>3680</v>
      </c>
      <c r="S15" s="38">
        <v>6957</v>
      </c>
    </row>
    <row r="16" spans="1:19">
      <c r="A16" s="41" t="s">
        <v>21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>
        <v>3277</v>
      </c>
      <c r="R16" s="38"/>
      <c r="S16" s="38">
        <v>3277</v>
      </c>
    </row>
    <row r="17" spans="1:19">
      <c r="A17" s="41" t="s"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>
        <v>3680</v>
      </c>
      <c r="S17" s="38">
        <v>3680</v>
      </c>
    </row>
    <row r="18" spans="1:19">
      <c r="A18" s="40" t="s">
        <v>2</v>
      </c>
      <c r="B18" s="38">
        <v>3730</v>
      </c>
      <c r="C18" s="38">
        <v>1252</v>
      </c>
      <c r="D18" s="38">
        <v>2580</v>
      </c>
      <c r="E18" s="38">
        <v>2710</v>
      </c>
      <c r="F18" s="38">
        <v>1414</v>
      </c>
      <c r="G18" s="38">
        <v>3090</v>
      </c>
      <c r="H18" s="38">
        <v>2890</v>
      </c>
      <c r="I18" s="38">
        <v>1476</v>
      </c>
      <c r="J18" s="38">
        <v>1623</v>
      </c>
      <c r="K18" s="38"/>
      <c r="L18" s="38"/>
      <c r="M18" s="38">
        <v>2152</v>
      </c>
      <c r="N18" s="38"/>
      <c r="O18" s="38">
        <v>1670</v>
      </c>
      <c r="P18" s="38">
        <v>1750</v>
      </c>
      <c r="Q18" s="38"/>
      <c r="R18" s="38"/>
      <c r="S18" s="38">
        <v>26337</v>
      </c>
    </row>
    <row r="19" spans="1:19">
      <c r="A19" s="41" t="s">
        <v>11</v>
      </c>
      <c r="B19" s="38"/>
      <c r="C19" s="38"/>
      <c r="D19" s="38"/>
      <c r="E19" s="38"/>
      <c r="F19" s="38"/>
      <c r="G19" s="38">
        <v>1676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>
        <v>1676</v>
      </c>
    </row>
    <row r="20" spans="1:19">
      <c r="A20" s="41" t="s">
        <v>20</v>
      </c>
      <c r="B20" s="38"/>
      <c r="C20" s="38"/>
      <c r="D20" s="38"/>
      <c r="E20" s="38"/>
      <c r="F20" s="38"/>
      <c r="G20" s="38"/>
      <c r="H20" s="38">
        <v>1476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>
        <v>1476</v>
      </c>
    </row>
    <row r="21" spans="1:19">
      <c r="A21" s="41" t="s">
        <v>22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v>1670</v>
      </c>
      <c r="P21" s="38"/>
      <c r="Q21" s="38"/>
      <c r="R21" s="38"/>
      <c r="S21" s="38">
        <v>1670</v>
      </c>
    </row>
    <row r="22" spans="1:19">
      <c r="A22" s="41" t="s">
        <v>23</v>
      </c>
      <c r="B22" s="38"/>
      <c r="C22" s="38"/>
      <c r="D22" s="38"/>
      <c r="E22" s="38">
        <v>1340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>
        <v>1340</v>
      </c>
    </row>
    <row r="23" spans="1:19">
      <c r="A23" s="41" t="s">
        <v>25</v>
      </c>
      <c r="B23" s="38"/>
      <c r="C23" s="38"/>
      <c r="D23" s="38"/>
      <c r="E23" s="38"/>
      <c r="F23" s="38">
        <v>1414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>
        <v>1414</v>
      </c>
    </row>
    <row r="24" spans="1:19">
      <c r="A24" s="41" t="s">
        <v>27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>
        <v>2152</v>
      </c>
      <c r="N24" s="38"/>
      <c r="O24" s="38"/>
      <c r="P24" s="38"/>
      <c r="Q24" s="38"/>
      <c r="R24" s="38"/>
      <c r="S24" s="38">
        <v>2152</v>
      </c>
    </row>
    <row r="25" spans="1:19">
      <c r="A25" s="41" t="s">
        <v>28</v>
      </c>
      <c r="B25" s="38">
        <v>1250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>
        <v>1250</v>
      </c>
    </row>
    <row r="26" spans="1:19">
      <c r="A26" s="41" t="s">
        <v>29</v>
      </c>
      <c r="B26" s="38"/>
      <c r="C26" s="38"/>
      <c r="D26" s="38"/>
      <c r="E26" s="38">
        <v>1370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>
        <v>1370</v>
      </c>
    </row>
    <row r="27" spans="1:19">
      <c r="A27" s="41" t="s">
        <v>12</v>
      </c>
      <c r="B27" s="38"/>
      <c r="C27" s="38">
        <v>1252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>
        <v>1252</v>
      </c>
    </row>
    <row r="28" spans="1:19">
      <c r="A28" s="41" t="s">
        <v>30</v>
      </c>
      <c r="B28" s="38"/>
      <c r="C28" s="38"/>
      <c r="D28" s="38">
        <v>1310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>
        <v>1310</v>
      </c>
    </row>
    <row r="29" spans="1:19">
      <c r="A29" s="41" t="s">
        <v>31</v>
      </c>
      <c r="B29" s="38">
        <v>1230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>
        <v>1230</v>
      </c>
    </row>
    <row r="30" spans="1:19">
      <c r="A30" s="41" t="s">
        <v>35</v>
      </c>
      <c r="B30" s="38"/>
      <c r="C30" s="38"/>
      <c r="D30" s="38"/>
      <c r="E30" s="38"/>
      <c r="F30" s="38"/>
      <c r="G30" s="38"/>
      <c r="H30" s="38">
        <v>1414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>
        <v>1414</v>
      </c>
    </row>
    <row r="31" spans="1:19">
      <c r="A31" s="41" t="s">
        <v>36</v>
      </c>
      <c r="B31" s="38"/>
      <c r="C31" s="38"/>
      <c r="D31" s="38"/>
      <c r="E31" s="38"/>
      <c r="F31" s="38"/>
      <c r="G31" s="38">
        <v>1414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>
        <v>1414</v>
      </c>
    </row>
    <row r="32" spans="1:19">
      <c r="A32" s="41" t="s">
        <v>37</v>
      </c>
      <c r="B32" s="38"/>
      <c r="C32" s="38"/>
      <c r="D32" s="38"/>
      <c r="E32" s="38"/>
      <c r="F32" s="38"/>
      <c r="G32" s="38"/>
      <c r="H32" s="38"/>
      <c r="I32" s="38">
        <v>1476</v>
      </c>
      <c r="J32" s="38"/>
      <c r="K32" s="38"/>
      <c r="L32" s="38"/>
      <c r="M32" s="38"/>
      <c r="N32" s="38"/>
      <c r="O32" s="38"/>
      <c r="P32" s="38"/>
      <c r="Q32" s="38"/>
      <c r="R32" s="38"/>
      <c r="S32" s="38">
        <v>1476</v>
      </c>
    </row>
    <row r="33" spans="1:19">
      <c r="A33" s="41" t="s">
        <v>38</v>
      </c>
      <c r="B33" s="38"/>
      <c r="C33" s="38"/>
      <c r="D33" s="38">
        <v>1270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>
        <v>1270</v>
      </c>
    </row>
    <row r="34" spans="1:19">
      <c r="A34" s="41" t="s">
        <v>14</v>
      </c>
      <c r="B34" s="38">
        <v>1250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>
        <v>1250</v>
      </c>
    </row>
    <row r="35" spans="1:19">
      <c r="A35" s="41" t="s">
        <v>16</v>
      </c>
      <c r="B35" s="38"/>
      <c r="C35" s="38"/>
      <c r="D35" s="38"/>
      <c r="E35" s="38"/>
      <c r="F35" s="38"/>
      <c r="G35" s="38"/>
      <c r="H35" s="38"/>
      <c r="I35" s="38"/>
      <c r="J35" s="38">
        <v>1623</v>
      </c>
      <c r="K35" s="38"/>
      <c r="L35" s="38"/>
      <c r="M35" s="38"/>
      <c r="N35" s="38"/>
      <c r="O35" s="38"/>
      <c r="P35" s="38"/>
      <c r="Q35" s="38"/>
      <c r="R35" s="38"/>
      <c r="S35" s="38">
        <v>1623</v>
      </c>
    </row>
    <row r="36" spans="1:19">
      <c r="A36" s="41" t="s">
        <v>19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>
        <v>1750</v>
      </c>
      <c r="Q36" s="38"/>
      <c r="R36" s="38"/>
      <c r="S36" s="38">
        <v>1750</v>
      </c>
    </row>
    <row r="37" spans="1:19">
      <c r="A37" s="40" t="s">
        <v>71</v>
      </c>
      <c r="B37" s="38">
        <v>3730</v>
      </c>
      <c r="C37" s="38">
        <v>1252</v>
      </c>
      <c r="D37" s="38">
        <v>2580</v>
      </c>
      <c r="E37" s="38">
        <v>5355</v>
      </c>
      <c r="F37" s="38">
        <v>1414</v>
      </c>
      <c r="G37" s="38">
        <v>3090</v>
      </c>
      <c r="H37" s="38">
        <v>2890</v>
      </c>
      <c r="I37" s="38">
        <v>5597</v>
      </c>
      <c r="J37" s="38">
        <v>1623</v>
      </c>
      <c r="K37" s="38">
        <v>4418</v>
      </c>
      <c r="L37" s="38">
        <v>2275</v>
      </c>
      <c r="M37" s="38">
        <v>2152</v>
      </c>
      <c r="N37" s="38">
        <v>1599</v>
      </c>
      <c r="O37" s="38">
        <v>1670</v>
      </c>
      <c r="P37" s="38">
        <v>1750</v>
      </c>
      <c r="Q37" s="38">
        <v>3277</v>
      </c>
      <c r="R37" s="38">
        <v>3680</v>
      </c>
      <c r="S37" s="38">
        <v>48352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5058-9A1F-F242-8393-C5AACB6F9A66}">
  <dimension ref="A3:AD9"/>
  <sheetViews>
    <sheetView topLeftCell="A2" workbookViewId="0">
      <selection activeCell="L18" sqref="L18"/>
    </sheetView>
  </sheetViews>
  <sheetFormatPr baseColWidth="10" defaultRowHeight="15"/>
  <cols>
    <col min="1" max="1" width="18.83203125" bestFit="1" customWidth="1"/>
    <col min="2" max="2" width="20.83203125" bestFit="1" customWidth="1"/>
    <col min="3" max="12" width="13.6640625" bestFit="1" customWidth="1"/>
    <col min="13" max="13" width="12.6640625" bestFit="1" customWidth="1"/>
    <col min="14" max="22" width="13.6640625" bestFit="1" customWidth="1"/>
    <col min="23" max="29" width="12.6640625" bestFit="1" customWidth="1"/>
    <col min="30" max="30" width="18.33203125" bestFit="1" customWidth="1"/>
    <col min="31" max="34" width="19.33203125" customWidth="1"/>
    <col min="35" max="35" width="21.83203125" customWidth="1"/>
    <col min="36" max="36" width="22.33203125" customWidth="1"/>
  </cols>
  <sheetData>
    <row r="3" spans="1:30">
      <c r="A3" s="39" t="s">
        <v>69</v>
      </c>
      <c r="B3" s="39" t="s">
        <v>70</v>
      </c>
    </row>
    <row r="4" spans="1:30">
      <c r="A4" s="39" t="s">
        <v>72</v>
      </c>
      <c r="B4" t="s">
        <v>11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12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13</v>
      </c>
      <c r="X4" t="s">
        <v>14</v>
      </c>
      <c r="Y4" t="s">
        <v>15</v>
      </c>
      <c r="Z4" t="s">
        <v>16</v>
      </c>
      <c r="AA4" t="s">
        <v>17</v>
      </c>
      <c r="AB4" t="s">
        <v>18</v>
      </c>
      <c r="AC4" t="s">
        <v>19</v>
      </c>
      <c r="AD4" t="s">
        <v>71</v>
      </c>
    </row>
    <row r="5" spans="1:30">
      <c r="A5" s="40" t="s">
        <v>0</v>
      </c>
      <c r="B5" s="38"/>
      <c r="C5" s="38"/>
      <c r="D5" s="38"/>
      <c r="E5" s="38"/>
      <c r="F5" s="38"/>
      <c r="G5" s="38">
        <v>1599</v>
      </c>
      <c r="H5" s="38"/>
      <c r="I5" s="38">
        <v>1537</v>
      </c>
      <c r="J5" s="38"/>
      <c r="K5" s="38"/>
      <c r="L5" s="38"/>
      <c r="M5" s="38"/>
      <c r="N5" s="38"/>
      <c r="O5" s="38"/>
      <c r="P5" s="38"/>
      <c r="Q5" s="38"/>
      <c r="R5" s="38">
        <v>1365</v>
      </c>
      <c r="S5" s="38"/>
      <c r="T5" s="38"/>
      <c r="U5" s="38"/>
      <c r="V5" s="38"/>
      <c r="W5" s="38">
        <v>1650</v>
      </c>
      <c r="X5" s="38"/>
      <c r="Y5" s="38"/>
      <c r="Z5" s="38"/>
      <c r="AA5" s="38"/>
      <c r="AB5" s="38">
        <v>1280</v>
      </c>
      <c r="AC5" s="38"/>
      <c r="AD5" s="38">
        <v>7431</v>
      </c>
    </row>
    <row r="6" spans="1:30">
      <c r="A6" s="40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>
        <v>2768</v>
      </c>
      <c r="Q6" s="38">
        <v>2275</v>
      </c>
      <c r="R6" s="38"/>
      <c r="S6" s="38"/>
      <c r="T6" s="38"/>
      <c r="U6" s="38"/>
      <c r="V6" s="38"/>
      <c r="W6" s="38"/>
      <c r="X6" s="38"/>
      <c r="Y6" s="38"/>
      <c r="Z6" s="38"/>
      <c r="AA6" s="38">
        <v>2584</v>
      </c>
      <c r="AB6" s="38"/>
      <c r="AC6" s="38"/>
      <c r="AD6" s="38">
        <v>7627</v>
      </c>
    </row>
    <row r="7" spans="1:30">
      <c r="A7" s="40" t="s">
        <v>1</v>
      </c>
      <c r="B7" s="38"/>
      <c r="C7" s="38"/>
      <c r="D7" s="38">
        <v>3277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>
        <v>3680</v>
      </c>
      <c r="Z7" s="38"/>
      <c r="AA7" s="38"/>
      <c r="AB7" s="38"/>
      <c r="AC7" s="38"/>
      <c r="AD7" s="38">
        <v>6957</v>
      </c>
    </row>
    <row r="8" spans="1:30">
      <c r="A8" s="40" t="s">
        <v>2</v>
      </c>
      <c r="B8" s="38">
        <v>1676</v>
      </c>
      <c r="C8" s="38">
        <v>1476</v>
      </c>
      <c r="D8" s="38"/>
      <c r="E8" s="38">
        <v>1670</v>
      </c>
      <c r="F8" s="38">
        <v>1340</v>
      </c>
      <c r="G8" s="38"/>
      <c r="H8" s="38">
        <v>1414</v>
      </c>
      <c r="I8" s="38"/>
      <c r="J8" s="38">
        <v>2152</v>
      </c>
      <c r="K8" s="38">
        <v>1250</v>
      </c>
      <c r="L8" s="38">
        <v>1370</v>
      </c>
      <c r="M8" s="38">
        <v>1252</v>
      </c>
      <c r="N8" s="38">
        <v>1310</v>
      </c>
      <c r="O8" s="38">
        <v>1230</v>
      </c>
      <c r="P8" s="38"/>
      <c r="Q8" s="38"/>
      <c r="R8" s="38"/>
      <c r="S8" s="38">
        <v>1414</v>
      </c>
      <c r="T8" s="38">
        <v>1414</v>
      </c>
      <c r="U8" s="38">
        <v>1476</v>
      </c>
      <c r="V8" s="38">
        <v>1270</v>
      </c>
      <c r="W8" s="38"/>
      <c r="X8" s="38">
        <v>1250</v>
      </c>
      <c r="Y8" s="38"/>
      <c r="Z8" s="38">
        <v>1623</v>
      </c>
      <c r="AA8" s="38"/>
      <c r="AB8" s="38"/>
      <c r="AC8" s="38">
        <v>1750</v>
      </c>
      <c r="AD8" s="38">
        <v>26337</v>
      </c>
    </row>
    <row r="9" spans="1:30">
      <c r="A9" s="40" t="s">
        <v>71</v>
      </c>
      <c r="B9" s="38">
        <v>1676</v>
      </c>
      <c r="C9" s="38">
        <v>1476</v>
      </c>
      <c r="D9" s="38">
        <v>3277</v>
      </c>
      <c r="E9" s="38">
        <v>1670</v>
      </c>
      <c r="F9" s="38">
        <v>1340</v>
      </c>
      <c r="G9" s="38">
        <v>1599</v>
      </c>
      <c r="H9" s="38">
        <v>1414</v>
      </c>
      <c r="I9" s="38">
        <v>1537</v>
      </c>
      <c r="J9" s="38">
        <v>2152</v>
      </c>
      <c r="K9" s="38">
        <v>1250</v>
      </c>
      <c r="L9" s="38">
        <v>1370</v>
      </c>
      <c r="M9" s="38">
        <v>1252</v>
      </c>
      <c r="N9" s="38">
        <v>1310</v>
      </c>
      <c r="O9" s="38">
        <v>1230</v>
      </c>
      <c r="P9" s="38">
        <v>2768</v>
      </c>
      <c r="Q9" s="38">
        <v>2275</v>
      </c>
      <c r="R9" s="38">
        <v>1365</v>
      </c>
      <c r="S9" s="38">
        <v>1414</v>
      </c>
      <c r="T9" s="38">
        <v>1414</v>
      </c>
      <c r="U9" s="38">
        <v>1476</v>
      </c>
      <c r="V9" s="38">
        <v>1270</v>
      </c>
      <c r="W9" s="38">
        <v>1650</v>
      </c>
      <c r="X9" s="38">
        <v>1250</v>
      </c>
      <c r="Y9" s="38">
        <v>3680</v>
      </c>
      <c r="Z9" s="38">
        <v>1623</v>
      </c>
      <c r="AA9" s="38">
        <v>2584</v>
      </c>
      <c r="AB9" s="38">
        <v>1280</v>
      </c>
      <c r="AC9" s="38">
        <v>1750</v>
      </c>
      <c r="AD9" s="38">
        <v>48352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411D-8B39-A243-86FB-33BE21FC38F4}">
  <dimension ref="A3:B7"/>
  <sheetViews>
    <sheetView zoomScale="75" workbookViewId="0">
      <selection activeCell="AC14" sqref="AC14"/>
    </sheetView>
  </sheetViews>
  <sheetFormatPr baseColWidth="10" defaultRowHeight="15"/>
  <cols>
    <col min="1" max="1" width="17.33203125" bestFit="1" customWidth="1"/>
    <col min="2" max="2" width="18.83203125" bestFit="1" customWidth="1"/>
    <col min="3" max="3" width="13.1640625" bestFit="1" customWidth="1"/>
    <col min="4" max="4" width="9.6640625" bestFit="1" customWidth="1"/>
    <col min="5" max="5" width="11" bestFit="1" customWidth="1"/>
    <col min="6" max="6" width="15.83203125" customWidth="1"/>
    <col min="7" max="8" width="19.33203125" customWidth="1"/>
    <col min="9" max="9" width="21.83203125" customWidth="1"/>
    <col min="10" max="10" width="23.83203125" customWidth="1"/>
    <col min="11" max="18" width="5.1640625" customWidth="1"/>
    <col min="19" max="19" width="15.83203125" customWidth="1"/>
    <col min="20" max="34" width="19.33203125" customWidth="1"/>
    <col min="35" max="35" width="21.83203125" customWidth="1"/>
    <col min="36" max="36" width="22.33203125" customWidth="1"/>
  </cols>
  <sheetData>
    <row r="3" spans="1:2">
      <c r="A3" s="39" t="s">
        <v>72</v>
      </c>
      <c r="B3" t="s">
        <v>69</v>
      </c>
    </row>
    <row r="4" spans="1:2">
      <c r="A4" s="40" t="s">
        <v>0</v>
      </c>
      <c r="B4" s="38">
        <v>7431</v>
      </c>
    </row>
    <row r="5" spans="1:2">
      <c r="A5" s="40" t="s">
        <v>10</v>
      </c>
      <c r="B5" s="38">
        <v>7627</v>
      </c>
    </row>
    <row r="6" spans="1:2">
      <c r="A6" s="40" t="s">
        <v>1</v>
      </c>
      <c r="B6" s="38">
        <v>6957</v>
      </c>
    </row>
    <row r="7" spans="1:2">
      <c r="A7" s="40" t="s">
        <v>2</v>
      </c>
      <c r="B7" s="38">
        <v>26337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anagrafica_aziendale</vt:lpstr>
      <vt:lpstr>date</vt:lpstr>
      <vt:lpstr>la sfida .....</vt:lpstr>
      <vt:lpstr>orario_lavoro</vt:lpstr>
      <vt:lpstr>Dash</vt:lpstr>
      <vt:lpstr>per data</vt:lpstr>
      <vt:lpstr>per anzianità</vt:lpstr>
      <vt:lpstr>per manager</vt:lpstr>
      <vt:lpstr>per settore</vt:lpstr>
      <vt:lpstr>per stipendio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2022-10-21T12:52:10Z</dcterms:modified>
</cp:coreProperties>
</file>