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E2C1F76-1D15-4024-B1DE-846CEAE9F5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onograma" sheetId="5" r:id="rId1"/>
    <sheet name="Notas" sheetId="3" r:id="rId2"/>
    <sheet name="+ -" sheetId="4" r:id="rId3"/>
  </sheets>
  <definedNames>
    <definedName name="_xlnm._FilterDatabase" localSheetId="1" hidden="1">Notas!$A$2:$L$37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3" l="1"/>
  <c r="K30" i="3"/>
  <c r="K31" i="3"/>
  <c r="K32" i="3"/>
  <c r="K33" i="3"/>
  <c r="E7" i="3"/>
  <c r="A33" i="4"/>
  <c r="E35" i="3"/>
  <c r="E28" i="3"/>
  <c r="H28" i="3"/>
  <c r="Q28" i="3"/>
  <c r="U28" i="3"/>
  <c r="E29" i="3"/>
  <c r="H29" i="3"/>
  <c r="K29" i="3"/>
  <c r="Q29" i="3"/>
  <c r="U29" i="3"/>
  <c r="E30" i="3"/>
  <c r="H30" i="3"/>
  <c r="Q30" i="3"/>
  <c r="U30" i="3"/>
  <c r="E31" i="3"/>
  <c r="H31" i="3"/>
  <c r="Q31" i="3"/>
  <c r="U31" i="3"/>
  <c r="E32" i="3"/>
  <c r="H32" i="3"/>
  <c r="Q32" i="3"/>
  <c r="U32" i="3"/>
  <c r="E33" i="3"/>
  <c r="H33" i="3"/>
  <c r="Q33" i="3"/>
  <c r="U33" i="3"/>
  <c r="E34" i="3"/>
  <c r="L31" i="3" l="1"/>
  <c r="L32" i="3"/>
  <c r="V29" i="3"/>
  <c r="L29" i="3"/>
  <c r="L33" i="3"/>
  <c r="L28" i="3"/>
  <c r="V32" i="3"/>
  <c r="V31" i="3"/>
  <c r="V28" i="3"/>
  <c r="V30" i="3"/>
  <c r="L30" i="3"/>
  <c r="V33" i="3"/>
  <c r="Q5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6" i="3"/>
  <c r="E5" i="3"/>
  <c r="H35" i="3"/>
  <c r="H34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K5" i="3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A32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4" i="4"/>
  <c r="A3" i="4"/>
  <c r="X31" i="3" l="1"/>
  <c r="X32" i="3"/>
  <c r="X29" i="3"/>
  <c r="X30" i="3"/>
  <c r="X28" i="3"/>
  <c r="X33" i="3"/>
  <c r="H37" i="3"/>
  <c r="H36" i="3"/>
  <c r="L5" i="3"/>
  <c r="E37" i="3"/>
  <c r="E36" i="3"/>
  <c r="K7" i="3"/>
  <c r="L7" i="3" s="1"/>
  <c r="Q7" i="3"/>
  <c r="U7" i="3"/>
  <c r="K8" i="3"/>
  <c r="L8" i="3" s="1"/>
  <c r="Q8" i="3"/>
  <c r="U8" i="3"/>
  <c r="K9" i="3"/>
  <c r="L9" i="3" s="1"/>
  <c r="Q9" i="3"/>
  <c r="U9" i="3"/>
  <c r="K10" i="3"/>
  <c r="L10" i="3" s="1"/>
  <c r="Q10" i="3"/>
  <c r="U10" i="3"/>
  <c r="K11" i="3"/>
  <c r="L11" i="3" s="1"/>
  <c r="Q11" i="3"/>
  <c r="U11" i="3"/>
  <c r="K12" i="3"/>
  <c r="L12" i="3" s="1"/>
  <c r="Q12" i="3"/>
  <c r="U12" i="3"/>
  <c r="K13" i="3"/>
  <c r="L13" i="3" s="1"/>
  <c r="Q13" i="3"/>
  <c r="U13" i="3"/>
  <c r="K14" i="3"/>
  <c r="L14" i="3" s="1"/>
  <c r="Q14" i="3"/>
  <c r="U14" i="3"/>
  <c r="K15" i="3"/>
  <c r="L15" i="3" s="1"/>
  <c r="Q15" i="3"/>
  <c r="U15" i="3"/>
  <c r="K16" i="3"/>
  <c r="L16" i="3" s="1"/>
  <c r="Q16" i="3"/>
  <c r="U16" i="3"/>
  <c r="K17" i="3"/>
  <c r="L17" i="3" s="1"/>
  <c r="Q17" i="3"/>
  <c r="U17" i="3"/>
  <c r="K18" i="3"/>
  <c r="L18" i="3" s="1"/>
  <c r="Q18" i="3"/>
  <c r="U18" i="3"/>
  <c r="K19" i="3"/>
  <c r="L19" i="3" s="1"/>
  <c r="Q19" i="3"/>
  <c r="U19" i="3"/>
  <c r="K20" i="3"/>
  <c r="L20" i="3" s="1"/>
  <c r="Q20" i="3"/>
  <c r="U20" i="3"/>
  <c r="U5" i="3"/>
  <c r="V5" i="3" s="1"/>
  <c r="K6" i="3"/>
  <c r="L6" i="3" s="1"/>
  <c r="Q6" i="3"/>
  <c r="U6" i="3"/>
  <c r="K21" i="3"/>
  <c r="L21" i="3" s="1"/>
  <c r="Q21" i="3"/>
  <c r="U21" i="3"/>
  <c r="K22" i="3"/>
  <c r="L22" i="3" s="1"/>
  <c r="Q22" i="3"/>
  <c r="U22" i="3"/>
  <c r="K23" i="3"/>
  <c r="L23" i="3" s="1"/>
  <c r="Q23" i="3"/>
  <c r="U23" i="3"/>
  <c r="K24" i="3"/>
  <c r="L24" i="3" s="1"/>
  <c r="Q24" i="3"/>
  <c r="U24" i="3"/>
  <c r="K25" i="3"/>
  <c r="L25" i="3" s="1"/>
  <c r="Q25" i="3"/>
  <c r="U25" i="3"/>
  <c r="K26" i="3"/>
  <c r="L26" i="3" s="1"/>
  <c r="Q26" i="3"/>
  <c r="U26" i="3"/>
  <c r="K27" i="3"/>
  <c r="L27" i="3" s="1"/>
  <c r="Q27" i="3"/>
  <c r="U27" i="3"/>
  <c r="K34" i="3"/>
  <c r="L34" i="3" s="1"/>
  <c r="Q34" i="3"/>
  <c r="U34" i="3"/>
  <c r="K35" i="3"/>
  <c r="L35" i="3" s="1"/>
  <c r="Q35" i="3"/>
  <c r="U35" i="3"/>
  <c r="C36" i="3"/>
  <c r="D36" i="3"/>
  <c r="F36" i="3"/>
  <c r="G36" i="3"/>
  <c r="I36" i="3"/>
  <c r="J36" i="3"/>
  <c r="N36" i="3"/>
  <c r="O36" i="3"/>
  <c r="P36" i="3"/>
  <c r="R36" i="3"/>
  <c r="S36" i="3"/>
  <c r="T36" i="3"/>
  <c r="C37" i="3"/>
  <c r="D37" i="3"/>
  <c r="F37" i="3"/>
  <c r="G37" i="3"/>
  <c r="I37" i="3"/>
  <c r="J37" i="3"/>
  <c r="N37" i="3"/>
  <c r="O37" i="3"/>
  <c r="P37" i="3"/>
  <c r="R37" i="3"/>
  <c r="S37" i="3"/>
  <c r="T37" i="3"/>
  <c r="V15" i="3" l="1"/>
  <c r="V27" i="3"/>
  <c r="V23" i="3"/>
  <c r="V13" i="3"/>
  <c r="V11" i="3"/>
  <c r="V20" i="3"/>
  <c r="X20" i="3" s="1"/>
  <c r="V18" i="3"/>
  <c r="V16" i="3"/>
  <c r="V12" i="3"/>
  <c r="V10" i="3"/>
  <c r="X10" i="3" s="1"/>
  <c r="V8" i="3"/>
  <c r="V14" i="3"/>
  <c r="V19" i="3"/>
  <c r="X18" i="3"/>
  <c r="V17" i="3"/>
  <c r="V9" i="3"/>
  <c r="X9" i="3" s="1"/>
  <c r="V7" i="3"/>
  <c r="Q37" i="3"/>
  <c r="V35" i="3"/>
  <c r="X35" i="3" s="1"/>
  <c r="K36" i="3"/>
  <c r="U37" i="3"/>
  <c r="U36" i="3"/>
  <c r="V24" i="3"/>
  <c r="V6" i="3"/>
  <c r="V34" i="3"/>
  <c r="V25" i="3"/>
  <c r="V21" i="3"/>
  <c r="V26" i="3"/>
  <c r="V22" i="3"/>
  <c r="X22" i="3" s="1"/>
  <c r="K37" i="3"/>
  <c r="Q36" i="3"/>
  <c r="X16" i="3" l="1"/>
  <c r="X23" i="3"/>
  <c r="X14" i="3"/>
  <c r="X19" i="3"/>
  <c r="X12" i="3"/>
  <c r="X15" i="3"/>
  <c r="X8" i="3"/>
  <c r="X34" i="3"/>
  <c r="X24" i="3"/>
  <c r="X7" i="3"/>
  <c r="X11" i="3"/>
  <c r="X26" i="3"/>
  <c r="X6" i="3"/>
  <c r="X25" i="3"/>
  <c r="X13" i="3"/>
  <c r="X17" i="3"/>
  <c r="X5" i="3"/>
  <c r="X27" i="3"/>
  <c r="V37" i="3"/>
  <c r="V36" i="3"/>
  <c r="X21" i="3"/>
  <c r="L37" i="3" l="1"/>
  <c r="L36" i="3"/>
  <c r="X36" i="3"/>
  <c r="X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https://www.youtube.com/watch?v=p_TCDS-V6Aw&amp;t=5s&amp;ab_channel=SerenityNOW%21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https://www.youtube.com/watch?v=ez3CWXQrgVo&amp;ab_channel=NothingUnderground</t>
        </r>
      </text>
    </comment>
    <comment ref="C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Aesthetics: How the product looks
Usability: How easy the product is to use
Functionality: What the product does
User experience (UX): How the user interacts with the product
Engineering: How the product is built
Marketing: How the product is promoted</t>
        </r>
      </text>
    </comment>
    <comment ref="G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1) 
2) Helados y Fundación Levántate Mujer
3) 
4) Aplicación</t>
        </r>
      </text>
    </comment>
  </commentList>
</comments>
</file>

<file path=xl/sharedStrings.xml><?xml version="1.0" encoding="utf-8"?>
<sst xmlns="http://schemas.openxmlformats.org/spreadsheetml/2006/main" count="205" uniqueCount="75">
  <si>
    <t>Design Thinking</t>
  </si>
  <si>
    <t>SUB TOTAL</t>
  </si>
  <si>
    <t>Respuesta a consultas</t>
  </si>
  <si>
    <t>Dinámica expo</t>
  </si>
  <si>
    <t>Síntesis</t>
  </si>
  <si>
    <t>Aplicación</t>
  </si>
  <si>
    <t>Forma</t>
  </si>
  <si>
    <t>Fondo</t>
  </si>
  <si>
    <t>Desarrollo</t>
  </si>
  <si>
    <t>Presentación</t>
  </si>
  <si>
    <t>Doc Id</t>
  </si>
  <si>
    <t>Nro</t>
  </si>
  <si>
    <t>SUB TOTAL 3</t>
  </si>
  <si>
    <t>SUB TOTAL 2</t>
  </si>
  <si>
    <t>SUB TOTAL 1</t>
  </si>
  <si>
    <t>TOTAL</t>
  </si>
  <si>
    <t>Defensa Expuesta</t>
  </si>
  <si>
    <t>Informe Esquematizado</t>
  </si>
  <si>
    <t>3ra Etapa</t>
  </si>
  <si>
    <t>2da Etapa</t>
  </si>
  <si>
    <t>1ra Etapa</t>
  </si>
  <si>
    <t>INFRACCIONES</t>
  </si>
  <si>
    <t>EXTRAS</t>
  </si>
  <si>
    <t>EVALUACIÓN SUMATIVA O FINAL</t>
  </si>
  <si>
    <t>Sesión</t>
  </si>
  <si>
    <t>Tema</t>
  </si>
  <si>
    <t>Fecha</t>
  </si>
  <si>
    <t>Día</t>
  </si>
  <si>
    <t>Martes</t>
  </si>
  <si>
    <t>Jueves</t>
  </si>
  <si>
    <t>BPS</t>
  </si>
  <si>
    <t>Real Value</t>
  </si>
  <si>
    <t>Not Business As Usual</t>
  </si>
  <si>
    <t>SCAMPER</t>
  </si>
  <si>
    <t>Del Funnel al CJM</t>
  </si>
  <si>
    <t>Presentación, Syllabus, Notas</t>
  </si>
  <si>
    <t>PROYECTOS</t>
  </si>
  <si>
    <t>Sociales/Gubernamentales</t>
  </si>
  <si>
    <t>Empresariales/Corporativos</t>
  </si>
  <si>
    <t>Innovación en Bienes, Productos y Servicios ¿Qué ofrecemos?</t>
  </si>
  <si>
    <t>Work Session</t>
  </si>
  <si>
    <t>INTRO</t>
  </si>
  <si>
    <t>Ventaja Competitiva y Enfoques de Marketing</t>
  </si>
  <si>
    <t>Economía Naranja y Product Design</t>
  </si>
  <si>
    <t>Manual de Usuario y Flujogramas</t>
  </si>
  <si>
    <t>Core Business Model</t>
  </si>
  <si>
    <t>Dialogicidad</t>
  </si>
  <si>
    <t>EXPO FASE 1</t>
  </si>
  <si>
    <t>EXPO FASE 2</t>
  </si>
  <si>
    <t>De la Cadena de Valor al Modelo Canvas</t>
  </si>
  <si>
    <t>Brand Identity Matrix</t>
  </si>
  <si>
    <t>Departamentalización</t>
  </si>
  <si>
    <t>Beneficios Incentivos y Sistemas de Compensación</t>
  </si>
  <si>
    <t>Innovación en el Core Business Model ¿Cómo hacemos las cosas?</t>
  </si>
  <si>
    <t>Web Design</t>
  </si>
  <si>
    <t>SMO y SMO</t>
  </si>
  <si>
    <t>Estrategias de Contenidos y Calendario Editorial</t>
  </si>
  <si>
    <t>Medios de Pago Digitales</t>
  </si>
  <si>
    <t>PESTEL &amp; Innovation Helix Framework</t>
  </si>
  <si>
    <t>Innovación en la Dialogicidad e Interacción ¿Cómo nos Relacionamos con el Macroentorno? (Sostenibilidad y Sustentabilidad)</t>
  </si>
  <si>
    <t>De las 5 Fuerzas al Stakeholder Analysis y PR</t>
  </si>
  <si>
    <t>EXPO FASE 3</t>
  </si>
  <si>
    <t>EXPO FINAL</t>
  </si>
  <si>
    <t>2T?</t>
  </si>
  <si>
    <t>CIERRE</t>
  </si>
  <si>
    <t>Fase</t>
  </si>
  <si>
    <t>Semana</t>
  </si>
  <si>
    <t>x</t>
  </si>
  <si>
    <t>Formato Informe</t>
  </si>
  <si>
    <t>Work session</t>
  </si>
  <si>
    <t>EXPO 1</t>
  </si>
  <si>
    <t>EXPO 2</t>
  </si>
  <si>
    <t>4-5</t>
  </si>
  <si>
    <t>3-2</t>
  </si>
  <si>
    <t>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</si>
</sst>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/>
    <xf numFmtId="0" fontId="0" fillId="0" borderId="0" xfId="0" quotePrefix="1"/>
    <xf numFmtId="16" fontId="0" fillId="0" borderId="0" xfId="0" quotePrefix="1" applyNumberFormat="1"/>
    <xf numFmtId="0" fontId="0" fillId="0" borderId="16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1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10" zoomScale="115" zoomScaleNormal="115" workbookViewId="0">
      <selection activeCell="G19" sqref="G19"/>
    </sheetView>
  </sheetViews>
  <sheetFormatPr defaultColWidth="9.109375" defaultRowHeight="14.4" x14ac:dyDescent="0.3"/>
  <cols>
    <col min="1" max="1" width="6.44140625" bestFit="1" customWidth="1"/>
    <col min="2" max="2" width="10.88671875" customWidth="1"/>
    <col min="3" max="3" width="42.88671875" bestFit="1" customWidth="1"/>
    <col min="4" max="4" width="11.109375" bestFit="1" customWidth="1"/>
    <col min="5" max="5" width="6.6640625" bestFit="1" customWidth="1"/>
    <col min="6" max="6" width="6.6640625" customWidth="1"/>
    <col min="7" max="7" width="24.6640625" customWidth="1"/>
  </cols>
  <sheetData>
    <row r="1" spans="1:9" x14ac:dyDescent="0.3">
      <c r="A1" s="47" t="s">
        <v>24</v>
      </c>
      <c r="B1" s="2" t="s">
        <v>65</v>
      </c>
      <c r="C1" s="2" t="s">
        <v>25</v>
      </c>
      <c r="D1" s="2" t="s">
        <v>26</v>
      </c>
      <c r="E1" s="2" t="s">
        <v>27</v>
      </c>
      <c r="F1" s="2" t="s">
        <v>66</v>
      </c>
      <c r="G1" s="2" t="s">
        <v>36</v>
      </c>
    </row>
    <row r="2" spans="1:9" x14ac:dyDescent="0.3">
      <c r="A2" s="46">
        <v>1</v>
      </c>
      <c r="B2" s="64" t="s">
        <v>41</v>
      </c>
      <c r="C2" s="49" t="s">
        <v>35</v>
      </c>
      <c r="D2" s="48">
        <v>45692</v>
      </c>
      <c r="E2" s="46" t="s">
        <v>28</v>
      </c>
      <c r="F2" s="63">
        <v>1</v>
      </c>
      <c r="G2" t="s">
        <v>37</v>
      </c>
    </row>
    <row r="3" spans="1:9" x14ac:dyDescent="0.3">
      <c r="A3" s="46">
        <v>2</v>
      </c>
      <c r="B3" s="64"/>
      <c r="C3" t="s">
        <v>32</v>
      </c>
      <c r="D3" s="48">
        <f>D2+2</f>
        <v>45694</v>
      </c>
      <c r="E3" s="46" t="s">
        <v>29</v>
      </c>
      <c r="F3" s="63"/>
      <c r="G3" t="s">
        <v>38</v>
      </c>
    </row>
    <row r="4" spans="1:9" x14ac:dyDescent="0.3">
      <c r="A4" s="46">
        <v>3</v>
      </c>
      <c r="B4" s="64"/>
      <c r="C4" t="s">
        <v>31</v>
      </c>
      <c r="D4" s="48">
        <f>D3+5</f>
        <v>45699</v>
      </c>
      <c r="E4" s="46" t="s">
        <v>28</v>
      </c>
      <c r="F4" s="63">
        <v>2</v>
      </c>
    </row>
    <row r="5" spans="1:9" x14ac:dyDescent="0.3">
      <c r="A5" s="46">
        <v>4</v>
      </c>
      <c r="B5" s="64"/>
      <c r="C5" s="51" t="s">
        <v>40</v>
      </c>
      <c r="D5" s="48">
        <f>D4+2</f>
        <v>45701</v>
      </c>
      <c r="E5" s="46" t="s">
        <v>29</v>
      </c>
      <c r="F5" s="63"/>
    </row>
    <row r="6" spans="1:9" x14ac:dyDescent="0.3">
      <c r="A6" s="46">
        <v>5</v>
      </c>
      <c r="B6" s="65" t="s">
        <v>39</v>
      </c>
      <c r="C6" t="s">
        <v>0</v>
      </c>
      <c r="D6" s="48">
        <f t="shared" ref="D6" si="0">D5+5</f>
        <v>45706</v>
      </c>
      <c r="E6" s="46" t="s">
        <v>28</v>
      </c>
      <c r="F6" s="63">
        <v>3</v>
      </c>
    </row>
    <row r="7" spans="1:9" x14ac:dyDescent="0.3">
      <c r="A7" s="46">
        <v>6</v>
      </c>
      <c r="B7" s="65"/>
      <c r="C7" t="s">
        <v>33</v>
      </c>
      <c r="D7" s="48">
        <f t="shared" ref="D7" si="1">D6+2</f>
        <v>45708</v>
      </c>
      <c r="E7" s="46" t="s">
        <v>29</v>
      </c>
      <c r="F7" s="63"/>
    </row>
    <row r="8" spans="1:9" x14ac:dyDescent="0.3">
      <c r="A8" s="46">
        <v>7</v>
      </c>
      <c r="B8" s="65"/>
      <c r="C8" t="s">
        <v>42</v>
      </c>
      <c r="D8" s="48">
        <f t="shared" ref="D8" si="2">D7+5</f>
        <v>45713</v>
      </c>
      <c r="E8" s="46" t="s">
        <v>28</v>
      </c>
      <c r="F8" s="63">
        <v>4</v>
      </c>
    </row>
    <row r="9" spans="1:9" x14ac:dyDescent="0.3">
      <c r="A9" s="46">
        <v>8</v>
      </c>
      <c r="B9" s="65"/>
      <c r="C9" t="s">
        <v>43</v>
      </c>
      <c r="D9" s="48">
        <f t="shared" ref="D9" si="3">D8+2</f>
        <v>45715</v>
      </c>
      <c r="E9" s="46" t="s">
        <v>29</v>
      </c>
      <c r="F9" s="63"/>
      <c r="G9" s="55" t="s">
        <v>68</v>
      </c>
    </row>
    <row r="10" spans="1:9" x14ac:dyDescent="0.3">
      <c r="A10" s="46">
        <v>9</v>
      </c>
      <c r="B10" s="65"/>
      <c r="C10" s="49" t="s">
        <v>44</v>
      </c>
      <c r="D10" s="48">
        <f t="shared" ref="D10" si="4">D9+5</f>
        <v>45720</v>
      </c>
      <c r="E10" s="50" t="s">
        <v>28</v>
      </c>
      <c r="F10" s="63">
        <v>5</v>
      </c>
    </row>
    <row r="11" spans="1:9" x14ac:dyDescent="0.3">
      <c r="A11" s="46">
        <v>10</v>
      </c>
      <c r="B11" s="65"/>
      <c r="C11" s="51" t="s">
        <v>40</v>
      </c>
      <c r="D11" s="48">
        <f t="shared" ref="D11" si="5">D10+2</f>
        <v>45722</v>
      </c>
      <c r="E11" s="46" t="s">
        <v>29</v>
      </c>
      <c r="F11" s="63"/>
    </row>
    <row r="12" spans="1:9" x14ac:dyDescent="0.3">
      <c r="A12" s="46">
        <v>11</v>
      </c>
      <c r="B12" s="65"/>
      <c r="C12" s="51" t="s">
        <v>40</v>
      </c>
      <c r="D12" s="48">
        <f t="shared" ref="D12" si="6">D11+5</f>
        <v>45727</v>
      </c>
      <c r="E12" s="46" t="s">
        <v>28</v>
      </c>
      <c r="F12" s="63">
        <v>6</v>
      </c>
      <c r="G12" t="s">
        <v>69</v>
      </c>
    </row>
    <row r="13" spans="1:9" x14ac:dyDescent="0.3">
      <c r="A13" s="46">
        <v>12</v>
      </c>
      <c r="B13" s="65"/>
      <c r="C13" s="52" t="s">
        <v>47</v>
      </c>
      <c r="D13" s="48">
        <f t="shared" ref="D13" si="7">D12+2</f>
        <v>45729</v>
      </c>
      <c r="E13" s="46" t="s">
        <v>29</v>
      </c>
      <c r="F13" s="63"/>
      <c r="G13" t="s">
        <v>69</v>
      </c>
    </row>
    <row r="14" spans="1:9" ht="14.4" customHeight="1" x14ac:dyDescent="0.3">
      <c r="A14" s="46">
        <v>13</v>
      </c>
      <c r="B14" s="65" t="s">
        <v>53</v>
      </c>
      <c r="C14" s="49" t="s">
        <v>49</v>
      </c>
      <c r="D14" s="48">
        <f t="shared" ref="D14" si="8">D13+5</f>
        <v>45734</v>
      </c>
      <c r="E14" s="46" t="s">
        <v>28</v>
      </c>
      <c r="F14" s="63">
        <v>7</v>
      </c>
      <c r="G14" t="s">
        <v>70</v>
      </c>
      <c r="H14" s="56" t="s">
        <v>72</v>
      </c>
      <c r="I14" s="57" t="s">
        <v>74</v>
      </c>
    </row>
    <row r="15" spans="1:9" x14ac:dyDescent="0.3">
      <c r="A15" s="46">
        <v>14</v>
      </c>
      <c r="B15" s="65"/>
      <c r="C15" s="49" t="s">
        <v>51</v>
      </c>
      <c r="D15" s="48">
        <f t="shared" ref="D15" si="9">D14+2</f>
        <v>45736</v>
      </c>
      <c r="E15" s="46" t="s">
        <v>29</v>
      </c>
      <c r="F15" s="63"/>
      <c r="G15" t="s">
        <v>71</v>
      </c>
      <c r="H15" s="56" t="s">
        <v>73</v>
      </c>
      <c r="I15" s="57" t="s">
        <v>74</v>
      </c>
    </row>
    <row r="16" spans="1:9" x14ac:dyDescent="0.3">
      <c r="A16" s="46">
        <v>15</v>
      </c>
      <c r="B16" s="65"/>
      <c r="C16" s="51" t="s">
        <v>40</v>
      </c>
      <c r="D16" s="48">
        <f t="shared" ref="D16" si="10">D15+5</f>
        <v>45741</v>
      </c>
      <c r="E16" s="46" t="s">
        <v>28</v>
      </c>
      <c r="F16" s="63">
        <v>8</v>
      </c>
    </row>
    <row r="17" spans="1:6" x14ac:dyDescent="0.3">
      <c r="A17" s="46">
        <v>16</v>
      </c>
      <c r="B17" s="65"/>
      <c r="C17" s="49" t="s">
        <v>50</v>
      </c>
      <c r="D17" s="48">
        <f t="shared" ref="D17" si="11">D16+2</f>
        <v>45743</v>
      </c>
      <c r="E17" s="46" t="s">
        <v>29</v>
      </c>
      <c r="F17" s="63"/>
    </row>
    <row r="18" spans="1:6" x14ac:dyDescent="0.3">
      <c r="A18" s="46">
        <v>17</v>
      </c>
      <c r="B18" s="65"/>
      <c r="C18" s="51" t="s">
        <v>40</v>
      </c>
      <c r="D18" s="48">
        <f t="shared" ref="D18" si="12">D17+5</f>
        <v>45748</v>
      </c>
      <c r="E18" s="46" t="s">
        <v>28</v>
      </c>
      <c r="F18" s="63">
        <v>9</v>
      </c>
    </row>
    <row r="19" spans="1:6" x14ac:dyDescent="0.3">
      <c r="A19" s="46">
        <v>18</v>
      </c>
      <c r="B19" s="65"/>
      <c r="C19" s="49" t="s">
        <v>52</v>
      </c>
      <c r="D19" s="48">
        <f t="shared" ref="D19" si="13">D18+2</f>
        <v>45750</v>
      </c>
      <c r="E19" s="46" t="s">
        <v>29</v>
      </c>
      <c r="F19" s="63"/>
    </row>
    <row r="20" spans="1:6" x14ac:dyDescent="0.3">
      <c r="A20" s="46">
        <v>19</v>
      </c>
      <c r="B20" s="65"/>
      <c r="C20" s="51" t="s">
        <v>40</v>
      </c>
      <c r="D20" s="48">
        <f t="shared" ref="D20" si="14">D19+5</f>
        <v>45755</v>
      </c>
      <c r="E20" s="46" t="s">
        <v>28</v>
      </c>
      <c r="F20" s="63">
        <v>10</v>
      </c>
    </row>
    <row r="21" spans="1:6" x14ac:dyDescent="0.3">
      <c r="A21" s="46">
        <v>20</v>
      </c>
      <c r="B21" s="65"/>
      <c r="C21" s="52" t="s">
        <v>48</v>
      </c>
      <c r="D21" s="48">
        <f t="shared" ref="D21" si="15">D20+2</f>
        <v>45757</v>
      </c>
      <c r="E21" s="46" t="s">
        <v>29</v>
      </c>
      <c r="F21" s="63"/>
    </row>
    <row r="22" spans="1:6" ht="14.4" customHeight="1" x14ac:dyDescent="0.3">
      <c r="A22" s="46">
        <v>21</v>
      </c>
      <c r="B22" s="65" t="s">
        <v>59</v>
      </c>
      <c r="C22" t="s">
        <v>58</v>
      </c>
      <c r="D22" s="48">
        <f t="shared" ref="D22" si="16">D21+5</f>
        <v>45762</v>
      </c>
      <c r="E22" s="46" t="s">
        <v>28</v>
      </c>
      <c r="F22" s="63">
        <v>11</v>
      </c>
    </row>
    <row r="23" spans="1:6" x14ac:dyDescent="0.3">
      <c r="A23" s="46">
        <v>22</v>
      </c>
      <c r="B23" s="65"/>
      <c r="C23" s="51" t="s">
        <v>40</v>
      </c>
      <c r="D23" s="48">
        <f t="shared" ref="D23" si="17">D22+2</f>
        <v>45764</v>
      </c>
      <c r="E23" s="46" t="s">
        <v>29</v>
      </c>
      <c r="F23" s="63"/>
    </row>
    <row r="24" spans="1:6" x14ac:dyDescent="0.3">
      <c r="A24" s="46">
        <v>23</v>
      </c>
      <c r="B24" s="65"/>
      <c r="C24" s="49" t="s">
        <v>60</v>
      </c>
      <c r="D24" s="48">
        <f t="shared" ref="D24" si="18">D23+5</f>
        <v>45769</v>
      </c>
      <c r="E24" s="46" t="s">
        <v>28</v>
      </c>
      <c r="F24" s="63">
        <v>12</v>
      </c>
    </row>
    <row r="25" spans="1:6" x14ac:dyDescent="0.3">
      <c r="A25" s="46">
        <v>24</v>
      </c>
      <c r="B25" s="65"/>
      <c r="C25" s="51" t="s">
        <v>40</v>
      </c>
      <c r="D25" s="48">
        <f t="shared" ref="D25" si="19">D24+2</f>
        <v>45771</v>
      </c>
      <c r="E25" s="46" t="s">
        <v>29</v>
      </c>
      <c r="F25" s="63"/>
    </row>
    <row r="26" spans="1:6" x14ac:dyDescent="0.3">
      <c r="A26" s="46">
        <v>25</v>
      </c>
      <c r="B26" s="65"/>
      <c r="C26" t="s">
        <v>34</v>
      </c>
      <c r="D26" s="48">
        <f t="shared" ref="D26" si="20">D25+5</f>
        <v>45776</v>
      </c>
      <c r="E26" s="46" t="s">
        <v>28</v>
      </c>
      <c r="F26" s="63">
        <v>13</v>
      </c>
    </row>
    <row r="27" spans="1:6" x14ac:dyDescent="0.3">
      <c r="A27" s="46">
        <v>26</v>
      </c>
      <c r="B27" s="65"/>
      <c r="C27" s="49" t="s">
        <v>56</v>
      </c>
      <c r="D27" s="48">
        <f t="shared" ref="D27" si="21">D26+2</f>
        <v>45778</v>
      </c>
      <c r="E27" s="50" t="s">
        <v>29</v>
      </c>
      <c r="F27" s="63"/>
    </row>
    <row r="28" spans="1:6" x14ac:dyDescent="0.3">
      <c r="A28" s="46">
        <v>27</v>
      </c>
      <c r="B28" s="65"/>
      <c r="C28" s="51" t="s">
        <v>40</v>
      </c>
      <c r="D28" s="48">
        <f t="shared" ref="D28" si="22">D27+5</f>
        <v>45783</v>
      </c>
      <c r="E28" s="46" t="s">
        <v>28</v>
      </c>
      <c r="F28" s="63">
        <v>14</v>
      </c>
    </row>
    <row r="29" spans="1:6" x14ac:dyDescent="0.3">
      <c r="A29" s="46">
        <v>28</v>
      </c>
      <c r="B29" s="65"/>
      <c r="C29" s="49" t="s">
        <v>54</v>
      </c>
      <c r="D29" s="48">
        <f t="shared" ref="D29" si="23">D28+2</f>
        <v>45785</v>
      </c>
      <c r="E29" s="46" t="s">
        <v>29</v>
      </c>
      <c r="F29" s="63"/>
    </row>
    <row r="30" spans="1:6" x14ac:dyDescent="0.3">
      <c r="A30" s="46">
        <v>29</v>
      </c>
      <c r="B30" s="65"/>
      <c r="C30" s="49" t="s">
        <v>55</v>
      </c>
      <c r="D30" s="48">
        <f t="shared" ref="D30" si="24">D29+5</f>
        <v>45790</v>
      </c>
      <c r="E30" s="46" t="s">
        <v>28</v>
      </c>
      <c r="F30" s="63">
        <v>15</v>
      </c>
    </row>
    <row r="31" spans="1:6" x14ac:dyDescent="0.3">
      <c r="A31" s="46">
        <v>30</v>
      </c>
      <c r="B31" s="65"/>
      <c r="C31" s="51" t="s">
        <v>40</v>
      </c>
      <c r="D31" s="48">
        <f t="shared" ref="D31" si="25">D30+2</f>
        <v>45792</v>
      </c>
      <c r="E31" s="46" t="s">
        <v>29</v>
      </c>
      <c r="F31" s="63"/>
    </row>
    <row r="32" spans="1:6" x14ac:dyDescent="0.3">
      <c r="A32" s="46">
        <v>31</v>
      </c>
      <c r="B32" s="65"/>
      <c r="C32" s="51" t="s">
        <v>40</v>
      </c>
      <c r="D32" s="48">
        <f t="shared" ref="D32" si="26">D31+5</f>
        <v>45797</v>
      </c>
      <c r="E32" s="46" t="s">
        <v>28</v>
      </c>
      <c r="F32" s="63">
        <v>16</v>
      </c>
    </row>
    <row r="33" spans="1:6" x14ac:dyDescent="0.3">
      <c r="A33" s="46">
        <v>32</v>
      </c>
      <c r="B33" s="65"/>
      <c r="C33" s="49" t="s">
        <v>57</v>
      </c>
      <c r="D33" s="48">
        <f t="shared" ref="D33" si="27">D32+2</f>
        <v>45799</v>
      </c>
      <c r="E33" s="46" t="s">
        <v>29</v>
      </c>
      <c r="F33" s="63"/>
    </row>
    <row r="34" spans="1:6" x14ac:dyDescent="0.3">
      <c r="A34" s="46">
        <v>33</v>
      </c>
      <c r="B34" s="65"/>
      <c r="C34" s="51" t="s">
        <v>40</v>
      </c>
      <c r="D34" s="48">
        <f t="shared" ref="D34" si="28">D33+5</f>
        <v>45804</v>
      </c>
      <c r="E34" s="46" t="s">
        <v>28</v>
      </c>
      <c r="F34" s="63">
        <v>17</v>
      </c>
    </row>
    <row r="35" spans="1:6" x14ac:dyDescent="0.3">
      <c r="A35" s="46">
        <v>34</v>
      </c>
      <c r="B35" s="65"/>
      <c r="C35" s="52" t="s">
        <v>61</v>
      </c>
      <c r="D35" s="48">
        <f t="shared" ref="D35" si="29">D34+2</f>
        <v>45806</v>
      </c>
      <c r="E35" s="46" t="s">
        <v>29</v>
      </c>
      <c r="F35" s="63"/>
    </row>
    <row r="36" spans="1:6" x14ac:dyDescent="0.3">
      <c r="A36" s="46">
        <v>35</v>
      </c>
      <c r="B36" s="64" t="s">
        <v>64</v>
      </c>
      <c r="C36" s="51" t="s">
        <v>40</v>
      </c>
      <c r="D36" s="48">
        <f t="shared" ref="D36" si="30">D35+5</f>
        <v>45811</v>
      </c>
      <c r="E36" s="46" t="s">
        <v>28</v>
      </c>
      <c r="F36" s="63">
        <v>18</v>
      </c>
    </row>
    <row r="37" spans="1:6" x14ac:dyDescent="0.3">
      <c r="A37" s="46">
        <v>36</v>
      </c>
      <c r="B37" s="64"/>
      <c r="C37" s="53" t="s">
        <v>62</v>
      </c>
      <c r="D37" s="48">
        <f t="shared" ref="D37" si="31">D36+2</f>
        <v>45813</v>
      </c>
      <c r="E37" s="46" t="s">
        <v>29</v>
      </c>
      <c r="F37" s="63"/>
    </row>
    <row r="38" spans="1:6" x14ac:dyDescent="0.3">
      <c r="A38" s="46">
        <v>37</v>
      </c>
      <c r="B38" s="64"/>
      <c r="C38" s="51" t="s">
        <v>40</v>
      </c>
      <c r="D38" s="48">
        <f t="shared" ref="D38" si="32">D37+5</f>
        <v>45818</v>
      </c>
      <c r="E38" s="46" t="s">
        <v>28</v>
      </c>
      <c r="F38" s="46"/>
    </row>
    <row r="39" spans="1:6" x14ac:dyDescent="0.3">
      <c r="A39" s="46">
        <v>38</v>
      </c>
      <c r="B39" s="64"/>
      <c r="C39" s="54" t="s">
        <v>63</v>
      </c>
      <c r="D39" s="48">
        <f t="shared" ref="D39" si="33">D38+2</f>
        <v>45820</v>
      </c>
      <c r="E39" s="46" t="s">
        <v>29</v>
      </c>
      <c r="F39" s="46"/>
    </row>
    <row r="40" spans="1:6" x14ac:dyDescent="0.3">
      <c r="A40" s="46">
        <v>39</v>
      </c>
      <c r="B40" s="46"/>
      <c r="C40" s="49"/>
      <c r="D40" s="48">
        <f t="shared" ref="D40" si="34">D39+5</f>
        <v>45825</v>
      </c>
      <c r="E40" s="46" t="s">
        <v>28</v>
      </c>
      <c r="F40" s="46"/>
    </row>
    <row r="41" spans="1:6" x14ac:dyDescent="0.3">
      <c r="A41" s="46">
        <v>40</v>
      </c>
      <c r="B41" s="46"/>
      <c r="C41" s="49"/>
      <c r="D41" s="48">
        <f t="shared" ref="D41" si="35">D40+2</f>
        <v>45827</v>
      </c>
      <c r="E41" s="46" t="s">
        <v>29</v>
      </c>
      <c r="F41" s="46"/>
    </row>
  </sheetData>
  <mergeCells count="23">
    <mergeCell ref="B2:B5"/>
    <mergeCell ref="B6:B13"/>
    <mergeCell ref="B14:B21"/>
    <mergeCell ref="B22:B35"/>
    <mergeCell ref="B36:B3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32:F33"/>
    <mergeCell ref="F34:F35"/>
    <mergeCell ref="F36:F37"/>
    <mergeCell ref="F22:F23"/>
    <mergeCell ref="F24:F25"/>
    <mergeCell ref="F26:F27"/>
    <mergeCell ref="F28:F29"/>
    <mergeCell ref="F30:F3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abSelected="1" zoomScaleNormal="100" workbookViewId="0">
      <pane xSplit="2" ySplit="4" topLeftCell="C5" activePane="bottomRight" state="frozen"/>
      <selection pane="topRight" activeCell="G1" sqref="G1"/>
      <selection pane="bottomLeft" activeCell="A5" sqref="A5"/>
      <selection pane="bottomRight" activeCell="F5" sqref="F5"/>
    </sheetView>
  </sheetViews>
  <sheetFormatPr defaultColWidth="11.5546875" defaultRowHeight="14.4" outlineLevelRow="1" outlineLevelCol="3" x14ac:dyDescent="0.3"/>
  <cols>
    <col min="1" max="1" width="3.88671875" bestFit="1" customWidth="1"/>
    <col min="2" max="2" width="10" bestFit="1" customWidth="1"/>
    <col min="3" max="3" width="12.33203125" bestFit="1" customWidth="1" outlineLevel="3"/>
    <col min="4" max="4" width="9.88671875" bestFit="1" customWidth="1" outlineLevel="3"/>
    <col min="5" max="5" width="11.44140625" customWidth="1" outlineLevel="1"/>
    <col min="6" max="6" width="12.5546875" customWidth="1" outlineLevel="3"/>
    <col min="7" max="7" width="10.44140625" customWidth="1" outlineLevel="3"/>
    <col min="8" max="8" width="12" customWidth="1" outlineLevel="1"/>
    <col min="9" max="9" width="12.33203125" bestFit="1" customWidth="1" outlineLevel="3"/>
    <col min="10" max="10" width="9.88671875" bestFit="1" customWidth="1" outlineLevel="3"/>
    <col min="11" max="11" width="11.44140625" customWidth="1" outlineLevel="1"/>
    <col min="12" max="12" width="8.44140625" bestFit="1" customWidth="1"/>
    <col min="13" max="13" width="3.5546875" customWidth="1"/>
    <col min="14" max="15" width="8.44140625" customWidth="1" outlineLevel="2"/>
    <col min="16" max="16" width="10.44140625" customWidth="1" outlineLevel="2"/>
    <col min="17" max="17" width="10.5546875" customWidth="1" outlineLevel="1"/>
    <col min="18" max="18" width="8.44140625" customWidth="1" outlineLevel="2"/>
    <col min="19" max="19" width="14.109375" customWidth="1" outlineLevel="2"/>
    <col min="20" max="20" width="20.6640625" customWidth="1" outlineLevel="2"/>
    <col min="21" max="21" width="10.5546875" customWidth="1" outlineLevel="1"/>
    <col min="22" max="22" width="6.6640625" bestFit="1" customWidth="1"/>
    <col min="23" max="23" width="3.5546875" customWidth="1"/>
    <col min="24" max="24" width="8.44140625" bestFit="1" customWidth="1"/>
  </cols>
  <sheetData>
    <row r="1" spans="1:24" ht="15" thickBot="1" x14ac:dyDescent="0.35">
      <c r="C1" s="66"/>
      <c r="D1" s="66"/>
      <c r="E1" s="66"/>
      <c r="F1" s="66"/>
      <c r="G1" s="66"/>
      <c r="H1" s="66"/>
      <c r="I1" s="66"/>
      <c r="J1" s="66"/>
      <c r="K1" s="66"/>
      <c r="L1" s="67"/>
      <c r="N1" s="68" t="s">
        <v>23</v>
      </c>
      <c r="O1" s="69"/>
      <c r="P1" s="69"/>
      <c r="Q1" s="69"/>
      <c r="R1" s="69"/>
      <c r="S1" s="69"/>
      <c r="T1" s="69"/>
      <c r="U1" s="69"/>
      <c r="V1" s="70"/>
    </row>
    <row r="2" spans="1:24" x14ac:dyDescent="0.3">
      <c r="C2" s="74" t="s">
        <v>20</v>
      </c>
      <c r="D2" s="66"/>
      <c r="E2" s="67"/>
      <c r="F2" s="74" t="s">
        <v>19</v>
      </c>
      <c r="G2" s="66"/>
      <c r="H2" s="67"/>
      <c r="I2" s="74" t="s">
        <v>18</v>
      </c>
      <c r="J2" s="66"/>
      <c r="K2" s="67"/>
      <c r="L2" s="73" t="s">
        <v>15</v>
      </c>
      <c r="N2" s="79" t="s">
        <v>17</v>
      </c>
      <c r="O2" s="80"/>
      <c r="P2" s="80"/>
      <c r="Q2" s="81"/>
      <c r="R2" s="80" t="s">
        <v>16</v>
      </c>
      <c r="S2" s="80"/>
      <c r="T2" s="80"/>
      <c r="U2" s="85"/>
      <c r="V2" s="73" t="s">
        <v>15</v>
      </c>
      <c r="X2" s="73" t="s">
        <v>15</v>
      </c>
    </row>
    <row r="3" spans="1:24" ht="14.4" customHeight="1" x14ac:dyDescent="0.3">
      <c r="C3" s="77" t="s">
        <v>30</v>
      </c>
      <c r="D3" s="78"/>
      <c r="E3" s="72" t="s">
        <v>14</v>
      </c>
      <c r="F3" s="71" t="s">
        <v>45</v>
      </c>
      <c r="G3" s="71"/>
      <c r="H3" s="72" t="s">
        <v>13</v>
      </c>
      <c r="I3" s="71" t="s">
        <v>46</v>
      </c>
      <c r="J3" s="71"/>
      <c r="K3" s="72" t="s">
        <v>12</v>
      </c>
      <c r="L3" s="73"/>
      <c r="N3" s="82"/>
      <c r="O3" s="83"/>
      <c r="P3" s="83"/>
      <c r="Q3" s="84"/>
      <c r="R3" s="83"/>
      <c r="S3" s="83"/>
      <c r="T3" s="83"/>
      <c r="U3" s="86"/>
      <c r="V3" s="73"/>
      <c r="X3" s="73"/>
    </row>
    <row r="4" spans="1:24" ht="15" thickBot="1" x14ac:dyDescent="0.35">
      <c r="A4" s="35" t="s">
        <v>11</v>
      </c>
      <c r="B4" s="35" t="s">
        <v>10</v>
      </c>
      <c r="C4" s="34" t="s">
        <v>9</v>
      </c>
      <c r="D4" s="25" t="s">
        <v>8</v>
      </c>
      <c r="E4" s="72"/>
      <c r="F4" s="25" t="s">
        <v>9</v>
      </c>
      <c r="G4" s="25" t="s">
        <v>8</v>
      </c>
      <c r="H4" s="72"/>
      <c r="I4" s="25" t="s">
        <v>9</v>
      </c>
      <c r="J4" s="25" t="s">
        <v>8</v>
      </c>
      <c r="K4" s="72"/>
      <c r="L4" s="73"/>
      <c r="N4" s="26" t="s">
        <v>7</v>
      </c>
      <c r="O4" s="25" t="s">
        <v>6</v>
      </c>
      <c r="P4" s="25" t="s">
        <v>5</v>
      </c>
      <c r="Q4" s="1" t="s">
        <v>1</v>
      </c>
      <c r="R4" s="29" t="s">
        <v>4</v>
      </c>
      <c r="S4" s="25" t="s">
        <v>3</v>
      </c>
      <c r="T4" s="25" t="s">
        <v>2</v>
      </c>
      <c r="U4" s="1" t="s">
        <v>1</v>
      </c>
      <c r="V4" s="73"/>
      <c r="X4" s="73"/>
    </row>
    <row r="5" spans="1:24" outlineLevel="1" x14ac:dyDescent="0.3">
      <c r="A5" s="4">
        <v>1</v>
      </c>
      <c r="B5" s="4">
        <v>8467005</v>
      </c>
      <c r="C5" s="58">
        <v>100</v>
      </c>
      <c r="D5" s="25">
        <v>88</v>
      </c>
      <c r="E5" s="59">
        <f t="shared" ref="E5:E34" si="0">(C5*0.3)+(D5*0.7)</f>
        <v>91.6</v>
      </c>
      <c r="F5" s="25"/>
      <c r="G5" s="25"/>
      <c r="H5" s="24">
        <f t="shared" ref="H5:H27" si="1">(F5*0.3)+(G5*0.7)</f>
        <v>0</v>
      </c>
      <c r="I5" s="25"/>
      <c r="J5" s="25"/>
      <c r="K5" s="24">
        <f t="shared" ref="K5:K27" si="2">(I5*0.3)+(J5*0.7)</f>
        <v>0</v>
      </c>
      <c r="L5" s="30">
        <f>AVERAGE(E5,H5,K5)</f>
        <v>30.533333333333331</v>
      </c>
      <c r="N5" s="21"/>
      <c r="O5" s="20"/>
      <c r="P5" s="20"/>
      <c r="Q5" s="22">
        <f>(N5*0.4)+(O5*0.2)+(P5*0.4)</f>
        <v>0</v>
      </c>
      <c r="R5" s="21"/>
      <c r="S5" s="20"/>
      <c r="T5" s="20"/>
      <c r="U5" s="20">
        <f>(R5*0.35)+(S5*0.35)+(T5*0.3)</f>
        <v>0</v>
      </c>
      <c r="V5" s="33">
        <f>(Q5*0.7)+(U5*0.3)</f>
        <v>0</v>
      </c>
      <c r="X5" s="32">
        <f>AVERAGE(L5,V5)</f>
        <v>15.266666666666666</v>
      </c>
    </row>
    <row r="6" spans="1:24" outlineLevel="1" x14ac:dyDescent="0.3">
      <c r="A6" s="4">
        <v>2</v>
      </c>
      <c r="B6" s="4">
        <v>9209104</v>
      </c>
      <c r="C6" s="29">
        <v>95</v>
      </c>
      <c r="D6" s="25">
        <v>94</v>
      </c>
      <c r="E6" s="59">
        <f t="shared" si="0"/>
        <v>94.3</v>
      </c>
      <c r="F6" s="25"/>
      <c r="G6" s="25"/>
      <c r="H6" s="24">
        <f t="shared" si="1"/>
        <v>0</v>
      </c>
      <c r="I6" s="25"/>
      <c r="J6" s="25"/>
      <c r="K6" s="24">
        <f t="shared" si="2"/>
        <v>0</v>
      </c>
      <c r="L6" s="30">
        <f t="shared" ref="L6:L27" si="3">AVERAGE(E6,H6,K6)</f>
        <v>31.433333333333334</v>
      </c>
      <c r="M6" s="4"/>
      <c r="N6" s="21"/>
      <c r="O6" s="20"/>
      <c r="P6" s="20"/>
      <c r="Q6" s="22">
        <f>(N6*0.4)+(O6*0.2)+(P6*0.4)</f>
        <v>0</v>
      </c>
      <c r="R6" s="21"/>
      <c r="S6" s="20"/>
      <c r="T6" s="20"/>
      <c r="U6" s="20">
        <f>(R6*0.35)+(S6*0.35)+(T6*0.3)</f>
        <v>0</v>
      </c>
      <c r="V6" s="19">
        <f>(Q6*0.7)+(U6*0.3)</f>
        <v>0</v>
      </c>
      <c r="W6" s="4"/>
      <c r="X6" s="18">
        <f>AVERAGE(L6,V6)</f>
        <v>15.716666666666667</v>
      </c>
    </row>
    <row r="7" spans="1:24" outlineLevel="1" x14ac:dyDescent="0.3">
      <c r="A7" s="4">
        <v>3</v>
      </c>
      <c r="B7" s="4">
        <v>9908695</v>
      </c>
      <c r="C7" s="29">
        <v>97</v>
      </c>
      <c r="D7" s="25">
        <v>98</v>
      </c>
      <c r="E7" s="59">
        <f>(C7*0.3)+(D7*0.7)</f>
        <v>97.699999999999989</v>
      </c>
      <c r="F7" s="25"/>
      <c r="G7" s="25"/>
      <c r="H7" s="24">
        <f t="shared" si="1"/>
        <v>0</v>
      </c>
      <c r="I7" s="25"/>
      <c r="J7" s="25"/>
      <c r="K7" s="24">
        <f t="shared" si="2"/>
        <v>0</v>
      </c>
      <c r="L7" s="30">
        <f t="shared" si="3"/>
        <v>32.566666666666663</v>
      </c>
      <c r="M7" s="4"/>
      <c r="N7" s="21"/>
      <c r="O7" s="20"/>
      <c r="P7" s="20"/>
      <c r="Q7" s="22">
        <f t="shared" ref="Q7:Q20" si="4">(N7*0.4)+(O7*0.2)+(P7*0.4)</f>
        <v>0</v>
      </c>
      <c r="R7" s="21"/>
      <c r="S7" s="20"/>
      <c r="T7" s="20"/>
      <c r="U7" s="20">
        <f t="shared" ref="U7:U20" si="5">(R7*0.35)+(S7*0.35)+(T7*0.3)</f>
        <v>0</v>
      </c>
      <c r="V7" s="19">
        <f t="shared" ref="V7:V20" si="6">(Q7*0.7)+(U7*0.3)</f>
        <v>0</v>
      </c>
      <c r="W7" s="4"/>
      <c r="X7" s="18">
        <f t="shared" ref="X7:X20" si="7">AVERAGE(L7,V7)</f>
        <v>16.283333333333331</v>
      </c>
    </row>
    <row r="8" spans="1:24" outlineLevel="1" x14ac:dyDescent="0.3">
      <c r="A8" s="4">
        <v>4</v>
      </c>
      <c r="B8" s="4">
        <v>6943846</v>
      </c>
      <c r="C8" s="27">
        <v>100</v>
      </c>
      <c r="D8" s="25">
        <v>96</v>
      </c>
      <c r="E8" s="59">
        <f t="shared" si="0"/>
        <v>97.199999999999989</v>
      </c>
      <c r="F8" s="25"/>
      <c r="G8" s="25"/>
      <c r="H8" s="24">
        <f t="shared" si="1"/>
        <v>0</v>
      </c>
      <c r="I8" s="25"/>
      <c r="J8" s="25"/>
      <c r="K8" s="24">
        <f t="shared" si="2"/>
        <v>0</v>
      </c>
      <c r="L8" s="30">
        <f t="shared" si="3"/>
        <v>32.4</v>
      </c>
      <c r="M8" s="4"/>
      <c r="N8" s="21"/>
      <c r="O8" s="20"/>
      <c r="P8" s="20"/>
      <c r="Q8" s="22">
        <f t="shared" si="4"/>
        <v>0</v>
      </c>
      <c r="R8" s="21"/>
      <c r="S8" s="20"/>
      <c r="T8" s="20"/>
      <c r="U8" s="20">
        <f t="shared" si="5"/>
        <v>0</v>
      </c>
      <c r="V8" s="19">
        <f t="shared" si="6"/>
        <v>0</v>
      </c>
      <c r="W8" s="4"/>
      <c r="X8" s="18">
        <f t="shared" si="7"/>
        <v>16.2</v>
      </c>
    </row>
    <row r="9" spans="1:24" outlineLevel="1" x14ac:dyDescent="0.3">
      <c r="A9" s="4">
        <v>5</v>
      </c>
      <c r="B9" s="4">
        <v>8348017</v>
      </c>
      <c r="C9" s="29">
        <v>100</v>
      </c>
      <c r="D9" s="25">
        <v>100</v>
      </c>
      <c r="E9" s="59">
        <f t="shared" si="0"/>
        <v>100</v>
      </c>
      <c r="F9" s="25"/>
      <c r="G9" s="25"/>
      <c r="H9" s="24">
        <f t="shared" si="1"/>
        <v>0</v>
      </c>
      <c r="I9" s="25"/>
      <c r="J9" s="25"/>
      <c r="K9" s="24">
        <f t="shared" si="2"/>
        <v>0</v>
      </c>
      <c r="L9" s="30">
        <f t="shared" si="3"/>
        <v>33.333333333333336</v>
      </c>
      <c r="M9" s="4"/>
      <c r="N9" s="21"/>
      <c r="O9" s="20"/>
      <c r="P9" s="20"/>
      <c r="Q9" s="22">
        <f t="shared" si="4"/>
        <v>0</v>
      </c>
      <c r="R9" s="21"/>
      <c r="S9" s="20"/>
      <c r="T9" s="20"/>
      <c r="U9" s="20">
        <f t="shared" si="5"/>
        <v>0</v>
      </c>
      <c r="V9" s="19">
        <f t="shared" si="6"/>
        <v>0</v>
      </c>
      <c r="W9" s="4"/>
      <c r="X9" s="18">
        <f t="shared" si="7"/>
        <v>16.666666666666668</v>
      </c>
    </row>
    <row r="10" spans="1:24" outlineLevel="1" x14ac:dyDescent="0.3">
      <c r="A10" s="4">
        <v>6</v>
      </c>
      <c r="B10" s="4">
        <v>9120405</v>
      </c>
      <c r="C10" s="29">
        <v>95</v>
      </c>
      <c r="D10" s="25">
        <v>93</v>
      </c>
      <c r="E10" s="59">
        <f t="shared" si="0"/>
        <v>93.6</v>
      </c>
      <c r="F10" s="25"/>
      <c r="G10" s="25"/>
      <c r="H10" s="24">
        <f t="shared" si="1"/>
        <v>0</v>
      </c>
      <c r="I10" s="25"/>
      <c r="J10" s="25"/>
      <c r="K10" s="24">
        <f t="shared" si="2"/>
        <v>0</v>
      </c>
      <c r="L10" s="30">
        <f t="shared" si="3"/>
        <v>31.2</v>
      </c>
      <c r="M10" s="4"/>
      <c r="N10" s="21"/>
      <c r="O10" s="20"/>
      <c r="P10" s="20"/>
      <c r="Q10" s="22">
        <f t="shared" si="4"/>
        <v>0</v>
      </c>
      <c r="R10" s="21"/>
      <c r="S10" s="20"/>
      <c r="T10" s="20"/>
      <c r="U10" s="20">
        <f t="shared" si="5"/>
        <v>0</v>
      </c>
      <c r="V10" s="19">
        <f t="shared" si="6"/>
        <v>0</v>
      </c>
      <c r="W10" s="4"/>
      <c r="X10" s="18">
        <f t="shared" si="7"/>
        <v>15.6</v>
      </c>
    </row>
    <row r="11" spans="1:24" outlineLevel="1" x14ac:dyDescent="0.3">
      <c r="A11" s="4">
        <v>7</v>
      </c>
      <c r="B11" s="4">
        <v>9118569</v>
      </c>
      <c r="C11" s="29">
        <v>92</v>
      </c>
      <c r="D11" s="25">
        <v>94</v>
      </c>
      <c r="E11" s="59">
        <f t="shared" si="0"/>
        <v>93.399999999999991</v>
      </c>
      <c r="F11" s="25"/>
      <c r="G11" s="25"/>
      <c r="H11" s="24">
        <f t="shared" si="1"/>
        <v>0</v>
      </c>
      <c r="I11" s="25"/>
      <c r="J11" s="25"/>
      <c r="K11" s="24">
        <f t="shared" si="2"/>
        <v>0</v>
      </c>
      <c r="L11" s="30">
        <f t="shared" si="3"/>
        <v>31.133333333333329</v>
      </c>
      <c r="M11" s="4"/>
      <c r="N11" s="21"/>
      <c r="O11" s="20"/>
      <c r="P11" s="20"/>
      <c r="Q11" s="22">
        <f t="shared" si="4"/>
        <v>0</v>
      </c>
      <c r="R11" s="21"/>
      <c r="S11" s="20"/>
      <c r="T11" s="20"/>
      <c r="U11" s="20">
        <f t="shared" si="5"/>
        <v>0</v>
      </c>
      <c r="V11" s="19">
        <f t="shared" si="6"/>
        <v>0</v>
      </c>
      <c r="W11" s="4"/>
      <c r="X11" s="18">
        <f t="shared" si="7"/>
        <v>15.566666666666665</v>
      </c>
    </row>
    <row r="12" spans="1:24" outlineLevel="1" x14ac:dyDescent="0.3">
      <c r="A12" s="4">
        <v>8</v>
      </c>
      <c r="B12" s="4">
        <v>12543538</v>
      </c>
      <c r="C12" s="29">
        <v>93</v>
      </c>
      <c r="D12" s="25">
        <v>94</v>
      </c>
      <c r="E12" s="59">
        <f t="shared" si="0"/>
        <v>93.699999999999989</v>
      </c>
      <c r="F12" s="25"/>
      <c r="G12" s="25"/>
      <c r="H12" s="24">
        <f t="shared" si="1"/>
        <v>0</v>
      </c>
      <c r="I12" s="25"/>
      <c r="J12" s="25"/>
      <c r="K12" s="24">
        <f t="shared" si="2"/>
        <v>0</v>
      </c>
      <c r="L12" s="30">
        <f t="shared" si="3"/>
        <v>31.233333333333331</v>
      </c>
      <c r="M12" s="4"/>
      <c r="N12" s="21"/>
      <c r="O12" s="20"/>
      <c r="P12" s="20"/>
      <c r="Q12" s="22">
        <f t="shared" si="4"/>
        <v>0</v>
      </c>
      <c r="R12" s="21"/>
      <c r="S12" s="20"/>
      <c r="T12" s="20"/>
      <c r="U12" s="20">
        <f t="shared" si="5"/>
        <v>0</v>
      </c>
      <c r="V12" s="19">
        <f t="shared" si="6"/>
        <v>0</v>
      </c>
      <c r="W12" s="4"/>
      <c r="X12" s="18">
        <f t="shared" si="7"/>
        <v>15.616666666666665</v>
      </c>
    </row>
    <row r="13" spans="1:24" outlineLevel="1" x14ac:dyDescent="0.3">
      <c r="A13" s="4">
        <v>9</v>
      </c>
      <c r="B13" s="4">
        <v>6848753</v>
      </c>
      <c r="C13" s="29">
        <v>95</v>
      </c>
      <c r="D13" s="25">
        <v>95</v>
      </c>
      <c r="E13" s="59">
        <f t="shared" si="0"/>
        <v>95</v>
      </c>
      <c r="F13" s="25"/>
      <c r="G13" s="25"/>
      <c r="H13" s="24">
        <f t="shared" si="1"/>
        <v>0</v>
      </c>
      <c r="I13" s="25"/>
      <c r="J13" s="25"/>
      <c r="K13" s="24">
        <f t="shared" si="2"/>
        <v>0</v>
      </c>
      <c r="L13" s="30">
        <f t="shared" si="3"/>
        <v>31.666666666666668</v>
      </c>
      <c r="M13" s="4"/>
      <c r="N13" s="21"/>
      <c r="O13" s="20"/>
      <c r="P13" s="20"/>
      <c r="Q13" s="22">
        <f t="shared" si="4"/>
        <v>0</v>
      </c>
      <c r="R13" s="21"/>
      <c r="S13" s="20"/>
      <c r="T13" s="20"/>
      <c r="U13" s="20">
        <f t="shared" si="5"/>
        <v>0</v>
      </c>
      <c r="V13" s="19">
        <f t="shared" si="6"/>
        <v>0</v>
      </c>
      <c r="W13" s="4"/>
      <c r="X13" s="18">
        <f t="shared" si="7"/>
        <v>15.833333333333334</v>
      </c>
    </row>
    <row r="14" spans="1:24" outlineLevel="1" x14ac:dyDescent="0.3">
      <c r="A14" s="4">
        <v>10</v>
      </c>
      <c r="B14" s="4">
        <v>12480615</v>
      </c>
      <c r="C14" s="29">
        <v>96</v>
      </c>
      <c r="D14" s="25">
        <v>96</v>
      </c>
      <c r="E14" s="59">
        <f t="shared" si="0"/>
        <v>95.999999999999986</v>
      </c>
      <c r="F14" s="25"/>
      <c r="G14" s="25"/>
      <c r="H14" s="24">
        <f t="shared" si="1"/>
        <v>0</v>
      </c>
      <c r="I14" s="25"/>
      <c r="J14" s="25"/>
      <c r="K14" s="24">
        <f t="shared" si="2"/>
        <v>0</v>
      </c>
      <c r="L14" s="30">
        <f t="shared" si="3"/>
        <v>31.999999999999996</v>
      </c>
      <c r="M14" s="4"/>
      <c r="N14" s="21"/>
      <c r="O14" s="20"/>
      <c r="P14" s="20"/>
      <c r="Q14" s="22">
        <f t="shared" si="4"/>
        <v>0</v>
      </c>
      <c r="R14" s="21"/>
      <c r="S14" s="20"/>
      <c r="T14" s="20"/>
      <c r="U14" s="20">
        <f t="shared" si="5"/>
        <v>0</v>
      </c>
      <c r="V14" s="19">
        <f t="shared" si="6"/>
        <v>0</v>
      </c>
      <c r="W14" s="4"/>
      <c r="X14" s="18">
        <f t="shared" si="7"/>
        <v>15.999999999999998</v>
      </c>
    </row>
    <row r="15" spans="1:24" outlineLevel="1" x14ac:dyDescent="0.3">
      <c r="A15" s="4">
        <v>11</v>
      </c>
      <c r="B15" s="4">
        <v>12574847</v>
      </c>
      <c r="C15" s="29">
        <v>96</v>
      </c>
      <c r="D15" s="25">
        <v>94</v>
      </c>
      <c r="E15" s="59">
        <f t="shared" si="0"/>
        <v>94.6</v>
      </c>
      <c r="F15" s="25"/>
      <c r="G15" s="25"/>
      <c r="H15" s="24">
        <f t="shared" si="1"/>
        <v>0</v>
      </c>
      <c r="I15" s="25"/>
      <c r="J15" s="25"/>
      <c r="K15" s="24">
        <f t="shared" si="2"/>
        <v>0</v>
      </c>
      <c r="L15" s="30">
        <f t="shared" si="3"/>
        <v>31.533333333333331</v>
      </c>
      <c r="M15" s="4"/>
      <c r="N15" s="21"/>
      <c r="O15" s="20"/>
      <c r="P15" s="20"/>
      <c r="Q15" s="22">
        <f t="shared" si="4"/>
        <v>0</v>
      </c>
      <c r="R15" s="21"/>
      <c r="S15" s="20"/>
      <c r="T15" s="20"/>
      <c r="U15" s="20">
        <f t="shared" si="5"/>
        <v>0</v>
      </c>
      <c r="V15" s="19">
        <f t="shared" si="6"/>
        <v>0</v>
      </c>
      <c r="W15" s="4"/>
      <c r="X15" s="18">
        <f t="shared" si="7"/>
        <v>15.766666666666666</v>
      </c>
    </row>
    <row r="16" spans="1:24" outlineLevel="1" x14ac:dyDescent="0.3">
      <c r="A16" s="4">
        <v>12</v>
      </c>
      <c r="B16" s="4">
        <v>10905114</v>
      </c>
      <c r="C16" s="29">
        <v>95</v>
      </c>
      <c r="D16" s="25">
        <v>93</v>
      </c>
      <c r="E16" s="59">
        <f t="shared" si="0"/>
        <v>93.6</v>
      </c>
      <c r="F16" s="25"/>
      <c r="G16" s="25"/>
      <c r="H16" s="24">
        <f t="shared" si="1"/>
        <v>0</v>
      </c>
      <c r="I16" s="25"/>
      <c r="J16" s="25"/>
      <c r="K16" s="24">
        <f t="shared" si="2"/>
        <v>0</v>
      </c>
      <c r="L16" s="30">
        <f t="shared" si="3"/>
        <v>31.2</v>
      </c>
      <c r="M16" s="4"/>
      <c r="N16" s="21"/>
      <c r="O16" s="20"/>
      <c r="P16" s="20"/>
      <c r="Q16" s="22">
        <f t="shared" si="4"/>
        <v>0</v>
      </c>
      <c r="R16" s="21"/>
      <c r="S16" s="20"/>
      <c r="T16" s="20"/>
      <c r="U16" s="20">
        <f t="shared" si="5"/>
        <v>0</v>
      </c>
      <c r="V16" s="19">
        <f t="shared" si="6"/>
        <v>0</v>
      </c>
      <c r="W16" s="4"/>
      <c r="X16" s="18">
        <f t="shared" si="7"/>
        <v>15.6</v>
      </c>
    </row>
    <row r="17" spans="1:24" outlineLevel="1" x14ac:dyDescent="0.3">
      <c r="A17" s="4">
        <v>13</v>
      </c>
      <c r="B17" s="4">
        <v>6906980</v>
      </c>
      <c r="C17" s="29">
        <v>99</v>
      </c>
      <c r="D17" s="25">
        <v>100</v>
      </c>
      <c r="E17" s="59">
        <f t="shared" si="0"/>
        <v>99.7</v>
      </c>
      <c r="F17" s="25"/>
      <c r="G17" s="25"/>
      <c r="H17" s="24">
        <f t="shared" si="1"/>
        <v>0</v>
      </c>
      <c r="I17" s="25"/>
      <c r="J17" s="25"/>
      <c r="K17" s="24">
        <f t="shared" si="2"/>
        <v>0</v>
      </c>
      <c r="L17" s="30">
        <f t="shared" si="3"/>
        <v>33.233333333333334</v>
      </c>
      <c r="M17" s="4"/>
      <c r="N17" s="21"/>
      <c r="O17" s="20"/>
      <c r="P17" s="20"/>
      <c r="Q17" s="22">
        <f t="shared" si="4"/>
        <v>0</v>
      </c>
      <c r="R17" s="21"/>
      <c r="S17" s="20"/>
      <c r="T17" s="20"/>
      <c r="U17" s="20">
        <f t="shared" si="5"/>
        <v>0</v>
      </c>
      <c r="V17" s="19">
        <f t="shared" si="6"/>
        <v>0</v>
      </c>
      <c r="W17" s="4"/>
      <c r="X17" s="18">
        <f t="shared" si="7"/>
        <v>16.616666666666667</v>
      </c>
    </row>
    <row r="18" spans="1:24" outlineLevel="1" x14ac:dyDescent="0.3">
      <c r="A18" s="4">
        <v>14</v>
      </c>
      <c r="B18" s="4">
        <v>13927588</v>
      </c>
      <c r="C18" s="29">
        <v>95</v>
      </c>
      <c r="D18" s="25">
        <v>93</v>
      </c>
      <c r="E18" s="59">
        <f t="shared" si="0"/>
        <v>93.6</v>
      </c>
      <c r="F18" s="25"/>
      <c r="G18" s="25"/>
      <c r="H18" s="24">
        <f t="shared" si="1"/>
        <v>0</v>
      </c>
      <c r="I18" s="25"/>
      <c r="J18" s="25"/>
      <c r="K18" s="24">
        <f t="shared" si="2"/>
        <v>0</v>
      </c>
      <c r="L18" s="30">
        <f t="shared" si="3"/>
        <v>31.2</v>
      </c>
      <c r="M18" s="4"/>
      <c r="N18" s="21"/>
      <c r="O18" s="20"/>
      <c r="P18" s="20"/>
      <c r="Q18" s="22">
        <f t="shared" si="4"/>
        <v>0</v>
      </c>
      <c r="R18" s="21"/>
      <c r="S18" s="20"/>
      <c r="T18" s="20"/>
      <c r="U18" s="20">
        <f t="shared" si="5"/>
        <v>0</v>
      </c>
      <c r="V18" s="19">
        <f t="shared" si="6"/>
        <v>0</v>
      </c>
      <c r="W18" s="4"/>
      <c r="X18" s="18">
        <f t="shared" si="7"/>
        <v>15.6</v>
      </c>
    </row>
    <row r="19" spans="1:24" outlineLevel="1" x14ac:dyDescent="0.3">
      <c r="A19" s="4">
        <v>15</v>
      </c>
      <c r="B19" s="4">
        <v>12764293</v>
      </c>
      <c r="C19" s="29">
        <v>94</v>
      </c>
      <c r="D19" s="25">
        <v>94</v>
      </c>
      <c r="E19" s="59">
        <f t="shared" si="0"/>
        <v>94</v>
      </c>
      <c r="F19" s="25"/>
      <c r="G19" s="25"/>
      <c r="H19" s="24">
        <f t="shared" si="1"/>
        <v>0</v>
      </c>
      <c r="I19" s="25"/>
      <c r="J19" s="25"/>
      <c r="K19" s="24">
        <f t="shared" si="2"/>
        <v>0</v>
      </c>
      <c r="L19" s="30">
        <f t="shared" si="3"/>
        <v>31.333333333333332</v>
      </c>
      <c r="M19" s="4"/>
      <c r="N19" s="21"/>
      <c r="O19" s="20"/>
      <c r="P19" s="20"/>
      <c r="Q19" s="22">
        <f t="shared" si="4"/>
        <v>0</v>
      </c>
      <c r="R19" s="21"/>
      <c r="S19" s="20"/>
      <c r="T19" s="20"/>
      <c r="U19" s="20">
        <f t="shared" si="5"/>
        <v>0</v>
      </c>
      <c r="V19" s="19">
        <f t="shared" si="6"/>
        <v>0</v>
      </c>
      <c r="W19" s="4"/>
      <c r="X19" s="18">
        <f t="shared" si="7"/>
        <v>15.666666666666666</v>
      </c>
    </row>
    <row r="20" spans="1:24" outlineLevel="1" x14ac:dyDescent="0.3">
      <c r="A20" s="4">
        <v>16</v>
      </c>
      <c r="B20" s="4">
        <v>6765159</v>
      </c>
      <c r="C20" s="29">
        <v>95</v>
      </c>
      <c r="D20" s="28">
        <v>94</v>
      </c>
      <c r="E20" s="59">
        <f t="shared" si="0"/>
        <v>94.3</v>
      </c>
      <c r="F20" s="25"/>
      <c r="G20" s="25"/>
      <c r="H20" s="24">
        <f t="shared" si="1"/>
        <v>0</v>
      </c>
      <c r="I20" s="25"/>
      <c r="J20" s="25"/>
      <c r="K20" s="24">
        <f t="shared" si="2"/>
        <v>0</v>
      </c>
      <c r="L20" s="30">
        <f t="shared" si="3"/>
        <v>31.433333333333334</v>
      </c>
      <c r="M20" s="4"/>
      <c r="N20" s="21"/>
      <c r="O20" s="20"/>
      <c r="P20" s="20"/>
      <c r="Q20" s="22">
        <f t="shared" si="4"/>
        <v>0</v>
      </c>
      <c r="R20" s="21"/>
      <c r="S20" s="20"/>
      <c r="T20" s="20"/>
      <c r="U20" s="20">
        <f t="shared" si="5"/>
        <v>0</v>
      </c>
      <c r="V20" s="19">
        <f t="shared" si="6"/>
        <v>0</v>
      </c>
      <c r="W20" s="4"/>
      <c r="X20" s="18">
        <f t="shared" si="7"/>
        <v>15.716666666666667</v>
      </c>
    </row>
    <row r="21" spans="1:24" outlineLevel="1" x14ac:dyDescent="0.3">
      <c r="A21" s="4">
        <v>17</v>
      </c>
      <c r="B21" s="4">
        <v>9889677</v>
      </c>
      <c r="C21" s="29">
        <v>100</v>
      </c>
      <c r="D21" s="25">
        <v>100</v>
      </c>
      <c r="E21" s="59">
        <f t="shared" si="0"/>
        <v>100</v>
      </c>
      <c r="F21" s="25"/>
      <c r="G21" s="25"/>
      <c r="H21" s="24">
        <f t="shared" si="1"/>
        <v>0</v>
      </c>
      <c r="I21" s="25"/>
      <c r="J21" s="25"/>
      <c r="K21" s="24">
        <f t="shared" si="2"/>
        <v>0</v>
      </c>
      <c r="L21" s="30">
        <f t="shared" si="3"/>
        <v>33.333333333333336</v>
      </c>
      <c r="M21" s="4"/>
      <c r="N21" s="21"/>
      <c r="O21" s="20"/>
      <c r="P21" s="20"/>
      <c r="Q21" s="22">
        <f t="shared" ref="Q21:Q27" si="8">(N21*0.4)+(O21*0.2)+(P21*0.4)</f>
        <v>0</v>
      </c>
      <c r="R21" s="21"/>
      <c r="S21" s="20"/>
      <c r="T21" s="20"/>
      <c r="U21" s="20">
        <f t="shared" ref="U21:U27" si="9">(R21*0.35)+(S21*0.35)+(T21*0.3)</f>
        <v>0</v>
      </c>
      <c r="V21" s="19">
        <f t="shared" ref="V21:V27" si="10">(Q21*0.7)+(U21*0.3)</f>
        <v>0</v>
      </c>
      <c r="W21" s="4"/>
      <c r="X21" s="18">
        <f t="shared" ref="X21:X27" si="11">AVERAGE(L21,V21)</f>
        <v>16.666666666666668</v>
      </c>
    </row>
    <row r="22" spans="1:24" outlineLevel="1" x14ac:dyDescent="0.3">
      <c r="A22" s="4">
        <v>18</v>
      </c>
      <c r="B22" s="4">
        <v>9129251</v>
      </c>
      <c r="C22" s="29">
        <v>94</v>
      </c>
      <c r="D22" s="25">
        <v>95</v>
      </c>
      <c r="E22" s="59">
        <f t="shared" si="0"/>
        <v>94.7</v>
      </c>
      <c r="F22" s="25"/>
      <c r="G22" s="25"/>
      <c r="H22" s="24">
        <f t="shared" si="1"/>
        <v>0</v>
      </c>
      <c r="I22" s="25"/>
      <c r="J22" s="25"/>
      <c r="K22" s="24">
        <f t="shared" si="2"/>
        <v>0</v>
      </c>
      <c r="L22" s="30">
        <f t="shared" si="3"/>
        <v>31.566666666666666</v>
      </c>
      <c r="M22" s="4"/>
      <c r="N22" s="21"/>
      <c r="O22" s="20"/>
      <c r="P22" s="20"/>
      <c r="Q22" s="22">
        <f t="shared" si="8"/>
        <v>0</v>
      </c>
      <c r="R22" s="21"/>
      <c r="S22" s="20"/>
      <c r="T22" s="20"/>
      <c r="U22" s="20">
        <f t="shared" si="9"/>
        <v>0</v>
      </c>
      <c r="V22" s="19">
        <f t="shared" si="10"/>
        <v>0</v>
      </c>
      <c r="W22" s="4"/>
      <c r="X22" s="18">
        <f t="shared" si="11"/>
        <v>15.783333333333333</v>
      </c>
    </row>
    <row r="23" spans="1:24" outlineLevel="1" x14ac:dyDescent="0.3">
      <c r="A23" s="4">
        <v>19</v>
      </c>
      <c r="B23" s="4">
        <v>8465092</v>
      </c>
      <c r="C23" s="29">
        <v>0</v>
      </c>
      <c r="D23" s="28">
        <v>93</v>
      </c>
      <c r="E23" s="59">
        <f t="shared" si="0"/>
        <v>65.099999999999994</v>
      </c>
      <c r="F23" s="25"/>
      <c r="G23" s="25"/>
      <c r="H23" s="24">
        <f t="shared" si="1"/>
        <v>0</v>
      </c>
      <c r="I23" s="25"/>
      <c r="J23" s="25"/>
      <c r="K23" s="24">
        <f t="shared" si="2"/>
        <v>0</v>
      </c>
      <c r="L23" s="30">
        <f t="shared" si="3"/>
        <v>21.7</v>
      </c>
      <c r="M23" s="4"/>
      <c r="N23" s="21"/>
      <c r="O23" s="20"/>
      <c r="P23" s="20"/>
      <c r="Q23" s="22">
        <f t="shared" si="8"/>
        <v>0</v>
      </c>
      <c r="R23" s="21"/>
      <c r="S23" s="20"/>
      <c r="T23" s="20"/>
      <c r="U23" s="20">
        <f t="shared" si="9"/>
        <v>0</v>
      </c>
      <c r="V23" s="19">
        <f t="shared" si="10"/>
        <v>0</v>
      </c>
      <c r="W23" s="4"/>
      <c r="X23" s="18">
        <f t="shared" si="11"/>
        <v>10.85</v>
      </c>
    </row>
    <row r="24" spans="1:24" outlineLevel="1" x14ac:dyDescent="0.3">
      <c r="A24" s="4">
        <v>20</v>
      </c>
      <c r="B24" s="4">
        <v>12395381</v>
      </c>
      <c r="C24" s="27">
        <v>95</v>
      </c>
      <c r="D24" s="28">
        <v>93</v>
      </c>
      <c r="E24" s="59">
        <f t="shared" si="0"/>
        <v>93.6</v>
      </c>
      <c r="F24" s="25"/>
      <c r="G24" s="25"/>
      <c r="H24" s="24">
        <f t="shared" si="1"/>
        <v>0</v>
      </c>
      <c r="I24" s="25"/>
      <c r="J24" s="25"/>
      <c r="K24" s="24">
        <f t="shared" si="2"/>
        <v>0</v>
      </c>
      <c r="L24" s="30">
        <f t="shared" si="3"/>
        <v>31.2</v>
      </c>
      <c r="N24" s="21"/>
      <c r="O24" s="20"/>
      <c r="P24" s="20"/>
      <c r="Q24" s="22">
        <f t="shared" si="8"/>
        <v>0</v>
      </c>
      <c r="R24" s="21"/>
      <c r="S24" s="20"/>
      <c r="T24" s="20"/>
      <c r="U24" s="20">
        <f t="shared" si="9"/>
        <v>0</v>
      </c>
      <c r="V24" s="19">
        <f t="shared" si="10"/>
        <v>0</v>
      </c>
      <c r="X24" s="18">
        <f t="shared" si="11"/>
        <v>15.6</v>
      </c>
    </row>
    <row r="25" spans="1:24" outlineLevel="1" x14ac:dyDescent="0.3">
      <c r="A25" s="4">
        <v>21</v>
      </c>
      <c r="B25" s="4">
        <v>7401684</v>
      </c>
      <c r="C25" s="27">
        <v>74</v>
      </c>
      <c r="D25" s="28">
        <v>82</v>
      </c>
      <c r="E25" s="59">
        <f t="shared" si="0"/>
        <v>79.599999999999994</v>
      </c>
      <c r="F25" s="25"/>
      <c r="G25" s="25"/>
      <c r="H25" s="24">
        <f t="shared" si="1"/>
        <v>0</v>
      </c>
      <c r="I25" s="25"/>
      <c r="J25" s="25"/>
      <c r="K25" s="24">
        <f t="shared" si="2"/>
        <v>0</v>
      </c>
      <c r="L25" s="30">
        <f t="shared" si="3"/>
        <v>26.533333333333331</v>
      </c>
      <c r="N25" s="21"/>
      <c r="O25" s="20"/>
      <c r="P25" s="20"/>
      <c r="Q25" s="22">
        <f t="shared" si="8"/>
        <v>0</v>
      </c>
      <c r="R25" s="21"/>
      <c r="S25" s="20"/>
      <c r="T25" s="20"/>
      <c r="U25" s="20">
        <f t="shared" si="9"/>
        <v>0</v>
      </c>
      <c r="V25" s="19">
        <f t="shared" si="10"/>
        <v>0</v>
      </c>
      <c r="X25" s="18">
        <f t="shared" si="11"/>
        <v>13.266666666666666</v>
      </c>
    </row>
    <row r="26" spans="1:24" outlineLevel="1" x14ac:dyDescent="0.3">
      <c r="A26" s="4">
        <v>22</v>
      </c>
      <c r="B26" s="4">
        <v>9125239</v>
      </c>
      <c r="C26" s="29">
        <v>94</v>
      </c>
      <c r="D26" s="28">
        <v>94</v>
      </c>
      <c r="E26" s="59">
        <f t="shared" si="0"/>
        <v>94</v>
      </c>
      <c r="F26" s="25"/>
      <c r="G26" s="25"/>
      <c r="H26" s="24">
        <f t="shared" si="1"/>
        <v>0</v>
      </c>
      <c r="I26" s="25"/>
      <c r="J26" s="25"/>
      <c r="K26" s="24">
        <f t="shared" si="2"/>
        <v>0</v>
      </c>
      <c r="L26" s="30">
        <f t="shared" si="3"/>
        <v>31.333333333333332</v>
      </c>
      <c r="N26" s="21"/>
      <c r="O26" s="20"/>
      <c r="P26" s="20"/>
      <c r="Q26" s="22">
        <f t="shared" si="8"/>
        <v>0</v>
      </c>
      <c r="R26" s="21"/>
      <c r="S26" s="20"/>
      <c r="T26" s="20"/>
      <c r="U26" s="20">
        <f t="shared" si="9"/>
        <v>0</v>
      </c>
      <c r="V26" s="19">
        <f t="shared" si="10"/>
        <v>0</v>
      </c>
      <c r="X26" s="18">
        <f t="shared" si="11"/>
        <v>15.666666666666666</v>
      </c>
    </row>
    <row r="27" spans="1:24" outlineLevel="1" x14ac:dyDescent="0.3">
      <c r="A27" s="4">
        <v>23</v>
      </c>
      <c r="B27" s="4">
        <v>9257639</v>
      </c>
      <c r="C27" s="29">
        <v>0</v>
      </c>
      <c r="D27" s="28">
        <v>82</v>
      </c>
      <c r="E27" s="59">
        <f t="shared" si="0"/>
        <v>57.4</v>
      </c>
      <c r="F27" s="25"/>
      <c r="G27" s="25"/>
      <c r="H27" s="24">
        <f t="shared" si="1"/>
        <v>0</v>
      </c>
      <c r="I27" s="25"/>
      <c r="J27" s="25"/>
      <c r="K27" s="24">
        <f t="shared" si="2"/>
        <v>0</v>
      </c>
      <c r="L27" s="30">
        <f t="shared" si="3"/>
        <v>19.133333333333333</v>
      </c>
      <c r="N27" s="21"/>
      <c r="O27" s="20"/>
      <c r="P27" s="20"/>
      <c r="Q27" s="22">
        <f t="shared" si="8"/>
        <v>0</v>
      </c>
      <c r="R27" s="21"/>
      <c r="S27" s="20"/>
      <c r="T27" s="20"/>
      <c r="U27" s="20">
        <f t="shared" si="9"/>
        <v>0</v>
      </c>
      <c r="V27" s="19">
        <f t="shared" si="10"/>
        <v>0</v>
      </c>
      <c r="X27" s="18">
        <f t="shared" si="11"/>
        <v>9.5666666666666664</v>
      </c>
    </row>
    <row r="28" spans="1:24" outlineLevel="1" x14ac:dyDescent="0.3">
      <c r="A28" s="4">
        <v>24</v>
      </c>
      <c r="B28" s="4">
        <v>6952118</v>
      </c>
      <c r="C28" s="58">
        <v>100</v>
      </c>
      <c r="D28" s="28">
        <v>90</v>
      </c>
      <c r="E28" s="59">
        <f t="shared" ref="E28:E33" si="12">(C28*0.3)+(D28*0.7)</f>
        <v>93</v>
      </c>
      <c r="F28" s="25"/>
      <c r="G28" s="25"/>
      <c r="H28" s="24">
        <f t="shared" ref="H28:H33" si="13">(F28*0.3)+(G28*0.7)</f>
        <v>0</v>
      </c>
      <c r="I28" s="25"/>
      <c r="J28" s="25"/>
      <c r="K28" s="24">
        <f t="shared" ref="K28:K33" si="14">(I28*0.3)+(J28*0.7)</f>
        <v>0</v>
      </c>
      <c r="L28" s="30">
        <f t="shared" ref="L28:L33" si="15">AVERAGE(E28,H28,K28)</f>
        <v>31</v>
      </c>
      <c r="N28" s="21"/>
      <c r="O28" s="20"/>
      <c r="P28" s="20"/>
      <c r="Q28" s="22">
        <f t="shared" ref="Q28:Q33" si="16">(N28*0.4)+(O28*0.2)+(P28*0.4)</f>
        <v>0</v>
      </c>
      <c r="R28" s="21"/>
      <c r="S28" s="20"/>
      <c r="T28" s="20"/>
      <c r="U28" s="20">
        <f t="shared" ref="U28:U33" si="17">(R28*0.35)+(S28*0.35)+(T28*0.3)</f>
        <v>0</v>
      </c>
      <c r="V28" s="19">
        <f t="shared" ref="V28:V33" si="18">(Q28*0.7)+(U28*0.3)</f>
        <v>0</v>
      </c>
      <c r="X28" s="18">
        <f t="shared" ref="X28:X33" si="19">AVERAGE(L28,V28)</f>
        <v>15.5</v>
      </c>
    </row>
    <row r="29" spans="1:24" outlineLevel="1" x14ac:dyDescent="0.3">
      <c r="A29" s="4">
        <v>25</v>
      </c>
      <c r="B29" s="4">
        <v>8306972</v>
      </c>
      <c r="C29" s="29">
        <v>96</v>
      </c>
      <c r="D29" s="28">
        <v>95</v>
      </c>
      <c r="E29" s="59">
        <f t="shared" si="12"/>
        <v>95.3</v>
      </c>
      <c r="F29" s="25"/>
      <c r="G29" s="25"/>
      <c r="H29" s="24">
        <f t="shared" si="13"/>
        <v>0</v>
      </c>
      <c r="I29" s="25"/>
      <c r="J29" s="25"/>
      <c r="K29" s="24">
        <f t="shared" si="14"/>
        <v>0</v>
      </c>
      <c r="L29" s="30">
        <f t="shared" si="15"/>
        <v>31.766666666666666</v>
      </c>
      <c r="N29" s="21"/>
      <c r="O29" s="20"/>
      <c r="P29" s="20"/>
      <c r="Q29" s="22">
        <f t="shared" si="16"/>
        <v>0</v>
      </c>
      <c r="R29" s="21"/>
      <c r="S29" s="20"/>
      <c r="T29" s="20"/>
      <c r="U29" s="20">
        <f t="shared" si="17"/>
        <v>0</v>
      </c>
      <c r="V29" s="19">
        <f t="shared" si="18"/>
        <v>0</v>
      </c>
      <c r="X29" s="18">
        <f t="shared" si="19"/>
        <v>15.883333333333333</v>
      </c>
    </row>
    <row r="30" spans="1:24" outlineLevel="1" x14ac:dyDescent="0.3">
      <c r="A30" s="4">
        <v>26</v>
      </c>
      <c r="B30" s="4">
        <v>6192797</v>
      </c>
      <c r="C30" s="58">
        <v>0</v>
      </c>
      <c r="D30" s="28">
        <v>87</v>
      </c>
      <c r="E30" s="59">
        <f t="shared" si="12"/>
        <v>60.9</v>
      </c>
      <c r="F30" s="25"/>
      <c r="G30" s="25"/>
      <c r="H30" s="24">
        <f t="shared" si="13"/>
        <v>0</v>
      </c>
      <c r="I30" s="25"/>
      <c r="J30" s="25"/>
      <c r="K30" s="24">
        <f t="shared" si="14"/>
        <v>0</v>
      </c>
      <c r="L30" s="30">
        <f t="shared" si="15"/>
        <v>20.3</v>
      </c>
      <c r="N30" s="21"/>
      <c r="O30" s="20"/>
      <c r="P30" s="20"/>
      <c r="Q30" s="22">
        <f t="shared" si="16"/>
        <v>0</v>
      </c>
      <c r="R30" s="21"/>
      <c r="S30" s="20"/>
      <c r="T30" s="20"/>
      <c r="U30" s="20">
        <f t="shared" si="17"/>
        <v>0</v>
      </c>
      <c r="V30" s="19">
        <f t="shared" si="18"/>
        <v>0</v>
      </c>
      <c r="X30" s="18">
        <f t="shared" si="19"/>
        <v>10.15</v>
      </c>
    </row>
    <row r="31" spans="1:24" outlineLevel="1" x14ac:dyDescent="0.3">
      <c r="A31" s="4">
        <v>27</v>
      </c>
      <c r="B31" s="4">
        <v>8677556</v>
      </c>
      <c r="C31" s="58">
        <v>1</v>
      </c>
      <c r="D31" s="28">
        <v>88</v>
      </c>
      <c r="E31" s="59">
        <f t="shared" si="12"/>
        <v>61.899999999999991</v>
      </c>
      <c r="F31" s="25"/>
      <c r="G31" s="25"/>
      <c r="H31" s="24">
        <f t="shared" si="13"/>
        <v>0</v>
      </c>
      <c r="I31" s="25"/>
      <c r="J31" s="25"/>
      <c r="K31" s="24">
        <f t="shared" si="14"/>
        <v>0</v>
      </c>
      <c r="L31" s="30">
        <f t="shared" si="15"/>
        <v>20.633333333333329</v>
      </c>
      <c r="N31" s="21"/>
      <c r="O31" s="20"/>
      <c r="P31" s="20"/>
      <c r="Q31" s="22">
        <f t="shared" si="16"/>
        <v>0</v>
      </c>
      <c r="R31" s="21"/>
      <c r="S31" s="20"/>
      <c r="T31" s="20"/>
      <c r="U31" s="20">
        <f t="shared" si="17"/>
        <v>0</v>
      </c>
      <c r="V31" s="19">
        <f t="shared" si="18"/>
        <v>0</v>
      </c>
      <c r="X31" s="18">
        <f t="shared" si="19"/>
        <v>10.316666666666665</v>
      </c>
    </row>
    <row r="32" spans="1:24" outlineLevel="1" x14ac:dyDescent="0.3">
      <c r="A32" s="4">
        <v>28</v>
      </c>
      <c r="B32" s="4">
        <v>6991884</v>
      </c>
      <c r="C32" s="29">
        <v>95</v>
      </c>
      <c r="D32" s="28">
        <v>93</v>
      </c>
      <c r="E32" s="59">
        <f t="shared" si="12"/>
        <v>93.6</v>
      </c>
      <c r="F32" s="25"/>
      <c r="G32" s="25"/>
      <c r="H32" s="24">
        <f t="shared" si="13"/>
        <v>0</v>
      </c>
      <c r="I32" s="25"/>
      <c r="J32" s="25"/>
      <c r="K32" s="24">
        <f t="shared" si="14"/>
        <v>0</v>
      </c>
      <c r="L32" s="30">
        <f t="shared" si="15"/>
        <v>31.2</v>
      </c>
      <c r="N32" s="21"/>
      <c r="O32" s="20"/>
      <c r="P32" s="20"/>
      <c r="Q32" s="22">
        <f t="shared" si="16"/>
        <v>0</v>
      </c>
      <c r="R32" s="21"/>
      <c r="S32" s="20"/>
      <c r="T32" s="20"/>
      <c r="U32" s="20">
        <f t="shared" si="17"/>
        <v>0</v>
      </c>
      <c r="V32" s="19">
        <f t="shared" si="18"/>
        <v>0</v>
      </c>
      <c r="X32" s="18">
        <f t="shared" si="19"/>
        <v>15.6</v>
      </c>
    </row>
    <row r="33" spans="1:24" outlineLevel="1" x14ac:dyDescent="0.3">
      <c r="A33" s="4">
        <v>29</v>
      </c>
      <c r="B33" s="4">
        <v>13854113</v>
      </c>
      <c r="C33" s="29">
        <v>95</v>
      </c>
      <c r="D33" s="28">
        <v>93</v>
      </c>
      <c r="E33" s="59">
        <f t="shared" si="12"/>
        <v>93.6</v>
      </c>
      <c r="F33" s="25"/>
      <c r="G33" s="25"/>
      <c r="H33" s="24">
        <f t="shared" si="13"/>
        <v>0</v>
      </c>
      <c r="I33" s="25"/>
      <c r="J33" s="25"/>
      <c r="K33" s="24">
        <f t="shared" si="14"/>
        <v>0</v>
      </c>
      <c r="L33" s="30">
        <f t="shared" si="15"/>
        <v>31.2</v>
      </c>
      <c r="N33" s="21"/>
      <c r="O33" s="20"/>
      <c r="P33" s="20"/>
      <c r="Q33" s="22">
        <f t="shared" si="16"/>
        <v>0</v>
      </c>
      <c r="R33" s="21"/>
      <c r="S33" s="20"/>
      <c r="T33" s="20"/>
      <c r="U33" s="20">
        <f t="shared" si="17"/>
        <v>0</v>
      </c>
      <c r="V33" s="19">
        <f t="shared" si="18"/>
        <v>0</v>
      </c>
      <c r="X33" s="18">
        <f t="shared" si="19"/>
        <v>15.6</v>
      </c>
    </row>
    <row r="34" spans="1:24" outlineLevel="1" x14ac:dyDescent="0.3">
      <c r="A34" s="4">
        <v>30</v>
      </c>
      <c r="B34" s="4">
        <v>9874971</v>
      </c>
      <c r="C34" s="29">
        <v>82</v>
      </c>
      <c r="D34" s="25">
        <v>83</v>
      </c>
      <c r="E34" s="59">
        <f t="shared" si="0"/>
        <v>82.699999999999989</v>
      </c>
      <c r="F34" s="25"/>
      <c r="G34" s="25"/>
      <c r="H34" s="24">
        <f>(F34*0.3)+(G34*0.7)</f>
        <v>0</v>
      </c>
      <c r="I34" s="25"/>
      <c r="J34" s="25"/>
      <c r="K34" s="24">
        <f>(I34*0.3)+(J34*0.7)</f>
        <v>0</v>
      </c>
      <c r="L34" s="30">
        <f>AVERAGE(E34,H34,K34)</f>
        <v>27.566666666666663</v>
      </c>
      <c r="N34" s="21"/>
      <c r="O34" s="20"/>
      <c r="P34" s="20"/>
      <c r="Q34" s="22">
        <f>(N34*0.4)+(O34*0.2)+(P34*0.4)</f>
        <v>0</v>
      </c>
      <c r="R34" s="21"/>
      <c r="S34" s="20"/>
      <c r="T34" s="20"/>
      <c r="U34" s="20">
        <f>(R34*0.35)+(S34*0.35)+(T34*0.3)</f>
        <v>0</v>
      </c>
      <c r="V34" s="19">
        <f>(Q34*0.7)+(U34*0.3)</f>
        <v>0</v>
      </c>
      <c r="X34" s="18">
        <f>AVERAGE(L34,V34)</f>
        <v>13.783333333333331</v>
      </c>
    </row>
    <row r="35" spans="1:24" ht="15" outlineLevel="1" thickBot="1" x14ac:dyDescent="0.35">
      <c r="A35" s="4">
        <v>31</v>
      </c>
      <c r="B35" s="4">
        <v>9994650</v>
      </c>
      <c r="C35" s="17">
        <v>83</v>
      </c>
      <c r="D35" s="16">
        <v>82</v>
      </c>
      <c r="E35" s="60">
        <f>(C35*0.3)+(D35*0.7)</f>
        <v>82.3</v>
      </c>
      <c r="F35" s="16"/>
      <c r="G35" s="16"/>
      <c r="H35" s="15">
        <f>(F35*0.3)+(G35*0.7)</f>
        <v>0</v>
      </c>
      <c r="I35" s="17"/>
      <c r="J35" s="16"/>
      <c r="K35" s="15">
        <f>(I35*0.3)+(J35*0.7)</f>
        <v>0</v>
      </c>
      <c r="L35" s="30">
        <f>AVERAGE(E35,H35,K35)</f>
        <v>27.433333333333334</v>
      </c>
      <c r="N35" s="12"/>
      <c r="O35" s="11"/>
      <c r="P35" s="11"/>
      <c r="Q35" s="13">
        <f>(N35*0.4)+(O35*0.2)+(P35*0.4)</f>
        <v>0</v>
      </c>
      <c r="R35" s="12"/>
      <c r="S35" s="11"/>
      <c r="T35" s="11"/>
      <c r="U35" s="11">
        <f>(R35*0.35)+(S35*0.35)+(T35*0.3)</f>
        <v>0</v>
      </c>
      <c r="V35" s="10">
        <f>(Q35*0.7)+(U35*0.3)</f>
        <v>0</v>
      </c>
      <c r="X35" s="9">
        <f>AVERAGE(L35,V35)</f>
        <v>13.716666666666667</v>
      </c>
    </row>
    <row r="36" spans="1:24" x14ac:dyDescent="0.3">
      <c r="A36" s="76"/>
      <c r="B36" s="76"/>
      <c r="C36" s="7">
        <f t="shared" ref="C36:L36" si="20">AVERAGE(C5:C35)</f>
        <v>82.129032258064512</v>
      </c>
      <c r="D36" s="7">
        <f t="shared" si="20"/>
        <v>92.451612903225808</v>
      </c>
      <c r="E36" s="7">
        <f t="shared" si="20"/>
        <v>89.354838709677409</v>
      </c>
      <c r="F36" s="7" t="e">
        <f t="shared" si="20"/>
        <v>#DIV/0!</v>
      </c>
      <c r="G36" s="7" t="e">
        <f t="shared" si="20"/>
        <v>#DIV/0!</v>
      </c>
      <c r="H36" s="7">
        <f t="shared" si="20"/>
        <v>0</v>
      </c>
      <c r="I36" s="7" t="e">
        <f t="shared" si="20"/>
        <v>#DIV/0!</v>
      </c>
      <c r="J36" s="7" t="e">
        <f t="shared" si="20"/>
        <v>#DIV/0!</v>
      </c>
      <c r="K36" s="7">
        <f t="shared" si="20"/>
        <v>0</v>
      </c>
      <c r="L36" s="7">
        <f t="shared" si="20"/>
        <v>29.78494623655914</v>
      </c>
      <c r="N36" s="3" t="e">
        <f t="shared" ref="N36:V36" si="21">AVERAGE(N5:N35)</f>
        <v>#DIV/0!</v>
      </c>
      <c r="O36" s="3" t="e">
        <f t="shared" si="21"/>
        <v>#DIV/0!</v>
      </c>
      <c r="P36" s="3" t="e">
        <f t="shared" si="21"/>
        <v>#DIV/0!</v>
      </c>
      <c r="Q36" s="3">
        <f t="shared" si="21"/>
        <v>0</v>
      </c>
      <c r="R36" s="8" t="e">
        <f t="shared" si="21"/>
        <v>#DIV/0!</v>
      </c>
      <c r="S36" s="8" t="e">
        <f t="shared" si="21"/>
        <v>#DIV/0!</v>
      </c>
      <c r="T36" s="8" t="e">
        <f t="shared" si="21"/>
        <v>#DIV/0!</v>
      </c>
      <c r="U36" s="8">
        <f t="shared" si="21"/>
        <v>0</v>
      </c>
      <c r="V36" s="8">
        <f t="shared" si="21"/>
        <v>0</v>
      </c>
      <c r="X36" s="7">
        <f>AVERAGE(X5:X35)</f>
        <v>14.89247311827957</v>
      </c>
    </row>
    <row r="37" spans="1:24" x14ac:dyDescent="0.3">
      <c r="A37" s="75"/>
      <c r="B37" s="75"/>
      <c r="C37" s="5">
        <f t="shared" ref="C37:L37" si="22">_xlfn.STDEV.P(C5:C35)</f>
        <v>31.974528103641692</v>
      </c>
      <c r="D37" s="5">
        <f t="shared" si="22"/>
        <v>4.9438049188820683</v>
      </c>
      <c r="E37" s="5">
        <f t="shared" si="22"/>
        <v>11.706266276455398</v>
      </c>
      <c r="F37" s="5" t="e">
        <f t="shared" si="22"/>
        <v>#DIV/0!</v>
      </c>
      <c r="G37" s="5" t="e">
        <f t="shared" si="22"/>
        <v>#DIV/0!</v>
      </c>
      <c r="H37" s="5">
        <f t="shared" si="22"/>
        <v>0</v>
      </c>
      <c r="I37" s="5" t="e">
        <f t="shared" si="22"/>
        <v>#DIV/0!</v>
      </c>
      <c r="J37" s="5" t="e">
        <f t="shared" si="22"/>
        <v>#DIV/0!</v>
      </c>
      <c r="K37" s="5">
        <f t="shared" si="22"/>
        <v>0</v>
      </c>
      <c r="L37" s="5">
        <f t="shared" si="22"/>
        <v>3.9020887588184028</v>
      </c>
      <c r="N37" s="4" t="e">
        <f t="shared" ref="N37:V37" si="23">_xlfn.STDEV.P(N5:N35)</f>
        <v>#DIV/0!</v>
      </c>
      <c r="O37" s="4" t="e">
        <f t="shared" si="23"/>
        <v>#DIV/0!</v>
      </c>
      <c r="P37" s="4" t="e">
        <f t="shared" si="23"/>
        <v>#DIV/0!</v>
      </c>
      <c r="Q37" s="4">
        <f t="shared" si="23"/>
        <v>0</v>
      </c>
      <c r="R37" s="6" t="e">
        <f t="shared" si="23"/>
        <v>#DIV/0!</v>
      </c>
      <c r="S37" s="6" t="e">
        <f t="shared" si="23"/>
        <v>#DIV/0!</v>
      </c>
      <c r="T37" s="6" t="e">
        <f t="shared" si="23"/>
        <v>#DIV/0!</v>
      </c>
      <c r="U37" s="6">
        <f t="shared" si="23"/>
        <v>0</v>
      </c>
      <c r="V37" s="6">
        <f t="shared" si="23"/>
        <v>0</v>
      </c>
      <c r="X37" s="5">
        <f>_xlfn.STDEV.P(X5:X35)</f>
        <v>1.9510443794092014</v>
      </c>
    </row>
    <row r="38" spans="1:24" x14ac:dyDescent="0.3">
      <c r="A38" s="4"/>
      <c r="B38" s="4"/>
      <c r="C38" s="4"/>
      <c r="D38" s="4"/>
      <c r="F38" s="4"/>
      <c r="G38" s="4"/>
      <c r="I38" s="4"/>
      <c r="J38" s="4"/>
    </row>
  </sheetData>
  <autoFilter ref="A2:L37" xr:uid="{00000000-0009-0000-0000-000001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</autoFilter>
  <mergeCells count="18">
    <mergeCell ref="X2:X4"/>
    <mergeCell ref="A37:B37"/>
    <mergeCell ref="H3:H4"/>
    <mergeCell ref="A36:B36"/>
    <mergeCell ref="C3:D3"/>
    <mergeCell ref="F3:G3"/>
    <mergeCell ref="V2:V4"/>
    <mergeCell ref="N2:Q3"/>
    <mergeCell ref="R2:U3"/>
    <mergeCell ref="C1:L1"/>
    <mergeCell ref="N1:V1"/>
    <mergeCell ref="I3:J3"/>
    <mergeCell ref="K3:K4"/>
    <mergeCell ref="L2:L4"/>
    <mergeCell ref="E3:E4"/>
    <mergeCell ref="C2:E2"/>
    <mergeCell ref="I2:K2"/>
    <mergeCell ref="F2:H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5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defaultColWidth="11.5546875" defaultRowHeight="14.4" x14ac:dyDescent="0.3"/>
  <cols>
    <col min="1" max="1" width="8.88671875" bestFit="1" customWidth="1"/>
    <col min="2" max="10" width="2" style="4" bestFit="1" customWidth="1"/>
    <col min="11" max="43" width="3" style="4" bestFit="1" customWidth="1"/>
    <col min="44" max="50" width="3" style="4" customWidth="1"/>
    <col min="51" max="51" width="3" style="4" bestFit="1" customWidth="1"/>
    <col min="52" max="54" width="2" style="4" bestFit="1" customWidth="1"/>
    <col min="55" max="60" width="2" style="4" customWidth="1"/>
    <col min="61" max="61" width="3" style="4" bestFit="1" customWidth="1"/>
  </cols>
  <sheetData>
    <row r="1" spans="1:61" ht="15" thickBot="1" x14ac:dyDescent="0.35">
      <c r="B1" s="87" t="s">
        <v>22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9"/>
      <c r="AZ1" s="87" t="s">
        <v>21</v>
      </c>
      <c r="BA1" s="88"/>
      <c r="BB1" s="88"/>
      <c r="BC1" s="88"/>
      <c r="BD1" s="88"/>
      <c r="BE1" s="88"/>
      <c r="BF1" s="88"/>
      <c r="BG1" s="88"/>
      <c r="BH1" s="88"/>
      <c r="BI1" s="89"/>
    </row>
    <row r="2" spans="1:61" ht="15" thickBot="1" x14ac:dyDescent="0.35">
      <c r="A2" s="39" t="s">
        <v>10</v>
      </c>
      <c r="B2" s="38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37">
        <v>31</v>
      </c>
      <c r="AG2" s="37">
        <v>32</v>
      </c>
      <c r="AH2" s="37">
        <v>33</v>
      </c>
      <c r="AI2" s="37">
        <v>34</v>
      </c>
      <c r="AJ2" s="37">
        <v>35</v>
      </c>
      <c r="AK2" s="37">
        <v>36</v>
      </c>
      <c r="AL2" s="37">
        <v>37</v>
      </c>
      <c r="AM2" s="37">
        <v>38</v>
      </c>
      <c r="AN2" s="37">
        <v>39</v>
      </c>
      <c r="AO2" s="37">
        <v>40</v>
      </c>
      <c r="AP2" s="37">
        <v>41</v>
      </c>
      <c r="AQ2" s="37">
        <v>42</v>
      </c>
      <c r="AR2" s="37">
        <v>43</v>
      </c>
      <c r="AS2" s="37">
        <v>44</v>
      </c>
      <c r="AT2" s="37">
        <v>45</v>
      </c>
      <c r="AU2" s="37">
        <v>46</v>
      </c>
      <c r="AV2" s="37">
        <v>47</v>
      </c>
      <c r="AW2" s="37">
        <v>48</v>
      </c>
      <c r="AX2" s="37">
        <v>49</v>
      </c>
      <c r="AY2" s="37">
        <v>50</v>
      </c>
      <c r="AZ2" s="38">
        <v>1</v>
      </c>
      <c r="BA2" s="37">
        <v>2</v>
      </c>
      <c r="BB2" s="37">
        <v>3</v>
      </c>
      <c r="BC2" s="37">
        <v>4</v>
      </c>
      <c r="BD2" s="37">
        <v>5</v>
      </c>
      <c r="BE2" s="37">
        <v>6</v>
      </c>
      <c r="BF2" s="37">
        <v>7</v>
      </c>
      <c r="BG2" s="37">
        <v>8</v>
      </c>
      <c r="BH2" s="37">
        <v>9</v>
      </c>
      <c r="BI2" s="36">
        <v>10</v>
      </c>
    </row>
    <row r="3" spans="1:61" x14ac:dyDescent="0.3">
      <c r="A3" s="44">
        <f>Notas!B5</f>
        <v>8467005</v>
      </c>
      <c r="B3" s="61" t="s">
        <v>67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6"/>
      <c r="BA3" s="25"/>
      <c r="BB3" s="25"/>
      <c r="BC3" s="25"/>
      <c r="BD3" s="25"/>
      <c r="BE3" s="25"/>
      <c r="BF3" s="25"/>
      <c r="BG3" s="25"/>
      <c r="BH3" s="25"/>
      <c r="BI3" s="23"/>
    </row>
    <row r="4" spans="1:61" x14ac:dyDescent="0.3">
      <c r="A4" s="44">
        <f>Notas!B6</f>
        <v>9209104</v>
      </c>
      <c r="B4" s="61" t="s">
        <v>67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6"/>
      <c r="BA4" s="25"/>
      <c r="BB4" s="25"/>
      <c r="BC4" s="25"/>
      <c r="BD4" s="25"/>
      <c r="BE4" s="25"/>
      <c r="BF4" s="25"/>
      <c r="BG4" s="25"/>
      <c r="BH4" s="25"/>
      <c r="BI4" s="23"/>
    </row>
    <row r="5" spans="1:61" x14ac:dyDescent="0.3">
      <c r="A5" s="44">
        <f>Notas!B7</f>
        <v>9908695</v>
      </c>
      <c r="B5" s="61" t="s">
        <v>67</v>
      </c>
      <c r="C5" s="62" t="s">
        <v>67</v>
      </c>
      <c r="D5" s="62" t="s">
        <v>67</v>
      </c>
      <c r="E5" s="62" t="s">
        <v>67</v>
      </c>
      <c r="F5" s="62" t="s">
        <v>67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6"/>
      <c r="BA5" s="25"/>
      <c r="BB5" s="25"/>
      <c r="BC5" s="25"/>
      <c r="BD5" s="25"/>
      <c r="BE5" s="25"/>
      <c r="BF5" s="25"/>
      <c r="BG5" s="25"/>
      <c r="BH5" s="25"/>
      <c r="BI5" s="23"/>
    </row>
    <row r="6" spans="1:61" x14ac:dyDescent="0.3">
      <c r="A6" s="44">
        <f>Notas!B8</f>
        <v>6943846</v>
      </c>
      <c r="B6" s="61" t="s">
        <v>67</v>
      </c>
      <c r="C6" s="62" t="s">
        <v>67</v>
      </c>
      <c r="D6" s="62" t="s">
        <v>67</v>
      </c>
      <c r="E6" s="62" t="s">
        <v>67</v>
      </c>
      <c r="F6" s="62" t="s">
        <v>67</v>
      </c>
      <c r="G6" s="62" t="s">
        <v>67</v>
      </c>
      <c r="H6" s="62" t="s">
        <v>67</v>
      </c>
      <c r="I6" s="62" t="s">
        <v>67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6"/>
      <c r="BA6" s="25"/>
      <c r="BB6" s="25"/>
      <c r="BC6" s="25"/>
      <c r="BD6" s="25"/>
      <c r="BE6" s="25"/>
      <c r="BF6" s="25"/>
      <c r="BG6" s="25"/>
      <c r="BH6" s="25"/>
      <c r="BI6" s="23"/>
    </row>
    <row r="7" spans="1:61" x14ac:dyDescent="0.3">
      <c r="A7" s="44">
        <f>Notas!B9</f>
        <v>8348017</v>
      </c>
      <c r="B7" s="61" t="s">
        <v>67</v>
      </c>
      <c r="C7" s="62" t="s">
        <v>67</v>
      </c>
      <c r="D7" s="62" t="s">
        <v>67</v>
      </c>
      <c r="E7" s="62" t="s">
        <v>67</v>
      </c>
      <c r="F7" s="62" t="s">
        <v>67</v>
      </c>
      <c r="G7" s="62" t="s">
        <v>67</v>
      </c>
      <c r="H7" s="62" t="s">
        <v>67</v>
      </c>
      <c r="I7" s="62" t="s">
        <v>67</v>
      </c>
      <c r="J7" s="62" t="s">
        <v>67</v>
      </c>
      <c r="K7" s="62" t="s">
        <v>67</v>
      </c>
      <c r="L7" s="25" t="s">
        <v>67</v>
      </c>
      <c r="M7" s="25" t="s">
        <v>67</v>
      </c>
      <c r="N7" s="25" t="s">
        <v>67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6"/>
      <c r="BA7" s="25"/>
      <c r="BB7" s="25"/>
      <c r="BC7" s="25"/>
      <c r="BD7" s="25"/>
      <c r="BE7" s="25"/>
      <c r="BF7" s="25"/>
      <c r="BG7" s="25"/>
      <c r="BH7" s="25"/>
      <c r="BI7" s="23"/>
    </row>
    <row r="8" spans="1:61" x14ac:dyDescent="0.3">
      <c r="A8" s="44">
        <f>Notas!B10</f>
        <v>9120405</v>
      </c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6"/>
      <c r="BA8" s="25"/>
      <c r="BB8" s="25"/>
      <c r="BC8" s="25"/>
      <c r="BD8" s="25"/>
      <c r="BE8" s="25"/>
      <c r="BF8" s="25"/>
      <c r="BG8" s="25"/>
      <c r="BH8" s="25"/>
      <c r="BI8" s="23"/>
    </row>
    <row r="9" spans="1:61" x14ac:dyDescent="0.3">
      <c r="A9" s="44">
        <f>Notas!B11</f>
        <v>9118569</v>
      </c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6"/>
      <c r="BA9" s="25"/>
      <c r="BB9" s="25"/>
      <c r="BC9" s="25"/>
      <c r="BD9" s="25"/>
      <c r="BE9" s="25"/>
      <c r="BF9" s="25"/>
      <c r="BG9" s="25"/>
      <c r="BH9" s="25"/>
      <c r="BI9" s="23"/>
    </row>
    <row r="10" spans="1:61" x14ac:dyDescent="0.3">
      <c r="A10" s="44">
        <f>Notas!B12</f>
        <v>12543538</v>
      </c>
      <c r="B10" s="61" t="s">
        <v>67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6"/>
      <c r="BA10" s="25"/>
      <c r="BB10" s="25"/>
      <c r="BC10" s="25"/>
      <c r="BD10" s="25"/>
      <c r="BE10" s="25"/>
      <c r="BF10" s="25"/>
      <c r="BG10" s="25"/>
      <c r="BH10" s="25"/>
      <c r="BI10" s="23"/>
    </row>
    <row r="11" spans="1:61" x14ac:dyDescent="0.3">
      <c r="A11" s="44">
        <f>Notas!B13</f>
        <v>6848753</v>
      </c>
      <c r="B11" s="61" t="s">
        <v>67</v>
      </c>
      <c r="C11" s="62" t="s">
        <v>67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5"/>
      <c r="BB11" s="25"/>
      <c r="BC11" s="25"/>
      <c r="BD11" s="25"/>
      <c r="BE11" s="25"/>
      <c r="BF11" s="25"/>
      <c r="BG11" s="25"/>
      <c r="BH11" s="25"/>
      <c r="BI11" s="23"/>
    </row>
    <row r="12" spans="1:61" x14ac:dyDescent="0.3">
      <c r="A12" s="44">
        <f>Notas!B14</f>
        <v>12480615</v>
      </c>
      <c r="B12" s="61" t="s">
        <v>67</v>
      </c>
      <c r="C12" s="62" t="s">
        <v>67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5"/>
      <c r="BB12" s="25"/>
      <c r="BC12" s="25"/>
      <c r="BD12" s="25"/>
      <c r="BE12" s="25"/>
      <c r="BF12" s="25"/>
      <c r="BG12" s="25"/>
      <c r="BH12" s="25"/>
      <c r="BI12" s="23"/>
    </row>
    <row r="13" spans="1:61" x14ac:dyDescent="0.3">
      <c r="A13" s="44">
        <f>Notas!B15</f>
        <v>12574847</v>
      </c>
      <c r="B13" s="26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5"/>
      <c r="BB13" s="25"/>
      <c r="BC13" s="25"/>
      <c r="BD13" s="25"/>
      <c r="BE13" s="25"/>
      <c r="BF13" s="25"/>
      <c r="BG13" s="25"/>
      <c r="BH13" s="25"/>
      <c r="BI13" s="23"/>
    </row>
    <row r="14" spans="1:61" x14ac:dyDescent="0.3">
      <c r="A14" s="44">
        <f>Notas!B16</f>
        <v>10905114</v>
      </c>
      <c r="B14" s="26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6"/>
      <c r="BA14" s="25"/>
      <c r="BB14" s="25"/>
      <c r="BC14" s="25"/>
      <c r="BD14" s="25"/>
      <c r="BE14" s="25"/>
      <c r="BF14" s="25"/>
      <c r="BG14" s="25"/>
      <c r="BH14" s="25"/>
      <c r="BI14" s="23"/>
    </row>
    <row r="15" spans="1:61" x14ac:dyDescent="0.3">
      <c r="A15" s="44">
        <f>Notas!B17</f>
        <v>6906980</v>
      </c>
      <c r="B15" s="61" t="s">
        <v>67</v>
      </c>
      <c r="C15" s="62" t="s">
        <v>67</v>
      </c>
      <c r="D15" s="62" t="s">
        <v>67</v>
      </c>
      <c r="E15" s="62" t="s">
        <v>67</v>
      </c>
      <c r="F15" s="62" t="s">
        <v>67</v>
      </c>
      <c r="G15" s="62" t="s">
        <v>67</v>
      </c>
      <c r="H15" s="62" t="s">
        <v>67</v>
      </c>
      <c r="I15" s="62" t="s">
        <v>67</v>
      </c>
      <c r="J15" s="62" t="s">
        <v>67</v>
      </c>
      <c r="K15" s="62" t="s">
        <v>67</v>
      </c>
      <c r="L15" s="62" t="s">
        <v>67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6"/>
      <c r="BA15" s="25"/>
      <c r="BB15" s="25"/>
      <c r="BC15" s="25"/>
      <c r="BD15" s="25"/>
      <c r="BE15" s="25"/>
      <c r="BF15" s="25"/>
      <c r="BG15" s="25"/>
      <c r="BH15" s="25"/>
      <c r="BI15" s="23"/>
    </row>
    <row r="16" spans="1:61" x14ac:dyDescent="0.3">
      <c r="A16" s="44">
        <f>Notas!B18</f>
        <v>13927588</v>
      </c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  <c r="BA16" s="25"/>
      <c r="BB16" s="25"/>
      <c r="BC16" s="25"/>
      <c r="BD16" s="25"/>
      <c r="BE16" s="25"/>
      <c r="BF16" s="25"/>
      <c r="BG16" s="25"/>
      <c r="BH16" s="25"/>
      <c r="BI16" s="23"/>
    </row>
    <row r="17" spans="1:61" x14ac:dyDescent="0.3">
      <c r="A17" s="44">
        <f>Notas!B19</f>
        <v>12764293</v>
      </c>
      <c r="B17" s="31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5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40"/>
      <c r="AZ17" s="31"/>
      <c r="BA17" s="28"/>
      <c r="BB17" s="28"/>
      <c r="BC17" s="28"/>
      <c r="BD17" s="25"/>
      <c r="BE17" s="25"/>
      <c r="BF17" s="25"/>
      <c r="BG17" s="25"/>
      <c r="BH17" s="25"/>
      <c r="BI17" s="23"/>
    </row>
    <row r="18" spans="1:61" x14ac:dyDescent="0.3">
      <c r="A18" s="44">
        <f>Notas!B20</f>
        <v>6765159</v>
      </c>
      <c r="B18" s="61" t="s">
        <v>67</v>
      </c>
      <c r="C18" s="62" t="s">
        <v>67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5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40"/>
      <c r="AZ18" s="31"/>
      <c r="BA18" s="28"/>
      <c r="BB18" s="28"/>
      <c r="BC18" s="28"/>
      <c r="BD18" s="25"/>
      <c r="BE18" s="25"/>
      <c r="BF18" s="25"/>
      <c r="BG18" s="25"/>
      <c r="BH18" s="25"/>
      <c r="BI18" s="23"/>
    </row>
    <row r="19" spans="1:61" x14ac:dyDescent="0.3">
      <c r="A19" s="44">
        <f>Notas!B21</f>
        <v>9889677</v>
      </c>
      <c r="B19" s="61" t="s">
        <v>67</v>
      </c>
      <c r="C19" s="62" t="s">
        <v>67</v>
      </c>
      <c r="D19" s="62" t="s">
        <v>67</v>
      </c>
      <c r="E19" s="62" t="s">
        <v>67</v>
      </c>
      <c r="F19" s="62" t="s">
        <v>67</v>
      </c>
      <c r="G19" s="62" t="s">
        <v>67</v>
      </c>
      <c r="H19" s="62" t="s">
        <v>67</v>
      </c>
      <c r="I19" s="62" t="s">
        <v>67</v>
      </c>
      <c r="J19" s="62" t="s">
        <v>67</v>
      </c>
      <c r="K19" s="62" t="s">
        <v>67</v>
      </c>
      <c r="L19" s="62" t="s">
        <v>67</v>
      </c>
      <c r="M19" s="62" t="s">
        <v>67</v>
      </c>
      <c r="N19" s="28"/>
      <c r="O19" s="28"/>
      <c r="P19" s="25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40"/>
      <c r="AZ19" s="31"/>
      <c r="BA19" s="28"/>
      <c r="BB19" s="28"/>
      <c r="BC19" s="28"/>
      <c r="BD19" s="25"/>
      <c r="BE19" s="25"/>
      <c r="BF19" s="25"/>
      <c r="BG19" s="25"/>
      <c r="BH19" s="25"/>
      <c r="BI19" s="23"/>
    </row>
    <row r="20" spans="1:61" x14ac:dyDescent="0.3">
      <c r="A20" s="44">
        <f>Notas!B22</f>
        <v>9129251</v>
      </c>
      <c r="B20" s="61" t="s">
        <v>67</v>
      </c>
      <c r="C20" s="62" t="s">
        <v>67</v>
      </c>
      <c r="D20" s="62" t="s">
        <v>67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5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40"/>
      <c r="AZ20" s="31"/>
      <c r="BA20" s="28"/>
      <c r="BB20" s="28"/>
      <c r="BC20" s="28"/>
      <c r="BD20" s="25"/>
      <c r="BE20" s="25"/>
      <c r="BF20" s="25"/>
      <c r="BG20" s="25"/>
      <c r="BH20" s="25"/>
      <c r="BI20" s="23"/>
    </row>
    <row r="21" spans="1:61" x14ac:dyDescent="0.3">
      <c r="A21" s="44">
        <f>Notas!B23</f>
        <v>8465092</v>
      </c>
      <c r="B21" s="3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5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40"/>
      <c r="AZ21" s="31"/>
      <c r="BA21" s="28"/>
      <c r="BB21" s="28"/>
      <c r="BC21" s="28"/>
      <c r="BD21" s="25"/>
      <c r="BE21" s="25"/>
      <c r="BF21" s="25"/>
      <c r="BG21" s="25"/>
      <c r="BH21" s="25"/>
      <c r="BI21" s="23"/>
    </row>
    <row r="22" spans="1:61" x14ac:dyDescent="0.3">
      <c r="A22" s="44">
        <f>Notas!B24</f>
        <v>12395381</v>
      </c>
      <c r="B22" s="31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5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40"/>
      <c r="AZ22" s="31"/>
      <c r="BA22" s="28"/>
      <c r="BB22" s="28"/>
      <c r="BC22" s="28"/>
      <c r="BD22" s="25"/>
      <c r="BE22" s="25"/>
      <c r="BF22" s="25"/>
      <c r="BG22" s="25"/>
      <c r="BH22" s="25"/>
      <c r="BI22" s="23"/>
    </row>
    <row r="23" spans="1:61" x14ac:dyDescent="0.3">
      <c r="A23" s="44">
        <f>Notas!B25</f>
        <v>7401684</v>
      </c>
      <c r="B23" s="3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5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40"/>
      <c r="AZ23" s="31"/>
      <c r="BA23" s="28"/>
      <c r="BB23" s="28"/>
      <c r="BC23" s="28"/>
      <c r="BD23" s="25"/>
      <c r="BE23" s="25"/>
      <c r="BF23" s="25"/>
      <c r="BG23" s="25"/>
      <c r="BH23" s="25"/>
      <c r="BI23" s="23"/>
    </row>
    <row r="24" spans="1:61" x14ac:dyDescent="0.3">
      <c r="A24" s="44">
        <f>Notas!B26</f>
        <v>9125239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5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40"/>
      <c r="AZ24" s="31"/>
      <c r="BA24" s="28"/>
      <c r="BB24" s="28"/>
      <c r="BC24" s="28"/>
      <c r="BD24" s="25"/>
      <c r="BE24" s="25"/>
      <c r="BF24" s="25"/>
      <c r="BG24" s="25"/>
      <c r="BH24" s="25"/>
      <c r="BI24" s="23"/>
    </row>
    <row r="25" spans="1:61" x14ac:dyDescent="0.3">
      <c r="A25" s="44">
        <f>Notas!B27</f>
        <v>9257639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5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40"/>
      <c r="AZ25" s="31"/>
      <c r="BA25" s="28"/>
      <c r="BB25" s="28"/>
      <c r="BC25" s="28"/>
      <c r="BD25" s="25"/>
      <c r="BE25" s="25"/>
      <c r="BF25" s="25"/>
      <c r="BG25" s="25"/>
      <c r="BH25" s="25"/>
      <c r="BI25" s="23"/>
    </row>
    <row r="26" spans="1:61" x14ac:dyDescent="0.3">
      <c r="A26" s="44">
        <f>Notas!B28</f>
        <v>6952118</v>
      </c>
      <c r="B26" s="61" t="s">
        <v>67</v>
      </c>
      <c r="C26" s="62" t="s">
        <v>67</v>
      </c>
      <c r="D26" s="62" t="s">
        <v>67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5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40"/>
      <c r="AZ26" s="31"/>
      <c r="BA26" s="28"/>
      <c r="BB26" s="28"/>
      <c r="BC26" s="28"/>
      <c r="BD26" s="25"/>
      <c r="BE26" s="25"/>
      <c r="BF26" s="25"/>
      <c r="BG26" s="25"/>
      <c r="BH26" s="25"/>
      <c r="BI26" s="23"/>
    </row>
    <row r="27" spans="1:61" x14ac:dyDescent="0.3">
      <c r="A27" s="44">
        <f>Notas!B29</f>
        <v>8306972</v>
      </c>
      <c r="B27" s="61" t="s">
        <v>67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5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40"/>
      <c r="AZ27" s="31"/>
      <c r="BA27" s="28"/>
      <c r="BB27" s="28"/>
      <c r="BC27" s="28"/>
      <c r="BD27" s="25"/>
      <c r="BE27" s="25"/>
      <c r="BF27" s="25"/>
      <c r="BG27" s="25"/>
      <c r="BH27" s="25"/>
      <c r="BI27" s="23"/>
    </row>
    <row r="28" spans="1:61" x14ac:dyDescent="0.3">
      <c r="A28" s="44">
        <f>Notas!B30</f>
        <v>6192797</v>
      </c>
      <c r="B28" s="31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5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40"/>
      <c r="AZ28" s="31"/>
      <c r="BA28" s="28"/>
      <c r="BB28" s="28"/>
      <c r="BC28" s="28"/>
      <c r="BD28" s="25"/>
      <c r="BE28" s="25"/>
      <c r="BF28" s="25"/>
      <c r="BG28" s="25"/>
      <c r="BH28" s="25"/>
      <c r="BI28" s="23"/>
    </row>
    <row r="29" spans="1:61" x14ac:dyDescent="0.3">
      <c r="A29" s="44">
        <f>Notas!B31</f>
        <v>8677556</v>
      </c>
      <c r="B29" s="61" t="s">
        <v>67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5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40"/>
      <c r="AZ29" s="31"/>
      <c r="BA29" s="28"/>
      <c r="BB29" s="28"/>
      <c r="BC29" s="28"/>
      <c r="BD29" s="25"/>
      <c r="BE29" s="25"/>
      <c r="BF29" s="25"/>
      <c r="BG29" s="25"/>
      <c r="BH29" s="25"/>
      <c r="BI29" s="23"/>
    </row>
    <row r="30" spans="1:61" x14ac:dyDescent="0.3">
      <c r="A30" s="44">
        <f>Notas!B32</f>
        <v>6991884</v>
      </c>
      <c r="B30" s="3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5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40"/>
      <c r="AZ30" s="31"/>
      <c r="BA30" s="28"/>
      <c r="BB30" s="28"/>
      <c r="BC30" s="28"/>
      <c r="BD30" s="25"/>
      <c r="BE30" s="25"/>
      <c r="BF30" s="25"/>
      <c r="BG30" s="25"/>
      <c r="BH30" s="25"/>
      <c r="BI30" s="23"/>
    </row>
    <row r="31" spans="1:61" x14ac:dyDescent="0.3">
      <c r="A31" s="44">
        <f>Notas!B33</f>
        <v>13854113</v>
      </c>
      <c r="B31" s="3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5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40"/>
      <c r="AZ31" s="31"/>
      <c r="BA31" s="28"/>
      <c r="BB31" s="28"/>
      <c r="BC31" s="28"/>
      <c r="BD31" s="25"/>
      <c r="BE31" s="25"/>
      <c r="BF31" s="25"/>
      <c r="BG31" s="25"/>
      <c r="BH31" s="25"/>
      <c r="BI31" s="23"/>
    </row>
    <row r="32" spans="1:61" x14ac:dyDescent="0.3">
      <c r="A32" s="44">
        <f>Notas!B34</f>
        <v>9874971</v>
      </c>
      <c r="B32" s="61" t="s">
        <v>67</v>
      </c>
      <c r="C32" s="62" t="s">
        <v>67</v>
      </c>
      <c r="D32" s="62" t="s">
        <v>67</v>
      </c>
      <c r="E32" s="62" t="s">
        <v>67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5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40"/>
      <c r="AZ32" s="31"/>
      <c r="BA32" s="28"/>
      <c r="BB32" s="28"/>
      <c r="BC32" s="28"/>
      <c r="BD32" s="25"/>
      <c r="BE32" s="25"/>
      <c r="BF32" s="25"/>
      <c r="BG32" s="25"/>
      <c r="BH32" s="25"/>
      <c r="BI32" s="23"/>
    </row>
    <row r="33" spans="1:61" ht="15" thickBot="1" x14ac:dyDescent="0.35">
      <c r="A33" s="45">
        <f>Notas!B35</f>
        <v>9994650</v>
      </c>
      <c r="B33" s="4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2"/>
      <c r="AZ33" s="43"/>
      <c r="BA33" s="41"/>
      <c r="BB33" s="41"/>
      <c r="BC33" s="41"/>
      <c r="BD33" s="16"/>
      <c r="BE33" s="16"/>
      <c r="BF33" s="16"/>
      <c r="BG33" s="16"/>
      <c r="BH33" s="16"/>
      <c r="BI33" s="14"/>
    </row>
    <row r="34" spans="1:61" x14ac:dyDescent="0.3">
      <c r="A34" s="4"/>
    </row>
    <row r="35" spans="1:61" x14ac:dyDescent="0.3">
      <c r="A35" s="4"/>
    </row>
  </sheetData>
  <mergeCells count="2">
    <mergeCell ref="B1:AY1"/>
    <mergeCell ref="AZ1:B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Cronograma</vt:lpstr>
      <vt:lpstr>Notas</vt:lpstr>
      <vt:lpstr>+ 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2025-03-20T12:29:56Z</dcterms:modified>
</cp:coreProperties>
</file>