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Hot-Plate\03 - Studies\01 - Power\"/>
    </mc:Choice>
  </mc:AlternateContent>
  <xr:revisionPtr revIDLastSave="0" documentId="13_ncr:1_{1500E4C5-4E57-4C92-B20B-4DE42CF5153C}" xr6:coauthVersionLast="47" xr6:coauthVersionMax="47" xr10:uidLastSave="{00000000-0000-0000-0000-000000000000}"/>
  <bookViews>
    <workbookView xWindow="-120" yWindow="-120" windowWidth="29040" windowHeight="15720" tabRatio="829" activeTab="2" xr2:uid="{455135F4-0B59-4298-BD27-54FE4FF94239}"/>
  </bookViews>
  <sheets>
    <sheet name="OVERVIEW" sheetId="1" r:id="rId1"/>
    <sheet name="+15V" sheetId="3" r:id="rId2"/>
    <sheet name="+3V3" sheetId="14" r:id="rId3"/>
    <sheet name="MOSFET" sheetId="15" r:id="rId4"/>
  </sheets>
  <calcPr calcId="191029" iterate="1" iterateCount="9999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4" l="1"/>
  <c r="G8" i="14" s="1"/>
  <c r="G6" i="14"/>
  <c r="F16" i="15"/>
  <c r="F18" i="15" s="1"/>
  <c r="F7" i="15"/>
  <c r="F7" i="14"/>
  <c r="F7" i="1"/>
  <c r="E7" i="1" l="1"/>
  <c r="F3" i="3"/>
  <c r="F16" i="14"/>
  <c r="F5" i="14"/>
  <c r="F5" i="3"/>
  <c r="F4" i="3" l="1"/>
  <c r="F4" i="14"/>
  <c r="F15" i="14"/>
  <c r="F14" i="14"/>
  <c r="D3" i="14" s="1"/>
  <c r="F3" i="14" s="1"/>
  <c r="F6" i="14" l="1"/>
  <c r="F6" i="3" s="1"/>
  <c r="E6" i="1" s="1"/>
  <c r="F6" i="1" s="1"/>
</calcChain>
</file>

<file path=xl/sharedStrings.xml><?xml version="1.0" encoding="utf-8"?>
<sst xmlns="http://schemas.openxmlformats.org/spreadsheetml/2006/main" count="58" uniqueCount="35">
  <si>
    <t>Descripción</t>
  </si>
  <si>
    <t>Ref.Power</t>
  </si>
  <si>
    <t>Unidades</t>
  </si>
  <si>
    <t>Consumo Total(A)</t>
  </si>
  <si>
    <t>Consumo Max (mA)</t>
  </si>
  <si>
    <t>TOTAL</t>
  </si>
  <si>
    <t>Corriente (A)</t>
  </si>
  <si>
    <t>Potencia (W)</t>
  </si>
  <si>
    <t xml:space="preserve"> +15V</t>
  </si>
  <si>
    <t xml:space="preserve"> +3V3</t>
  </si>
  <si>
    <t>total</t>
  </si>
  <si>
    <t xml:space="preserve"> -</t>
  </si>
  <si>
    <t>Heater</t>
  </si>
  <si>
    <t>PD</t>
  </si>
  <si>
    <t>MCU</t>
  </si>
  <si>
    <t>OLED Screen</t>
  </si>
  <si>
    <t>Thermocoupler</t>
  </si>
  <si>
    <t>* No aparece en datahsset, estimado de otra pantalla de similar tamaño y mismo fab</t>
  </si>
  <si>
    <t xml:space="preserve"> - </t>
  </si>
  <si>
    <t>IVDD</t>
  </si>
  <si>
    <t>I_IO</t>
  </si>
  <si>
    <t>TOTAL (+12V)</t>
  </si>
  <si>
    <t>NCE3080KA</t>
  </si>
  <si>
    <t>I(RMS)</t>
  </si>
  <si>
    <t>R_DS(on)</t>
  </si>
  <si>
    <t>Vin</t>
  </si>
  <si>
    <t>fsw</t>
  </si>
  <si>
    <t>Q_gs</t>
  </si>
  <si>
    <t>Q_gd</t>
  </si>
  <si>
    <t>I_g</t>
  </si>
  <si>
    <t>Pcon</t>
  </si>
  <si>
    <t>Ploss</t>
  </si>
  <si>
    <t>Ptot=</t>
  </si>
  <si>
    <t>w</t>
  </si>
  <si>
    <t>W Ploss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</si>
</sst>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10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164" fontId="0" fillId="2" borderId="0" xfId="0" applyNumberFormat="1" applyFill="1"/>
    <xf numFmtId="164" fontId="0" fillId="4" borderId="0" xfId="0" applyNumberForma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164" fontId="0" fillId="6" borderId="0" xfId="0" applyNumberFormat="1" applyFill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1" xfId="0" applyFill="1" applyBorder="1"/>
    <xf numFmtId="0" fontId="0" fillId="2" borderId="8" xfId="0" applyFill="1" applyBorder="1"/>
    <xf numFmtId="164" fontId="0" fillId="2" borderId="1" xfId="0" applyNumberFormat="1" applyFill="1" applyBorder="1"/>
    <xf numFmtId="164" fontId="0" fillId="2" borderId="2" xfId="0" applyNumberFormat="1" applyFill="1" applyBorder="1"/>
    <xf numFmtId="0" fontId="2" fillId="10" borderId="1" xfId="1" applyBorder="1"/>
    <xf numFmtId="0" fontId="2" fillId="10" borderId="3" xfId="1" applyBorder="1"/>
    <xf numFmtId="0" fontId="0" fillId="0" borderId="4" xfId="0" applyBorder="1"/>
    <xf numFmtId="0" fontId="2" fillId="10" borderId="4" xfId="1" applyBorder="1"/>
    <xf numFmtId="0" fontId="2" fillId="10" borderId="11" xfId="1" applyBorder="1"/>
    <xf numFmtId="0" fontId="0" fillId="0" borderId="12" xfId="0" applyBorder="1"/>
    <xf numFmtId="164" fontId="0" fillId="8" borderId="0" xfId="0" applyNumberFormat="1" applyFill="1"/>
    <xf numFmtId="0" fontId="0" fillId="11" borderId="0" xfId="0" applyFill="1"/>
    <xf numFmtId="164" fontId="0" fillId="11" borderId="0" xfId="0" applyNumberFormat="1" applyFill="1"/>
    <xf numFmtId="0" fontId="0" fillId="2" borderId="5" xfId="0" applyFill="1" applyBorder="1"/>
    <xf numFmtId="0" fontId="0" fillId="3" borderId="6" xfId="0" applyFill="1" applyBorder="1"/>
    <xf numFmtId="164" fontId="0" fillId="3" borderId="5" xfId="0" applyNumberFormat="1" applyFill="1" applyBorder="1"/>
    <xf numFmtId="164" fontId="0" fillId="3" borderId="11" xfId="0" applyNumberFormat="1" applyFill="1" applyBorder="1"/>
    <xf numFmtId="0" fontId="3" fillId="0" borderId="0" xfId="2"/>
    <xf numFmtId="11" fontId="0" fillId="0" borderId="0" xfId="0" applyNumberFormat="1"/>
    <xf numFmtId="0" fontId="0" fillId="0" borderId="0" xfId="0"/>
  </cellXfs>
  <cellStyles count="3">
    <cellStyle name="Bueno" xfId="1" builtinId="26"/>
    <cellStyle name="Hipervíncul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746759</xdr:colOff>
      <xdr:row>5</xdr:row>
      <xdr:rowOff>144780</xdr:rowOff>
    </xdr:from>
    <xdr:to>
      <xdr:col>2</xdr:col>
      <xdr:colOff>746466</xdr:colOff>
      <xdr:row>7</xdr:row>
      <xdr:rowOff>68604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B585322-56F2-4615-A242-B4C653499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59" y="1059180"/>
          <a:ext cx="1584667" cy="289584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14</xdr:row>
      <xdr:rowOff>91440</xdr:rowOff>
    </xdr:from>
    <xdr:to>
      <xdr:col>3</xdr:col>
      <xdr:colOff>487858</xdr:colOff>
      <xdr:row>16</xdr:row>
      <xdr:rowOff>144816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87958CE-63CB-FBD3-3459-BA8445C2F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" y="2651760"/>
          <a:ext cx="2049958" cy="419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csc.com/product-detail/MOSFETs_Wuxi-NCE-Power-Semiconductor-NCE3080KA_C15214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353E-BA12-4194-AA7A-4FA442CE17A3}">
  <dimension ref="B4:J10"/>
  <sheetViews>
    <sheetView zoomScale="85" zoomScaleNormal="85" workbookViewId="0">
      <selection activeCell="D31" sqref="D31"/>
    </sheetView>
  </sheetViews>
  <sheetFormatPr baseColWidth="10" defaultRowHeight="15" x14ac:dyDescent="0.25"/>
  <cols>
    <col min="4" max="4" width="11.85546875" bestFit="1" customWidth="1"/>
    <col min="5" max="5" width="14.28515625" bestFit="1" customWidth="1"/>
    <col min="6" max="6" width="12.5703125" bestFit="1" customWidth="1"/>
    <col min="8" max="8" width="16.5703125" bestFit="1" customWidth="1"/>
    <col min="9" max="9" width="16" customWidth="1"/>
    <col min="10" max="10" width="16.42578125" customWidth="1"/>
    <col min="11" max="11" width="15.5703125" customWidth="1"/>
  </cols>
  <sheetData>
    <row r="4" spans="2:10" ht="15.75" thickBot="1" x14ac:dyDescent="0.3"/>
    <row r="5" spans="2:10" ht="15.75" thickBot="1" x14ac:dyDescent="0.3">
      <c r="E5" s="6" t="s">
        <v>6</v>
      </c>
      <c r="F5" s="7" t="s">
        <v>7</v>
      </c>
      <c r="I5" s="11" t="s">
        <v>8</v>
      </c>
      <c r="J5" s="27" t="s">
        <v>9</v>
      </c>
    </row>
    <row r="6" spans="2:10" x14ac:dyDescent="0.25">
      <c r="B6" s="18" t="s">
        <v>8</v>
      </c>
      <c r="C6" s="19"/>
      <c r="D6" s="19"/>
      <c r="E6" s="20">
        <f>'+15V'!F6</f>
        <v>3.0797499999999998</v>
      </c>
      <c r="F6" s="21">
        <f>12*E6</f>
        <v>36.956999999999994</v>
      </c>
      <c r="H6" s="13" t="s">
        <v>12</v>
      </c>
      <c r="I6" s="22" t="s">
        <v>12</v>
      </c>
      <c r="J6" s="7"/>
    </row>
    <row r="7" spans="2:10" ht="15.75" thickBot="1" x14ac:dyDescent="0.3">
      <c r="B7" s="31"/>
      <c r="C7" s="32" t="s">
        <v>9</v>
      </c>
      <c r="D7" s="32"/>
      <c r="E7" s="33">
        <f>'+3V3'!F6</f>
        <v>0.23200000000000001</v>
      </c>
      <c r="F7" s="34">
        <f>3.3*E7</f>
        <v>0.76559999999999995</v>
      </c>
      <c r="H7" s="14" t="s">
        <v>13</v>
      </c>
      <c r="I7" s="23" t="s">
        <v>13</v>
      </c>
      <c r="J7" s="24"/>
    </row>
    <row r="8" spans="2:10" x14ac:dyDescent="0.25">
      <c r="H8" s="14" t="s">
        <v>14</v>
      </c>
      <c r="I8" s="12"/>
      <c r="J8" s="25" t="s">
        <v>14</v>
      </c>
    </row>
    <row r="9" spans="2:10" x14ac:dyDescent="0.25">
      <c r="H9" s="14" t="s">
        <v>15</v>
      </c>
      <c r="I9" s="12"/>
      <c r="J9" s="25" t="s">
        <v>15</v>
      </c>
    </row>
    <row r="10" spans="2:10" ht="15.75" thickBot="1" x14ac:dyDescent="0.3">
      <c r="H10" s="10" t="s">
        <v>16</v>
      </c>
      <c r="I10" s="10"/>
      <c r="J10" s="26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0C24-571C-4F3F-8948-F370A0F51054}">
  <dimension ref="B2:F6"/>
  <sheetViews>
    <sheetView workbookViewId="0">
      <selection activeCell="J12" sqref="J12"/>
    </sheetView>
  </sheetViews>
  <sheetFormatPr baseColWidth="10" defaultRowHeight="15" x14ac:dyDescent="0.25"/>
  <cols>
    <col min="2" max="2" width="13.28515625" bestFit="1" customWidth="1"/>
    <col min="3" max="3" width="10.28515625" bestFit="1" customWidth="1"/>
    <col min="4" max="4" width="23.140625" customWidth="1"/>
    <col min="5" max="5" width="14" bestFit="1" customWidth="1"/>
    <col min="6" max="6" width="17" bestFit="1" customWidth="1"/>
  </cols>
  <sheetData>
    <row r="2" spans="2:6" x14ac:dyDescent="0.25">
      <c r="B2" s="3" t="s">
        <v>0</v>
      </c>
      <c r="C2" s="3" t="s">
        <v>1</v>
      </c>
      <c r="D2" s="3" t="s">
        <v>4</v>
      </c>
      <c r="E2" s="3" t="s">
        <v>2</v>
      </c>
      <c r="F2" s="3" t="s">
        <v>3</v>
      </c>
    </row>
    <row r="3" spans="2:6" x14ac:dyDescent="0.25">
      <c r="B3" s="8" t="s">
        <v>9</v>
      </c>
      <c r="C3" s="8"/>
      <c r="D3" s="8"/>
      <c r="E3" s="8"/>
      <c r="F3" s="9">
        <f>'+3V3'!F7</f>
        <v>7.9749999999999988E-2</v>
      </c>
    </row>
    <row r="4" spans="2:6" x14ac:dyDescent="0.25">
      <c r="B4" s="2" t="s">
        <v>12</v>
      </c>
      <c r="C4" s="2" t="s">
        <v>11</v>
      </c>
      <c r="D4" s="2">
        <v>3000</v>
      </c>
      <c r="E4" s="2">
        <v>1</v>
      </c>
      <c r="F4" s="5">
        <f>D4*E4/1000</f>
        <v>3</v>
      </c>
    </row>
    <row r="5" spans="2:6" x14ac:dyDescent="0.25">
      <c r="B5" s="2" t="s">
        <v>13</v>
      </c>
      <c r="C5" s="2" t="s">
        <v>11</v>
      </c>
      <c r="D5" s="2">
        <v>85</v>
      </c>
      <c r="E5" s="2">
        <v>1</v>
      </c>
      <c r="F5" s="5">
        <f>D5*E5/1000</f>
        <v>8.5000000000000006E-2</v>
      </c>
    </row>
    <row r="6" spans="2:6" x14ac:dyDescent="0.25">
      <c r="E6" s="1" t="s">
        <v>5</v>
      </c>
      <c r="F6" s="4">
        <f>SUM(F3:F4)</f>
        <v>3.0797499999999998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EA83-EC7E-46D6-8790-2BAD618CC70D}">
  <dimension ref="B2:H23"/>
  <sheetViews>
    <sheetView tabSelected="1" zoomScaleNormal="100" workbookViewId="0">
      <selection activeCell="G13" sqref="G13"/>
    </sheetView>
  </sheetViews>
  <sheetFormatPr baseColWidth="10" defaultRowHeight="15" x14ac:dyDescent="0.25"/>
  <cols>
    <col min="2" max="2" width="17" bestFit="1" customWidth="1"/>
    <col min="3" max="3" width="10.28515625" bestFit="1" customWidth="1"/>
    <col min="4" max="4" width="23.140625" customWidth="1"/>
    <col min="5" max="5" width="13" bestFit="1" customWidth="1"/>
    <col min="6" max="6" width="17" bestFit="1" customWidth="1"/>
    <col min="8" max="8" width="76.85546875" bestFit="1" customWidth="1"/>
  </cols>
  <sheetData>
    <row r="2" spans="2:8" x14ac:dyDescent="0.25">
      <c r="B2" s="3" t="s">
        <v>0</v>
      </c>
      <c r="C2" s="3" t="s">
        <v>1</v>
      </c>
      <c r="D2" s="3" t="s">
        <v>4</v>
      </c>
      <c r="E2" s="3" t="s">
        <v>2</v>
      </c>
      <c r="F2" s="3" t="s">
        <v>3</v>
      </c>
    </row>
    <row r="3" spans="2:8" x14ac:dyDescent="0.25">
      <c r="B3" s="16" t="s">
        <v>14</v>
      </c>
      <c r="C3" s="16"/>
      <c r="D3" s="16">
        <f>F16</f>
        <v>200</v>
      </c>
      <c r="E3" s="16">
        <v>1</v>
      </c>
      <c r="F3" s="28">
        <f>E3*D3*0.001</f>
        <v>0.2</v>
      </c>
    </row>
    <row r="4" spans="2:8" x14ac:dyDescent="0.25">
      <c r="B4" s="2" t="s">
        <v>15</v>
      </c>
      <c r="C4" s="2" t="s">
        <v>11</v>
      </c>
      <c r="D4" s="2">
        <v>30</v>
      </c>
      <c r="E4" s="2">
        <v>1</v>
      </c>
      <c r="F4" s="5">
        <f>E4*D4*0.001</f>
        <v>0.03</v>
      </c>
      <c r="H4" t="s">
        <v>17</v>
      </c>
    </row>
    <row r="5" spans="2:8" x14ac:dyDescent="0.25">
      <c r="B5" s="2" t="s">
        <v>16</v>
      </c>
      <c r="C5" s="2" t="s">
        <v>18</v>
      </c>
      <c r="D5" s="2">
        <v>2</v>
      </c>
      <c r="E5" s="2">
        <v>1</v>
      </c>
      <c r="F5" s="5">
        <f>E5*D5*0.001</f>
        <v>2E-3</v>
      </c>
    </row>
    <row r="6" spans="2:8" x14ac:dyDescent="0.25">
      <c r="E6" s="1" t="s">
        <v>5</v>
      </c>
      <c r="F6" s="4">
        <f>SUM(F3:F5)</f>
        <v>0.23200000000000001</v>
      </c>
      <c r="G6">
        <f>F6*3.3</f>
        <v>0.76559999999999995</v>
      </c>
      <c r="H6" t="s">
        <v>33</v>
      </c>
    </row>
    <row r="7" spans="2:8" x14ac:dyDescent="0.25">
      <c r="E7" s="29" t="s">
        <v>21</v>
      </c>
      <c r="F7" s="30">
        <f>(3.3*F6)/(12*80%)</f>
        <v>7.9749999999999988E-2</v>
      </c>
      <c r="G7">
        <f>F7*12</f>
        <v>0.95699999999999985</v>
      </c>
      <c r="H7" t="s">
        <v>33</v>
      </c>
    </row>
    <row r="8" spans="2:8" x14ac:dyDescent="0.25">
      <c r="G8">
        <f>G7-G6</f>
        <v>0.1913999999999999</v>
      </c>
      <c r="H8" t="s">
        <v>34</v>
      </c>
    </row>
    <row r="13" spans="2:8" x14ac:dyDescent="0.25">
      <c r="B13" s="16" t="s">
        <v>14</v>
      </c>
      <c r="C13" s="16"/>
      <c r="D13" s="16"/>
      <c r="E13" s="16"/>
      <c r="F13" s="16"/>
    </row>
    <row r="14" spans="2:8" x14ac:dyDescent="0.25">
      <c r="B14" s="17" t="s">
        <v>19</v>
      </c>
      <c r="C14" s="17"/>
      <c r="D14" s="17">
        <v>120</v>
      </c>
      <c r="E14" s="17">
        <v>1</v>
      </c>
      <c r="F14" s="17">
        <f>D14*E14</f>
        <v>120</v>
      </c>
    </row>
    <row r="15" spans="2:8" x14ac:dyDescent="0.25">
      <c r="B15" s="17" t="s">
        <v>20</v>
      </c>
      <c r="C15" s="17"/>
      <c r="D15" s="17">
        <v>80</v>
      </c>
      <c r="E15" s="17">
        <v>1</v>
      </c>
      <c r="F15" s="17">
        <f t="shared" ref="F15" si="0">D15*E15</f>
        <v>80</v>
      </c>
    </row>
    <row r="16" spans="2:8" x14ac:dyDescent="0.25">
      <c r="E16" s="15" t="s">
        <v>10</v>
      </c>
      <c r="F16" s="15">
        <f>SUM(F14:F15)</f>
        <v>200</v>
      </c>
    </row>
    <row r="22" spans="4:6" x14ac:dyDescent="0.25">
      <c r="D22" s="37"/>
      <c r="E22" s="37"/>
      <c r="F22" s="37"/>
    </row>
    <row r="23" spans="4:6" x14ac:dyDescent="0.25">
      <c r="D23" s="37"/>
      <c r="E23" s="37"/>
      <c r="F23" s="37"/>
    </row>
  </sheetData>
  <mergeCells count="2">
    <mergeCell ref="D22:F22"/>
    <mergeCell ref="D23:F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E1FB-0D15-4558-B5FA-6F5AD689C569}">
  <dimension ref="B2:F18"/>
  <sheetViews>
    <sheetView workbookViewId="0">
      <selection activeCell="F18" sqref="F18"/>
    </sheetView>
  </sheetViews>
  <sheetFormatPr baseColWidth="10" defaultRowHeight="15" x14ac:dyDescent="0.25"/>
  <sheetData>
    <row r="2" spans="2:6" x14ac:dyDescent="0.25">
      <c r="F2" s="35" t="s">
        <v>22</v>
      </c>
    </row>
    <row r="4" spans="2:6" x14ac:dyDescent="0.25">
      <c r="B4" t="s">
        <v>23</v>
      </c>
      <c r="C4">
        <v>3</v>
      </c>
    </row>
    <row r="5" spans="2:6" x14ac:dyDescent="0.25">
      <c r="B5" t="s">
        <v>24</v>
      </c>
      <c r="C5">
        <v>3.5000000000000003E-2</v>
      </c>
    </row>
    <row r="7" spans="2:6" x14ac:dyDescent="0.25">
      <c r="E7" t="s">
        <v>30</v>
      </c>
      <c r="F7">
        <f>C5*C4^2</f>
        <v>0.31500000000000006</v>
      </c>
    </row>
    <row r="10" spans="2:6" x14ac:dyDescent="0.25">
      <c r="B10" t="s">
        <v>25</v>
      </c>
      <c r="C10">
        <v>12</v>
      </c>
    </row>
    <row r="11" spans="2:6" x14ac:dyDescent="0.25">
      <c r="B11" t="s">
        <v>26</v>
      </c>
      <c r="C11">
        <v>25000</v>
      </c>
    </row>
    <row r="12" spans="2:6" x14ac:dyDescent="0.25">
      <c r="B12" t="s">
        <v>27</v>
      </c>
      <c r="C12" s="36">
        <v>1.4E-8</v>
      </c>
    </row>
    <row r="13" spans="2:6" x14ac:dyDescent="0.25">
      <c r="B13" t="s">
        <v>28</v>
      </c>
      <c r="C13" s="36">
        <v>1.0999999999999999E-8</v>
      </c>
    </row>
    <row r="14" spans="2:6" x14ac:dyDescent="0.25">
      <c r="B14" t="s">
        <v>29</v>
      </c>
      <c r="C14">
        <v>0.1</v>
      </c>
    </row>
    <row r="16" spans="2:6" x14ac:dyDescent="0.25">
      <c r="E16" t="s">
        <v>31</v>
      </c>
      <c r="F16">
        <f>C10*C4*C11*(C12+C13)/C14</f>
        <v>0.22499999999999998</v>
      </c>
    </row>
    <row r="18" spans="5:6" x14ac:dyDescent="0.25">
      <c r="E18" t="s">
        <v>32</v>
      </c>
      <c r="F18">
        <f>F16+F7</f>
        <v>0.54</v>
      </c>
    </row>
  </sheetData>
  <hyperlinks>
    <hyperlink ref="F2" r:id="rId1" display="https://www.lcsc.com/product-detail/MOSFETs_Wuxi-NCE-Power-Semiconductor-NCE3080KA_C152149.html" xr:uid="{62FE4BF8-43C7-414B-A480-95846DE502F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OVERVIEW</vt:lpstr>
      <vt:lpstr>+15V</vt:lpstr>
      <vt:lpstr>+3V3</vt:lpstr>
      <vt:lpstr>MOSFET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Ibarra</dc:creator>
  <cp:lastModifiedBy>Sergio Ibarra</cp:lastModifiedBy>
  <dcterms:created xsi:type="dcterms:W3CDTF">2022-10-26T05:48:13Z</dcterms:created>
  <dcterms:modified xsi:type="dcterms:W3CDTF">2023-08-13T09:41:04Z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4d72-6607-4618-be93-628e204d1dcb_Enabled">
    <vt:lpwstr>true</vt:lpwstr>
  </property>
  <property fmtid="{D5CDD505-2E9C-101B-9397-08002B2CF9AE}" pid="3" name="MSIP_Label_02934d72-6607-4618-be93-628e204d1dcb_SetDate">
    <vt:lpwstr>2022-10-26T10:27:26Z</vt:lpwstr>
  </property>
  <property fmtid="{D5CDD505-2E9C-101B-9397-08002B2CF9AE}" pid="4" name="MSIP_Label_02934d72-6607-4618-be93-628e204d1dcb_Method">
    <vt:lpwstr>Standard</vt:lpwstr>
  </property>
  <property fmtid="{D5CDD505-2E9C-101B-9397-08002B2CF9AE}" pid="5" name="MSIP_Label_02934d72-6607-4618-be93-628e204d1dcb_Name">
    <vt:lpwstr>USO INTERNO</vt:lpwstr>
  </property>
  <property fmtid="{D5CDD505-2E9C-101B-9397-08002B2CF9AE}" pid="6" name="MSIP_Label_02934d72-6607-4618-be93-628e204d1dcb_SiteId">
    <vt:lpwstr>62aa5f2b-2665-4315-a4cd-f17cdc3c8058</vt:lpwstr>
  </property>
  <property fmtid="{D5CDD505-2E9C-101B-9397-08002B2CF9AE}" pid="7" name="MSIP_Label_02934d72-6607-4618-be93-628e204d1dcb_ActionId">
    <vt:lpwstr>b3a32e65-1525-4d83-b994-3740897989b8</vt:lpwstr>
  </property>
  <property fmtid="{D5CDD505-2E9C-101B-9397-08002B2CF9AE}" pid="8" name="MSIP_Label_02934d72-6607-4618-be93-628e204d1dcb_ContentBits">
    <vt:lpwstr>0</vt:lpwstr>
  </property>
</Properties>
</file>