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pfrecorp-my.sharepoint.com/personal/sadiazv_mapfre_com_co/Documents/Escritorio/Ejercicio Reaseguro/"/>
    </mc:Choice>
  </mc:AlternateContent>
  <xr:revisionPtr revIDLastSave="1" documentId="8_{21405574-ACD5-427F-88C2-FA5512264542}" xr6:coauthVersionLast="47" xr6:coauthVersionMax="47" xr10:uidLastSave="{A0D2A013-9F6E-45E8-8AAD-5B526103DD98}"/>
  <bookViews>
    <workbookView xWindow="3330" yWindow="3330" windowWidth="21600" windowHeight="11775" xr2:uid="{F5107270-DC7C-4472-9F5C-8EDA3B721144}"/>
  </bookViews>
  <sheets>
    <sheet name="Calculo" sheetId="1" r:id="rId1"/>
    <sheet name="Montaje y Rotura" sheetId="2" r:id="rId2"/>
  </sheets>
  <definedNames>
    <definedName name="_Order1" hidden="1">0</definedName>
    <definedName name="_Order2" hidden="1">255</definedName>
    <definedName name="_PL100">#REF!</definedName>
    <definedName name="AGR">#REF!</definedName>
    <definedName name="AGROPEC">#REF!</definedName>
    <definedName name="_xlnm.Print_Area" localSheetId="1">'Montaje y Rotura'!$A$1:$DE$36</definedName>
    <definedName name="aut">#REF!</definedName>
    <definedName name="AVIA">#REF!</definedName>
    <definedName name="AyS">#REF!</definedName>
    <definedName name="BEPS">#REF!</definedName>
    <definedName name="BGEN">#REF!</definedName>
    <definedName name="BVID">#REF!</definedName>
    <definedName name="CDébil" localSheetId="1">#REF!</definedName>
    <definedName name="COMPAÑIAS">#REF!</definedName>
    <definedName name="Cump">#REF!</definedName>
    <definedName name="DESEM">#REF!</definedName>
    <definedName name="EAC">#REF!</definedName>
    <definedName name="EDU">#REF!</definedName>
    <definedName name="EXEQ">#REF!</definedName>
    <definedName name="GEN">#REF!</definedName>
    <definedName name="HOG">#REF!</definedName>
    <definedName name="IGEN">#REF!</definedName>
    <definedName name="inc">#REF!</definedName>
    <definedName name="ing">#REF!</definedName>
    <definedName name="IVID">#REF!</definedName>
    <definedName name="MyC">#REF!</definedName>
    <definedName name="MyR" localSheetId="1">#REF!</definedName>
    <definedName name="NAVYC">#REF!</definedName>
    <definedName name="OD">#REF!</definedName>
    <definedName name="OP">#REF!</definedName>
    <definedName name="PCONMUT">#REF!</definedName>
    <definedName name="PVOL">#REF!</definedName>
    <definedName name="rciv">#REF!</definedName>
    <definedName name="RPROF">#REF!</definedName>
    <definedName name="RVOL">#REF!</definedName>
    <definedName name="SAL">#REF!</definedName>
    <definedName name="sc">#REF!</definedName>
    <definedName name="SEMO">#REF!</definedName>
    <definedName name="SOAT">#REF!</definedName>
    <definedName name="SPREV">#REF!</definedName>
    <definedName name="Sust">#REF!</definedName>
    <definedName name="TD">#REF!</definedName>
    <definedName name="terr">#REF!</definedName>
    <definedName name="_xlnm.Print_Titles" localSheetId="1">'Montaje y Rotura'!$A:$A</definedName>
    <definedName name="TP">#REF!</definedName>
    <definedName name="tr">#REF!</definedName>
    <definedName name="trans">#REF!</definedName>
    <definedName name="TRC" localSheetId="1">#REF!</definedName>
    <definedName name="TSS">#REF!</definedName>
    <definedName name="VG">#REF!</definedName>
    <definedName name="VI">#REF!</definedName>
    <definedName name="VID">#REF!</definedName>
    <definedName name="VID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9" i="1" s="1"/>
  <c r="M6" i="1"/>
  <c r="M5" i="1"/>
  <c r="P5" i="1"/>
  <c r="C8" i="1"/>
  <c r="C6" i="1"/>
  <c r="P4" i="1" l="1"/>
  <c r="C10" i="1"/>
  <c r="C11" i="1" s="1"/>
  <c r="C7" i="1"/>
  <c r="M4" i="1" l="1"/>
  <c r="P8" i="1"/>
  <c r="M8" i="1" s="1"/>
  <c r="M10" i="1" l="1"/>
</calcChain>
</file>

<file path=xl/sharedStrings.xml><?xml version="1.0" encoding="utf-8"?>
<sst xmlns="http://schemas.openxmlformats.org/spreadsheetml/2006/main" count="205" uniqueCount="101">
  <si>
    <t>ÍNDICES DE GESTIÓN DE LOS RESULTADOS POR RAMOS Y POR COMPAÑÍAS</t>
  </si>
  <si>
    <t>MONTAJE Y ROTURA DE MAQUINARIA</t>
  </si>
  <si>
    <t>Comparativo diciembre-2023 vs diciembre-2024</t>
  </si>
  <si>
    <t>CIFRAS EN MILLONES DE PESOS</t>
  </si>
  <si>
    <t>.</t>
  </si>
  <si>
    <t>COMPAÑÍAS</t>
  </si>
  <si>
    <t>PRIMAS EMITIDAS</t>
  </si>
  <si>
    <t>PRIMAS RETENIDAS</t>
  </si>
  <si>
    <t>MOVIMIENTO DE RESERVAS</t>
  </si>
  <si>
    <t>PRIMAS DEVENGADAS</t>
  </si>
  <si>
    <t>COBERTURA DE EXCESO DE PERDIDA</t>
  </si>
  <si>
    <t>PRIMAS DEVENGADAS NETAS DE XL</t>
  </si>
  <si>
    <t>SINIESTROS PAGADOS</t>
  </si>
  <si>
    <t>SINIESTROS RETENID0S</t>
  </si>
  <si>
    <t>SINIESTROS INCURRIDOS</t>
  </si>
  <si>
    <t>SINIESTROS INCURRIDOS NETOS DE XL</t>
  </si>
  <si>
    <t>COMISIONES A INTERMEDIARIOS</t>
  </si>
  <si>
    <t xml:space="preserve">COMISIONES NETAS </t>
  </si>
  <si>
    <t>OTROS COSTOS (ING) DE SEGUROS</t>
  </si>
  <si>
    <t>GASTOS DE PERSONAL</t>
  </si>
  <si>
    <t>GASTOS ADMINISTRATIVOS</t>
  </si>
  <si>
    <t>PROV. CTAS POR COBRAR ACTIVIDAD ASEGURADORA (NETO)</t>
  </si>
  <si>
    <t>RESULTADO TÉCNICO</t>
  </si>
  <si>
    <t>ÍNDICE COMBINADO</t>
  </si>
  <si>
    <t>Monto</t>
  </si>
  <si>
    <t>Variación</t>
  </si>
  <si>
    <t>% Retención</t>
  </si>
  <si>
    <t>% / Retenidas</t>
  </si>
  <si>
    <t>% Sin. Bruta</t>
  </si>
  <si>
    <t>% Sin. Retenida</t>
  </si>
  <si>
    <t>% / S.Retenidos</t>
  </si>
  <si>
    <t>Siniestralidad Cta Cía</t>
  </si>
  <si>
    <t>Siniestr. Cta Cía neta de XL</t>
  </si>
  <si>
    <t>% Costo Intermediación</t>
  </si>
  <si>
    <t>% Costo Neto Intermed.</t>
  </si>
  <si>
    <t>% / P. Dev. Netas XL</t>
  </si>
  <si>
    <t>Margen Técnico</t>
  </si>
  <si>
    <t>%</t>
  </si>
  <si>
    <t>2 / 1</t>
  </si>
  <si>
    <t>3 / 2</t>
  </si>
  <si>
    <t>4 / 2</t>
  </si>
  <si>
    <t>5 / 2</t>
  </si>
  <si>
    <t>6 / 2</t>
  </si>
  <si>
    <t>7 / 1</t>
  </si>
  <si>
    <t>8 / 2</t>
  </si>
  <si>
    <t>9 / 8</t>
  </si>
  <si>
    <t>10 / 4</t>
  </si>
  <si>
    <t>11 / 6</t>
  </si>
  <si>
    <t>12 / 1</t>
  </si>
  <si>
    <t>13 / 6</t>
  </si>
  <si>
    <t>14 / 6</t>
  </si>
  <si>
    <t>15 / 6</t>
  </si>
  <si>
    <t>16 / 6</t>
  </si>
  <si>
    <t>17 / 6</t>
  </si>
  <si>
    <t>18/ 1</t>
  </si>
  <si>
    <t>SURAMERICANA</t>
  </si>
  <si>
    <t>PREVISORA</t>
  </si>
  <si>
    <t>AXA COLPATRIA</t>
  </si>
  <si>
    <t>MAPFRE</t>
  </si>
  <si>
    <t>ALLIANZ</t>
  </si>
  <si>
    <t>BBVA SEGUROS</t>
  </si>
  <si>
    <t>CHUBB</t>
  </si>
  <si>
    <t>SBS SEGUROS</t>
  </si>
  <si>
    <t>ALFA</t>
  </si>
  <si>
    <t xml:space="preserve">     N.A</t>
  </si>
  <si>
    <t>SOLIDARIA</t>
  </si>
  <si>
    <t>CONFIANZA</t>
  </si>
  <si>
    <t>ZURICH</t>
  </si>
  <si>
    <t>HDI SEGUROS</t>
  </si>
  <si>
    <t>ESTADO</t>
  </si>
  <si>
    <t>BOLIVAR</t>
  </si>
  <si>
    <t>COLMENA GENERALES</t>
  </si>
  <si>
    <t>EQUIDAD</t>
  </si>
  <si>
    <t>LIBERTY</t>
  </si>
  <si>
    <t>T O T A L</t>
  </si>
  <si>
    <t>FUENTE: Fasecolda, Estadísticas de la Industria Aseguradora y de Capitalización.  Cifras preliminares, Enero - diciembre-2024</t>
  </si>
  <si>
    <t>PRIMAS RETENIDAS     =    Primas emitidas + Primas aceptadas-primas cedidas</t>
  </si>
  <si>
    <t>SINIESTROS PAGADOS  =  Siniestros liquidados - Salvamentos - Recobros</t>
  </si>
  <si>
    <t>COMISIONES NETAS = Comisiones a intermediarios - Comisiones sobre cesiones</t>
  </si>
  <si>
    <t>ÍNDICE COMBINADO = (Siniestros incurridos XL + Comisiones Netas + Otros Costos (Ing) Seguros + Gastos Personal + Gastos admon + Prov ctas x cobrar) / Primas devengadas XL</t>
  </si>
  <si>
    <t>INCREMENTO DE RESERVAS  =  Constitución - Liberación (Técnica riesgos en curso y matemática)</t>
  </si>
  <si>
    <t>SINIESTROS RETENIDOS = Siniestros pagados + Siniestros de aceptaciones - Reembolso de siniestros s/cesiones</t>
  </si>
  <si>
    <t>PRIMAS DEVENGADAS = Primas retenidas - Movimiento de Reservas</t>
  </si>
  <si>
    <t>INCREMENTO DE RESERVAS  =  Constitución - Liberación (Siniestros avisados, no avisados, desviación de siniestralidad y reservas especiales)</t>
  </si>
  <si>
    <t>SINIESTROS INCURRIDOS  =  Siniestros retenidos + Incremento de reservas</t>
  </si>
  <si>
    <t>Compañía</t>
  </si>
  <si>
    <t>PRIMA</t>
  </si>
  <si>
    <t>Siniestros Netos de XL</t>
  </si>
  <si>
    <t>Loss Ratio</t>
  </si>
  <si>
    <t>Gastos</t>
  </si>
  <si>
    <t>Expense Ratio</t>
  </si>
  <si>
    <t>Combined Ratio</t>
  </si>
  <si>
    <t>Resultado Tecnico</t>
  </si>
  <si>
    <t>QS</t>
  </si>
  <si>
    <t xml:space="preserve">Comision de Reaseguro </t>
  </si>
  <si>
    <t>Aseguradora</t>
  </si>
  <si>
    <t>Reaseguradora</t>
  </si>
  <si>
    <t xml:space="preserve">Prima </t>
  </si>
  <si>
    <t xml:space="preserve">Siniestros </t>
  </si>
  <si>
    <t>Comisiones Recibidas</t>
  </si>
  <si>
    <t>Resultado Final con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</si>
</sst>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-* #,##0_-;\-* #,##0_-;_-* &quot;-&quot;??_-;_-@_-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i/>
      <sz val="14"/>
      <name val="Baskerville"/>
    </font>
    <font>
      <i/>
      <sz val="14"/>
      <name val="Arial"/>
      <family val="2"/>
    </font>
    <font>
      <b/>
      <sz val="18"/>
      <name val="Baskerville"/>
    </font>
    <font>
      <sz val="18"/>
      <name val="Arial"/>
      <family val="2"/>
    </font>
    <font>
      <b/>
      <sz val="12"/>
      <name val="Arial"/>
      <family val="2"/>
    </font>
    <font>
      <b/>
      <sz val="9"/>
      <name val="Baskerville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3" fillId="2" borderId="0" xfId="3" applyFont="1" applyFill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5" fillId="2" borderId="0" xfId="3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6" fillId="0" borderId="0" xfId="3" applyFont="1" applyAlignment="1">
      <alignment vertical="center"/>
    </xf>
    <xf numFmtId="0" fontId="7" fillId="2" borderId="0" xfId="3" applyFont="1" applyFill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8" fillId="2" borderId="0" xfId="3" applyFont="1" applyFill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9" fillId="2" borderId="0" xfId="3" applyFont="1" applyFill="1" applyAlignment="1">
      <alignment horizontal="center" vertical="center" wrapText="1"/>
    </xf>
    <xf numFmtId="0" fontId="9" fillId="3" borderId="0" xfId="3" applyFont="1" applyFill="1" applyAlignment="1">
      <alignment horizontal="center" vertical="center" wrapText="1"/>
    </xf>
    <xf numFmtId="0" fontId="2" fillId="2" borderId="0" xfId="3" applyFill="1" applyAlignment="1">
      <alignment vertical="center"/>
    </xf>
    <xf numFmtId="0" fontId="11" fillId="0" borderId="0" xfId="3" applyFont="1" applyAlignment="1">
      <alignment vertical="center" wrapText="1"/>
    </xf>
    <xf numFmtId="0" fontId="2" fillId="0" borderId="0" xfId="3" applyAlignment="1">
      <alignment vertical="center" wrapText="1"/>
    </xf>
    <xf numFmtId="17" fontId="9" fillId="4" borderId="11" xfId="3" applyNumberFormat="1" applyFont="1" applyFill="1" applyBorder="1" applyAlignment="1">
      <alignment horizontal="center" vertical="center" wrapText="1"/>
    </xf>
    <xf numFmtId="17" fontId="9" fillId="4" borderId="12" xfId="3" applyNumberFormat="1" applyFont="1" applyFill="1" applyBorder="1" applyAlignment="1">
      <alignment horizontal="center" vertical="center" wrapText="1"/>
    </xf>
    <xf numFmtId="17" fontId="9" fillId="4" borderId="13" xfId="3" applyNumberFormat="1" applyFont="1" applyFill="1" applyBorder="1" applyAlignment="1">
      <alignment horizontal="center" vertical="center" wrapText="1"/>
    </xf>
    <xf numFmtId="17" fontId="9" fillId="4" borderId="14" xfId="3" applyNumberFormat="1" applyFont="1" applyFill="1" applyBorder="1" applyAlignment="1">
      <alignment horizontal="center" vertical="center" wrapText="1"/>
    </xf>
    <xf numFmtId="17" fontId="9" fillId="4" borderId="15" xfId="3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2" fillId="2" borderId="26" xfId="3" applyFill="1" applyBorder="1" applyAlignment="1">
      <alignment horizontal="left" vertical="center"/>
    </xf>
    <xf numFmtId="37" fontId="2" fillId="2" borderId="26" xfId="3" applyNumberFormat="1" applyFill="1" applyBorder="1" applyAlignment="1">
      <alignment horizontal="right" vertical="center"/>
    </xf>
    <xf numFmtId="37" fontId="2" fillId="2" borderId="0" xfId="3" applyNumberFormat="1" applyFill="1" applyAlignment="1">
      <alignment horizontal="right" vertical="center"/>
    </xf>
    <xf numFmtId="38" fontId="2" fillId="0" borderId="27" xfId="3" applyNumberFormat="1" applyBorder="1" applyAlignment="1">
      <alignment horizontal="right" vertical="center"/>
    </xf>
    <xf numFmtId="9" fontId="2" fillId="0" borderId="0" xfId="5" applyFont="1" applyBorder="1" applyAlignment="1">
      <alignment horizontal="right" vertical="center"/>
    </xf>
    <xf numFmtId="37" fontId="2" fillId="2" borderId="28" xfId="3" applyNumberFormat="1" applyFill="1" applyBorder="1" applyAlignment="1">
      <alignment horizontal="right" vertical="center"/>
    </xf>
    <xf numFmtId="9" fontId="2" fillId="0" borderId="29" xfId="5" applyFont="1" applyBorder="1" applyAlignment="1">
      <alignment horizontal="right" vertical="center"/>
    </xf>
    <xf numFmtId="9" fontId="2" fillId="2" borderId="30" xfId="5" applyFont="1" applyFill="1" applyBorder="1" applyAlignment="1">
      <alignment horizontal="right" vertical="center"/>
    </xf>
    <xf numFmtId="9" fontId="2" fillId="2" borderId="31" xfId="5" applyFont="1" applyFill="1" applyBorder="1" applyAlignment="1">
      <alignment horizontal="right" vertical="center"/>
    </xf>
    <xf numFmtId="9" fontId="2" fillId="2" borderId="27" xfId="5" applyFont="1" applyFill="1" applyBorder="1" applyAlignment="1">
      <alignment horizontal="right" vertical="center"/>
    </xf>
    <xf numFmtId="9" fontId="2" fillId="2" borderId="32" xfId="5" applyFont="1" applyFill="1" applyBorder="1" applyAlignment="1">
      <alignment horizontal="right" vertical="center"/>
    </xf>
    <xf numFmtId="9" fontId="2" fillId="2" borderId="33" xfId="5" applyFont="1" applyFill="1" applyBorder="1" applyAlignment="1">
      <alignment horizontal="right" vertical="center"/>
    </xf>
    <xf numFmtId="0" fontId="2" fillId="0" borderId="0" xfId="3" applyAlignment="1">
      <alignment horizontal="right" vertical="center"/>
    </xf>
    <xf numFmtId="38" fontId="2" fillId="0" borderId="33" xfId="3" applyNumberFormat="1" applyBorder="1" applyAlignment="1">
      <alignment horizontal="right" vertical="center"/>
    </xf>
    <xf numFmtId="9" fontId="2" fillId="0" borderId="28" xfId="5" applyFont="1" applyBorder="1" applyAlignment="1">
      <alignment horizontal="right" vertical="center"/>
    </xf>
    <xf numFmtId="9" fontId="2" fillId="2" borderId="0" xfId="5" applyFont="1" applyFill="1" applyBorder="1" applyAlignment="1">
      <alignment horizontal="right" vertical="center"/>
    </xf>
    <xf numFmtId="165" fontId="2" fillId="0" borderId="0" xfId="4" applyNumberFormat="1" applyFont="1" applyFill="1" applyBorder="1" applyAlignment="1">
      <alignment horizontal="right" vertical="center"/>
    </xf>
    <xf numFmtId="0" fontId="2" fillId="0" borderId="26" xfId="3" applyBorder="1" applyAlignment="1">
      <alignment horizontal="right" vertical="center"/>
    </xf>
    <xf numFmtId="165" fontId="2" fillId="0" borderId="33" xfId="4" applyNumberFormat="1" applyFont="1" applyFill="1" applyBorder="1" applyAlignment="1">
      <alignment horizontal="right" vertical="center"/>
    </xf>
    <xf numFmtId="0" fontId="2" fillId="0" borderId="33" xfId="3" applyBorder="1" applyAlignment="1">
      <alignment horizontal="right" vertical="center"/>
    </xf>
    <xf numFmtId="0" fontId="10" fillId="4" borderId="34" xfId="3" applyFont="1" applyFill="1" applyBorder="1" applyAlignment="1">
      <alignment horizontal="center" vertical="center"/>
    </xf>
    <xf numFmtId="3" fontId="10" fillId="4" borderId="34" xfId="3" applyNumberFormat="1" applyFont="1" applyFill="1" applyBorder="1" applyAlignment="1">
      <alignment vertical="center"/>
    </xf>
    <xf numFmtId="3" fontId="10" fillId="4" borderId="35" xfId="3" applyNumberFormat="1" applyFont="1" applyFill="1" applyBorder="1" applyAlignment="1">
      <alignment vertical="center"/>
    </xf>
    <xf numFmtId="37" fontId="10" fillId="4" borderId="36" xfId="3" applyNumberFormat="1" applyFont="1" applyFill="1" applyBorder="1" applyAlignment="1">
      <alignment vertical="center"/>
    </xf>
    <xf numFmtId="9" fontId="10" fillId="4" borderId="37" xfId="5" applyFont="1" applyFill="1" applyBorder="1" applyAlignment="1">
      <alignment vertical="center"/>
    </xf>
    <xf numFmtId="3" fontId="10" fillId="4" borderId="38" xfId="3" applyNumberFormat="1" applyFont="1" applyFill="1" applyBorder="1" applyAlignment="1">
      <alignment vertical="center"/>
    </xf>
    <xf numFmtId="9" fontId="10" fillId="4" borderId="38" xfId="5" applyFont="1" applyFill="1" applyBorder="1" applyAlignment="1">
      <alignment vertical="center"/>
    </xf>
    <xf numFmtId="9" fontId="10" fillId="4" borderId="35" xfId="5" applyFont="1" applyFill="1" applyBorder="1" applyAlignment="1">
      <alignment vertical="center"/>
    </xf>
    <xf numFmtId="37" fontId="10" fillId="4" borderId="34" xfId="3" applyNumberFormat="1" applyFont="1" applyFill="1" applyBorder="1" applyAlignment="1">
      <alignment vertical="center"/>
    </xf>
    <xf numFmtId="37" fontId="10" fillId="4" borderId="35" xfId="3" applyNumberFormat="1" applyFont="1" applyFill="1" applyBorder="1" applyAlignment="1">
      <alignment vertical="center"/>
    </xf>
    <xf numFmtId="37" fontId="10" fillId="4" borderId="38" xfId="3" applyNumberFormat="1" applyFont="1" applyFill="1" applyBorder="1" applyAlignment="1">
      <alignment vertical="center"/>
    </xf>
    <xf numFmtId="9" fontId="10" fillId="4" borderId="36" xfId="5" applyFont="1" applyFill="1" applyBorder="1" applyAlignment="1">
      <alignment vertical="center"/>
    </xf>
    <xf numFmtId="166" fontId="10" fillId="4" borderId="38" xfId="5" applyNumberFormat="1" applyFont="1" applyFill="1" applyBorder="1" applyAlignment="1">
      <alignment vertical="center"/>
    </xf>
    <xf numFmtId="165" fontId="2" fillId="0" borderId="33" xfId="4" applyNumberFormat="1" applyFont="1" applyFill="1" applyBorder="1" applyAlignment="1">
      <alignment vertical="center"/>
    </xf>
    <xf numFmtId="165" fontId="2" fillId="0" borderId="0" xfId="4" applyNumberFormat="1" applyFont="1" applyFill="1" applyBorder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0" fontId="2" fillId="0" borderId="0" xfId="3" applyAlignment="1">
      <alignment horizontal="left" vertical="center"/>
    </xf>
    <xf numFmtId="0" fontId="2" fillId="0" borderId="0" xfId="3" applyAlignment="1">
      <alignment horizontal="center" vertical="center"/>
    </xf>
    <xf numFmtId="0" fontId="2" fillId="2" borderId="0" xfId="3" applyFill="1" applyAlignment="1">
      <alignment horizontal="left" vertical="center"/>
    </xf>
    <xf numFmtId="0" fontId="2" fillId="2" borderId="0" xfId="3" applyFill="1" applyAlignment="1">
      <alignment horizontal="center" vertical="center"/>
    </xf>
    <xf numFmtId="165" fontId="10" fillId="0" borderId="0" xfId="4" applyNumberFormat="1" applyFont="1" applyFill="1" applyBorder="1" applyAlignment="1">
      <alignment vertical="center"/>
    </xf>
    <xf numFmtId="1" fontId="0" fillId="0" borderId="0" xfId="0" applyNumberFormat="1"/>
    <xf numFmtId="167" fontId="0" fillId="0" borderId="0" xfId="1" applyNumberFormat="1" applyFont="1"/>
    <xf numFmtId="9" fontId="0" fillId="0" borderId="0" xfId="2" applyFont="1"/>
    <xf numFmtId="167" fontId="0" fillId="0" borderId="0" xfId="0" applyNumberFormat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49" fontId="13" fillId="4" borderId="22" xfId="4" applyNumberFormat="1" applyFont="1" applyFill="1" applyBorder="1" applyAlignment="1">
      <alignment horizontal="center" vertical="center" wrapText="1"/>
    </xf>
    <xf numFmtId="49" fontId="13" fillId="4" borderId="23" xfId="4" applyNumberFormat="1" applyFont="1" applyFill="1" applyBorder="1" applyAlignment="1">
      <alignment horizontal="center" vertical="center" wrapText="1"/>
    </xf>
    <xf numFmtId="0" fontId="13" fillId="4" borderId="24" xfId="4" applyNumberFormat="1" applyFont="1" applyFill="1" applyBorder="1" applyAlignment="1">
      <alignment horizontal="center" vertical="center" wrapText="1"/>
    </xf>
    <xf numFmtId="0" fontId="13" fillId="4" borderId="25" xfId="4" applyNumberFormat="1" applyFont="1" applyFill="1" applyBorder="1" applyAlignment="1">
      <alignment horizontal="center" vertical="center" wrapText="1"/>
    </xf>
    <xf numFmtId="0" fontId="13" fillId="4" borderId="22" xfId="4" applyNumberFormat="1" applyFont="1" applyFill="1" applyBorder="1" applyAlignment="1">
      <alignment horizontal="center" vertical="center" wrapText="1"/>
    </xf>
    <xf numFmtId="0" fontId="13" fillId="4" borderId="20" xfId="4" applyNumberFormat="1" applyFont="1" applyFill="1" applyBorder="1" applyAlignment="1">
      <alignment horizontal="center" vertical="center" wrapText="1"/>
    </xf>
    <xf numFmtId="49" fontId="13" fillId="4" borderId="21" xfId="4" applyNumberFormat="1" applyFont="1" applyFill="1" applyBorder="1" applyAlignment="1">
      <alignment horizontal="center" vertical="center" wrapText="1"/>
    </xf>
    <xf numFmtId="49" fontId="13" fillId="4" borderId="20" xfId="4" applyNumberFormat="1" applyFont="1" applyFill="1" applyBorder="1" applyAlignment="1">
      <alignment horizontal="center" vertical="center" wrapText="1"/>
    </xf>
    <xf numFmtId="0" fontId="13" fillId="4" borderId="19" xfId="4" applyNumberFormat="1" applyFont="1" applyFill="1" applyBorder="1" applyAlignment="1">
      <alignment horizontal="center" vertical="center" wrapText="1"/>
    </xf>
    <xf numFmtId="0" fontId="13" fillId="4" borderId="21" xfId="4" applyNumberFormat="1" applyFont="1" applyFill="1" applyBorder="1" applyAlignment="1">
      <alignment horizontal="center" vertical="center" wrapText="1"/>
    </xf>
    <xf numFmtId="17" fontId="10" fillId="4" borderId="13" xfId="3" applyNumberFormat="1" applyFont="1" applyFill="1" applyBorder="1" applyAlignment="1">
      <alignment horizontal="center" vertical="center" wrapText="1"/>
    </xf>
    <xf numFmtId="17" fontId="10" fillId="4" borderId="21" xfId="3" applyNumberFormat="1" applyFont="1" applyFill="1" applyBorder="1" applyAlignment="1">
      <alignment horizontal="center" vertical="center" wrapText="1"/>
    </xf>
    <xf numFmtId="17" fontId="12" fillId="4" borderId="13" xfId="3" applyNumberFormat="1" applyFont="1" applyFill="1" applyBorder="1" applyAlignment="1">
      <alignment horizontal="center" vertical="center" wrapText="1"/>
    </xf>
    <xf numFmtId="17" fontId="12" fillId="4" borderId="21" xfId="3" applyNumberFormat="1" applyFont="1" applyFill="1" applyBorder="1" applyAlignment="1">
      <alignment horizontal="center" vertical="center" wrapText="1"/>
    </xf>
    <xf numFmtId="0" fontId="12" fillId="4" borderId="13" xfId="3" applyFont="1" applyFill="1" applyBorder="1" applyAlignment="1">
      <alignment horizontal="center" vertical="center" wrapText="1"/>
    </xf>
    <xf numFmtId="0" fontId="12" fillId="4" borderId="14" xfId="3" applyFont="1" applyFill="1" applyBorder="1" applyAlignment="1">
      <alignment horizontal="center" vertical="center" wrapText="1"/>
    </xf>
    <xf numFmtId="0" fontId="12" fillId="4" borderId="15" xfId="3" applyFont="1" applyFill="1" applyBorder="1" applyAlignment="1">
      <alignment horizontal="center" vertical="center" wrapText="1"/>
    </xf>
    <xf numFmtId="0" fontId="12" fillId="4" borderId="11" xfId="3" applyFont="1" applyFill="1" applyBorder="1" applyAlignment="1">
      <alignment horizontal="center" vertical="center" wrapText="1"/>
    </xf>
    <xf numFmtId="0" fontId="12" fillId="4" borderId="16" xfId="3" applyFont="1" applyFill="1" applyBorder="1" applyAlignment="1">
      <alignment horizontal="center" vertical="center" wrapText="1"/>
    </xf>
    <xf numFmtId="0" fontId="12" fillId="4" borderId="17" xfId="3" applyFont="1" applyFill="1" applyBorder="1" applyAlignment="1">
      <alignment horizontal="center" vertical="center" wrapText="1"/>
    </xf>
    <xf numFmtId="0" fontId="12" fillId="4" borderId="12" xfId="3" applyFont="1" applyFill="1" applyBorder="1" applyAlignment="1">
      <alignment horizontal="center" vertical="center" wrapText="1"/>
    </xf>
    <xf numFmtId="0" fontId="10" fillId="4" borderId="2" xfId="3" applyFont="1" applyFill="1" applyBorder="1" applyAlignment="1">
      <alignment horizontal="center" vertical="center" wrapText="1"/>
    </xf>
    <xf numFmtId="0" fontId="10" fillId="4" borderId="3" xfId="3" applyFont="1" applyFill="1" applyBorder="1" applyAlignment="1">
      <alignment horizontal="center" vertical="center" wrapText="1"/>
    </xf>
    <xf numFmtId="0" fontId="10" fillId="4" borderId="5" xfId="3" applyFont="1" applyFill="1" applyBorder="1" applyAlignment="1">
      <alignment horizontal="center" vertical="center" wrapText="1"/>
    </xf>
    <xf numFmtId="0" fontId="10" fillId="4" borderId="6" xfId="3" applyFont="1" applyFill="1" applyBorder="1" applyAlignment="1">
      <alignment horizontal="center" vertical="center" wrapText="1"/>
    </xf>
    <xf numFmtId="0" fontId="10" fillId="4" borderId="4" xfId="3" applyFont="1" applyFill="1" applyBorder="1" applyAlignment="1">
      <alignment horizontal="center" vertical="center" wrapText="1"/>
    </xf>
    <xf numFmtId="0" fontId="9" fillId="3" borderId="0" xfId="3" applyFont="1" applyFill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4" borderId="10" xfId="3" applyFont="1" applyFill="1" applyBorder="1" applyAlignment="1">
      <alignment horizontal="center" vertical="center" wrapText="1"/>
    </xf>
    <xf numFmtId="0" fontId="7" fillId="4" borderId="18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0" fontId="10" fillId="4" borderId="8" xfId="3" applyFont="1" applyFill="1" applyBorder="1" applyAlignment="1">
      <alignment horizontal="center" vertical="center" wrapText="1"/>
    </xf>
    <xf numFmtId="0" fontId="10" fillId="4" borderId="9" xfId="3" applyFon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0" fontId="8" fillId="3" borderId="0" xfId="3" applyFont="1" applyFill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3" fillId="3" borderId="0" xfId="3" applyFont="1" applyFill="1" applyAlignment="1">
      <alignment horizontal="center" vertical="center"/>
    </xf>
    <xf numFmtId="0" fontId="5" fillId="3" borderId="0" xfId="3" applyFont="1" applyFill="1" applyAlignment="1">
      <alignment horizontal="center" vertical="center"/>
    </xf>
  </cellXfs>
  <cellStyles count="6">
    <cellStyle name="Millares" xfId="1" builtinId="3"/>
    <cellStyle name="Millares 2" xfId="4" xr:uid="{67DE6004-C8C8-45CE-B2DB-7B1707404A24}"/>
    <cellStyle name="Normal" xfId="0" builtinId="0"/>
    <cellStyle name="Normal 2" xfId="3" xr:uid="{F3DA51E7-70DC-4D8F-A931-05323D6CDACD}"/>
    <cellStyle name="Porcentaje" xfId="2" builtinId="5"/>
    <cellStyle name="Porcentual 2" xfId="5" xr:uid="{2DE0EFF5-3715-4A3C-B874-60067DE4E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hyperlink" Target="#Ingenieria!A1"/><Relationship Id="rId1" Type="http://schemas.openxmlformats.org/officeDocument/2006/relationships/hyperlink" Target="#'Resumen Ramos'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107156</xdr:colOff>
      <xdr:row>1</xdr:row>
      <xdr:rowOff>83343</xdr:rowOff>
    </xdr:from>
    <xdr:to>
      <xdr:col>108</xdr:col>
      <xdr:colOff>357188</xdr:colOff>
      <xdr:row>2</xdr:row>
      <xdr:rowOff>121442</xdr:rowOff>
    </xdr:to>
    <xdr:sp macro="" textlink="">
      <xdr:nvSpPr>
        <xdr:cNvPr id="2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32493-1759-4949-823E-D4E57AE2C8B8}"/>
            </a:ext>
          </a:extLst>
        </xdr:cNvPr>
        <xdr:cNvSpPr>
          <a:spLocks noChangeArrowheads="1"/>
        </xdr:cNvSpPr>
      </xdr:nvSpPr>
      <xdr:spPr bwMode="auto">
        <a:xfrm>
          <a:off x="77878781" y="388143"/>
          <a:ext cx="1097757" cy="323849"/>
        </a:xfrm>
        <a:prstGeom prst="upArrowCallout">
          <a:avLst>
            <a:gd name="adj1" fmla="val 56500"/>
            <a:gd name="adj2" fmla="val 56500"/>
            <a:gd name="adj3" fmla="val 16667"/>
            <a:gd name="adj4" fmla="val 66667"/>
          </a:avLst>
        </a:prstGeom>
        <a:solidFill>
          <a:srgbClr val="BDFFFF"/>
        </a:solidFill>
        <a:ln w="12700">
          <a:solidFill>
            <a:schemeClr val="accent5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36576" tIns="41148" rIns="36576" bIns="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RESUMEN</a:t>
          </a:r>
          <a:r>
            <a:rPr lang="es-ES" sz="1000" b="1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 </a:t>
          </a:r>
          <a:endParaRPr lang="es-ES" sz="1000" b="1" i="0" strike="noStrike">
            <a:solidFill>
              <a:schemeClr val="tx1">
                <a:lumMod val="75000"/>
                <a:lumOff val="25000"/>
              </a:schemeClr>
            </a:solidFill>
            <a:latin typeface="Arial Black"/>
          </a:endParaRPr>
        </a:p>
      </xdr:txBody>
    </xdr:sp>
    <xdr:clientData fPrintsWithSheet="0"/>
  </xdr:twoCellAnchor>
  <xdr:twoCellAnchor>
    <xdr:from>
      <xdr:col>2</xdr:col>
      <xdr:colOff>738187</xdr:colOff>
      <xdr:row>0</xdr:row>
      <xdr:rowOff>273844</xdr:rowOff>
    </xdr:from>
    <xdr:to>
      <xdr:col>4</xdr:col>
      <xdr:colOff>416717</xdr:colOff>
      <xdr:row>2</xdr:row>
      <xdr:rowOff>26192</xdr:rowOff>
    </xdr:to>
    <xdr:sp macro="" textlink="">
      <xdr:nvSpPr>
        <xdr:cNvPr id="3" name="AutoShap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0EE10D-4C19-413F-A0EB-D67E06EA3FBA}"/>
            </a:ext>
          </a:extLst>
        </xdr:cNvPr>
        <xdr:cNvSpPr>
          <a:spLocks noChangeArrowheads="1"/>
        </xdr:cNvSpPr>
      </xdr:nvSpPr>
      <xdr:spPr bwMode="auto">
        <a:xfrm>
          <a:off x="3367087" y="273844"/>
          <a:ext cx="1240630" cy="342898"/>
        </a:xfrm>
        <a:prstGeom prst="upArrowCallout">
          <a:avLst>
            <a:gd name="adj1" fmla="val 56500"/>
            <a:gd name="adj2" fmla="val 56500"/>
            <a:gd name="adj3" fmla="val 16667"/>
            <a:gd name="adj4" fmla="val 66667"/>
          </a:avLst>
        </a:prstGeom>
        <a:solidFill>
          <a:srgbClr val="BDFFFF"/>
        </a:solidFill>
        <a:ln w="12700">
          <a:solidFill>
            <a:schemeClr val="accent5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36576" tIns="41148" rIns="36576" bIns="0" anchor="ctr" upright="1"/>
        <a:lstStyle/>
        <a:p>
          <a:pPr algn="ctr" rtl="0">
            <a:defRPr sz="1000"/>
          </a:pPr>
          <a:r>
            <a:rPr lang="es-ES" sz="1000" b="1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INGENIERIA </a:t>
          </a:r>
          <a:endParaRPr lang="es-ES" sz="1000" b="1" i="0" strike="noStrike">
            <a:solidFill>
              <a:schemeClr val="tx1">
                <a:lumMod val="75000"/>
                <a:lumOff val="25000"/>
              </a:schemeClr>
            </a:solidFill>
            <a:latin typeface="Arial Black"/>
          </a:endParaRPr>
        </a:p>
      </xdr:txBody>
    </xdr:sp>
    <xdr:clientData fPrintsWithSheet="0"/>
  </xdr:twoCellAnchor>
  <xdr:twoCellAnchor>
    <xdr:from>
      <xdr:col>53</xdr:col>
      <xdr:colOff>71437</xdr:colOff>
      <xdr:row>0</xdr:row>
      <xdr:rowOff>297656</xdr:rowOff>
    </xdr:from>
    <xdr:to>
      <xdr:col>54</xdr:col>
      <xdr:colOff>357186</xdr:colOff>
      <xdr:row>2</xdr:row>
      <xdr:rowOff>50004</xdr:rowOff>
    </xdr:to>
    <xdr:sp macro="" textlink="">
      <xdr:nvSpPr>
        <xdr:cNvPr id="4" name="AutoShap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DB9846-DFF0-4C73-A547-D326B51889D1}"/>
            </a:ext>
          </a:extLst>
        </xdr:cNvPr>
        <xdr:cNvSpPr>
          <a:spLocks noChangeArrowheads="1"/>
        </xdr:cNvSpPr>
      </xdr:nvSpPr>
      <xdr:spPr bwMode="auto">
        <a:xfrm>
          <a:off x="39266812" y="297656"/>
          <a:ext cx="1133474" cy="342898"/>
        </a:xfrm>
        <a:prstGeom prst="upArrowCallout">
          <a:avLst>
            <a:gd name="adj1" fmla="val 56500"/>
            <a:gd name="adj2" fmla="val 56500"/>
            <a:gd name="adj3" fmla="val 16667"/>
            <a:gd name="adj4" fmla="val 66667"/>
          </a:avLst>
        </a:prstGeom>
        <a:solidFill>
          <a:srgbClr val="BDFFFF"/>
        </a:solidFill>
        <a:ln w="12700">
          <a:solidFill>
            <a:schemeClr val="accent5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36576" tIns="41148" rIns="36576" bIns="0" anchor="ctr" upright="1"/>
        <a:lstStyle/>
        <a:p>
          <a:pPr algn="ctr" rtl="0">
            <a:defRPr sz="1000"/>
          </a:pPr>
          <a:r>
            <a:rPr lang="es-ES" sz="1000" b="1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INGENIERIA </a:t>
          </a:r>
          <a:endParaRPr lang="es-ES" sz="1000" b="1" i="0" strike="noStrike">
            <a:solidFill>
              <a:schemeClr val="tx1">
                <a:lumMod val="75000"/>
                <a:lumOff val="25000"/>
              </a:schemeClr>
            </a:solidFill>
            <a:latin typeface="Arial Black"/>
          </a:endParaRPr>
        </a:p>
      </xdr:txBody>
    </xdr:sp>
    <xdr:clientData fPrintsWithSheet="0"/>
  </xdr:twoCellAnchor>
  <xdr:twoCellAnchor editAs="oneCell">
    <xdr:from>
      <xdr:col>0</xdr:col>
      <xdr:colOff>0</xdr:colOff>
      <xdr:row>1</xdr:row>
      <xdr:rowOff>0</xdr:rowOff>
    </xdr:from>
    <xdr:to>
      <xdr:col>0</xdr:col>
      <xdr:colOff>1643062</xdr:colOff>
      <xdr:row>3</xdr:row>
      <xdr:rowOff>3065</xdr:rowOff>
    </xdr:to>
    <xdr:pic>
      <xdr:nvPicPr>
        <xdr:cNvPr id="5" name="Imagen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1AB100-3A2C-4CEA-99F9-5A917178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643062" cy="507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B564-B976-4726-B222-9C0FB4E5A63D}">
  <dimension ref="A1:X43"/>
  <sheetViews>
    <sheetView tabSelected="1" zoomScale="130" zoomScaleNormal="130" workbookViewId="0">
      <selection activeCell="C5" sqref="C5"/>
    </sheetView>
  </sheetViews>
  <sheetFormatPr baseColWidth="10" defaultColWidth="0" defaultRowHeight="15" zeroHeight="1"/>
  <cols>
    <col min="1" max="1" width="11.42578125" customWidth="1"/>
    <col min="2" max="2" width="20.42578125" bestFit="1" customWidth="1"/>
    <col min="3" max="8" width="11.42578125" customWidth="1"/>
    <col min="9" max="9" width="20.42578125" customWidth="1"/>
    <col min="10" max="11" width="11.42578125" customWidth="1"/>
    <col min="12" max="12" width="20.7109375" bestFit="1" customWidth="1"/>
    <col min="13" max="24" width="11.42578125" customWidth="1"/>
    <col min="25" max="16384" width="11.42578125" hidden="1"/>
  </cols>
  <sheetData>
    <row r="1" spans="2:16"/>
    <row r="2" spans="2:16">
      <c r="B2" s="75" t="s">
        <v>85</v>
      </c>
      <c r="C2" s="75"/>
      <c r="D2" s="74" t="s">
        <v>55</v>
      </c>
      <c r="E2" s="74"/>
    </row>
    <row r="3" spans="2:16">
      <c r="B3" s="75"/>
      <c r="C3" s="75"/>
      <c r="D3" s="74"/>
      <c r="E3" s="74"/>
      <c r="M3" s="73" t="s">
        <v>95</v>
      </c>
      <c r="P3" s="73" t="s">
        <v>96</v>
      </c>
    </row>
    <row r="4" spans="2:16">
      <c r="L4" s="73" t="s">
        <v>97</v>
      </c>
      <c r="M4" s="70">
        <f>C5-P4</f>
        <v>2466.3540000000003</v>
      </c>
      <c r="P4" s="70">
        <f>C5*J5</f>
        <v>1644.2360000000001</v>
      </c>
    </row>
    <row r="5" spans="2:16">
      <c r="B5" s="72" t="s">
        <v>86</v>
      </c>
      <c r="C5" s="68">
        <f>VLOOKUP(D2,'Montaje y Rotura'!A11:DE29,31,FALSE)</f>
        <v>4110.59</v>
      </c>
      <c r="I5" s="73" t="s">
        <v>93</v>
      </c>
      <c r="J5" s="71">
        <v>0.4</v>
      </c>
      <c r="L5" s="73" t="s">
        <v>98</v>
      </c>
      <c r="M5" s="70">
        <f>-C6-P5</f>
        <v>-1243.566</v>
      </c>
      <c r="P5" s="70">
        <f>-C6*J5</f>
        <v>-829.0440000000001</v>
      </c>
    </row>
    <row r="6" spans="2:16">
      <c r="B6" s="72" t="s">
        <v>87</v>
      </c>
      <c r="C6" s="68">
        <f>VLOOKUP(D2,'Montaje y Rotura'!A11:DE29,61,FALSE)</f>
        <v>2072.61</v>
      </c>
      <c r="I6" s="73" t="s">
        <v>94</v>
      </c>
      <c r="J6" s="71">
        <v>0.2</v>
      </c>
      <c r="L6" s="73" t="s">
        <v>89</v>
      </c>
      <c r="M6" s="70">
        <f>-C8</f>
        <v>2686.2000000000012</v>
      </c>
    </row>
    <row r="7" spans="2:16">
      <c r="B7" s="72" t="s">
        <v>88</v>
      </c>
      <c r="C7" s="69">
        <f>C6/C5</f>
        <v>0.5042122906930635</v>
      </c>
    </row>
    <row r="8" spans="2:16">
      <c r="B8" s="72" t="s">
        <v>89</v>
      </c>
      <c r="C8" s="67">
        <f>VLOOKUP(D2,'Montaje y Rotura'!A11:DE29,73,FALSE)+VLOOKUP(D2,'Montaje y Rotura'!A11:DE29,85,FALSE)+VLOOKUP(D2,'Montaje y Rotura'!A11:DE29,97,FALSE)+VLOOKUP(D2,'Montaje y Rotura'!A11:DE29,91,FALSE)+VLOOKUP(D2,'Montaje y Rotura'!A11:DE29,79,FALSE)</f>
        <v>-2686.2000000000012</v>
      </c>
      <c r="L8" s="73" t="s">
        <v>99</v>
      </c>
      <c r="M8" s="70">
        <f>-P8</f>
        <v>328.84720000000004</v>
      </c>
      <c r="P8" s="70">
        <f>-P4*J6</f>
        <v>-328.84720000000004</v>
      </c>
    </row>
    <row r="9" spans="2:16">
      <c r="B9" s="72" t="s">
        <v>90</v>
      </c>
      <c r="C9" s="69">
        <f>(C8/C5)</f>
        <v>-0.65348283336455382</v>
      </c>
    </row>
    <row r="10" spans="2:16">
      <c r="B10" s="72" t="s">
        <v>91</v>
      </c>
      <c r="C10" s="69">
        <f>(C6+C8)/C5</f>
        <v>-0.14927054267149023</v>
      </c>
      <c r="L10" s="73" t="s">
        <v>100</v>
      </c>
      <c r="M10" s="70">
        <f>SUM(M4:M6,M8)</f>
        <v>4237.8352000000014</v>
      </c>
    </row>
    <row r="11" spans="2:16">
      <c r="B11" s="72" t="s">
        <v>92</v>
      </c>
      <c r="C11" s="70">
        <f>C5*(1-C10)</f>
        <v>4724.1800000000012</v>
      </c>
    </row>
    <row r="12" spans="2:16"/>
    <row r="13" spans="2:16"/>
    <row r="14" spans="2:16"/>
    <row r="15" spans="2:16"/>
    <row r="16" spans="2:16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 hidden="1"/>
    <row r="33" customFormat="1" hidden="1"/>
    <row r="34" customFormat="1" hidden="1"/>
    <row r="35" customFormat="1" hidden="1"/>
    <row r="36" customFormat="1" hidden="1"/>
    <row r="37" customFormat="1" hidden="1"/>
    <row r="38" customFormat="1" hidden="1"/>
    <row r="39" customFormat="1" hidden="1"/>
    <row r="40" customFormat="1" hidden="1"/>
    <row r="41" customFormat="1" hidden="1"/>
    <row r="42" customFormat="1" hidden="1"/>
    <row r="43" customFormat="1" hidden="1"/>
  </sheetData>
  <mergeCells count="2">
    <mergeCell ref="D2:E3"/>
    <mergeCell ref="B2:C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0966D51-0C26-44A8-91CE-C31A8CA9BAB8}">
          <x14:formula1>
            <xm:f>'Montaje y Rotura'!$A$11:$A$29</xm:f>
          </x14:formula1>
          <xm:sqref>D2:E3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5CDC-ED7C-4179-BF85-378D0320DFD1}">
  <sheetPr>
    <tabColor theme="4" tint="0.59999389629810485"/>
  </sheetPr>
  <dimension ref="A1:DL36"/>
  <sheetViews>
    <sheetView showGridLines="0" showZeros="0" zoomScale="80" zoomScaleNormal="75" zoomScaleSheetLayoutView="75" workbookViewId="0">
      <pane xSplit="1" ySplit="10" topLeftCell="B11" activePane="bottomRight" state="frozen"/>
      <selection pane="topRight"/>
      <selection pane="bottomLeft"/>
      <selection pane="bottomRight" activeCell="D6" sqref="D1:D1048576"/>
    </sheetView>
  </sheetViews>
  <sheetFormatPr baseColWidth="10" defaultColWidth="11.42578125" defaultRowHeight="12.75"/>
  <cols>
    <col min="1" max="1" width="26.7109375" style="14" customWidth="1"/>
    <col min="2" max="3" width="12.7109375" style="14" customWidth="1"/>
    <col min="4" max="5" width="10.7109375" style="14" customWidth="1"/>
    <col min="6" max="7" width="12.7109375" style="14" customWidth="1"/>
    <col min="8" max="9" width="10.7109375" style="14" customWidth="1"/>
    <col min="10" max="11" width="8.7109375" style="14" customWidth="1"/>
    <col min="12" max="13" width="12.7109375" style="14" customWidth="1"/>
    <col min="14" max="15" width="10.7109375" style="14" customWidth="1"/>
    <col min="16" max="17" width="8.7109375" style="14" customWidth="1"/>
    <col min="18" max="19" width="12.7109375" style="14" customWidth="1"/>
    <col min="20" max="21" width="10.7109375" style="14" customWidth="1"/>
    <col min="22" max="23" width="8.7109375" style="14" customWidth="1"/>
    <col min="24" max="25" width="12.7109375" style="14" customWidth="1"/>
    <col min="26" max="27" width="10.7109375" style="14" customWidth="1"/>
    <col min="28" max="29" width="8.7109375" style="14" customWidth="1"/>
    <col min="30" max="31" width="12.7109375" style="14" customWidth="1"/>
    <col min="32" max="33" width="10.7109375" style="14" customWidth="1"/>
    <col min="34" max="35" width="8.7109375" style="14" customWidth="1"/>
    <col min="36" max="37" width="12.7109375" style="14" customWidth="1"/>
    <col min="38" max="39" width="10.7109375" style="14" customWidth="1"/>
    <col min="40" max="40" width="8.7109375" style="14" customWidth="1"/>
    <col min="41" max="41" width="8.7109375" style="65" customWidth="1"/>
    <col min="42" max="42" width="12.7109375" style="64" customWidth="1"/>
    <col min="43" max="43" width="12.7109375" style="65" customWidth="1"/>
    <col min="44" max="45" width="10.7109375" style="65" customWidth="1"/>
    <col min="46" max="46" width="8.7109375" style="64" customWidth="1"/>
    <col min="47" max="47" width="8.7109375" style="65" customWidth="1"/>
    <col min="48" max="48" width="12.7109375" style="64" customWidth="1"/>
    <col min="49" max="49" width="12.7109375" style="65" customWidth="1"/>
    <col min="50" max="51" width="10.7109375" style="65" customWidth="1"/>
    <col min="52" max="53" width="8.7109375" style="14" customWidth="1"/>
    <col min="54" max="55" width="12.7109375" style="14" customWidth="1"/>
    <col min="56" max="57" width="10.7109375" style="14" customWidth="1"/>
    <col min="58" max="59" width="8.7109375" style="14" customWidth="1"/>
    <col min="60" max="61" width="12.7109375" style="14" customWidth="1"/>
    <col min="62" max="63" width="10.7109375" style="14" customWidth="1"/>
    <col min="64" max="65" width="8.7109375" style="14" customWidth="1"/>
    <col min="66" max="67" width="12.7109375" style="14" customWidth="1"/>
    <col min="68" max="69" width="10.7109375" style="14" customWidth="1"/>
    <col min="70" max="71" width="8.7109375" style="14" customWidth="1"/>
    <col min="72" max="73" width="12.7109375" style="14" customWidth="1"/>
    <col min="74" max="75" width="10.7109375" style="14" customWidth="1"/>
    <col min="76" max="77" width="8.7109375" style="14" customWidth="1"/>
    <col min="78" max="79" width="12.7109375" style="14" customWidth="1"/>
    <col min="80" max="81" width="10.7109375" style="14" customWidth="1"/>
    <col min="82" max="83" width="8.7109375" style="14" customWidth="1"/>
    <col min="84" max="85" width="12.7109375" style="14" customWidth="1"/>
    <col min="86" max="87" width="10.7109375" style="14" customWidth="1"/>
    <col min="88" max="89" width="8.7109375" style="14" customWidth="1"/>
    <col min="90" max="91" width="12.7109375" style="14" customWidth="1"/>
    <col min="92" max="93" width="10.7109375" style="14" customWidth="1"/>
    <col min="94" max="95" width="8.7109375" style="14" customWidth="1"/>
    <col min="96" max="97" width="12.7109375" style="14" customWidth="1"/>
    <col min="98" max="99" width="10.7109375" style="14" customWidth="1"/>
    <col min="100" max="101" width="8.7109375" style="14" customWidth="1"/>
    <col min="102" max="103" width="12.7109375" style="14" customWidth="1"/>
    <col min="104" max="105" width="10.7109375" style="14" customWidth="1"/>
    <col min="106" max="107" width="8.7109375" style="14" customWidth="1"/>
    <col min="108" max="109" width="12.7109375" style="14" customWidth="1"/>
    <col min="110" max="16384" width="11.42578125" style="9"/>
  </cols>
  <sheetData>
    <row r="1" spans="1:116" s="3" customFormat="1" ht="24" customHeight="1">
      <c r="A1" s="1"/>
      <c r="B1" s="113" t="s">
        <v>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 t="s">
        <v>0</v>
      </c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 t="s">
        <v>0</v>
      </c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 t="s">
        <v>0</v>
      </c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2"/>
      <c r="DG1" s="2"/>
      <c r="DH1" s="2"/>
      <c r="DI1" s="2"/>
    </row>
    <row r="2" spans="1:116" s="6" customFormat="1" ht="22.5" customHeight="1">
      <c r="A2" s="4"/>
      <c r="B2" s="114" t="s">
        <v>1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 t="s">
        <v>1</v>
      </c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 t="s">
        <v>1</v>
      </c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 t="s">
        <v>1</v>
      </c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5"/>
      <c r="DG2" s="5"/>
      <c r="DH2" s="5"/>
      <c r="DI2" s="5"/>
    </row>
    <row r="3" spans="1:116" ht="17.25" customHeight="1">
      <c r="A3" s="7"/>
      <c r="B3" s="109" t="s">
        <v>2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10" t="s">
        <v>2</v>
      </c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 t="s">
        <v>2</v>
      </c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 t="s">
        <v>2</v>
      </c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8"/>
      <c r="DG3" s="8"/>
      <c r="DH3" s="8"/>
      <c r="DI3" s="8"/>
    </row>
    <row r="4" spans="1:116" ht="15.95" customHeight="1">
      <c r="A4" s="10"/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2" t="s">
        <v>3</v>
      </c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1" t="s">
        <v>3</v>
      </c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 t="s">
        <v>3</v>
      </c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"/>
      <c r="DG4" s="11"/>
      <c r="DH4" s="11"/>
      <c r="DI4" s="11"/>
    </row>
    <row r="5" spans="1:116" ht="3" customHeight="1">
      <c r="A5" s="12"/>
      <c r="B5" s="102"/>
      <c r="C5" s="102"/>
      <c r="D5" s="102"/>
      <c r="E5" s="102"/>
      <c r="F5" s="102"/>
      <c r="G5" s="102"/>
      <c r="H5" s="12"/>
      <c r="I5" s="12"/>
      <c r="J5" s="102"/>
      <c r="K5" s="102"/>
      <c r="L5" s="102"/>
      <c r="M5" s="102"/>
      <c r="N5" s="12"/>
      <c r="O5" s="12"/>
      <c r="P5" s="102"/>
      <c r="Q5" s="102"/>
      <c r="R5" s="102"/>
      <c r="S5" s="102"/>
      <c r="T5" s="12"/>
      <c r="U5" s="12"/>
      <c r="V5" s="102"/>
      <c r="W5" s="102"/>
      <c r="X5" s="102"/>
      <c r="Y5" s="102"/>
      <c r="Z5" s="12"/>
      <c r="AA5" s="12"/>
      <c r="AB5" s="102"/>
      <c r="AC5" s="102"/>
      <c r="AD5" s="12"/>
      <c r="AE5" s="12"/>
      <c r="AF5" s="12"/>
      <c r="AG5" s="12"/>
      <c r="AH5" s="12"/>
      <c r="AI5" s="12"/>
      <c r="AJ5" s="102"/>
      <c r="AK5" s="102"/>
      <c r="AL5" s="12"/>
      <c r="AM5" s="12"/>
      <c r="AN5" s="102"/>
      <c r="AO5" s="102"/>
      <c r="AP5" s="102"/>
      <c r="AQ5" s="102"/>
      <c r="AR5" s="12"/>
      <c r="AS5" s="12"/>
      <c r="AT5" s="102"/>
      <c r="AU5" s="102"/>
      <c r="AV5" s="102"/>
      <c r="AW5" s="102"/>
      <c r="AX5" s="12"/>
      <c r="AY5" s="12"/>
      <c r="AZ5" s="102"/>
      <c r="BA5" s="102"/>
      <c r="BB5" s="102"/>
      <c r="BC5" s="102"/>
      <c r="BD5" s="12"/>
      <c r="BE5" s="12"/>
      <c r="BF5" s="102"/>
      <c r="BG5" s="10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02"/>
      <c r="BU5" s="102"/>
      <c r="BV5" s="12"/>
      <c r="BW5" s="12"/>
      <c r="BX5" s="102"/>
      <c r="BY5" s="102"/>
      <c r="BZ5" s="102"/>
      <c r="CA5" s="102"/>
      <c r="CB5" s="12"/>
      <c r="CC5" s="12"/>
      <c r="CD5" s="102"/>
      <c r="CE5" s="102"/>
      <c r="CF5" s="102"/>
      <c r="CG5" s="102"/>
      <c r="CH5" s="12"/>
      <c r="CI5" s="12"/>
      <c r="CJ5" s="102"/>
      <c r="CK5" s="102"/>
      <c r="CL5" s="102"/>
      <c r="CM5" s="102"/>
      <c r="CN5" s="12"/>
      <c r="CO5" s="12"/>
      <c r="CP5" s="102" t="s">
        <v>4</v>
      </c>
      <c r="CQ5" s="102"/>
      <c r="CR5" s="12"/>
      <c r="CS5" s="12"/>
      <c r="CT5" s="12"/>
      <c r="CU5" s="12"/>
      <c r="CV5" s="12"/>
      <c r="CW5" s="12"/>
    </row>
    <row r="6" spans="1:116" ht="26.25" customHeight="1" thickBot="1">
      <c r="A6" s="12">
        <v>1</v>
      </c>
      <c r="B6" s="13">
        <v>2</v>
      </c>
      <c r="C6" s="12">
        <v>3</v>
      </c>
      <c r="D6" s="13">
        <v>4</v>
      </c>
      <c r="E6" s="12">
        <v>5</v>
      </c>
      <c r="F6" s="13">
        <v>6</v>
      </c>
      <c r="G6" s="12">
        <v>7</v>
      </c>
      <c r="H6" s="13">
        <v>8</v>
      </c>
      <c r="I6" s="12">
        <v>9</v>
      </c>
      <c r="J6" s="13">
        <v>10</v>
      </c>
      <c r="K6" s="12">
        <v>11</v>
      </c>
      <c r="L6" s="13">
        <v>12</v>
      </c>
      <c r="M6" s="12">
        <v>13</v>
      </c>
      <c r="N6" s="13">
        <v>14</v>
      </c>
      <c r="O6" s="12">
        <v>15</v>
      </c>
      <c r="P6" s="13">
        <v>16</v>
      </c>
      <c r="Q6" s="12">
        <v>17</v>
      </c>
      <c r="R6" s="13">
        <v>18</v>
      </c>
      <c r="S6" s="12">
        <v>19</v>
      </c>
      <c r="T6" s="13">
        <v>20</v>
      </c>
      <c r="U6" s="12">
        <v>21</v>
      </c>
      <c r="V6" s="13">
        <v>22</v>
      </c>
      <c r="W6" s="12">
        <v>23</v>
      </c>
      <c r="X6" s="13">
        <v>24</v>
      </c>
      <c r="Y6" s="12">
        <v>25</v>
      </c>
      <c r="Z6" s="13">
        <v>26</v>
      </c>
      <c r="AA6" s="12">
        <v>27</v>
      </c>
      <c r="AB6" s="13">
        <v>28</v>
      </c>
      <c r="AC6" s="12">
        <v>29</v>
      </c>
      <c r="AD6" s="13">
        <v>30</v>
      </c>
      <c r="AE6" s="12">
        <v>31</v>
      </c>
      <c r="AF6" s="13">
        <v>32</v>
      </c>
      <c r="AG6" s="12">
        <v>33</v>
      </c>
      <c r="AH6" s="13">
        <v>34</v>
      </c>
      <c r="AI6" s="12">
        <v>35</v>
      </c>
      <c r="AJ6" s="13">
        <v>36</v>
      </c>
      <c r="AK6" s="12">
        <v>37</v>
      </c>
      <c r="AL6" s="13">
        <v>38</v>
      </c>
      <c r="AM6" s="12">
        <v>39</v>
      </c>
      <c r="AN6" s="13">
        <v>40</v>
      </c>
      <c r="AO6" s="12">
        <v>41</v>
      </c>
      <c r="AP6" s="13">
        <v>42</v>
      </c>
      <c r="AQ6" s="12">
        <v>43</v>
      </c>
      <c r="AR6" s="13">
        <v>44</v>
      </c>
      <c r="AS6" s="12">
        <v>45</v>
      </c>
      <c r="AT6" s="13">
        <v>46</v>
      </c>
      <c r="AU6" s="12">
        <v>47</v>
      </c>
      <c r="AV6" s="13">
        <v>48</v>
      </c>
      <c r="AW6" s="12">
        <v>49</v>
      </c>
      <c r="AX6" s="13">
        <v>50</v>
      </c>
      <c r="AY6" s="12">
        <v>51</v>
      </c>
      <c r="AZ6" s="13">
        <v>52</v>
      </c>
      <c r="BA6" s="12">
        <v>53</v>
      </c>
      <c r="BB6" s="13">
        <v>54</v>
      </c>
      <c r="BC6" s="12">
        <v>55</v>
      </c>
      <c r="BD6" s="13">
        <v>56</v>
      </c>
      <c r="BE6" s="12">
        <v>57</v>
      </c>
      <c r="BF6" s="13">
        <v>58</v>
      </c>
      <c r="BG6" s="12">
        <v>59</v>
      </c>
      <c r="BH6" s="13">
        <v>60</v>
      </c>
      <c r="BI6" s="12">
        <v>61</v>
      </c>
      <c r="BJ6" s="13">
        <v>62</v>
      </c>
      <c r="BK6" s="12">
        <v>63</v>
      </c>
      <c r="BL6" s="13">
        <v>64</v>
      </c>
      <c r="BM6" s="12">
        <v>65</v>
      </c>
      <c r="BN6" s="13">
        <v>66</v>
      </c>
      <c r="BO6" s="12">
        <v>67</v>
      </c>
      <c r="BP6" s="13">
        <v>68</v>
      </c>
      <c r="BQ6" s="12">
        <v>69</v>
      </c>
      <c r="BR6" s="13">
        <v>70</v>
      </c>
      <c r="BS6" s="12">
        <v>71</v>
      </c>
      <c r="BT6" s="13">
        <v>72</v>
      </c>
      <c r="BU6" s="12">
        <v>73</v>
      </c>
      <c r="BV6" s="13">
        <v>74</v>
      </c>
      <c r="BW6" s="12">
        <v>75</v>
      </c>
      <c r="BX6" s="13">
        <v>76</v>
      </c>
      <c r="BY6" s="12">
        <v>77</v>
      </c>
      <c r="BZ6" s="13">
        <v>78</v>
      </c>
      <c r="CA6" s="12">
        <v>79</v>
      </c>
      <c r="CB6" s="13">
        <v>80</v>
      </c>
      <c r="CC6" s="12">
        <v>81</v>
      </c>
      <c r="CD6" s="13">
        <v>82</v>
      </c>
      <c r="CE6" s="12">
        <v>83</v>
      </c>
      <c r="CF6" s="13">
        <v>84</v>
      </c>
      <c r="CG6" s="12">
        <v>85</v>
      </c>
      <c r="CH6" s="13">
        <v>86</v>
      </c>
      <c r="CI6" s="12">
        <v>87</v>
      </c>
      <c r="CJ6" s="13">
        <v>88</v>
      </c>
      <c r="CK6" s="12">
        <v>89</v>
      </c>
      <c r="CL6" s="13">
        <v>90</v>
      </c>
      <c r="CM6" s="12">
        <v>91</v>
      </c>
      <c r="CN6" s="13">
        <v>92</v>
      </c>
      <c r="CO6" s="12">
        <v>93</v>
      </c>
      <c r="CP6" s="13">
        <v>94</v>
      </c>
      <c r="CQ6" s="12">
        <v>95</v>
      </c>
      <c r="CR6" s="13">
        <v>96</v>
      </c>
      <c r="CS6" s="12">
        <v>97</v>
      </c>
      <c r="CT6" s="13">
        <v>98</v>
      </c>
      <c r="CU6" s="12">
        <v>99</v>
      </c>
      <c r="CV6" s="13">
        <v>100</v>
      </c>
      <c r="CW6" s="12">
        <v>101</v>
      </c>
      <c r="CX6" s="13">
        <v>102</v>
      </c>
      <c r="CY6" s="12">
        <v>103</v>
      </c>
      <c r="CZ6" s="13">
        <v>104</v>
      </c>
      <c r="DA6" s="12">
        <v>105</v>
      </c>
      <c r="DB6" s="13">
        <v>106</v>
      </c>
      <c r="DC6" s="12">
        <v>107</v>
      </c>
      <c r="DD6" s="13">
        <v>108</v>
      </c>
      <c r="DE6" s="12">
        <v>109</v>
      </c>
    </row>
    <row r="7" spans="1:116" s="15" customFormat="1" ht="30.6" customHeight="1" thickTop="1">
      <c r="A7" s="103" t="s">
        <v>5</v>
      </c>
      <c r="B7" s="97" t="s">
        <v>6</v>
      </c>
      <c r="C7" s="98"/>
      <c r="D7" s="98"/>
      <c r="E7" s="101"/>
      <c r="F7" s="97" t="s">
        <v>7</v>
      </c>
      <c r="G7" s="98"/>
      <c r="H7" s="98"/>
      <c r="I7" s="98"/>
      <c r="J7" s="98"/>
      <c r="K7" s="99"/>
      <c r="L7" s="100" t="s">
        <v>8</v>
      </c>
      <c r="M7" s="98"/>
      <c r="N7" s="98"/>
      <c r="O7" s="98"/>
      <c r="P7" s="98"/>
      <c r="Q7" s="101"/>
      <c r="R7" s="97" t="s">
        <v>9</v>
      </c>
      <c r="S7" s="98"/>
      <c r="T7" s="98"/>
      <c r="U7" s="98"/>
      <c r="V7" s="98"/>
      <c r="W7" s="99"/>
      <c r="X7" s="97" t="s">
        <v>10</v>
      </c>
      <c r="Y7" s="98"/>
      <c r="Z7" s="98"/>
      <c r="AA7" s="98"/>
      <c r="AB7" s="98"/>
      <c r="AC7" s="99"/>
      <c r="AD7" s="97" t="s">
        <v>11</v>
      </c>
      <c r="AE7" s="98"/>
      <c r="AF7" s="98"/>
      <c r="AG7" s="98"/>
      <c r="AH7" s="98"/>
      <c r="AI7" s="99"/>
      <c r="AJ7" s="106" t="s">
        <v>12</v>
      </c>
      <c r="AK7" s="107"/>
      <c r="AL7" s="107"/>
      <c r="AM7" s="107"/>
      <c r="AN7" s="107"/>
      <c r="AO7" s="108"/>
      <c r="AP7" s="97" t="s">
        <v>13</v>
      </c>
      <c r="AQ7" s="98"/>
      <c r="AR7" s="98"/>
      <c r="AS7" s="98"/>
      <c r="AT7" s="98"/>
      <c r="AU7" s="99"/>
      <c r="AV7" s="97" t="s">
        <v>8</v>
      </c>
      <c r="AW7" s="98"/>
      <c r="AX7" s="98"/>
      <c r="AY7" s="98"/>
      <c r="AZ7" s="98"/>
      <c r="BA7" s="99"/>
      <c r="BB7" s="100" t="s">
        <v>14</v>
      </c>
      <c r="BC7" s="98"/>
      <c r="BD7" s="98"/>
      <c r="BE7" s="98"/>
      <c r="BF7" s="98"/>
      <c r="BG7" s="101"/>
      <c r="BH7" s="97" t="s">
        <v>15</v>
      </c>
      <c r="BI7" s="98"/>
      <c r="BJ7" s="98"/>
      <c r="BK7" s="98"/>
      <c r="BL7" s="98"/>
      <c r="BM7" s="99"/>
      <c r="BN7" s="97" t="s">
        <v>16</v>
      </c>
      <c r="BO7" s="98"/>
      <c r="BP7" s="98"/>
      <c r="BQ7" s="98"/>
      <c r="BR7" s="98"/>
      <c r="BS7" s="99"/>
      <c r="BT7" s="97" t="s">
        <v>17</v>
      </c>
      <c r="BU7" s="98"/>
      <c r="BV7" s="98"/>
      <c r="BW7" s="98"/>
      <c r="BX7" s="98"/>
      <c r="BY7" s="99"/>
      <c r="BZ7" s="97" t="s">
        <v>18</v>
      </c>
      <c r="CA7" s="98"/>
      <c r="CB7" s="98"/>
      <c r="CC7" s="98"/>
      <c r="CD7" s="98"/>
      <c r="CE7" s="99"/>
      <c r="CF7" s="97" t="s">
        <v>19</v>
      </c>
      <c r="CG7" s="98"/>
      <c r="CH7" s="98"/>
      <c r="CI7" s="98"/>
      <c r="CJ7" s="98"/>
      <c r="CK7" s="99"/>
      <c r="CL7" s="100" t="s">
        <v>20</v>
      </c>
      <c r="CM7" s="98"/>
      <c r="CN7" s="98"/>
      <c r="CO7" s="98"/>
      <c r="CP7" s="98"/>
      <c r="CQ7" s="101"/>
      <c r="CR7" s="97" t="s">
        <v>21</v>
      </c>
      <c r="CS7" s="98"/>
      <c r="CT7" s="98"/>
      <c r="CU7" s="98"/>
      <c r="CV7" s="98"/>
      <c r="CW7" s="99"/>
      <c r="CX7" s="97" t="s">
        <v>22</v>
      </c>
      <c r="CY7" s="98"/>
      <c r="CZ7" s="98"/>
      <c r="DA7" s="98"/>
      <c r="DB7" s="98"/>
      <c r="DC7" s="99"/>
      <c r="DD7" s="97" t="s">
        <v>23</v>
      </c>
      <c r="DE7" s="99"/>
    </row>
    <row r="8" spans="1:116" s="15" customFormat="1" ht="30.6" customHeight="1">
      <c r="A8" s="104"/>
      <c r="B8" s="93" t="s">
        <v>24</v>
      </c>
      <c r="C8" s="96"/>
      <c r="D8" s="90" t="s">
        <v>25</v>
      </c>
      <c r="E8" s="96"/>
      <c r="F8" s="93" t="s">
        <v>24</v>
      </c>
      <c r="G8" s="90"/>
      <c r="H8" s="90" t="s">
        <v>25</v>
      </c>
      <c r="I8" s="90"/>
      <c r="J8" s="91" t="s">
        <v>26</v>
      </c>
      <c r="K8" s="92"/>
      <c r="L8" s="91" t="s">
        <v>24</v>
      </c>
      <c r="M8" s="96"/>
      <c r="N8" s="90" t="s">
        <v>25</v>
      </c>
      <c r="O8" s="90"/>
      <c r="P8" s="91" t="s">
        <v>27</v>
      </c>
      <c r="Q8" s="92"/>
      <c r="R8" s="93" t="s">
        <v>24</v>
      </c>
      <c r="S8" s="90"/>
      <c r="T8" s="90" t="s">
        <v>25</v>
      </c>
      <c r="U8" s="90"/>
      <c r="V8" s="91" t="s">
        <v>27</v>
      </c>
      <c r="W8" s="92"/>
      <c r="X8" s="93" t="s">
        <v>24</v>
      </c>
      <c r="Y8" s="96"/>
      <c r="Z8" s="90" t="s">
        <v>25</v>
      </c>
      <c r="AA8" s="90"/>
      <c r="AB8" s="91" t="s">
        <v>27</v>
      </c>
      <c r="AC8" s="92"/>
      <c r="AD8" s="93" t="s">
        <v>24</v>
      </c>
      <c r="AE8" s="96"/>
      <c r="AF8" s="90" t="s">
        <v>25</v>
      </c>
      <c r="AG8" s="90"/>
      <c r="AH8" s="91" t="s">
        <v>27</v>
      </c>
      <c r="AI8" s="92"/>
      <c r="AJ8" s="94" t="s">
        <v>24</v>
      </c>
      <c r="AK8" s="91"/>
      <c r="AL8" s="90" t="s">
        <v>25</v>
      </c>
      <c r="AM8" s="90"/>
      <c r="AN8" s="91" t="s">
        <v>28</v>
      </c>
      <c r="AO8" s="92"/>
      <c r="AP8" s="93" t="s">
        <v>24</v>
      </c>
      <c r="AQ8" s="96"/>
      <c r="AR8" s="90" t="s">
        <v>25</v>
      </c>
      <c r="AS8" s="90"/>
      <c r="AT8" s="91" t="s">
        <v>29</v>
      </c>
      <c r="AU8" s="92"/>
      <c r="AV8" s="93" t="s">
        <v>24</v>
      </c>
      <c r="AW8" s="90"/>
      <c r="AX8" s="90" t="s">
        <v>25</v>
      </c>
      <c r="AY8" s="90"/>
      <c r="AZ8" s="91" t="s">
        <v>30</v>
      </c>
      <c r="BA8" s="92"/>
      <c r="BB8" s="91" t="s">
        <v>24</v>
      </c>
      <c r="BC8" s="96"/>
      <c r="BD8" s="90" t="s">
        <v>25</v>
      </c>
      <c r="BE8" s="90"/>
      <c r="BF8" s="91" t="s">
        <v>31</v>
      </c>
      <c r="BG8" s="92"/>
      <c r="BH8" s="91" t="s">
        <v>24</v>
      </c>
      <c r="BI8" s="96"/>
      <c r="BJ8" s="90" t="s">
        <v>25</v>
      </c>
      <c r="BK8" s="90"/>
      <c r="BL8" s="91" t="s">
        <v>32</v>
      </c>
      <c r="BM8" s="92"/>
      <c r="BN8" s="93" t="s">
        <v>24</v>
      </c>
      <c r="BO8" s="90"/>
      <c r="BP8" s="90" t="s">
        <v>25</v>
      </c>
      <c r="BQ8" s="90"/>
      <c r="BR8" s="91" t="s">
        <v>33</v>
      </c>
      <c r="BS8" s="92"/>
      <c r="BT8" s="93" t="s">
        <v>24</v>
      </c>
      <c r="BU8" s="96"/>
      <c r="BV8" s="90" t="s">
        <v>25</v>
      </c>
      <c r="BW8" s="90"/>
      <c r="BX8" s="91" t="s">
        <v>34</v>
      </c>
      <c r="BY8" s="92"/>
      <c r="BZ8" s="93" t="s">
        <v>24</v>
      </c>
      <c r="CA8" s="96"/>
      <c r="CB8" s="90" t="s">
        <v>25</v>
      </c>
      <c r="CC8" s="90"/>
      <c r="CD8" s="91" t="s">
        <v>35</v>
      </c>
      <c r="CE8" s="92"/>
      <c r="CF8" s="93" t="s">
        <v>24</v>
      </c>
      <c r="CG8" s="90"/>
      <c r="CH8" s="90" t="s">
        <v>25</v>
      </c>
      <c r="CI8" s="90"/>
      <c r="CJ8" s="91" t="s">
        <v>35</v>
      </c>
      <c r="CK8" s="92"/>
      <c r="CL8" s="91" t="s">
        <v>24</v>
      </c>
      <c r="CM8" s="96"/>
      <c r="CN8" s="90" t="s">
        <v>25</v>
      </c>
      <c r="CO8" s="90"/>
      <c r="CP8" s="91" t="s">
        <v>35</v>
      </c>
      <c r="CQ8" s="92"/>
      <c r="CR8" s="93" t="s">
        <v>24</v>
      </c>
      <c r="CS8" s="90"/>
      <c r="CT8" s="90" t="s">
        <v>25</v>
      </c>
      <c r="CU8" s="90"/>
      <c r="CV8" s="91" t="s">
        <v>35</v>
      </c>
      <c r="CW8" s="92"/>
      <c r="CX8" s="93" t="s">
        <v>24</v>
      </c>
      <c r="CY8" s="90"/>
      <c r="CZ8" s="90" t="s">
        <v>25</v>
      </c>
      <c r="DA8" s="90"/>
      <c r="DB8" s="91" t="s">
        <v>36</v>
      </c>
      <c r="DC8" s="92"/>
      <c r="DD8" s="94" t="s">
        <v>37</v>
      </c>
      <c r="DE8" s="95"/>
      <c r="DF8" s="16"/>
      <c r="DG8" s="16"/>
      <c r="DH8" s="16"/>
      <c r="DI8" s="16"/>
      <c r="DJ8" s="16"/>
      <c r="DK8" s="16"/>
      <c r="DL8" s="16"/>
    </row>
    <row r="9" spans="1:116" s="22" customFormat="1" ht="12" customHeight="1">
      <c r="A9" s="104"/>
      <c r="B9" s="17">
        <v>45291</v>
      </c>
      <c r="C9" s="18">
        <v>45657</v>
      </c>
      <c r="D9" s="88" t="s">
        <v>24</v>
      </c>
      <c r="E9" s="88" t="s">
        <v>37</v>
      </c>
      <c r="F9" s="17">
        <v>45291</v>
      </c>
      <c r="G9" s="19">
        <v>45657</v>
      </c>
      <c r="H9" s="88" t="s">
        <v>24</v>
      </c>
      <c r="I9" s="86" t="s">
        <v>37</v>
      </c>
      <c r="J9" s="20">
        <v>45291</v>
      </c>
      <c r="K9" s="21">
        <v>45657</v>
      </c>
      <c r="L9" s="17">
        <v>45291</v>
      </c>
      <c r="M9" s="18">
        <v>45657</v>
      </c>
      <c r="N9" s="88" t="s">
        <v>24</v>
      </c>
      <c r="O9" s="88" t="s">
        <v>37</v>
      </c>
      <c r="P9" s="19">
        <v>45291</v>
      </c>
      <c r="Q9" s="21">
        <v>45657</v>
      </c>
      <c r="R9" s="17">
        <v>45291</v>
      </c>
      <c r="S9" s="19">
        <v>45657</v>
      </c>
      <c r="T9" s="88" t="s">
        <v>24</v>
      </c>
      <c r="U9" s="88" t="s">
        <v>37</v>
      </c>
      <c r="V9" s="20">
        <v>45291</v>
      </c>
      <c r="W9" s="21">
        <v>45657</v>
      </c>
      <c r="X9" s="17">
        <v>45291</v>
      </c>
      <c r="Y9" s="18">
        <v>45657</v>
      </c>
      <c r="Z9" s="86" t="s">
        <v>24</v>
      </c>
      <c r="AA9" s="86" t="s">
        <v>37</v>
      </c>
      <c r="AB9" s="19">
        <v>45291</v>
      </c>
      <c r="AC9" s="21">
        <v>45657</v>
      </c>
      <c r="AD9" s="17">
        <v>45291</v>
      </c>
      <c r="AE9" s="18">
        <v>45657</v>
      </c>
      <c r="AF9" s="86" t="s">
        <v>24</v>
      </c>
      <c r="AG9" s="86" t="s">
        <v>37</v>
      </c>
      <c r="AH9" s="19">
        <v>45291</v>
      </c>
      <c r="AI9" s="21">
        <v>45657</v>
      </c>
      <c r="AJ9" s="17">
        <v>45291</v>
      </c>
      <c r="AK9" s="19">
        <v>45657</v>
      </c>
      <c r="AL9" s="86" t="s">
        <v>24</v>
      </c>
      <c r="AM9" s="86" t="s">
        <v>37</v>
      </c>
      <c r="AN9" s="19">
        <v>45291</v>
      </c>
      <c r="AO9" s="21">
        <v>45657</v>
      </c>
      <c r="AP9" s="17">
        <v>45291</v>
      </c>
      <c r="AQ9" s="18">
        <v>45657</v>
      </c>
      <c r="AR9" s="86" t="s">
        <v>24</v>
      </c>
      <c r="AS9" s="86" t="s">
        <v>37</v>
      </c>
      <c r="AT9" s="19">
        <v>45291</v>
      </c>
      <c r="AU9" s="21">
        <v>45657</v>
      </c>
      <c r="AV9" s="17">
        <v>45291</v>
      </c>
      <c r="AW9" s="19">
        <v>45657</v>
      </c>
      <c r="AX9" s="86" t="s">
        <v>24</v>
      </c>
      <c r="AY9" s="86" t="s">
        <v>37</v>
      </c>
      <c r="AZ9" s="20">
        <v>45291</v>
      </c>
      <c r="BA9" s="21">
        <v>45657</v>
      </c>
      <c r="BB9" s="17">
        <v>45291</v>
      </c>
      <c r="BC9" s="18">
        <v>45657</v>
      </c>
      <c r="BD9" s="86" t="s">
        <v>24</v>
      </c>
      <c r="BE9" s="86" t="s">
        <v>37</v>
      </c>
      <c r="BF9" s="19">
        <v>45291</v>
      </c>
      <c r="BG9" s="21">
        <v>45657</v>
      </c>
      <c r="BH9" s="17">
        <v>45291</v>
      </c>
      <c r="BI9" s="18">
        <v>45657</v>
      </c>
      <c r="BJ9" s="86" t="s">
        <v>24</v>
      </c>
      <c r="BK9" s="86" t="s">
        <v>37</v>
      </c>
      <c r="BL9" s="19">
        <v>45291</v>
      </c>
      <c r="BM9" s="21">
        <v>45657</v>
      </c>
      <c r="BN9" s="17">
        <v>45291</v>
      </c>
      <c r="BO9" s="19">
        <v>45657</v>
      </c>
      <c r="BP9" s="86" t="s">
        <v>24</v>
      </c>
      <c r="BQ9" s="86" t="s">
        <v>37</v>
      </c>
      <c r="BR9" s="20">
        <v>45291</v>
      </c>
      <c r="BS9" s="21">
        <v>45657</v>
      </c>
      <c r="BT9" s="17">
        <v>45291</v>
      </c>
      <c r="BU9" s="18">
        <v>45657</v>
      </c>
      <c r="BV9" s="86" t="s">
        <v>24</v>
      </c>
      <c r="BW9" s="86" t="s">
        <v>37</v>
      </c>
      <c r="BX9" s="19">
        <v>45291</v>
      </c>
      <c r="BY9" s="21">
        <v>45657</v>
      </c>
      <c r="BZ9" s="17">
        <v>45291</v>
      </c>
      <c r="CA9" s="18">
        <v>45657</v>
      </c>
      <c r="CB9" s="86" t="s">
        <v>24</v>
      </c>
      <c r="CC9" s="86" t="s">
        <v>37</v>
      </c>
      <c r="CD9" s="19">
        <v>45291</v>
      </c>
      <c r="CE9" s="21">
        <v>45657</v>
      </c>
      <c r="CF9" s="17">
        <v>45291</v>
      </c>
      <c r="CG9" s="19">
        <v>45657</v>
      </c>
      <c r="CH9" s="86" t="s">
        <v>24</v>
      </c>
      <c r="CI9" s="86" t="s">
        <v>37</v>
      </c>
      <c r="CJ9" s="20">
        <v>45291</v>
      </c>
      <c r="CK9" s="21">
        <v>45657</v>
      </c>
      <c r="CL9" s="17">
        <v>45291</v>
      </c>
      <c r="CM9" s="18">
        <v>45657</v>
      </c>
      <c r="CN9" s="86" t="s">
        <v>24</v>
      </c>
      <c r="CO9" s="86" t="s">
        <v>37</v>
      </c>
      <c r="CP9" s="19">
        <v>45291</v>
      </c>
      <c r="CQ9" s="18">
        <v>45657</v>
      </c>
      <c r="CR9" s="17">
        <v>45291</v>
      </c>
      <c r="CS9" s="19">
        <v>45657</v>
      </c>
      <c r="CT9" s="86" t="s">
        <v>24</v>
      </c>
      <c r="CU9" s="86" t="s">
        <v>37</v>
      </c>
      <c r="CV9" s="20">
        <v>45291</v>
      </c>
      <c r="CW9" s="21">
        <v>45657</v>
      </c>
      <c r="CX9" s="17">
        <v>45291</v>
      </c>
      <c r="CY9" s="19">
        <v>45657</v>
      </c>
      <c r="CZ9" s="86" t="s">
        <v>24</v>
      </c>
      <c r="DA9" s="86" t="s">
        <v>37</v>
      </c>
      <c r="DB9" s="20">
        <v>45291</v>
      </c>
      <c r="DC9" s="21">
        <v>45657</v>
      </c>
      <c r="DD9" s="19">
        <v>45291</v>
      </c>
      <c r="DE9" s="21">
        <v>45657</v>
      </c>
    </row>
    <row r="10" spans="1:116" s="23" customFormat="1" ht="12" customHeight="1" thickBot="1">
      <c r="A10" s="105"/>
      <c r="B10" s="84">
        <v>1</v>
      </c>
      <c r="C10" s="81"/>
      <c r="D10" s="89"/>
      <c r="E10" s="89"/>
      <c r="F10" s="84">
        <v>2</v>
      </c>
      <c r="G10" s="85"/>
      <c r="H10" s="89"/>
      <c r="I10" s="87"/>
      <c r="J10" s="76" t="s">
        <v>38</v>
      </c>
      <c r="K10" s="77"/>
      <c r="L10" s="80">
        <v>3</v>
      </c>
      <c r="M10" s="81"/>
      <c r="N10" s="89"/>
      <c r="O10" s="89"/>
      <c r="P10" s="82" t="s">
        <v>39</v>
      </c>
      <c r="Q10" s="83"/>
      <c r="R10" s="84">
        <v>4</v>
      </c>
      <c r="S10" s="85"/>
      <c r="T10" s="89"/>
      <c r="U10" s="89"/>
      <c r="V10" s="76" t="s">
        <v>40</v>
      </c>
      <c r="W10" s="77"/>
      <c r="X10" s="84">
        <v>5</v>
      </c>
      <c r="Y10" s="81"/>
      <c r="Z10" s="87"/>
      <c r="AA10" s="87"/>
      <c r="AB10" s="82" t="s">
        <v>41</v>
      </c>
      <c r="AC10" s="77"/>
      <c r="AD10" s="84">
        <v>6</v>
      </c>
      <c r="AE10" s="81"/>
      <c r="AF10" s="87"/>
      <c r="AG10" s="87"/>
      <c r="AH10" s="82" t="s">
        <v>42</v>
      </c>
      <c r="AI10" s="77"/>
      <c r="AJ10" s="78">
        <v>7</v>
      </c>
      <c r="AK10" s="80"/>
      <c r="AL10" s="87"/>
      <c r="AM10" s="87"/>
      <c r="AN10" s="82" t="s">
        <v>43</v>
      </c>
      <c r="AO10" s="77"/>
      <c r="AP10" s="84">
        <v>8</v>
      </c>
      <c r="AQ10" s="81"/>
      <c r="AR10" s="87"/>
      <c r="AS10" s="87"/>
      <c r="AT10" s="82" t="s">
        <v>44</v>
      </c>
      <c r="AU10" s="77"/>
      <c r="AV10" s="84">
        <v>9</v>
      </c>
      <c r="AW10" s="85"/>
      <c r="AX10" s="87"/>
      <c r="AY10" s="87"/>
      <c r="AZ10" s="76" t="s">
        <v>45</v>
      </c>
      <c r="BA10" s="77"/>
      <c r="BB10" s="80">
        <v>10</v>
      </c>
      <c r="BC10" s="81"/>
      <c r="BD10" s="87"/>
      <c r="BE10" s="87"/>
      <c r="BF10" s="82" t="s">
        <v>46</v>
      </c>
      <c r="BG10" s="83"/>
      <c r="BH10" s="84">
        <v>11</v>
      </c>
      <c r="BI10" s="85"/>
      <c r="BJ10" s="87"/>
      <c r="BK10" s="87"/>
      <c r="BL10" s="82" t="s">
        <v>47</v>
      </c>
      <c r="BM10" s="83"/>
      <c r="BN10" s="84">
        <v>12</v>
      </c>
      <c r="BO10" s="85"/>
      <c r="BP10" s="87"/>
      <c r="BQ10" s="87"/>
      <c r="BR10" s="76" t="s">
        <v>48</v>
      </c>
      <c r="BS10" s="77"/>
      <c r="BT10" s="84">
        <v>13</v>
      </c>
      <c r="BU10" s="81"/>
      <c r="BV10" s="87"/>
      <c r="BW10" s="87"/>
      <c r="BX10" s="82" t="s">
        <v>49</v>
      </c>
      <c r="BY10" s="77"/>
      <c r="BZ10" s="84">
        <v>14</v>
      </c>
      <c r="CA10" s="81"/>
      <c r="CB10" s="87"/>
      <c r="CC10" s="87"/>
      <c r="CD10" s="82" t="s">
        <v>50</v>
      </c>
      <c r="CE10" s="77"/>
      <c r="CF10" s="84">
        <v>15</v>
      </c>
      <c r="CG10" s="85"/>
      <c r="CH10" s="87"/>
      <c r="CI10" s="87"/>
      <c r="CJ10" s="76" t="s">
        <v>51</v>
      </c>
      <c r="CK10" s="77"/>
      <c r="CL10" s="80">
        <v>16</v>
      </c>
      <c r="CM10" s="81"/>
      <c r="CN10" s="87"/>
      <c r="CO10" s="87"/>
      <c r="CP10" s="82" t="s">
        <v>52</v>
      </c>
      <c r="CQ10" s="83"/>
      <c r="CR10" s="84">
        <v>17</v>
      </c>
      <c r="CS10" s="85"/>
      <c r="CT10" s="87"/>
      <c r="CU10" s="87"/>
      <c r="CV10" s="76" t="s">
        <v>53</v>
      </c>
      <c r="CW10" s="77"/>
      <c r="CX10" s="84">
        <v>18</v>
      </c>
      <c r="CY10" s="85"/>
      <c r="CZ10" s="87"/>
      <c r="DA10" s="87"/>
      <c r="DB10" s="76" t="s">
        <v>54</v>
      </c>
      <c r="DC10" s="77"/>
      <c r="DD10" s="78">
        <v>19</v>
      </c>
      <c r="DE10" s="79"/>
    </row>
    <row r="11" spans="1:116" s="36" customFormat="1" ht="19.5" customHeight="1">
      <c r="A11" s="24" t="s">
        <v>55</v>
      </c>
      <c r="B11" s="25">
        <v>170426.77</v>
      </c>
      <c r="C11" s="26">
        <v>210750.55</v>
      </c>
      <c r="D11" s="27">
        <v>40323.78</v>
      </c>
      <c r="E11" s="28">
        <v>0.23660473058311204</v>
      </c>
      <c r="F11" s="25">
        <v>4374.6000000000004</v>
      </c>
      <c r="G11" s="29">
        <v>4175.55</v>
      </c>
      <c r="H11" s="27">
        <v>-199.05000000000018</v>
      </c>
      <c r="I11" s="30">
        <v>-4.5501302976272154E-2</v>
      </c>
      <c r="J11" s="31">
        <v>2.5668502665396994E-2</v>
      </c>
      <c r="K11" s="32">
        <v>1.9812759682003203E-2</v>
      </c>
      <c r="L11" s="25">
        <v>-697.04</v>
      </c>
      <c r="M11" s="26">
        <v>64.959999999999994</v>
      </c>
      <c r="N11" s="27">
        <v>762</v>
      </c>
      <c r="O11" s="30">
        <v>1.0931940778147595</v>
      </c>
      <c r="P11" s="31">
        <v>-0.15933799661683351</v>
      </c>
      <c r="Q11" s="32">
        <v>1.555723198141562E-2</v>
      </c>
      <c r="R11" s="25">
        <v>5071.6400000000003</v>
      </c>
      <c r="S11" s="29">
        <v>4110.59</v>
      </c>
      <c r="T11" s="27">
        <v>-961.05000000000018</v>
      </c>
      <c r="U11" s="30">
        <v>-0.18949491683163633</v>
      </c>
      <c r="V11" s="31">
        <v>1.1593379966168336</v>
      </c>
      <c r="W11" s="32">
        <v>0.98444276801858432</v>
      </c>
      <c r="X11" s="25">
        <v>0</v>
      </c>
      <c r="Y11" s="26">
        <v>0</v>
      </c>
      <c r="Z11" s="27">
        <v>0</v>
      </c>
      <c r="AA11" s="30">
        <v>0</v>
      </c>
      <c r="AB11" s="33">
        <v>0</v>
      </c>
      <c r="AC11" s="32">
        <v>0</v>
      </c>
      <c r="AD11" s="25">
        <v>5071.6400000000003</v>
      </c>
      <c r="AE11" s="26">
        <v>4110.59</v>
      </c>
      <c r="AF11" s="27">
        <v>-961.05000000000018</v>
      </c>
      <c r="AG11" s="30">
        <v>-0.18949491683163633</v>
      </c>
      <c r="AH11" s="33">
        <v>1.1593379966168336</v>
      </c>
      <c r="AI11" s="32">
        <v>0.98444276801858432</v>
      </c>
      <c r="AJ11" s="25">
        <v>38608.53</v>
      </c>
      <c r="AK11" s="29">
        <v>32186.400000000001</v>
      </c>
      <c r="AL11" s="27">
        <v>-6422.1299999999974</v>
      </c>
      <c r="AM11" s="30">
        <v>-0.16633966638978478</v>
      </c>
      <c r="AN11" s="33">
        <v>0.22654029058932468</v>
      </c>
      <c r="AO11" s="32">
        <v>0.15272273310793258</v>
      </c>
      <c r="AP11" s="25">
        <v>5090.5600000000004</v>
      </c>
      <c r="AQ11" s="26">
        <v>2685.69</v>
      </c>
      <c r="AR11" s="27">
        <v>-2404.8700000000003</v>
      </c>
      <c r="AS11" s="30">
        <v>-0.47241757291928593</v>
      </c>
      <c r="AT11" s="33">
        <v>1.1636629634709459</v>
      </c>
      <c r="AU11" s="32">
        <v>0.64319430973165215</v>
      </c>
      <c r="AV11" s="25">
        <v>-620.58000000000004</v>
      </c>
      <c r="AW11" s="29">
        <v>-613.08000000000004</v>
      </c>
      <c r="AX11" s="27">
        <v>7.5</v>
      </c>
      <c r="AY11" s="30">
        <v>1.2085468432756452E-2</v>
      </c>
      <c r="AZ11" s="33">
        <v>-0.12190800226301232</v>
      </c>
      <c r="BA11" s="32">
        <v>-0.22827653228779196</v>
      </c>
      <c r="BB11" s="25">
        <v>4469.9799999999996</v>
      </c>
      <c r="BC11" s="26">
        <v>2072.61</v>
      </c>
      <c r="BD11" s="27">
        <v>-2397.3699999999994</v>
      </c>
      <c r="BE11" s="30">
        <v>-0.53632678445988569</v>
      </c>
      <c r="BF11" s="33">
        <v>0.8813677626960903</v>
      </c>
      <c r="BG11" s="32">
        <v>0.5042122906930635</v>
      </c>
      <c r="BH11" s="25">
        <v>4436.53</v>
      </c>
      <c r="BI11" s="26">
        <v>2072.61</v>
      </c>
      <c r="BJ11" s="27">
        <v>-2363.9199999999996</v>
      </c>
      <c r="BK11" s="30">
        <v>-0.5328308385156868</v>
      </c>
      <c r="BL11" s="33">
        <v>0.87477226301551358</v>
      </c>
      <c r="BM11" s="32">
        <v>0.5042122906930635</v>
      </c>
      <c r="BN11" s="25">
        <v>7084.29</v>
      </c>
      <c r="BO11" s="26">
        <v>8517.36</v>
      </c>
      <c r="BP11" s="27">
        <v>1433.0700000000006</v>
      </c>
      <c r="BQ11" s="30">
        <v>0.20228844386664022</v>
      </c>
      <c r="BR11" s="33">
        <v>4.1567941468350307E-2</v>
      </c>
      <c r="BS11" s="34">
        <v>4.0414414102359408E-2</v>
      </c>
      <c r="BT11" s="25">
        <v>-12095.02</v>
      </c>
      <c r="BU11" s="29">
        <v>-11661.2</v>
      </c>
      <c r="BV11" s="27">
        <v>433.81999999999971</v>
      </c>
      <c r="BW11" s="30">
        <v>3.5867654621488818E-2</v>
      </c>
      <c r="BX11" s="33">
        <v>-2.3848340970573623</v>
      </c>
      <c r="BY11" s="32">
        <v>-2.836867700257141</v>
      </c>
      <c r="BZ11" s="25">
        <v>-19.18</v>
      </c>
      <c r="CA11" s="26">
        <v>-5.89</v>
      </c>
      <c r="CB11" s="27">
        <v>13.29</v>
      </c>
      <c r="CC11" s="30">
        <v>0.69290928050052136</v>
      </c>
      <c r="CD11" s="33">
        <v>-3.7818141666206588E-3</v>
      </c>
      <c r="CE11" s="32">
        <v>-1.4328843304732409E-3</v>
      </c>
      <c r="CF11" s="25">
        <v>2474.61</v>
      </c>
      <c r="CG11" s="29">
        <v>3065.58</v>
      </c>
      <c r="CH11" s="27">
        <v>590.9699999999998</v>
      </c>
      <c r="CI11" s="30">
        <v>0.23881338877641317</v>
      </c>
      <c r="CJ11" s="33">
        <v>0.48793092569661883</v>
      </c>
      <c r="CK11" s="32">
        <v>0.74577615378814233</v>
      </c>
      <c r="CL11" s="25">
        <v>4564.1499999999996</v>
      </c>
      <c r="CM11" s="26">
        <v>6027.58</v>
      </c>
      <c r="CN11" s="27">
        <v>1463.4300000000003</v>
      </c>
      <c r="CO11" s="30">
        <v>0.32063582485238223</v>
      </c>
      <c r="CP11" s="33">
        <v>0.89993572098966002</v>
      </c>
      <c r="CQ11" s="32">
        <v>1.4663539783826651</v>
      </c>
      <c r="CR11" s="25">
        <v>-61.79</v>
      </c>
      <c r="CS11" s="29">
        <v>-112.27</v>
      </c>
      <c r="CT11" s="27">
        <v>-50.48</v>
      </c>
      <c r="CU11" s="30">
        <v>-0.8169606732480984</v>
      </c>
      <c r="CV11" s="33">
        <v>-1.2183435732820151E-2</v>
      </c>
      <c r="CW11" s="32">
        <v>-2.7312380947747159E-2</v>
      </c>
      <c r="CX11" s="25">
        <v>5772.33</v>
      </c>
      <c r="CY11" s="29">
        <v>4724.1899999999996</v>
      </c>
      <c r="CZ11" s="27">
        <v>-1048.1400000000003</v>
      </c>
      <c r="DA11" s="30">
        <v>-0.18158005519434967</v>
      </c>
      <c r="DB11" s="33">
        <v>3.3869855070303802E-2</v>
      </c>
      <c r="DC11" s="32">
        <v>2.2416026909538315E-2</v>
      </c>
      <c r="DD11" s="35">
        <v>-0.13815846550622679</v>
      </c>
      <c r="DE11" s="32">
        <v>-0.14927297541228876</v>
      </c>
    </row>
    <row r="12" spans="1:116" s="36" customFormat="1" ht="19.5" customHeight="1">
      <c r="A12" s="24" t="s">
        <v>56</v>
      </c>
      <c r="B12" s="25">
        <v>148350.03</v>
      </c>
      <c r="C12" s="26">
        <v>161017.64000000001</v>
      </c>
      <c r="D12" s="37">
        <v>12667.610000000015</v>
      </c>
      <c r="E12" s="28">
        <v>8.5390006324906134E-2</v>
      </c>
      <c r="F12" s="25">
        <v>8411.5400000000009</v>
      </c>
      <c r="G12" s="29">
        <v>4029.41</v>
      </c>
      <c r="H12" s="37">
        <v>-4382.130000000001</v>
      </c>
      <c r="I12" s="38">
        <v>-0.52096643420824251</v>
      </c>
      <c r="J12" s="39">
        <v>5.67006289112311E-2</v>
      </c>
      <c r="K12" s="32">
        <v>2.5024649473188151E-2</v>
      </c>
      <c r="L12" s="25">
        <v>1320.96</v>
      </c>
      <c r="M12" s="26">
        <v>-1023</v>
      </c>
      <c r="N12" s="37">
        <v>-2343.96</v>
      </c>
      <c r="O12" s="38">
        <v>-1.7744367732558139</v>
      </c>
      <c r="P12" s="39">
        <v>0.15704139788909044</v>
      </c>
      <c r="Q12" s="32">
        <v>-0.25388332286860854</v>
      </c>
      <c r="R12" s="25">
        <v>7090.58</v>
      </c>
      <c r="S12" s="29">
        <v>5052.41</v>
      </c>
      <c r="T12" s="37">
        <v>-2038.17</v>
      </c>
      <c r="U12" s="38">
        <v>-0.28744757128471859</v>
      </c>
      <c r="V12" s="39">
        <v>0.84295860211090945</v>
      </c>
      <c r="W12" s="32">
        <v>1.2538833228686086</v>
      </c>
      <c r="X12" s="25">
        <v>0</v>
      </c>
      <c r="Y12" s="26">
        <v>0</v>
      </c>
      <c r="Z12" s="37">
        <v>0</v>
      </c>
      <c r="AA12" s="38">
        <v>0</v>
      </c>
      <c r="AB12" s="35">
        <v>0</v>
      </c>
      <c r="AC12" s="32">
        <v>0</v>
      </c>
      <c r="AD12" s="25">
        <v>7090.58</v>
      </c>
      <c r="AE12" s="26">
        <v>5052.41</v>
      </c>
      <c r="AF12" s="37">
        <v>-2038.17</v>
      </c>
      <c r="AG12" s="38">
        <v>-0.28744757128471859</v>
      </c>
      <c r="AH12" s="35">
        <v>0.84295860211090945</v>
      </c>
      <c r="AI12" s="32">
        <v>1.2538833228686086</v>
      </c>
      <c r="AJ12" s="25">
        <v>25597.72</v>
      </c>
      <c r="AK12" s="29">
        <v>40902.300000000003</v>
      </c>
      <c r="AL12" s="37">
        <v>15304.580000000002</v>
      </c>
      <c r="AM12" s="38">
        <v>0.59788840568613144</v>
      </c>
      <c r="AN12" s="35">
        <v>0.17254947639713994</v>
      </c>
      <c r="AO12" s="32">
        <v>0.2540237206308576</v>
      </c>
      <c r="AP12" s="25">
        <v>1407.56</v>
      </c>
      <c r="AQ12" s="26">
        <v>856.9</v>
      </c>
      <c r="AR12" s="37">
        <v>-550.66</v>
      </c>
      <c r="AS12" s="38">
        <v>-0.39121600500156301</v>
      </c>
      <c r="AT12" s="35">
        <v>0.16733677780763093</v>
      </c>
      <c r="AU12" s="32">
        <v>0.21266140700499578</v>
      </c>
      <c r="AV12" s="25">
        <v>-348.26</v>
      </c>
      <c r="AW12" s="29">
        <v>770.6</v>
      </c>
      <c r="AX12" s="37">
        <v>1118.8600000000001</v>
      </c>
      <c r="AY12" s="38">
        <v>3.2127146384884862</v>
      </c>
      <c r="AZ12" s="35">
        <v>-0.24742106908408878</v>
      </c>
      <c r="BA12" s="32">
        <v>0.89928813163729726</v>
      </c>
      <c r="BB12" s="25">
        <v>1059.3</v>
      </c>
      <c r="BC12" s="26">
        <v>1627.5</v>
      </c>
      <c r="BD12" s="37">
        <v>568.20000000000005</v>
      </c>
      <c r="BE12" s="38">
        <v>0.5363919569527047</v>
      </c>
      <c r="BF12" s="35">
        <v>0.14939539501705079</v>
      </c>
      <c r="BG12" s="32">
        <v>0.32212350145772017</v>
      </c>
      <c r="BH12" s="25">
        <v>1059.3</v>
      </c>
      <c r="BI12" s="26">
        <v>1627.5</v>
      </c>
      <c r="BJ12" s="37">
        <v>568.20000000000005</v>
      </c>
      <c r="BK12" s="38">
        <v>0.5363919569527047</v>
      </c>
      <c r="BL12" s="35">
        <v>0.14939539501705079</v>
      </c>
      <c r="BM12" s="32">
        <v>0.32212350145772017</v>
      </c>
      <c r="BN12" s="25">
        <v>3678.71</v>
      </c>
      <c r="BO12" s="26">
        <v>3909.64</v>
      </c>
      <c r="BP12" s="37">
        <v>230.92999999999984</v>
      </c>
      <c r="BQ12" s="38">
        <v>6.277472266093273E-2</v>
      </c>
      <c r="BR12" s="35">
        <v>2.4797500883552231E-2</v>
      </c>
      <c r="BS12" s="32">
        <v>2.4280817927774867E-2</v>
      </c>
      <c r="BT12" s="25">
        <v>-4831.45</v>
      </c>
      <c r="BU12" s="29">
        <v>-6236.51</v>
      </c>
      <c r="BV12" s="37">
        <v>-1405.0600000000004</v>
      </c>
      <c r="BW12" s="38">
        <v>-0.29081538668515672</v>
      </c>
      <c r="BX12" s="35">
        <v>-0.6813899568159445</v>
      </c>
      <c r="BY12" s="32">
        <v>-1.2343634028117276</v>
      </c>
      <c r="BZ12" s="25">
        <v>0</v>
      </c>
      <c r="CA12" s="26">
        <v>0</v>
      </c>
      <c r="CB12" s="37">
        <v>0</v>
      </c>
      <c r="CC12" s="38">
        <v>0</v>
      </c>
      <c r="CD12" s="35">
        <v>0</v>
      </c>
      <c r="CE12" s="32">
        <v>0</v>
      </c>
      <c r="CF12" s="25">
        <v>4002.52</v>
      </c>
      <c r="CG12" s="29">
        <v>4630.67</v>
      </c>
      <c r="CH12" s="37">
        <v>628.15000000000009</v>
      </c>
      <c r="CI12" s="38">
        <v>0.15693862866394173</v>
      </c>
      <c r="CJ12" s="35">
        <v>0.56448414657193069</v>
      </c>
      <c r="CK12" s="32">
        <v>0.91652696435958292</v>
      </c>
      <c r="CL12" s="25">
        <v>3594.29</v>
      </c>
      <c r="CM12" s="26">
        <v>4097.42</v>
      </c>
      <c r="CN12" s="37">
        <v>503.13000000000011</v>
      </c>
      <c r="CO12" s="38">
        <v>0.13998035773407269</v>
      </c>
      <c r="CP12" s="35">
        <v>0.50691057713191301</v>
      </c>
      <c r="CQ12" s="32">
        <v>0.8109832733289658</v>
      </c>
      <c r="CR12" s="25">
        <v>227.72</v>
      </c>
      <c r="CS12" s="29">
        <v>165.09</v>
      </c>
      <c r="CT12" s="37">
        <v>-62.629999999999995</v>
      </c>
      <c r="CU12" s="38">
        <v>-0.27503073950465484</v>
      </c>
      <c r="CV12" s="35">
        <v>3.2115849479168138E-2</v>
      </c>
      <c r="CW12" s="32">
        <v>3.2675495456623675E-2</v>
      </c>
      <c r="CX12" s="25">
        <v>3038.21</v>
      </c>
      <c r="CY12" s="29">
        <v>768.24</v>
      </c>
      <c r="CZ12" s="37">
        <v>-2269.9700000000003</v>
      </c>
      <c r="DA12" s="38">
        <v>-0.74714058606877087</v>
      </c>
      <c r="DB12" s="35">
        <v>2.0480009340072259E-2</v>
      </c>
      <c r="DC12" s="32">
        <v>4.7711542660791697E-3</v>
      </c>
      <c r="DD12" s="35">
        <v>0.57151460106225438</v>
      </c>
      <c r="DE12" s="32">
        <v>0.84794583179116501</v>
      </c>
    </row>
    <row r="13" spans="1:116" s="36" customFormat="1" ht="19.5" customHeight="1">
      <c r="A13" s="24" t="s">
        <v>57</v>
      </c>
      <c r="B13" s="25">
        <v>92229.97</v>
      </c>
      <c r="C13" s="26">
        <v>116707.55</v>
      </c>
      <c r="D13" s="37">
        <v>24477.58</v>
      </c>
      <c r="E13" s="28">
        <v>0.26539724560248695</v>
      </c>
      <c r="F13" s="25">
        <v>8209.23</v>
      </c>
      <c r="G13" s="29">
        <v>17504.97</v>
      </c>
      <c r="H13" s="37">
        <v>9295.7400000000016</v>
      </c>
      <c r="I13" s="38">
        <v>1.1323522425367547</v>
      </c>
      <c r="J13" s="39">
        <v>8.9008269220948455E-2</v>
      </c>
      <c r="K13" s="32">
        <v>0.14999003920483295</v>
      </c>
      <c r="L13" s="25">
        <v>-1348.31</v>
      </c>
      <c r="M13" s="26">
        <v>5267.65</v>
      </c>
      <c r="N13" s="37">
        <v>6615.9599999999991</v>
      </c>
      <c r="O13" s="38">
        <v>4.9068537650836968</v>
      </c>
      <c r="P13" s="39">
        <v>-0.16424317506026753</v>
      </c>
      <c r="Q13" s="32">
        <v>0.30092310926554</v>
      </c>
      <c r="R13" s="25">
        <v>9557.5400000000009</v>
      </c>
      <c r="S13" s="29">
        <v>12237.32</v>
      </c>
      <c r="T13" s="37">
        <v>2679.7799999999988</v>
      </c>
      <c r="U13" s="38">
        <v>0.2803838644672163</v>
      </c>
      <c r="V13" s="39">
        <v>1.1642431750602678</v>
      </c>
      <c r="W13" s="32">
        <v>0.69907689073445989</v>
      </c>
      <c r="X13" s="25">
        <v>2309.5300000000002</v>
      </c>
      <c r="Y13" s="26">
        <v>1216.07</v>
      </c>
      <c r="Z13" s="37">
        <v>-1093.4600000000003</v>
      </c>
      <c r="AA13" s="38">
        <v>-0.47345563816014519</v>
      </c>
      <c r="AB13" s="35">
        <v>0.28133332846076919</v>
      </c>
      <c r="AC13" s="32">
        <v>6.9469984810028224E-2</v>
      </c>
      <c r="AD13" s="25">
        <v>7248.01</v>
      </c>
      <c r="AE13" s="26">
        <v>11021.25</v>
      </c>
      <c r="AF13" s="37">
        <v>3773.24</v>
      </c>
      <c r="AG13" s="38">
        <v>0.52058978947324852</v>
      </c>
      <c r="AH13" s="35">
        <v>0.88290984659949845</v>
      </c>
      <c r="AI13" s="32">
        <v>0.62960690592443169</v>
      </c>
      <c r="AJ13" s="25">
        <v>23016.01</v>
      </c>
      <c r="AK13" s="29">
        <v>22032.73</v>
      </c>
      <c r="AL13" s="37">
        <v>-983.27999999999884</v>
      </c>
      <c r="AM13" s="38">
        <v>-4.2721566422677035E-2</v>
      </c>
      <c r="AN13" s="35">
        <v>0.24955022754534126</v>
      </c>
      <c r="AO13" s="32">
        <v>0.18878581548494505</v>
      </c>
      <c r="AP13" s="25">
        <v>5855.36</v>
      </c>
      <c r="AQ13" s="26">
        <v>4427.37</v>
      </c>
      <c r="AR13" s="37">
        <v>-1427.9899999999998</v>
      </c>
      <c r="AS13" s="38">
        <v>-0.24387740463438626</v>
      </c>
      <c r="AT13" s="35">
        <v>0.71326543415155863</v>
      </c>
      <c r="AU13" s="32">
        <v>0.25292074193786107</v>
      </c>
      <c r="AV13" s="25">
        <v>1370.91</v>
      </c>
      <c r="AW13" s="29">
        <v>10196.14</v>
      </c>
      <c r="AX13" s="37">
        <v>8825.23</v>
      </c>
      <c r="AY13" s="38">
        <v>6.4374977204922272</v>
      </c>
      <c r="AZ13" s="35">
        <v>0.23412907148322223</v>
      </c>
      <c r="BA13" s="32">
        <v>2.3029789694559071</v>
      </c>
      <c r="BB13" s="25">
        <v>7226.27</v>
      </c>
      <c r="BC13" s="26">
        <v>14623.51</v>
      </c>
      <c r="BD13" s="37">
        <v>7397.24</v>
      </c>
      <c r="BE13" s="38">
        <v>1.0236595089859637</v>
      </c>
      <c r="BF13" s="35">
        <v>0.75608053955306487</v>
      </c>
      <c r="BG13" s="32">
        <v>1.194992857913334</v>
      </c>
      <c r="BH13" s="25">
        <v>6926.27</v>
      </c>
      <c r="BI13" s="26">
        <v>14623.51</v>
      </c>
      <c r="BJ13" s="37">
        <v>7697.24</v>
      </c>
      <c r="BK13" s="38">
        <v>1.111310994229217</v>
      </c>
      <c r="BL13" s="35">
        <v>0.95560988464419894</v>
      </c>
      <c r="BM13" s="32">
        <v>1.3268467732788931</v>
      </c>
      <c r="BN13" s="25">
        <v>3579.52</v>
      </c>
      <c r="BO13" s="26">
        <v>4110.8100000000004</v>
      </c>
      <c r="BP13" s="37">
        <v>531.29000000000042</v>
      </c>
      <c r="BQ13" s="38">
        <v>0.14842492848203123</v>
      </c>
      <c r="BR13" s="35">
        <v>3.8810811713372563E-2</v>
      </c>
      <c r="BS13" s="32">
        <v>3.5223171080191476E-2</v>
      </c>
      <c r="BT13" s="25">
        <v>-6563.7</v>
      </c>
      <c r="BU13" s="29">
        <v>-6772.81</v>
      </c>
      <c r="BV13" s="37">
        <v>-209.11000000000058</v>
      </c>
      <c r="BW13" s="38">
        <v>-3.1858555387967245E-2</v>
      </c>
      <c r="BX13" s="35">
        <v>-0.90558649891487453</v>
      </c>
      <c r="BY13" s="32">
        <v>-0.61452285357831471</v>
      </c>
      <c r="BZ13" s="25">
        <v>-2.52</v>
      </c>
      <c r="CA13" s="26">
        <v>-1.74</v>
      </c>
      <c r="CB13" s="37">
        <v>0.78</v>
      </c>
      <c r="CC13" s="38">
        <v>0.30952380952380953</v>
      </c>
      <c r="CD13" s="35">
        <v>-3.4768163951208675E-4</v>
      </c>
      <c r="CE13" s="32">
        <v>-1.5787682885335148E-4</v>
      </c>
      <c r="CF13" s="25">
        <v>3049.69</v>
      </c>
      <c r="CG13" s="29">
        <v>2019.83</v>
      </c>
      <c r="CH13" s="37">
        <v>-1029.8600000000001</v>
      </c>
      <c r="CI13" s="38">
        <v>-0.33769333932301321</v>
      </c>
      <c r="CJ13" s="35">
        <v>0.42076238857286347</v>
      </c>
      <c r="CK13" s="32">
        <v>0.18326687081773846</v>
      </c>
      <c r="CL13" s="25">
        <v>3756.05</v>
      </c>
      <c r="CM13" s="26">
        <v>4662.59</v>
      </c>
      <c r="CN13" s="37">
        <v>906.54</v>
      </c>
      <c r="CO13" s="38">
        <v>0.24135461455518428</v>
      </c>
      <c r="CP13" s="35">
        <v>0.5182181040037197</v>
      </c>
      <c r="CQ13" s="32">
        <v>0.4230545537030736</v>
      </c>
      <c r="CR13" s="25">
        <v>-69.52</v>
      </c>
      <c r="CS13" s="29">
        <v>-502.34</v>
      </c>
      <c r="CT13" s="37">
        <v>-432.82</v>
      </c>
      <c r="CU13" s="38">
        <v>-6.2258342922899885</v>
      </c>
      <c r="CV13" s="35">
        <v>-9.5915982455874078E-3</v>
      </c>
      <c r="CW13" s="32">
        <v>-4.557922195758194E-2</v>
      </c>
      <c r="CX13" s="25">
        <v>151.74</v>
      </c>
      <c r="CY13" s="29">
        <v>-3007.78</v>
      </c>
      <c r="CZ13" s="37">
        <v>-3159.5200000000004</v>
      </c>
      <c r="DA13" s="38">
        <v>-20.821932252537238</v>
      </c>
      <c r="DB13" s="35">
        <v>1.6452352743907431E-3</v>
      </c>
      <c r="DC13" s="32">
        <v>-2.5771940204382664E-2</v>
      </c>
      <c r="DD13" s="35">
        <v>0.97906459842080795</v>
      </c>
      <c r="DE13" s="32">
        <v>1.2729073380968583</v>
      </c>
      <c r="DF13" s="40"/>
      <c r="DG13" s="40"/>
    </row>
    <row r="14" spans="1:116" s="36" customFormat="1" ht="19.5" customHeight="1">
      <c r="A14" s="24" t="s">
        <v>58</v>
      </c>
      <c r="B14" s="25">
        <v>66052.570000000007</v>
      </c>
      <c r="C14" s="26">
        <v>74791.02</v>
      </c>
      <c r="D14" s="37">
        <v>8738.4499999999971</v>
      </c>
      <c r="E14" s="28">
        <v>0.13229538229928064</v>
      </c>
      <c r="F14" s="25">
        <v>8032.51</v>
      </c>
      <c r="G14" s="29">
        <v>10207.9</v>
      </c>
      <c r="H14" s="37">
        <v>2175.3899999999994</v>
      </c>
      <c r="I14" s="38">
        <v>0.27082319225248391</v>
      </c>
      <c r="J14" s="39">
        <v>0.12160783448698513</v>
      </c>
      <c r="K14" s="32">
        <v>0.13648563691202498</v>
      </c>
      <c r="L14" s="25">
        <v>820.14</v>
      </c>
      <c r="M14" s="26">
        <v>782.32</v>
      </c>
      <c r="N14" s="37">
        <v>-37.819999999999936</v>
      </c>
      <c r="O14" s="38">
        <v>-4.6114078084229446E-2</v>
      </c>
      <c r="P14" s="39">
        <v>0.10210258063793259</v>
      </c>
      <c r="Q14" s="32">
        <v>7.6638681805268477E-2</v>
      </c>
      <c r="R14" s="25">
        <v>7212.37</v>
      </c>
      <c r="S14" s="29">
        <v>9425.58</v>
      </c>
      <c r="T14" s="37">
        <v>2213.21</v>
      </c>
      <c r="U14" s="38">
        <v>0.30686306997561136</v>
      </c>
      <c r="V14" s="39">
        <v>0.89789741936206735</v>
      </c>
      <c r="W14" s="32">
        <v>0.92336131819473155</v>
      </c>
      <c r="X14" s="25">
        <v>2145.04</v>
      </c>
      <c r="Y14" s="26">
        <v>1820.06</v>
      </c>
      <c r="Z14" s="37">
        <v>-324.98</v>
      </c>
      <c r="AA14" s="38">
        <v>-0.15150300227501587</v>
      </c>
      <c r="AB14" s="35">
        <v>0.26704479670738035</v>
      </c>
      <c r="AC14" s="32">
        <v>0.17829916045415806</v>
      </c>
      <c r="AD14" s="25">
        <v>5067.32</v>
      </c>
      <c r="AE14" s="26">
        <v>7605.52</v>
      </c>
      <c r="AF14" s="37">
        <v>2538.2000000000007</v>
      </c>
      <c r="AG14" s="38">
        <v>0.50089593710284741</v>
      </c>
      <c r="AH14" s="35">
        <v>0.63085137771381539</v>
      </c>
      <c r="AI14" s="32">
        <v>0.74506215774057349</v>
      </c>
      <c r="AJ14" s="25">
        <v>20956.560000000001</v>
      </c>
      <c r="AK14" s="29">
        <v>22739.360000000001</v>
      </c>
      <c r="AL14" s="37">
        <v>1782.7999999999993</v>
      </c>
      <c r="AM14" s="38">
        <v>8.5071213977866558E-2</v>
      </c>
      <c r="AN14" s="35">
        <v>0.31727092526452794</v>
      </c>
      <c r="AO14" s="32">
        <v>0.30403863993297592</v>
      </c>
      <c r="AP14" s="25">
        <v>951.14</v>
      </c>
      <c r="AQ14" s="26">
        <v>1410.66</v>
      </c>
      <c r="AR14" s="37">
        <v>459.5200000000001</v>
      </c>
      <c r="AS14" s="38">
        <v>0.48312551254284342</v>
      </c>
      <c r="AT14" s="35">
        <v>0.11841130605501891</v>
      </c>
      <c r="AU14" s="32">
        <v>0.13819296819130283</v>
      </c>
      <c r="AV14" s="25">
        <v>522.5</v>
      </c>
      <c r="AW14" s="29">
        <v>2089.2800000000002</v>
      </c>
      <c r="AX14" s="37">
        <v>1566.7800000000002</v>
      </c>
      <c r="AY14" s="38">
        <v>2.9986220095693783</v>
      </c>
      <c r="AZ14" s="35">
        <v>0.54934079105073907</v>
      </c>
      <c r="BA14" s="32">
        <v>1.4810656004990572</v>
      </c>
      <c r="BB14" s="25">
        <v>1473.64</v>
      </c>
      <c r="BC14" s="26">
        <v>3499.94</v>
      </c>
      <c r="BD14" s="37">
        <v>2026.3</v>
      </c>
      <c r="BE14" s="38">
        <v>1.3750305366303845</v>
      </c>
      <c r="BF14" s="35">
        <v>0.20432118707165609</v>
      </c>
      <c r="BG14" s="32">
        <v>0.37132356841700986</v>
      </c>
      <c r="BH14" s="25">
        <v>1473.64</v>
      </c>
      <c r="BI14" s="26">
        <v>3499.94</v>
      </c>
      <c r="BJ14" s="37">
        <v>2026.3</v>
      </c>
      <c r="BK14" s="38">
        <v>1.3750305366303845</v>
      </c>
      <c r="BL14" s="35">
        <v>0.2908125004933575</v>
      </c>
      <c r="BM14" s="32">
        <v>0.46018418201516792</v>
      </c>
      <c r="BN14" s="25">
        <v>2626.3</v>
      </c>
      <c r="BO14" s="26">
        <v>2850.5</v>
      </c>
      <c r="BP14" s="37">
        <v>224.19999999999982</v>
      </c>
      <c r="BQ14" s="38">
        <v>8.5367246696873858E-2</v>
      </c>
      <c r="BR14" s="35">
        <v>3.9760754199268854E-2</v>
      </c>
      <c r="BS14" s="32">
        <v>3.8112864351896793E-2</v>
      </c>
      <c r="BT14" s="25">
        <v>-2288.09</v>
      </c>
      <c r="BU14" s="29">
        <v>-3374.72</v>
      </c>
      <c r="BV14" s="37">
        <v>-1086.6299999999997</v>
      </c>
      <c r="BW14" s="38">
        <v>-0.47490701851762807</v>
      </c>
      <c r="BX14" s="35">
        <v>-0.45153848582682765</v>
      </c>
      <c r="BY14" s="32">
        <v>-0.4437198245484858</v>
      </c>
      <c r="BZ14" s="25">
        <v>0</v>
      </c>
      <c r="CA14" s="26">
        <v>0</v>
      </c>
      <c r="CB14" s="37">
        <v>0</v>
      </c>
      <c r="CC14" s="38">
        <v>0</v>
      </c>
      <c r="CD14" s="35">
        <v>0</v>
      </c>
      <c r="CE14" s="32">
        <v>0</v>
      </c>
      <c r="CF14" s="25">
        <v>2704.67</v>
      </c>
      <c r="CG14" s="29">
        <v>3585.7</v>
      </c>
      <c r="CH14" s="37">
        <v>881.02999999999975</v>
      </c>
      <c r="CI14" s="38">
        <v>0.32574399094898815</v>
      </c>
      <c r="CJ14" s="35">
        <v>0.53374762201716097</v>
      </c>
      <c r="CK14" s="32">
        <v>0.47146020258969795</v>
      </c>
      <c r="CL14" s="25">
        <v>3900.27</v>
      </c>
      <c r="CM14" s="26">
        <v>5389.88</v>
      </c>
      <c r="CN14" s="37">
        <v>1489.6100000000001</v>
      </c>
      <c r="CO14" s="38">
        <v>0.38192484110074432</v>
      </c>
      <c r="CP14" s="35">
        <v>0.76969088196522029</v>
      </c>
      <c r="CQ14" s="32">
        <v>0.70868001136017</v>
      </c>
      <c r="CR14" s="25">
        <v>233.42</v>
      </c>
      <c r="CS14" s="29">
        <v>58.29</v>
      </c>
      <c r="CT14" s="37">
        <v>-175.13</v>
      </c>
      <c r="CU14" s="38">
        <v>-0.7502784679976009</v>
      </c>
      <c r="CV14" s="35">
        <v>4.6063797036697898E-2</v>
      </c>
      <c r="CW14" s="32">
        <v>7.6641702342509117E-3</v>
      </c>
      <c r="CX14" s="25">
        <v>-956.59</v>
      </c>
      <c r="CY14" s="29">
        <v>-1553.57</v>
      </c>
      <c r="CZ14" s="37">
        <v>-596.9799999999999</v>
      </c>
      <c r="DA14" s="38">
        <v>-0.62407091857535613</v>
      </c>
      <c r="DB14" s="35">
        <v>-1.448225254520755E-2</v>
      </c>
      <c r="DC14" s="32">
        <v>-2.0772146174768039E-2</v>
      </c>
      <c r="DD14" s="35">
        <v>1.188776315685609</v>
      </c>
      <c r="DE14" s="32">
        <v>1.2042687416508009</v>
      </c>
      <c r="DF14" s="41"/>
    </row>
    <row r="15" spans="1:116" s="36" customFormat="1" ht="19.5" customHeight="1">
      <c r="A15" s="24" t="s">
        <v>59</v>
      </c>
      <c r="B15" s="25">
        <v>62070.400000000001</v>
      </c>
      <c r="C15" s="26">
        <v>60541.85</v>
      </c>
      <c r="D15" s="37">
        <v>-1528.5500000000029</v>
      </c>
      <c r="E15" s="28">
        <v>-2.4626069753054643E-2</v>
      </c>
      <c r="F15" s="25">
        <v>22028.23</v>
      </c>
      <c r="G15" s="29">
        <v>29851.9</v>
      </c>
      <c r="H15" s="37">
        <v>7823.6700000000019</v>
      </c>
      <c r="I15" s="38">
        <v>0.35516562156832399</v>
      </c>
      <c r="J15" s="39">
        <v>0.35489105918440994</v>
      </c>
      <c r="K15" s="32">
        <v>0.49307875461354422</v>
      </c>
      <c r="L15" s="25">
        <v>-1967.82</v>
      </c>
      <c r="M15" s="26">
        <v>5523.93</v>
      </c>
      <c r="N15" s="37">
        <v>7491.75</v>
      </c>
      <c r="O15" s="38">
        <v>3.80713174985517</v>
      </c>
      <c r="P15" s="39">
        <v>-8.9331734778509211E-2</v>
      </c>
      <c r="Q15" s="32">
        <v>0.1850445030299579</v>
      </c>
      <c r="R15" s="25">
        <v>23996.04</v>
      </c>
      <c r="S15" s="29">
        <v>24327.97</v>
      </c>
      <c r="T15" s="37">
        <v>331.93000000000029</v>
      </c>
      <c r="U15" s="38">
        <v>1.383269906201191E-2</v>
      </c>
      <c r="V15" s="39">
        <v>1.0893312808155717</v>
      </c>
      <c r="W15" s="32">
        <v>0.8149554969700421</v>
      </c>
      <c r="X15" s="25">
        <v>2363.88</v>
      </c>
      <c r="Y15" s="26">
        <v>2476.25</v>
      </c>
      <c r="Z15" s="37">
        <v>112.36999999999989</v>
      </c>
      <c r="AA15" s="38">
        <v>4.7536253955361478E-2</v>
      </c>
      <c r="AB15" s="35">
        <v>0.10731139088342551</v>
      </c>
      <c r="AC15" s="32">
        <v>8.2951168937320574E-2</v>
      </c>
      <c r="AD15" s="25">
        <v>21632.16</v>
      </c>
      <c r="AE15" s="26">
        <v>21851.72</v>
      </c>
      <c r="AF15" s="37">
        <v>219.56000000000131</v>
      </c>
      <c r="AG15" s="38">
        <v>1.0149703034740928E-2</v>
      </c>
      <c r="AH15" s="35">
        <v>0.98201988993214617</v>
      </c>
      <c r="AI15" s="32">
        <v>0.73200432803272153</v>
      </c>
      <c r="AJ15" s="25">
        <v>5181.37</v>
      </c>
      <c r="AK15" s="29">
        <v>6001.62</v>
      </c>
      <c r="AL15" s="37">
        <v>820.25</v>
      </c>
      <c r="AM15" s="38">
        <v>0.15830755186369627</v>
      </c>
      <c r="AN15" s="35">
        <v>8.3475698561633241E-2</v>
      </c>
      <c r="AO15" s="32">
        <v>9.9131757618903291E-2</v>
      </c>
      <c r="AP15" s="25">
        <v>5181.37</v>
      </c>
      <c r="AQ15" s="26">
        <v>5137.87</v>
      </c>
      <c r="AR15" s="37">
        <v>-43.5</v>
      </c>
      <c r="AS15" s="38">
        <v>-8.3954629760082753E-3</v>
      </c>
      <c r="AT15" s="35">
        <v>0.23521499457741271</v>
      </c>
      <c r="AU15" s="32">
        <v>0.17211199287147549</v>
      </c>
      <c r="AV15" s="25">
        <v>363.53</v>
      </c>
      <c r="AW15" s="29">
        <v>5608.27</v>
      </c>
      <c r="AX15" s="37">
        <v>5244.7400000000007</v>
      </c>
      <c r="AY15" s="38">
        <v>14.427254972079336</v>
      </c>
      <c r="AZ15" s="35">
        <v>7.0160980590075597E-2</v>
      </c>
      <c r="BA15" s="32">
        <v>1.0915554500211178</v>
      </c>
      <c r="BB15" s="25">
        <v>5544.9</v>
      </c>
      <c r="BC15" s="26">
        <v>10746.14</v>
      </c>
      <c r="BD15" s="37">
        <v>5201.24</v>
      </c>
      <c r="BE15" s="38">
        <v>0.93802232682284625</v>
      </c>
      <c r="BF15" s="35">
        <v>0.23107562747853394</v>
      </c>
      <c r="BG15" s="32">
        <v>0.4417195516107591</v>
      </c>
      <c r="BH15" s="25">
        <v>4778.1099999999997</v>
      </c>
      <c r="BI15" s="26">
        <v>10184.469999999999</v>
      </c>
      <c r="BJ15" s="37">
        <v>5406.36</v>
      </c>
      <c r="BK15" s="38">
        <v>1.1314850432493182</v>
      </c>
      <c r="BL15" s="35">
        <v>0.22087993062181491</v>
      </c>
      <c r="BM15" s="32">
        <v>0.46607177833140817</v>
      </c>
      <c r="BN15" s="25">
        <v>2881.59</v>
      </c>
      <c r="BO15" s="26">
        <v>2847.72</v>
      </c>
      <c r="BP15" s="37">
        <v>-33.870000000000346</v>
      </c>
      <c r="BQ15" s="38">
        <v>-1.1753927519182238E-2</v>
      </c>
      <c r="BR15" s="35">
        <v>4.6424543743877923E-2</v>
      </c>
      <c r="BS15" s="32">
        <v>4.7037214753100541E-2</v>
      </c>
      <c r="BT15" s="25">
        <v>275.58999999999997</v>
      </c>
      <c r="BU15" s="29">
        <v>549.38</v>
      </c>
      <c r="BV15" s="37">
        <v>273.79000000000002</v>
      </c>
      <c r="BW15" s="38">
        <v>0.99346855836568837</v>
      </c>
      <c r="BX15" s="35">
        <v>1.2739828107780267E-2</v>
      </c>
      <c r="BY15" s="32">
        <v>2.514127034393631E-2</v>
      </c>
      <c r="BZ15" s="25">
        <v>-0.17</v>
      </c>
      <c r="CA15" s="26">
        <v>0</v>
      </c>
      <c r="CB15" s="37">
        <v>0.17</v>
      </c>
      <c r="CC15" s="38">
        <v>1</v>
      </c>
      <c r="CD15" s="35">
        <v>-7.8586696843958265E-6</v>
      </c>
      <c r="CE15" s="32">
        <v>0</v>
      </c>
      <c r="CF15" s="25">
        <v>1580.08</v>
      </c>
      <c r="CG15" s="29">
        <v>3580.94</v>
      </c>
      <c r="CH15" s="37">
        <v>2000.8600000000001</v>
      </c>
      <c r="CI15" s="38">
        <v>1.2663029720014178</v>
      </c>
      <c r="CJ15" s="35">
        <v>7.3043098793647968E-2</v>
      </c>
      <c r="CK15" s="32">
        <v>0.16387451422588245</v>
      </c>
      <c r="CL15" s="25">
        <v>5799.98</v>
      </c>
      <c r="CM15" s="26">
        <v>7376.68</v>
      </c>
      <c r="CN15" s="37">
        <v>1576.7000000000007</v>
      </c>
      <c r="CO15" s="38">
        <v>0.27184576498539664</v>
      </c>
      <c r="CP15" s="35">
        <v>0.26811839409471822</v>
      </c>
      <c r="CQ15" s="32">
        <v>0.33757891827279501</v>
      </c>
      <c r="CR15" s="25">
        <v>-2.6</v>
      </c>
      <c r="CS15" s="29">
        <v>7.4</v>
      </c>
      <c r="CT15" s="37">
        <v>10</v>
      </c>
      <c r="CU15" s="38">
        <v>3.8461538461538458</v>
      </c>
      <c r="CV15" s="35">
        <v>-1.201914187025244E-4</v>
      </c>
      <c r="CW15" s="32">
        <v>3.3864611115280626E-4</v>
      </c>
      <c r="CX15" s="25">
        <v>9201.16</v>
      </c>
      <c r="CY15" s="29">
        <v>152.85</v>
      </c>
      <c r="CZ15" s="37">
        <v>-9048.31</v>
      </c>
      <c r="DA15" s="38">
        <v>-0.98338796412626228</v>
      </c>
      <c r="DB15" s="35">
        <v>0.14823748517812033</v>
      </c>
      <c r="DC15" s="32">
        <v>2.5246998563803386E-3</v>
      </c>
      <c r="DD15" s="35">
        <v>0.57465366380426186</v>
      </c>
      <c r="DE15" s="32">
        <v>0.99300512728517476</v>
      </c>
    </row>
    <row r="16" spans="1:116" s="36" customFormat="1" ht="19.5" customHeight="1">
      <c r="A16" s="24" t="s">
        <v>60</v>
      </c>
      <c r="B16" s="25">
        <v>53015.83</v>
      </c>
      <c r="C16" s="26">
        <v>47965.31</v>
      </c>
      <c r="D16" s="37">
        <v>-5050.5200000000041</v>
      </c>
      <c r="E16" s="28">
        <v>-9.5264376696545236E-2</v>
      </c>
      <c r="F16" s="25">
        <v>25321.7</v>
      </c>
      <c r="G16" s="29">
        <v>23277.81</v>
      </c>
      <c r="H16" s="37">
        <v>-2043.8899999999994</v>
      </c>
      <c r="I16" s="38">
        <v>-8.0716934487020983E-2</v>
      </c>
      <c r="J16" s="39">
        <v>0.4776252677737951</v>
      </c>
      <c r="K16" s="32">
        <v>0.48530510904651719</v>
      </c>
      <c r="L16" s="25">
        <v>-17.57</v>
      </c>
      <c r="M16" s="26">
        <v>-974.34</v>
      </c>
      <c r="N16" s="37">
        <v>-956.77</v>
      </c>
      <c r="O16" s="38">
        <v>-54.454752418895843</v>
      </c>
      <c r="P16" s="39">
        <v>-6.9387126456754483E-4</v>
      </c>
      <c r="Q16" s="32">
        <v>-4.1857030364969898E-2</v>
      </c>
      <c r="R16" s="25">
        <v>25339.27</v>
      </c>
      <c r="S16" s="29">
        <v>24252.15</v>
      </c>
      <c r="T16" s="37">
        <v>-1087.119999999999</v>
      </c>
      <c r="U16" s="38">
        <v>-4.2902577698568228E-2</v>
      </c>
      <c r="V16" s="39">
        <v>1.0006938712645674</v>
      </c>
      <c r="W16" s="32">
        <v>1.0418570303649699</v>
      </c>
      <c r="X16" s="25">
        <v>1165.1099999999999</v>
      </c>
      <c r="Y16" s="26">
        <v>2447.35</v>
      </c>
      <c r="Z16" s="37">
        <v>1282.24</v>
      </c>
      <c r="AA16" s="38">
        <v>1.1005312803082972</v>
      </c>
      <c r="AB16" s="35">
        <v>4.6012313549248271E-2</v>
      </c>
      <c r="AC16" s="32">
        <v>0.10513660864144865</v>
      </c>
      <c r="AD16" s="25">
        <v>24174.16</v>
      </c>
      <c r="AE16" s="26">
        <v>21804.799999999999</v>
      </c>
      <c r="AF16" s="37">
        <v>-2369.3600000000006</v>
      </c>
      <c r="AG16" s="38">
        <v>-9.8012092250568394E-2</v>
      </c>
      <c r="AH16" s="35">
        <v>0.95468155771531926</v>
      </c>
      <c r="AI16" s="32">
        <v>0.93672042172352121</v>
      </c>
      <c r="AJ16" s="25">
        <v>23749.93</v>
      </c>
      <c r="AK16" s="29">
        <v>18996.98</v>
      </c>
      <c r="AL16" s="37">
        <v>-4752.9500000000007</v>
      </c>
      <c r="AM16" s="38">
        <v>-0.2001248003678327</v>
      </c>
      <c r="AN16" s="35">
        <v>0.44797808503611092</v>
      </c>
      <c r="AO16" s="32">
        <v>0.39605665010817193</v>
      </c>
      <c r="AP16" s="25">
        <v>11802.41</v>
      </c>
      <c r="AQ16" s="26">
        <v>10832.84</v>
      </c>
      <c r="AR16" s="37">
        <v>-969.56999999999971</v>
      </c>
      <c r="AS16" s="38">
        <v>-8.2150171024392454E-2</v>
      </c>
      <c r="AT16" s="35">
        <v>0.46609864266617168</v>
      </c>
      <c r="AU16" s="32">
        <v>0.46537195724168207</v>
      </c>
      <c r="AV16" s="25">
        <v>3187.69</v>
      </c>
      <c r="AW16" s="29">
        <v>-2350.29</v>
      </c>
      <c r="AX16" s="37">
        <v>-5537.98</v>
      </c>
      <c r="AY16" s="38">
        <v>-1.7373019333749515</v>
      </c>
      <c r="AZ16" s="35">
        <v>0.27008805828640081</v>
      </c>
      <c r="BA16" s="32">
        <v>-0.21695972616599155</v>
      </c>
      <c r="BB16" s="25">
        <v>14990.1</v>
      </c>
      <c r="BC16" s="26">
        <v>8482.5499999999993</v>
      </c>
      <c r="BD16" s="37">
        <v>-6507.5500000000011</v>
      </c>
      <c r="BE16" s="38">
        <v>-0.43412318797072741</v>
      </c>
      <c r="BF16" s="35">
        <v>0.59157584255584317</v>
      </c>
      <c r="BG16" s="32">
        <v>0.34976486620773822</v>
      </c>
      <c r="BH16" s="25">
        <v>10432.34</v>
      </c>
      <c r="BI16" s="26">
        <v>5886.66</v>
      </c>
      <c r="BJ16" s="37">
        <v>-4545.68</v>
      </c>
      <c r="BK16" s="38">
        <v>-0.43572966371878219</v>
      </c>
      <c r="BL16" s="35">
        <v>0.43154922446116017</v>
      </c>
      <c r="BM16" s="32">
        <v>0.26997083211036105</v>
      </c>
      <c r="BN16" s="25">
        <v>5859.38</v>
      </c>
      <c r="BO16" s="26">
        <v>5081.63</v>
      </c>
      <c r="BP16" s="37">
        <v>-777.75</v>
      </c>
      <c r="BQ16" s="38">
        <v>-0.13273588673204331</v>
      </c>
      <c r="BR16" s="35">
        <v>0.11052132919544974</v>
      </c>
      <c r="BS16" s="32">
        <v>0.10594385817583583</v>
      </c>
      <c r="BT16" s="25">
        <v>-3399.03</v>
      </c>
      <c r="BU16" s="29">
        <v>-2432.6799999999998</v>
      </c>
      <c r="BV16" s="37">
        <v>966.35000000000036</v>
      </c>
      <c r="BW16" s="38">
        <v>0.28430169783732429</v>
      </c>
      <c r="BX16" s="35">
        <v>-0.14060591970930944</v>
      </c>
      <c r="BY16" s="32">
        <v>-0.11156626063985911</v>
      </c>
      <c r="BZ16" s="25">
        <v>0</v>
      </c>
      <c r="CA16" s="26">
        <v>0</v>
      </c>
      <c r="CB16" s="37">
        <v>0</v>
      </c>
      <c r="CC16" s="38">
        <v>0</v>
      </c>
      <c r="CD16" s="35">
        <v>0</v>
      </c>
      <c r="CE16" s="32">
        <v>0</v>
      </c>
      <c r="CF16" s="25">
        <v>542.53</v>
      </c>
      <c r="CG16" s="29">
        <v>638.6</v>
      </c>
      <c r="CH16" s="37">
        <v>96.07000000000005</v>
      </c>
      <c r="CI16" s="38">
        <v>0.17707776528486915</v>
      </c>
      <c r="CJ16" s="35">
        <v>2.2442558500481505E-2</v>
      </c>
      <c r="CK16" s="32">
        <v>2.9287129439389496E-2</v>
      </c>
      <c r="CL16" s="25">
        <v>3945.7</v>
      </c>
      <c r="CM16" s="26">
        <v>3712.19</v>
      </c>
      <c r="CN16" s="37">
        <v>-233.50999999999976</v>
      </c>
      <c r="CO16" s="38">
        <v>-5.9180880452137714E-2</v>
      </c>
      <c r="CP16" s="35">
        <v>0.16321973545306226</v>
      </c>
      <c r="CQ16" s="32">
        <v>0.17024645949515704</v>
      </c>
      <c r="CR16" s="25">
        <v>1903.39</v>
      </c>
      <c r="CS16" s="29">
        <v>-1087.27</v>
      </c>
      <c r="CT16" s="37">
        <v>-2990.66</v>
      </c>
      <c r="CU16" s="38">
        <v>-1.5712281770945522</v>
      </c>
      <c r="CV16" s="35">
        <v>7.8736551756089984E-2</v>
      </c>
      <c r="CW16" s="32">
        <v>-4.9863791458761374E-2</v>
      </c>
      <c r="CX16" s="25">
        <v>10749.24</v>
      </c>
      <c r="CY16" s="29">
        <v>15087.31</v>
      </c>
      <c r="CZ16" s="37">
        <v>4338.07</v>
      </c>
      <c r="DA16" s="38">
        <v>0.40356992680412751</v>
      </c>
      <c r="DB16" s="35">
        <v>0.2027552902595319</v>
      </c>
      <c r="DC16" s="32">
        <v>0.31454628355367659</v>
      </c>
      <c r="DD16" s="35">
        <v>0.55534173679664567</v>
      </c>
      <c r="DE16" s="32">
        <v>0.30807436894628709</v>
      </c>
      <c r="DF16" s="42"/>
      <c r="DG16" s="40"/>
    </row>
    <row r="17" spans="1:111" s="36" customFormat="1" ht="19.5" customHeight="1">
      <c r="A17" s="24" t="s">
        <v>61</v>
      </c>
      <c r="B17" s="25">
        <v>16111.3</v>
      </c>
      <c r="C17" s="26">
        <v>25504.53</v>
      </c>
      <c r="D17" s="37">
        <v>9393.23</v>
      </c>
      <c r="E17" s="28">
        <v>0.58302123354415847</v>
      </c>
      <c r="F17" s="25">
        <v>14188.21</v>
      </c>
      <c r="G17" s="29">
        <v>21320.98</v>
      </c>
      <c r="H17" s="37">
        <v>7132.77</v>
      </c>
      <c r="I17" s="38">
        <v>0.50272514996606343</v>
      </c>
      <c r="J17" s="39">
        <v>0.88063719252946693</v>
      </c>
      <c r="K17" s="32">
        <v>0.8359683554254872</v>
      </c>
      <c r="L17" s="25">
        <v>289.77</v>
      </c>
      <c r="M17" s="26">
        <v>3204.57</v>
      </c>
      <c r="N17" s="37">
        <v>2914.8</v>
      </c>
      <c r="O17" s="38">
        <v>10.059012320115956</v>
      </c>
      <c r="P17" s="39">
        <v>2.0423295116156301E-2</v>
      </c>
      <c r="Q17" s="32">
        <v>0.15030125256906579</v>
      </c>
      <c r="R17" s="25">
        <v>13898.44</v>
      </c>
      <c r="S17" s="29">
        <v>18116.41</v>
      </c>
      <c r="T17" s="37">
        <v>4217.9699999999993</v>
      </c>
      <c r="U17" s="38">
        <v>0.30348513933937904</v>
      </c>
      <c r="V17" s="39">
        <v>0.97957670488384374</v>
      </c>
      <c r="W17" s="32">
        <v>0.84969874743093421</v>
      </c>
      <c r="X17" s="25">
        <v>1505.22</v>
      </c>
      <c r="Y17" s="26">
        <v>1743.59</v>
      </c>
      <c r="Z17" s="37">
        <v>238.36999999999989</v>
      </c>
      <c r="AA17" s="38">
        <v>0.1583622327633169</v>
      </c>
      <c r="AB17" s="35">
        <v>0.10608949261393792</v>
      </c>
      <c r="AC17" s="32">
        <v>8.1778135901820648E-2</v>
      </c>
      <c r="AD17" s="25">
        <v>12393.22</v>
      </c>
      <c r="AE17" s="26">
        <v>16372.83</v>
      </c>
      <c r="AF17" s="37">
        <v>3979.6100000000006</v>
      </c>
      <c r="AG17" s="38">
        <v>0.32111186600415392</v>
      </c>
      <c r="AH17" s="35">
        <v>0.87348721226990578</v>
      </c>
      <c r="AI17" s="32">
        <v>0.7679210805507064</v>
      </c>
      <c r="AJ17" s="25">
        <v>7399.77</v>
      </c>
      <c r="AK17" s="29">
        <v>5403.83</v>
      </c>
      <c r="AL17" s="37">
        <v>-1995.9400000000005</v>
      </c>
      <c r="AM17" s="38">
        <v>-0.26973000512178086</v>
      </c>
      <c r="AN17" s="35">
        <v>0.45929068417818553</v>
      </c>
      <c r="AO17" s="32">
        <v>0.21187726258825393</v>
      </c>
      <c r="AP17" s="25">
        <v>7188.92</v>
      </c>
      <c r="AQ17" s="26">
        <v>4655.13</v>
      </c>
      <c r="AR17" s="37">
        <v>-2533.79</v>
      </c>
      <c r="AS17" s="38">
        <v>-0.35245767097143937</v>
      </c>
      <c r="AT17" s="35">
        <v>0.50668266116726501</v>
      </c>
      <c r="AU17" s="32">
        <v>0.21833564873659655</v>
      </c>
      <c r="AV17" s="25">
        <v>-2398.7800000000002</v>
      </c>
      <c r="AW17" s="29">
        <v>-369.33</v>
      </c>
      <c r="AX17" s="37">
        <v>2029.4500000000003</v>
      </c>
      <c r="AY17" s="38">
        <v>0.84603423406898515</v>
      </c>
      <c r="AZ17" s="35">
        <v>-0.33367738130345032</v>
      </c>
      <c r="BA17" s="32">
        <v>-7.9338278415425553E-2</v>
      </c>
      <c r="BB17" s="25">
        <v>4790.1400000000003</v>
      </c>
      <c r="BC17" s="26">
        <v>4285.79</v>
      </c>
      <c r="BD17" s="37">
        <v>-504.35000000000036</v>
      </c>
      <c r="BE17" s="38">
        <v>-0.10528919822802681</v>
      </c>
      <c r="BF17" s="35">
        <v>0.34465306897752557</v>
      </c>
      <c r="BG17" s="32">
        <v>0.23656949693675514</v>
      </c>
      <c r="BH17" s="25">
        <v>4794.91</v>
      </c>
      <c r="BI17" s="26">
        <v>4495.26</v>
      </c>
      <c r="BJ17" s="37">
        <v>-299.64999999999964</v>
      </c>
      <c r="BK17" s="38">
        <v>-6.2493352325695299E-2</v>
      </c>
      <c r="BL17" s="35">
        <v>0.38689783607488609</v>
      </c>
      <c r="BM17" s="32">
        <v>0.27455607857651976</v>
      </c>
      <c r="BN17" s="25">
        <v>2277.6999999999998</v>
      </c>
      <c r="BO17" s="26">
        <v>2958.11</v>
      </c>
      <c r="BP17" s="37">
        <v>680.41000000000031</v>
      </c>
      <c r="BQ17" s="38">
        <v>0.29872678579268575</v>
      </c>
      <c r="BR17" s="35">
        <v>0.14137282528411735</v>
      </c>
      <c r="BS17" s="32">
        <v>0.11598370956061532</v>
      </c>
      <c r="BT17" s="25">
        <v>1897.47</v>
      </c>
      <c r="BU17" s="29">
        <v>1838.56</v>
      </c>
      <c r="BV17" s="37">
        <v>-58.910000000000082</v>
      </c>
      <c r="BW17" s="38">
        <v>-3.1046604162384691E-2</v>
      </c>
      <c r="BX17" s="35">
        <v>0.15310548832345428</v>
      </c>
      <c r="BY17" s="32">
        <v>0.11229335429488976</v>
      </c>
      <c r="BZ17" s="25">
        <v>0</v>
      </c>
      <c r="CA17" s="26">
        <v>0</v>
      </c>
      <c r="CB17" s="37">
        <v>0</v>
      </c>
      <c r="CC17" s="38">
        <v>0</v>
      </c>
      <c r="CD17" s="35">
        <v>0</v>
      </c>
      <c r="CE17" s="32">
        <v>0</v>
      </c>
      <c r="CF17" s="25">
        <v>1245.72</v>
      </c>
      <c r="CG17" s="29">
        <v>1663.29</v>
      </c>
      <c r="CH17" s="37">
        <v>417.56999999999994</v>
      </c>
      <c r="CI17" s="38">
        <v>0.33520373759753391</v>
      </c>
      <c r="CJ17" s="35">
        <v>0.10051625001412064</v>
      </c>
      <c r="CK17" s="32">
        <v>0.10158842423698285</v>
      </c>
      <c r="CL17" s="25">
        <v>2512.06</v>
      </c>
      <c r="CM17" s="26">
        <v>3914.48</v>
      </c>
      <c r="CN17" s="37">
        <v>1402.42</v>
      </c>
      <c r="CO17" s="38">
        <v>0.5582748819693798</v>
      </c>
      <c r="CP17" s="35">
        <v>0.20269631298403482</v>
      </c>
      <c r="CQ17" s="32">
        <v>0.23908389691946963</v>
      </c>
      <c r="CR17" s="25">
        <v>24.67</v>
      </c>
      <c r="CS17" s="29">
        <v>448.8</v>
      </c>
      <c r="CT17" s="37">
        <v>424.13</v>
      </c>
      <c r="CU17" s="38">
        <v>17.192136197811106</v>
      </c>
      <c r="CV17" s="35">
        <v>1.9906045402244134E-3</v>
      </c>
      <c r="CW17" s="32">
        <v>2.7411266103660761E-2</v>
      </c>
      <c r="CX17" s="25">
        <v>1918.38</v>
      </c>
      <c r="CY17" s="29">
        <v>4012.44</v>
      </c>
      <c r="CZ17" s="37">
        <v>2094.06</v>
      </c>
      <c r="DA17" s="38">
        <v>1.091577268320145</v>
      </c>
      <c r="DB17" s="35">
        <v>0.11907046607039781</v>
      </c>
      <c r="DC17" s="32">
        <v>0.15732264033095297</v>
      </c>
      <c r="DD17" s="35">
        <v>0.84520649193672026</v>
      </c>
      <c r="DE17" s="32">
        <v>0.75493302013152275</v>
      </c>
      <c r="DF17" s="42"/>
      <c r="DG17" s="40"/>
    </row>
    <row r="18" spans="1:111" s="36" customFormat="1" ht="19.5" customHeight="1">
      <c r="A18" s="24" t="s">
        <v>62</v>
      </c>
      <c r="B18" s="25">
        <v>19549.3</v>
      </c>
      <c r="C18" s="26">
        <v>18802.259999999998</v>
      </c>
      <c r="D18" s="37">
        <v>-747.04000000000087</v>
      </c>
      <c r="E18" s="28">
        <v>-3.8213132951052005E-2</v>
      </c>
      <c r="F18" s="25">
        <v>10039.36</v>
      </c>
      <c r="G18" s="29">
        <v>11337.51</v>
      </c>
      <c r="H18" s="37">
        <v>1298.1499999999996</v>
      </c>
      <c r="I18" s="38">
        <v>0.12930605138176135</v>
      </c>
      <c r="J18" s="39">
        <v>0.51354063828372376</v>
      </c>
      <c r="K18" s="32">
        <v>0.60298655587147509</v>
      </c>
      <c r="L18" s="25">
        <v>-627.15</v>
      </c>
      <c r="M18" s="26">
        <v>718.43</v>
      </c>
      <c r="N18" s="37">
        <v>1345.58</v>
      </c>
      <c r="O18" s="38">
        <v>2.1455473172287332</v>
      </c>
      <c r="P18" s="39">
        <v>-6.2469121537627889E-2</v>
      </c>
      <c r="Q18" s="32">
        <v>6.3367529554549454E-2</v>
      </c>
      <c r="R18" s="25">
        <v>10666.51</v>
      </c>
      <c r="S18" s="29">
        <v>10619.08</v>
      </c>
      <c r="T18" s="37">
        <v>-47.430000000000291</v>
      </c>
      <c r="U18" s="38">
        <v>-4.4466278098459844E-3</v>
      </c>
      <c r="V18" s="39">
        <v>1.0624691215376278</v>
      </c>
      <c r="W18" s="32">
        <v>0.9366324704454505</v>
      </c>
      <c r="X18" s="25">
        <v>350.67</v>
      </c>
      <c r="Y18" s="26">
        <v>528.91999999999996</v>
      </c>
      <c r="Z18" s="37">
        <v>178.24999999999994</v>
      </c>
      <c r="AA18" s="38">
        <v>0.50831265862491781</v>
      </c>
      <c r="AB18" s="35">
        <v>3.4929517419437096E-2</v>
      </c>
      <c r="AC18" s="32">
        <v>4.6652219049861915E-2</v>
      </c>
      <c r="AD18" s="25">
        <v>10315.84</v>
      </c>
      <c r="AE18" s="26">
        <v>10090.16</v>
      </c>
      <c r="AF18" s="37">
        <v>-225.68000000000029</v>
      </c>
      <c r="AG18" s="38">
        <v>-2.1877035704314946E-2</v>
      </c>
      <c r="AH18" s="35">
        <v>1.0275396041181908</v>
      </c>
      <c r="AI18" s="32">
        <v>0.88998025139558856</v>
      </c>
      <c r="AJ18" s="25">
        <v>10999.58</v>
      </c>
      <c r="AK18" s="29">
        <v>7783.78</v>
      </c>
      <c r="AL18" s="37">
        <v>-3215.8</v>
      </c>
      <c r="AM18" s="38">
        <v>-0.29235661725265877</v>
      </c>
      <c r="AN18" s="35">
        <v>0.56265850951184959</v>
      </c>
      <c r="AO18" s="32">
        <v>0.41398108525251753</v>
      </c>
      <c r="AP18" s="25">
        <v>9431.01</v>
      </c>
      <c r="AQ18" s="26">
        <v>6745.08</v>
      </c>
      <c r="AR18" s="37">
        <v>-2685.9300000000003</v>
      </c>
      <c r="AS18" s="38">
        <v>-0.28479770459367559</v>
      </c>
      <c r="AT18" s="35">
        <v>0.93940350779332549</v>
      </c>
      <c r="AU18" s="32">
        <v>0.59493486665061379</v>
      </c>
      <c r="AV18" s="25">
        <v>-147.77000000000001</v>
      </c>
      <c r="AW18" s="29">
        <v>-584.07000000000005</v>
      </c>
      <c r="AX18" s="37">
        <v>-436.30000000000007</v>
      </c>
      <c r="AY18" s="38">
        <v>-2.9525614130066997</v>
      </c>
      <c r="AZ18" s="35">
        <v>-1.5668523307683906E-2</v>
      </c>
      <c r="BA18" s="32">
        <v>-8.659200483908272E-2</v>
      </c>
      <c r="BB18" s="25">
        <v>9283.24</v>
      </c>
      <c r="BC18" s="26">
        <v>6161.01</v>
      </c>
      <c r="BD18" s="37">
        <v>-3122.2299999999996</v>
      </c>
      <c r="BE18" s="38">
        <v>-0.33632977279484316</v>
      </c>
      <c r="BF18" s="35">
        <v>0.87031653277407506</v>
      </c>
      <c r="BG18" s="32">
        <v>0.5801830290382971</v>
      </c>
      <c r="BH18" s="25">
        <v>9283.24</v>
      </c>
      <c r="BI18" s="26">
        <v>6161.01</v>
      </c>
      <c r="BJ18" s="37">
        <v>-3122.2299999999996</v>
      </c>
      <c r="BK18" s="38">
        <v>-0.33632977279484316</v>
      </c>
      <c r="BL18" s="35">
        <v>0.89990151068647828</v>
      </c>
      <c r="BM18" s="32">
        <v>0.61059586765720264</v>
      </c>
      <c r="BN18" s="25">
        <v>1531.33</v>
      </c>
      <c r="BO18" s="26">
        <v>981.74</v>
      </c>
      <c r="BP18" s="37">
        <v>-549.58999999999992</v>
      </c>
      <c r="BQ18" s="38">
        <v>-0.35889716782143621</v>
      </c>
      <c r="BR18" s="35">
        <v>7.8331704971533508E-2</v>
      </c>
      <c r="BS18" s="32">
        <v>5.2213935984291256E-2</v>
      </c>
      <c r="BT18" s="25">
        <v>-934</v>
      </c>
      <c r="BU18" s="29">
        <v>-667.93</v>
      </c>
      <c r="BV18" s="37">
        <v>266.07000000000005</v>
      </c>
      <c r="BW18" s="38">
        <v>0.28487152034261248</v>
      </c>
      <c r="BX18" s="35">
        <v>-9.0540372863479851E-2</v>
      </c>
      <c r="BY18" s="32">
        <v>-6.6196175283642675E-2</v>
      </c>
      <c r="BZ18" s="25">
        <v>0</v>
      </c>
      <c r="CA18" s="26">
        <v>0</v>
      </c>
      <c r="CB18" s="37">
        <v>0</v>
      </c>
      <c r="CC18" s="38">
        <v>0</v>
      </c>
      <c r="CD18" s="35">
        <v>0</v>
      </c>
      <c r="CE18" s="32">
        <v>0</v>
      </c>
      <c r="CF18" s="25">
        <v>1398.91</v>
      </c>
      <c r="CG18" s="29">
        <v>1575.7</v>
      </c>
      <c r="CH18" s="37">
        <v>176.78999999999996</v>
      </c>
      <c r="CI18" s="38">
        <v>0.12637696492268977</v>
      </c>
      <c r="CJ18" s="35">
        <v>0.13560795824673513</v>
      </c>
      <c r="CK18" s="32">
        <v>0.15616204302013051</v>
      </c>
      <c r="CL18" s="25">
        <v>3238.62</v>
      </c>
      <c r="CM18" s="26">
        <v>3754.89</v>
      </c>
      <c r="CN18" s="37">
        <v>516.27</v>
      </c>
      <c r="CO18" s="38">
        <v>0.15941048965300036</v>
      </c>
      <c r="CP18" s="35">
        <v>0.31394631944659862</v>
      </c>
      <c r="CQ18" s="32">
        <v>0.37213384128695681</v>
      </c>
      <c r="CR18" s="25">
        <v>-32.14</v>
      </c>
      <c r="CS18" s="29">
        <v>-3.63</v>
      </c>
      <c r="CT18" s="37">
        <v>28.51</v>
      </c>
      <c r="CU18" s="38">
        <v>0.88705662725575607</v>
      </c>
      <c r="CV18" s="35">
        <v>-3.1155969848310947E-3</v>
      </c>
      <c r="CW18" s="32">
        <v>-3.5975643597326506E-4</v>
      </c>
      <c r="CX18" s="25">
        <v>-2638.79</v>
      </c>
      <c r="CY18" s="29">
        <v>-729.9</v>
      </c>
      <c r="CZ18" s="37">
        <v>1908.8899999999999</v>
      </c>
      <c r="DA18" s="38">
        <v>0.72339595041666815</v>
      </c>
      <c r="DB18" s="35">
        <v>-0.13498130367839259</v>
      </c>
      <c r="DC18" s="32">
        <v>-3.8819801449400233E-2</v>
      </c>
      <c r="DD18" s="35">
        <v>1.2557998185315009</v>
      </c>
      <c r="DE18" s="32">
        <v>1.072336811309236</v>
      </c>
      <c r="DF18" s="42"/>
      <c r="DG18" s="40"/>
    </row>
    <row r="19" spans="1:111" s="36" customFormat="1" ht="19.5" customHeight="1">
      <c r="A19" s="24" t="s">
        <v>63</v>
      </c>
      <c r="B19" s="25">
        <v>12954.34</v>
      </c>
      <c r="C19" s="26">
        <v>13550.21</v>
      </c>
      <c r="D19" s="37">
        <v>595.86999999999898</v>
      </c>
      <c r="E19" s="28">
        <v>4.5997711963712468E-2</v>
      </c>
      <c r="F19" s="25">
        <v>50.68</v>
      </c>
      <c r="G19" s="29">
        <v>13.76</v>
      </c>
      <c r="H19" s="37">
        <v>-36.92</v>
      </c>
      <c r="I19" s="38">
        <v>-0.72849250197316495</v>
      </c>
      <c r="J19" s="39">
        <v>3.9122023970345069E-3</v>
      </c>
      <c r="K19" s="32">
        <v>1.015482416877672E-3</v>
      </c>
      <c r="L19" s="25">
        <v>41.11</v>
      </c>
      <c r="M19" s="26">
        <v>207.58</v>
      </c>
      <c r="N19" s="37">
        <v>166.47000000000003</v>
      </c>
      <c r="O19" s="38">
        <v>4.0493797129652158</v>
      </c>
      <c r="P19" s="39">
        <v>0.81116811365430153</v>
      </c>
      <c r="Q19" s="32">
        <v>15.08575581395349</v>
      </c>
      <c r="R19" s="25">
        <v>9.57</v>
      </c>
      <c r="S19" s="29">
        <v>-193.82</v>
      </c>
      <c r="T19" s="37">
        <v>-203.39</v>
      </c>
      <c r="U19" s="38">
        <v>-21.25287356321839</v>
      </c>
      <c r="V19" s="39">
        <v>0.1888318863456985</v>
      </c>
      <c r="W19" s="32">
        <v>-14.085755813953488</v>
      </c>
      <c r="X19" s="25">
        <v>0</v>
      </c>
      <c r="Y19" s="26">
        <v>0</v>
      </c>
      <c r="Z19" s="37">
        <v>0</v>
      </c>
      <c r="AA19" s="38">
        <v>0</v>
      </c>
      <c r="AB19" s="35">
        <v>0</v>
      </c>
      <c r="AC19" s="32">
        <v>0</v>
      </c>
      <c r="AD19" s="25">
        <v>9.57</v>
      </c>
      <c r="AE19" s="26">
        <v>-193.82</v>
      </c>
      <c r="AF19" s="37">
        <v>-203.39</v>
      </c>
      <c r="AG19" s="38">
        <v>-21.25287356321839</v>
      </c>
      <c r="AH19" s="35">
        <v>0.1888318863456985</v>
      </c>
      <c r="AI19" s="32">
        <v>-14.085755813953488</v>
      </c>
      <c r="AJ19" s="25">
        <v>628.32000000000005</v>
      </c>
      <c r="AK19" s="29">
        <v>261.95</v>
      </c>
      <c r="AL19" s="37">
        <v>-366.37000000000006</v>
      </c>
      <c r="AM19" s="38">
        <v>-0.58309460147695447</v>
      </c>
      <c r="AN19" s="35">
        <v>4.8502663972074228E-2</v>
      </c>
      <c r="AO19" s="32">
        <v>1.9331803713743181E-2</v>
      </c>
      <c r="AP19" s="25">
        <v>2.38</v>
      </c>
      <c r="AQ19" s="26">
        <v>8.33</v>
      </c>
      <c r="AR19" s="37">
        <v>5.95</v>
      </c>
      <c r="AS19" s="38">
        <v>2.5</v>
      </c>
      <c r="AT19" s="35">
        <v>4.6961325966850827E-2</v>
      </c>
      <c r="AU19" s="32">
        <v>0.60537790697674421</v>
      </c>
      <c r="AV19" s="25">
        <v>36.35</v>
      </c>
      <c r="AW19" s="29">
        <v>-15.43</v>
      </c>
      <c r="AX19" s="37">
        <v>-51.78</v>
      </c>
      <c r="AY19" s="38">
        <v>-1.424484181568088</v>
      </c>
      <c r="AZ19" s="35">
        <v>15.27310924369748</v>
      </c>
      <c r="BA19" s="32">
        <v>-1.8523409363745498</v>
      </c>
      <c r="BB19" s="25">
        <v>38.729999999999997</v>
      </c>
      <c r="BC19" s="26">
        <v>-7.1</v>
      </c>
      <c r="BD19" s="37">
        <v>-45.83</v>
      </c>
      <c r="BE19" s="38">
        <v>-1.1833204234443584</v>
      </c>
      <c r="BF19" s="35">
        <v>4.0470219435736672</v>
      </c>
      <c r="BG19" s="32" t="s">
        <v>64</v>
      </c>
      <c r="BH19" s="25">
        <v>38.729999999999997</v>
      </c>
      <c r="BI19" s="26">
        <v>-7.1</v>
      </c>
      <c r="BJ19" s="37">
        <v>-45.83</v>
      </c>
      <c r="BK19" s="38">
        <v>-1.1833204234443584</v>
      </c>
      <c r="BL19" s="35">
        <v>4.0470219435736672</v>
      </c>
      <c r="BM19" s="32" t="s">
        <v>64</v>
      </c>
      <c r="BN19" s="25">
        <v>145.69999999999999</v>
      </c>
      <c r="BO19" s="26">
        <v>122.4</v>
      </c>
      <c r="BP19" s="37">
        <v>-23.299999999999983</v>
      </c>
      <c r="BQ19" s="38">
        <v>-0.15991763898421404</v>
      </c>
      <c r="BR19" s="35">
        <v>1.1247195920440562E-2</v>
      </c>
      <c r="BS19" s="32">
        <v>9.0330703361792934E-3</v>
      </c>
      <c r="BT19" s="25">
        <v>-1404.27</v>
      </c>
      <c r="BU19" s="29">
        <v>-1401.43</v>
      </c>
      <c r="BV19" s="37">
        <v>2.8399999999999181</v>
      </c>
      <c r="BW19" s="38">
        <v>2.022403099119057E-3</v>
      </c>
      <c r="BX19" s="35">
        <v>-146.73667711598745</v>
      </c>
      <c r="BY19" s="32" t="s">
        <v>64</v>
      </c>
      <c r="BZ19" s="25">
        <v>-1.63</v>
      </c>
      <c r="CA19" s="26">
        <v>0</v>
      </c>
      <c r="CB19" s="37">
        <v>1.63</v>
      </c>
      <c r="CC19" s="38">
        <v>1</v>
      </c>
      <c r="CD19" s="35">
        <v>-0.17032392894461859</v>
      </c>
      <c r="CE19" s="32" t="s">
        <v>64</v>
      </c>
      <c r="CF19" s="25">
        <v>111.2</v>
      </c>
      <c r="CG19" s="29">
        <v>7.63</v>
      </c>
      <c r="CH19" s="37">
        <v>-103.57000000000001</v>
      </c>
      <c r="CI19" s="38">
        <v>-0.93138489208633102</v>
      </c>
      <c r="CJ19" s="35">
        <v>11.619644723093</v>
      </c>
      <c r="CK19" s="32" t="s">
        <v>64</v>
      </c>
      <c r="CL19" s="25">
        <v>624.57000000000005</v>
      </c>
      <c r="CM19" s="26">
        <v>606.79999999999995</v>
      </c>
      <c r="CN19" s="37">
        <v>-17.770000000000095</v>
      </c>
      <c r="CO19" s="38">
        <v>-2.8451574683382316E-2</v>
      </c>
      <c r="CP19" s="35">
        <v>65.263322884012538</v>
      </c>
      <c r="CQ19" s="32" t="s">
        <v>64</v>
      </c>
      <c r="CR19" s="25">
        <v>-0.2</v>
      </c>
      <c r="CS19" s="29">
        <v>-0.23</v>
      </c>
      <c r="CT19" s="37">
        <v>-0.03</v>
      </c>
      <c r="CU19" s="38">
        <v>-0.15</v>
      </c>
      <c r="CV19" s="35">
        <v>-2.0898641588296761E-2</v>
      </c>
      <c r="CW19" s="32" t="s">
        <v>64</v>
      </c>
      <c r="CX19" s="25">
        <v>641.15</v>
      </c>
      <c r="CY19" s="29">
        <v>600.52</v>
      </c>
      <c r="CZ19" s="37">
        <v>-40.629999999999995</v>
      </c>
      <c r="DA19" s="38">
        <v>-6.3370506121812359E-2</v>
      </c>
      <c r="DB19" s="35">
        <v>4.9493065644409515E-2</v>
      </c>
      <c r="DC19" s="32">
        <v>4.4318132338908404E-2</v>
      </c>
      <c r="DD19" s="35">
        <v>-65.996865203761757</v>
      </c>
      <c r="DE19" s="32">
        <v>4.0983386647404814</v>
      </c>
      <c r="DF19" s="42"/>
      <c r="DG19" s="40"/>
    </row>
    <row r="20" spans="1:111" s="36" customFormat="1" ht="19.5" customHeight="1">
      <c r="A20" s="24" t="s">
        <v>65</v>
      </c>
      <c r="B20" s="25">
        <v>10527.8</v>
      </c>
      <c r="C20" s="26">
        <v>10982.89</v>
      </c>
      <c r="D20" s="37">
        <v>455.09000000000015</v>
      </c>
      <c r="E20" s="28">
        <v>4.3227454928855047E-2</v>
      </c>
      <c r="F20" s="25">
        <v>1652.18</v>
      </c>
      <c r="G20" s="29">
        <v>1667.21</v>
      </c>
      <c r="H20" s="37">
        <v>15.029999999999973</v>
      </c>
      <c r="I20" s="38">
        <v>9.0970717476303864E-3</v>
      </c>
      <c r="J20" s="39">
        <v>0.15693497216892419</v>
      </c>
      <c r="K20" s="32">
        <v>0.15180066448812654</v>
      </c>
      <c r="L20" s="25">
        <v>-269.37</v>
      </c>
      <c r="M20" s="26">
        <v>107.39</v>
      </c>
      <c r="N20" s="37">
        <v>376.76</v>
      </c>
      <c r="O20" s="38">
        <v>1.3986709730111</v>
      </c>
      <c r="P20" s="39">
        <v>-0.16303913617160357</v>
      </c>
      <c r="Q20" s="32">
        <v>6.441300136155613E-2</v>
      </c>
      <c r="R20" s="25">
        <v>1921.56</v>
      </c>
      <c r="S20" s="29">
        <v>1559.82</v>
      </c>
      <c r="T20" s="37">
        <v>-361.74</v>
      </c>
      <c r="U20" s="38">
        <v>-0.18825329419846376</v>
      </c>
      <c r="V20" s="39">
        <v>1.1630451887808833</v>
      </c>
      <c r="W20" s="32">
        <v>0.93558699863844386</v>
      </c>
      <c r="X20" s="25">
        <v>412.18</v>
      </c>
      <c r="Y20" s="26">
        <v>453.55</v>
      </c>
      <c r="Z20" s="37">
        <v>41.370000000000005</v>
      </c>
      <c r="AA20" s="38">
        <v>0.1003687709253239</v>
      </c>
      <c r="AB20" s="35">
        <v>0.24947644929729207</v>
      </c>
      <c r="AC20" s="32">
        <v>0.27204131453146274</v>
      </c>
      <c r="AD20" s="25">
        <v>1509.38</v>
      </c>
      <c r="AE20" s="26">
        <v>1106.27</v>
      </c>
      <c r="AF20" s="37">
        <v>-403.11000000000013</v>
      </c>
      <c r="AG20" s="38">
        <v>-0.26706992274973834</v>
      </c>
      <c r="AH20" s="35">
        <v>0.91356873948359141</v>
      </c>
      <c r="AI20" s="32">
        <v>0.66354568410698112</v>
      </c>
      <c r="AJ20" s="25">
        <v>2751.15</v>
      </c>
      <c r="AK20" s="29">
        <v>1798.97</v>
      </c>
      <c r="AL20" s="37">
        <v>-952.18000000000006</v>
      </c>
      <c r="AM20" s="38">
        <v>-0.34610253893826221</v>
      </c>
      <c r="AN20" s="35">
        <v>0.26132240354110076</v>
      </c>
      <c r="AO20" s="32">
        <v>0.16379750684929015</v>
      </c>
      <c r="AP20" s="25">
        <v>510.01</v>
      </c>
      <c r="AQ20" s="26">
        <v>280.91000000000003</v>
      </c>
      <c r="AR20" s="37">
        <v>-229.09999999999997</v>
      </c>
      <c r="AS20" s="38">
        <v>-0.44920687829650391</v>
      </c>
      <c r="AT20" s="35">
        <v>0.30868912588216779</v>
      </c>
      <c r="AU20" s="32">
        <v>0.16849107191055718</v>
      </c>
      <c r="AV20" s="25">
        <v>161.91999999999999</v>
      </c>
      <c r="AW20" s="29">
        <v>198.11</v>
      </c>
      <c r="AX20" s="37">
        <v>36.190000000000026</v>
      </c>
      <c r="AY20" s="38">
        <v>0.22350543478260887</v>
      </c>
      <c r="AZ20" s="35">
        <v>0.31748397090253133</v>
      </c>
      <c r="BA20" s="32">
        <v>0.70524367235057495</v>
      </c>
      <c r="BB20" s="25">
        <v>671.93</v>
      </c>
      <c r="BC20" s="26">
        <v>479.02</v>
      </c>
      <c r="BD20" s="37">
        <v>-192.90999999999997</v>
      </c>
      <c r="BE20" s="38">
        <v>-0.28709835845995862</v>
      </c>
      <c r="BF20" s="35">
        <v>0.3496794271321218</v>
      </c>
      <c r="BG20" s="32">
        <v>0.30709953712607863</v>
      </c>
      <c r="BH20" s="25">
        <v>671.93</v>
      </c>
      <c r="BI20" s="26">
        <v>479.02</v>
      </c>
      <c r="BJ20" s="37">
        <v>-192.90999999999997</v>
      </c>
      <c r="BK20" s="38">
        <v>-0.28709835845995862</v>
      </c>
      <c r="BL20" s="35">
        <v>0.44516953981104818</v>
      </c>
      <c r="BM20" s="32">
        <v>0.43300460104676075</v>
      </c>
      <c r="BN20" s="25">
        <v>1447.44</v>
      </c>
      <c r="BO20" s="26">
        <v>1529.18</v>
      </c>
      <c r="BP20" s="37">
        <v>81.740000000000009</v>
      </c>
      <c r="BQ20" s="38">
        <v>5.6472116288067212E-2</v>
      </c>
      <c r="BR20" s="35">
        <v>0.1374874142745873</v>
      </c>
      <c r="BS20" s="32">
        <v>0.13923293413664348</v>
      </c>
      <c r="BT20" s="25">
        <v>-468.45</v>
      </c>
      <c r="BU20" s="29">
        <v>-1300.23</v>
      </c>
      <c r="BV20" s="37">
        <v>-831.78</v>
      </c>
      <c r="BW20" s="38">
        <v>-1.7756003842459174</v>
      </c>
      <c r="BX20" s="35">
        <v>-0.31035922034212721</v>
      </c>
      <c r="BY20" s="32">
        <v>-1.1753279036763178</v>
      </c>
      <c r="BZ20" s="25">
        <v>-0.01</v>
      </c>
      <c r="CA20" s="26">
        <v>-0.23</v>
      </c>
      <c r="CB20" s="37">
        <v>-0.22</v>
      </c>
      <c r="CC20" s="38">
        <v>-22</v>
      </c>
      <c r="CD20" s="35">
        <v>-6.6252368522174664E-6</v>
      </c>
      <c r="CE20" s="32">
        <v>-2.0790584577002E-4</v>
      </c>
      <c r="CF20" s="25">
        <v>464.62</v>
      </c>
      <c r="CG20" s="29">
        <v>749.52</v>
      </c>
      <c r="CH20" s="37">
        <v>284.89999999999998</v>
      </c>
      <c r="CI20" s="38">
        <v>0.61318927295424208</v>
      </c>
      <c r="CJ20" s="35">
        <v>0.30782175462772793</v>
      </c>
      <c r="CK20" s="32">
        <v>0.67751995444150159</v>
      </c>
      <c r="CL20" s="25">
        <v>437.36</v>
      </c>
      <c r="CM20" s="26">
        <v>722.5</v>
      </c>
      <c r="CN20" s="37">
        <v>285.14</v>
      </c>
      <c r="CO20" s="38">
        <v>0.65195719773184557</v>
      </c>
      <c r="CP20" s="35">
        <v>0.28976135896858313</v>
      </c>
      <c r="CQ20" s="32">
        <v>0.65309553725582359</v>
      </c>
      <c r="CR20" s="25">
        <v>24.03</v>
      </c>
      <c r="CS20" s="29">
        <v>28.47</v>
      </c>
      <c r="CT20" s="37">
        <v>4.4399999999999977</v>
      </c>
      <c r="CU20" s="38">
        <v>0.18476903870162287</v>
      </c>
      <c r="CV20" s="35">
        <v>1.5920444155878573E-2</v>
      </c>
      <c r="CW20" s="32">
        <v>2.5735127952488994E-2</v>
      </c>
      <c r="CX20" s="25">
        <v>379.91</v>
      </c>
      <c r="CY20" s="29">
        <v>427.21</v>
      </c>
      <c r="CZ20" s="37">
        <v>47.299999999999955</v>
      </c>
      <c r="DA20" s="38">
        <v>0.12450317180384815</v>
      </c>
      <c r="DB20" s="35">
        <v>3.6086361822982964E-2</v>
      </c>
      <c r="DC20" s="32">
        <v>3.8897776450460671E-2</v>
      </c>
      <c r="DD20" s="35">
        <v>0.74830062674740616</v>
      </c>
      <c r="DE20" s="32">
        <v>0.61381941117448724</v>
      </c>
      <c r="DF20" s="43"/>
    </row>
    <row r="21" spans="1:111" s="36" customFormat="1" ht="19.5" customHeight="1">
      <c r="A21" s="24" t="s">
        <v>66</v>
      </c>
      <c r="B21" s="25">
        <v>9988.09</v>
      </c>
      <c r="C21" s="26">
        <v>10447.719999999999</v>
      </c>
      <c r="D21" s="37">
        <v>459.6299999999992</v>
      </c>
      <c r="E21" s="28">
        <v>4.6017807208385109E-2</v>
      </c>
      <c r="F21" s="25">
        <v>255.37</v>
      </c>
      <c r="G21" s="29">
        <v>350.27</v>
      </c>
      <c r="H21" s="37">
        <v>94.899999999999977</v>
      </c>
      <c r="I21" s="38">
        <v>0.37161765281748044</v>
      </c>
      <c r="J21" s="39">
        <v>2.5567450833943225E-2</v>
      </c>
      <c r="K21" s="32">
        <v>3.3525975045273035E-2</v>
      </c>
      <c r="L21" s="25">
        <v>-122.14</v>
      </c>
      <c r="M21" s="26">
        <v>-32.17</v>
      </c>
      <c r="N21" s="37">
        <v>89.97</v>
      </c>
      <c r="O21" s="38">
        <v>0.73661372195840835</v>
      </c>
      <c r="P21" s="39">
        <v>-0.47828640795708188</v>
      </c>
      <c r="Q21" s="32">
        <v>-9.184343506437892E-2</v>
      </c>
      <c r="R21" s="25">
        <v>377.51</v>
      </c>
      <c r="S21" s="29">
        <v>382.44</v>
      </c>
      <c r="T21" s="37">
        <v>4.9300000000000068</v>
      </c>
      <c r="U21" s="38">
        <v>1.3059256708431582E-2</v>
      </c>
      <c r="V21" s="39">
        <v>1.4782864079570819</v>
      </c>
      <c r="W21" s="32">
        <v>1.0918434350643789</v>
      </c>
      <c r="X21" s="25">
        <v>0</v>
      </c>
      <c r="Y21" s="26">
        <v>0</v>
      </c>
      <c r="Z21" s="37">
        <v>0</v>
      </c>
      <c r="AA21" s="38">
        <v>0</v>
      </c>
      <c r="AB21" s="35">
        <v>0</v>
      </c>
      <c r="AC21" s="32">
        <v>0</v>
      </c>
      <c r="AD21" s="25">
        <v>377.51</v>
      </c>
      <c r="AE21" s="26">
        <v>382.44</v>
      </c>
      <c r="AF21" s="37">
        <v>4.9300000000000068</v>
      </c>
      <c r="AG21" s="38">
        <v>1.3059256708431582E-2</v>
      </c>
      <c r="AH21" s="35">
        <v>1.4782864079570819</v>
      </c>
      <c r="AI21" s="32">
        <v>1.0918434350643789</v>
      </c>
      <c r="AJ21" s="25">
        <v>1868.15</v>
      </c>
      <c r="AK21" s="29">
        <v>2463.4299999999998</v>
      </c>
      <c r="AL21" s="37">
        <v>595.27999999999975</v>
      </c>
      <c r="AM21" s="38">
        <v>0.31864678960468895</v>
      </c>
      <c r="AN21" s="35">
        <v>0.18703776197451166</v>
      </c>
      <c r="AO21" s="32">
        <v>0.23578637252912596</v>
      </c>
      <c r="AP21" s="25">
        <v>61.01</v>
      </c>
      <c r="AQ21" s="26">
        <v>42.21</v>
      </c>
      <c r="AR21" s="37">
        <v>-18.799999999999997</v>
      </c>
      <c r="AS21" s="38">
        <v>-0.30814620554007538</v>
      </c>
      <c r="AT21" s="35">
        <v>0.23890825077338762</v>
      </c>
      <c r="AU21" s="32">
        <v>0.12050703742826963</v>
      </c>
      <c r="AV21" s="25">
        <v>101.54</v>
      </c>
      <c r="AW21" s="29">
        <v>246.25</v>
      </c>
      <c r="AX21" s="37">
        <v>144.70999999999998</v>
      </c>
      <c r="AY21" s="38">
        <v>1.4251526492022846</v>
      </c>
      <c r="AZ21" s="35">
        <v>1.664317325028684</v>
      </c>
      <c r="BA21" s="32">
        <v>5.8339256100450125</v>
      </c>
      <c r="BB21" s="25">
        <v>162.55000000000001</v>
      </c>
      <c r="BC21" s="26">
        <v>288.45999999999998</v>
      </c>
      <c r="BD21" s="37">
        <v>125.90999999999997</v>
      </c>
      <c r="BE21" s="38">
        <v>0.77459243309750825</v>
      </c>
      <c r="BF21" s="35">
        <v>0.43058462027495964</v>
      </c>
      <c r="BG21" s="32">
        <v>0.7542621064742181</v>
      </c>
      <c r="BH21" s="25">
        <v>162.55000000000001</v>
      </c>
      <c r="BI21" s="26">
        <v>288.45999999999998</v>
      </c>
      <c r="BJ21" s="37">
        <v>125.90999999999997</v>
      </c>
      <c r="BK21" s="38">
        <v>0.77459243309750825</v>
      </c>
      <c r="BL21" s="35">
        <v>0.43058462027495964</v>
      </c>
      <c r="BM21" s="32">
        <v>0.7542621064742181</v>
      </c>
      <c r="BN21" s="25">
        <v>497.71</v>
      </c>
      <c r="BO21" s="26">
        <v>467.99</v>
      </c>
      <c r="BP21" s="37">
        <v>-29.71999999999997</v>
      </c>
      <c r="BQ21" s="38">
        <v>-5.9713487774004884E-2</v>
      </c>
      <c r="BR21" s="35">
        <v>4.9830347944401783E-2</v>
      </c>
      <c r="BS21" s="32">
        <v>4.4793505185820454E-2</v>
      </c>
      <c r="BT21" s="25">
        <v>-1802.32</v>
      </c>
      <c r="BU21" s="29">
        <v>-1777.66</v>
      </c>
      <c r="BV21" s="37">
        <v>24.659999999999854</v>
      </c>
      <c r="BW21" s="38">
        <v>1.3682364951839771E-2</v>
      </c>
      <c r="BX21" s="35">
        <v>-4.7742311461948024</v>
      </c>
      <c r="BY21" s="32">
        <v>-4.6482062545758813</v>
      </c>
      <c r="BZ21" s="25">
        <v>0</v>
      </c>
      <c r="CA21" s="26">
        <v>0</v>
      </c>
      <c r="CB21" s="37">
        <v>0</v>
      </c>
      <c r="CC21" s="38">
        <v>0</v>
      </c>
      <c r="CD21" s="35">
        <v>0</v>
      </c>
      <c r="CE21" s="32">
        <v>0</v>
      </c>
      <c r="CF21" s="25">
        <v>300.39999999999998</v>
      </c>
      <c r="CG21" s="29">
        <v>321.02999999999997</v>
      </c>
      <c r="CH21" s="37">
        <v>20.629999999999995</v>
      </c>
      <c r="CI21" s="38">
        <v>6.8675099866844197E-2</v>
      </c>
      <c r="CJ21" s="35">
        <v>0.79574051018516057</v>
      </c>
      <c r="CK21" s="32">
        <v>0.83942579228114211</v>
      </c>
      <c r="CL21" s="25">
        <v>1342.01</v>
      </c>
      <c r="CM21" s="26">
        <v>1463.98</v>
      </c>
      <c r="CN21" s="37">
        <v>121.97000000000003</v>
      </c>
      <c r="CO21" s="38">
        <v>9.0886058971244646E-2</v>
      </c>
      <c r="CP21" s="35">
        <v>3.5548992079680009</v>
      </c>
      <c r="CQ21" s="32">
        <v>3.8279991632674406</v>
      </c>
      <c r="CR21" s="25">
        <v>17.48</v>
      </c>
      <c r="CS21" s="29">
        <v>24.56</v>
      </c>
      <c r="CT21" s="37">
        <v>7.0799999999999983</v>
      </c>
      <c r="CU21" s="38">
        <v>0.40503432494279168</v>
      </c>
      <c r="CV21" s="35">
        <v>4.6303409181213742E-2</v>
      </c>
      <c r="CW21" s="32">
        <v>6.4219223930551197E-2</v>
      </c>
      <c r="CX21" s="25">
        <v>357.39</v>
      </c>
      <c r="CY21" s="29">
        <v>62.08</v>
      </c>
      <c r="CZ21" s="37">
        <v>-295.31</v>
      </c>
      <c r="DA21" s="38">
        <v>-0.82629620302750495</v>
      </c>
      <c r="DB21" s="35">
        <v>3.5781615904542305E-2</v>
      </c>
      <c r="DC21" s="32">
        <v>5.9419662854670683E-3</v>
      </c>
      <c r="DD21" s="35">
        <v>5.3296601414532067E-2</v>
      </c>
      <c r="DE21" s="32">
        <v>0.83767388348499117</v>
      </c>
      <c r="DF21" s="42"/>
      <c r="DG21" s="40"/>
    </row>
    <row r="22" spans="1:111" s="36" customFormat="1" ht="19.5" customHeight="1">
      <c r="A22" s="24" t="s">
        <v>67</v>
      </c>
      <c r="B22" s="25">
        <v>7223.32</v>
      </c>
      <c r="C22" s="26">
        <v>8265.83</v>
      </c>
      <c r="D22" s="37">
        <v>1042.5100000000002</v>
      </c>
      <c r="E22" s="28">
        <v>0.14432560097019104</v>
      </c>
      <c r="F22" s="25">
        <v>217.65</v>
      </c>
      <c r="G22" s="29">
        <v>158.55000000000001</v>
      </c>
      <c r="H22" s="37">
        <v>-59.099999999999994</v>
      </c>
      <c r="I22" s="38">
        <v>-0.27153687112336317</v>
      </c>
      <c r="J22" s="39">
        <v>3.0131573846929115E-2</v>
      </c>
      <c r="K22" s="32">
        <v>1.9181376824831869E-2</v>
      </c>
      <c r="L22" s="25">
        <v>346.14</v>
      </c>
      <c r="M22" s="26">
        <v>-168.3</v>
      </c>
      <c r="N22" s="37">
        <v>-514.44000000000005</v>
      </c>
      <c r="O22" s="38">
        <v>-1.4862194487779514</v>
      </c>
      <c r="P22" s="39">
        <v>1.5903514817367332</v>
      </c>
      <c r="Q22" s="32">
        <v>-1.0614947965941344</v>
      </c>
      <c r="R22" s="25">
        <v>-128.49</v>
      </c>
      <c r="S22" s="29">
        <v>326.85000000000002</v>
      </c>
      <c r="T22" s="37">
        <v>455.34000000000003</v>
      </c>
      <c r="U22" s="38">
        <v>3.5437777258930656</v>
      </c>
      <c r="V22" s="39">
        <v>-0.59035148173673335</v>
      </c>
      <c r="W22" s="32">
        <v>2.0614947965941344</v>
      </c>
      <c r="X22" s="25">
        <v>0</v>
      </c>
      <c r="Y22" s="26">
        <v>0</v>
      </c>
      <c r="Z22" s="37">
        <v>0</v>
      </c>
      <c r="AA22" s="38">
        <v>0</v>
      </c>
      <c r="AB22" s="35">
        <v>0</v>
      </c>
      <c r="AC22" s="32">
        <v>0</v>
      </c>
      <c r="AD22" s="25">
        <v>-128.49</v>
      </c>
      <c r="AE22" s="26">
        <v>326.85000000000002</v>
      </c>
      <c r="AF22" s="37">
        <v>455.34000000000003</v>
      </c>
      <c r="AG22" s="38">
        <v>3.5437777258930656</v>
      </c>
      <c r="AH22" s="35">
        <v>-0.59035148173673335</v>
      </c>
      <c r="AI22" s="32">
        <v>2.0614947965941344</v>
      </c>
      <c r="AJ22" s="25">
        <v>10398.99</v>
      </c>
      <c r="AK22" s="29">
        <v>7895.67</v>
      </c>
      <c r="AL22" s="37">
        <v>-2503.3199999999997</v>
      </c>
      <c r="AM22" s="38">
        <v>-0.240727224470838</v>
      </c>
      <c r="AN22" s="35">
        <v>1.4396413283642424</v>
      </c>
      <c r="AO22" s="32">
        <v>0.95521804827827339</v>
      </c>
      <c r="AP22" s="25">
        <v>326.72000000000003</v>
      </c>
      <c r="AQ22" s="26">
        <v>521.17999999999995</v>
      </c>
      <c r="AR22" s="37">
        <v>194.45999999999992</v>
      </c>
      <c r="AS22" s="38">
        <v>0.59518854064642479</v>
      </c>
      <c r="AT22" s="35">
        <v>1.5011256604640479</v>
      </c>
      <c r="AU22" s="32">
        <v>3.2871649321980443</v>
      </c>
      <c r="AV22" s="25">
        <v>-53.65</v>
      </c>
      <c r="AW22" s="29">
        <v>6.97</v>
      </c>
      <c r="AX22" s="37">
        <v>60.62</v>
      </c>
      <c r="AY22" s="38">
        <v>1.1299161230195713</v>
      </c>
      <c r="AZ22" s="35">
        <v>-0.1642078844270323</v>
      </c>
      <c r="BA22" s="32">
        <v>1.3373498599332284E-2</v>
      </c>
      <c r="BB22" s="25">
        <v>273.07</v>
      </c>
      <c r="BC22" s="26">
        <v>528.15</v>
      </c>
      <c r="BD22" s="37">
        <v>255.07999999999998</v>
      </c>
      <c r="BE22" s="38">
        <v>0.9341194565496026</v>
      </c>
      <c r="BF22" s="35" t="s">
        <v>64</v>
      </c>
      <c r="BG22" s="32">
        <v>1.6158788435061953</v>
      </c>
      <c r="BH22" s="25">
        <v>273.07</v>
      </c>
      <c r="BI22" s="26">
        <v>528.15</v>
      </c>
      <c r="BJ22" s="37">
        <v>255.07999999999998</v>
      </c>
      <c r="BK22" s="38">
        <v>0.9341194565496026</v>
      </c>
      <c r="BL22" s="35" t="s">
        <v>64</v>
      </c>
      <c r="BM22" s="32">
        <v>1.6158788435061953</v>
      </c>
      <c r="BN22" s="25">
        <v>581.1</v>
      </c>
      <c r="BO22" s="26">
        <v>585.79</v>
      </c>
      <c r="BP22" s="37">
        <v>4.6899999999999409</v>
      </c>
      <c r="BQ22" s="38">
        <v>8.0709000172086397E-3</v>
      </c>
      <c r="BR22" s="35">
        <v>8.0447771938665327E-2</v>
      </c>
      <c r="BS22" s="32">
        <v>7.0868866163470573E-2</v>
      </c>
      <c r="BT22" s="25">
        <v>-1847.17</v>
      </c>
      <c r="BU22" s="29">
        <v>-1697.71</v>
      </c>
      <c r="BV22" s="37">
        <v>149.46000000000004</v>
      </c>
      <c r="BW22" s="38">
        <v>8.0912964155979164E-2</v>
      </c>
      <c r="BX22" s="35" t="s">
        <v>64</v>
      </c>
      <c r="BY22" s="32">
        <v>-5.1941563408291263</v>
      </c>
      <c r="BZ22" s="25">
        <v>0</v>
      </c>
      <c r="CA22" s="26">
        <v>0</v>
      </c>
      <c r="CB22" s="37">
        <v>0</v>
      </c>
      <c r="CC22" s="38">
        <v>0</v>
      </c>
      <c r="CD22" s="35" t="s">
        <v>64</v>
      </c>
      <c r="CE22" s="32">
        <v>0</v>
      </c>
      <c r="CF22" s="25">
        <v>293.89</v>
      </c>
      <c r="CG22" s="29">
        <v>344.62</v>
      </c>
      <c r="CH22" s="37">
        <v>50.730000000000018</v>
      </c>
      <c r="CI22" s="38">
        <v>0.17261560447786595</v>
      </c>
      <c r="CJ22" s="35" t="s">
        <v>64</v>
      </c>
      <c r="CK22" s="32">
        <v>1.0543674468410584</v>
      </c>
      <c r="CL22" s="25">
        <v>663.65</v>
      </c>
      <c r="CM22" s="26">
        <v>565.66999999999996</v>
      </c>
      <c r="CN22" s="37">
        <v>-97.980000000000018</v>
      </c>
      <c r="CO22" s="38">
        <v>-0.14763806223159801</v>
      </c>
      <c r="CP22" s="35" t="s">
        <v>64</v>
      </c>
      <c r="CQ22" s="32">
        <v>1.7306715618785373</v>
      </c>
      <c r="CR22" s="25">
        <v>-25.58</v>
      </c>
      <c r="CS22" s="29">
        <v>34.93</v>
      </c>
      <c r="CT22" s="37">
        <v>60.51</v>
      </c>
      <c r="CU22" s="38">
        <v>2.365519937451134</v>
      </c>
      <c r="CV22" s="35" t="s">
        <v>64</v>
      </c>
      <c r="CW22" s="32">
        <v>0.10686859415634083</v>
      </c>
      <c r="CX22" s="25">
        <v>513.64</v>
      </c>
      <c r="CY22" s="29">
        <v>551.17999999999995</v>
      </c>
      <c r="CZ22" s="37">
        <v>37.539999999999964</v>
      </c>
      <c r="DA22" s="38">
        <v>7.3086208239233633E-2</v>
      </c>
      <c r="DB22" s="35">
        <v>7.1108576111815619E-2</v>
      </c>
      <c r="DC22" s="32">
        <v>6.6681748838289673E-2</v>
      </c>
      <c r="DD22" s="35">
        <v>4.9975095338158608</v>
      </c>
      <c r="DE22" s="32">
        <v>-0.68633929937280092</v>
      </c>
      <c r="DF22" s="42"/>
      <c r="DG22" s="40"/>
    </row>
    <row r="23" spans="1:111" s="36" customFormat="1" ht="19.5" customHeight="1">
      <c r="A23" s="24" t="s">
        <v>68</v>
      </c>
      <c r="B23" s="25">
        <v>4131.46</v>
      </c>
      <c r="C23" s="26">
        <v>6755.69</v>
      </c>
      <c r="D23" s="37">
        <v>2624.2299999999996</v>
      </c>
      <c r="E23" s="28">
        <v>0.63518223581978273</v>
      </c>
      <c r="F23" s="25">
        <v>2688.21</v>
      </c>
      <c r="G23" s="29">
        <v>3189.3</v>
      </c>
      <c r="H23" s="37">
        <v>501.09000000000015</v>
      </c>
      <c r="I23" s="38">
        <v>0.18640284799178641</v>
      </c>
      <c r="J23" s="39">
        <v>0.6506682867557716</v>
      </c>
      <c r="K23" s="32">
        <v>0.47209093371661526</v>
      </c>
      <c r="L23" s="25">
        <v>25.43</v>
      </c>
      <c r="M23" s="26">
        <v>204.91</v>
      </c>
      <c r="N23" s="37">
        <v>179.48</v>
      </c>
      <c r="O23" s="38">
        <v>7.0578057412504913</v>
      </c>
      <c r="P23" s="39">
        <v>9.4598264272508469E-3</v>
      </c>
      <c r="Q23" s="32">
        <v>6.4249208290220419E-2</v>
      </c>
      <c r="R23" s="25">
        <v>2662.77</v>
      </c>
      <c r="S23" s="29">
        <v>2984.39</v>
      </c>
      <c r="T23" s="37">
        <v>321.61999999999989</v>
      </c>
      <c r="U23" s="38">
        <v>0.12078399561359032</v>
      </c>
      <c r="V23" s="39">
        <v>0.99053645362527476</v>
      </c>
      <c r="W23" s="32">
        <v>0.93575079170977948</v>
      </c>
      <c r="X23" s="25">
        <v>258.77999999999997</v>
      </c>
      <c r="Y23" s="26">
        <v>348.99</v>
      </c>
      <c r="Z23" s="37">
        <v>90.210000000000036</v>
      </c>
      <c r="AA23" s="38">
        <v>0.3485972640853236</v>
      </c>
      <c r="AB23" s="35">
        <v>9.6264800741013526E-2</v>
      </c>
      <c r="AC23" s="32">
        <v>0.10942526573229235</v>
      </c>
      <c r="AD23" s="25">
        <v>2403.9899999999998</v>
      </c>
      <c r="AE23" s="26">
        <v>2635.41</v>
      </c>
      <c r="AF23" s="37">
        <v>231.42000000000007</v>
      </c>
      <c r="AG23" s="38">
        <v>9.6264959504823264E-2</v>
      </c>
      <c r="AH23" s="35">
        <v>0.89427165288426114</v>
      </c>
      <c r="AI23" s="32">
        <v>0.82632866146176265</v>
      </c>
      <c r="AJ23" s="25">
        <v>2445.66</v>
      </c>
      <c r="AK23" s="29">
        <v>1957.78</v>
      </c>
      <c r="AL23" s="37">
        <v>-487.87999999999988</v>
      </c>
      <c r="AM23" s="38">
        <v>-0.19948807274927827</v>
      </c>
      <c r="AN23" s="35">
        <v>0.59196022713520158</v>
      </c>
      <c r="AO23" s="32">
        <v>0.28979719318085939</v>
      </c>
      <c r="AP23" s="25">
        <v>1412.07</v>
      </c>
      <c r="AQ23" s="26">
        <v>1937.65</v>
      </c>
      <c r="AR23" s="37">
        <v>525.58000000000015</v>
      </c>
      <c r="AS23" s="38">
        <v>0.3722053439277091</v>
      </c>
      <c r="AT23" s="35">
        <v>0.52528262300936313</v>
      </c>
      <c r="AU23" s="32">
        <v>0.60754711065124012</v>
      </c>
      <c r="AV23" s="25">
        <v>419.42</v>
      </c>
      <c r="AW23" s="29">
        <v>331.44</v>
      </c>
      <c r="AX23" s="37">
        <v>-87.980000000000018</v>
      </c>
      <c r="AY23" s="38">
        <v>-0.20976586714987366</v>
      </c>
      <c r="AZ23" s="35">
        <v>0.29702493502446764</v>
      </c>
      <c r="BA23" s="32">
        <v>0.17105256367248986</v>
      </c>
      <c r="BB23" s="25">
        <v>1831.49</v>
      </c>
      <c r="BC23" s="26">
        <v>2269.09</v>
      </c>
      <c r="BD23" s="37">
        <v>437.60000000000014</v>
      </c>
      <c r="BE23" s="38">
        <v>0.23893114349518704</v>
      </c>
      <c r="BF23" s="35">
        <v>0.68781381794146701</v>
      </c>
      <c r="BG23" s="32">
        <v>0.76031952928404134</v>
      </c>
      <c r="BH23" s="25">
        <v>1831.49</v>
      </c>
      <c r="BI23" s="26">
        <v>2269.09</v>
      </c>
      <c r="BJ23" s="37">
        <v>437.60000000000014</v>
      </c>
      <c r="BK23" s="38">
        <v>0.23893114349518704</v>
      </c>
      <c r="BL23" s="35">
        <v>0.76185425064164169</v>
      </c>
      <c r="BM23" s="32">
        <v>0.86100075510072449</v>
      </c>
      <c r="BN23" s="25">
        <v>518.07000000000005</v>
      </c>
      <c r="BO23" s="26">
        <v>697.72</v>
      </c>
      <c r="BP23" s="37">
        <v>179.64999999999998</v>
      </c>
      <c r="BQ23" s="38">
        <v>0.34676781129963125</v>
      </c>
      <c r="BR23" s="35">
        <v>0.12539634899042953</v>
      </c>
      <c r="BS23" s="32">
        <v>0.10327886566731156</v>
      </c>
      <c r="BT23" s="25">
        <v>362.46</v>
      </c>
      <c r="BU23" s="29">
        <v>-255.15</v>
      </c>
      <c r="BV23" s="37">
        <v>-617.61</v>
      </c>
      <c r="BW23" s="38">
        <v>-1.7039397450753189</v>
      </c>
      <c r="BX23" s="35">
        <v>0.15077433766363421</v>
      </c>
      <c r="BY23" s="32">
        <v>-9.6816055186858985E-2</v>
      </c>
      <c r="BZ23" s="25">
        <v>0</v>
      </c>
      <c r="CA23" s="26">
        <v>0</v>
      </c>
      <c r="CB23" s="37">
        <v>0</v>
      </c>
      <c r="CC23" s="38">
        <v>0</v>
      </c>
      <c r="CD23" s="35">
        <v>0</v>
      </c>
      <c r="CE23" s="32">
        <v>0</v>
      </c>
      <c r="CF23" s="25">
        <v>209.48</v>
      </c>
      <c r="CG23" s="29">
        <v>163.47</v>
      </c>
      <c r="CH23" s="37">
        <v>-46.009999999999991</v>
      </c>
      <c r="CI23" s="38">
        <v>-0.21963910635860223</v>
      </c>
      <c r="CJ23" s="35">
        <v>8.7138465634216455E-2</v>
      </c>
      <c r="CK23" s="32">
        <v>6.20282992020217E-2</v>
      </c>
      <c r="CL23" s="25">
        <v>442.27</v>
      </c>
      <c r="CM23" s="26">
        <v>585.96</v>
      </c>
      <c r="CN23" s="37">
        <v>143.69000000000005</v>
      </c>
      <c r="CO23" s="38">
        <v>0.3248920342777038</v>
      </c>
      <c r="CP23" s="35">
        <v>0.18397331103706754</v>
      </c>
      <c r="CQ23" s="32">
        <v>0.22234111580361313</v>
      </c>
      <c r="CR23" s="25">
        <v>-13.13</v>
      </c>
      <c r="CS23" s="29">
        <v>2.08</v>
      </c>
      <c r="CT23" s="37">
        <v>15.21</v>
      </c>
      <c r="CU23" s="38">
        <v>1.1584158415841583</v>
      </c>
      <c r="CV23" s="35">
        <v>-5.4617531686903861E-3</v>
      </c>
      <c r="CW23" s="32">
        <v>7.8925100838199761E-4</v>
      </c>
      <c r="CX23" s="25">
        <v>-428.59</v>
      </c>
      <c r="CY23" s="29">
        <v>-130.05000000000001</v>
      </c>
      <c r="CZ23" s="37">
        <v>298.53999999999996</v>
      </c>
      <c r="DA23" s="38">
        <v>0.69656314893021298</v>
      </c>
      <c r="DB23" s="35">
        <v>-0.10373814583706485</v>
      </c>
      <c r="DC23" s="32">
        <v>-1.9250439259350268E-2</v>
      </c>
      <c r="DD23" s="35">
        <v>1.1782827715589499</v>
      </c>
      <c r="DE23" s="32">
        <v>1.0493433659278821</v>
      </c>
      <c r="DF23" s="42"/>
      <c r="DG23" s="40"/>
    </row>
    <row r="24" spans="1:111" s="36" customFormat="1" ht="19.5" customHeight="1">
      <c r="A24" s="24" t="s">
        <v>69</v>
      </c>
      <c r="B24" s="25">
        <v>3177.97</v>
      </c>
      <c r="C24" s="26">
        <v>5034.2299999999996</v>
      </c>
      <c r="D24" s="37">
        <v>1856.2599999999998</v>
      </c>
      <c r="E24" s="28">
        <v>0.58410243016768559</v>
      </c>
      <c r="F24" s="25">
        <v>3157.19</v>
      </c>
      <c r="G24" s="29">
        <v>4981.7</v>
      </c>
      <c r="H24" s="37">
        <v>1824.5099999999998</v>
      </c>
      <c r="I24" s="38">
        <v>0.57789046588897075</v>
      </c>
      <c r="J24" s="39">
        <v>0.99346123468755221</v>
      </c>
      <c r="K24" s="32">
        <v>0.98956543503177252</v>
      </c>
      <c r="L24" s="25">
        <v>277.83999999999997</v>
      </c>
      <c r="M24" s="26">
        <v>1205.6600000000001</v>
      </c>
      <c r="N24" s="37">
        <v>927.82000000000016</v>
      </c>
      <c r="O24" s="38">
        <v>3.3394039735099348</v>
      </c>
      <c r="P24" s="39">
        <v>8.8002305847921722E-2</v>
      </c>
      <c r="Q24" s="32">
        <v>0.24201778509344202</v>
      </c>
      <c r="R24" s="25">
        <v>2879.35</v>
      </c>
      <c r="S24" s="29">
        <v>3776.05</v>
      </c>
      <c r="T24" s="37">
        <v>896.70000000000027</v>
      </c>
      <c r="U24" s="38">
        <v>0.31142445343567132</v>
      </c>
      <c r="V24" s="39">
        <v>0.91199769415207821</v>
      </c>
      <c r="W24" s="32">
        <v>0.75798422225344764</v>
      </c>
      <c r="X24" s="25">
        <v>795.03</v>
      </c>
      <c r="Y24" s="26">
        <v>1012.02</v>
      </c>
      <c r="Z24" s="37">
        <v>216.99</v>
      </c>
      <c r="AA24" s="38">
        <v>0.27293309686426931</v>
      </c>
      <c r="AB24" s="35">
        <v>0.25181569686968475</v>
      </c>
      <c r="AC24" s="32">
        <v>0.20314751992291788</v>
      </c>
      <c r="AD24" s="25">
        <v>2084.3200000000002</v>
      </c>
      <c r="AE24" s="26">
        <v>2764.03</v>
      </c>
      <c r="AF24" s="37">
        <v>679.71</v>
      </c>
      <c r="AG24" s="38">
        <v>0.32610635602978427</v>
      </c>
      <c r="AH24" s="35">
        <v>0.66018199728239357</v>
      </c>
      <c r="AI24" s="32">
        <v>0.55483670233052984</v>
      </c>
      <c r="AJ24" s="25">
        <v>2341.75</v>
      </c>
      <c r="AK24" s="29">
        <v>3225.08</v>
      </c>
      <c r="AL24" s="37">
        <v>883.32999999999993</v>
      </c>
      <c r="AM24" s="38">
        <v>0.37720935198035654</v>
      </c>
      <c r="AN24" s="35">
        <v>0.73686976277309102</v>
      </c>
      <c r="AO24" s="32">
        <v>0.6406302453403997</v>
      </c>
      <c r="AP24" s="25">
        <v>2341.75</v>
      </c>
      <c r="AQ24" s="26">
        <v>3225.08</v>
      </c>
      <c r="AR24" s="37">
        <v>883.32999999999993</v>
      </c>
      <c r="AS24" s="38">
        <v>0.37720935198035654</v>
      </c>
      <c r="AT24" s="35">
        <v>0.74171969377832814</v>
      </c>
      <c r="AU24" s="32">
        <v>0.64738543067627519</v>
      </c>
      <c r="AV24" s="25">
        <v>465.25</v>
      </c>
      <c r="AW24" s="29">
        <v>-345.48</v>
      </c>
      <c r="AX24" s="37">
        <v>-810.73</v>
      </c>
      <c r="AY24" s="38">
        <v>-1.7425685115529286</v>
      </c>
      <c r="AZ24" s="35">
        <v>0.19867620369381872</v>
      </c>
      <c r="BA24" s="32">
        <v>-0.10712292408250339</v>
      </c>
      <c r="BB24" s="25">
        <v>2807</v>
      </c>
      <c r="BC24" s="26">
        <v>2879.6</v>
      </c>
      <c r="BD24" s="37">
        <v>72.599999999999909</v>
      </c>
      <c r="BE24" s="38">
        <v>2.5863911649447777E-2</v>
      </c>
      <c r="BF24" s="35">
        <v>0.97487280115303809</v>
      </c>
      <c r="BG24" s="32">
        <v>0.76259583427126221</v>
      </c>
      <c r="BH24" s="25">
        <v>2807</v>
      </c>
      <c r="BI24" s="26">
        <v>2879.6</v>
      </c>
      <c r="BJ24" s="37">
        <v>72.599999999999909</v>
      </c>
      <c r="BK24" s="38">
        <v>2.5863911649447777E-2</v>
      </c>
      <c r="BL24" s="35">
        <v>1.3467221923696937</v>
      </c>
      <c r="BM24" s="32">
        <v>1.0418121366265922</v>
      </c>
      <c r="BN24" s="25">
        <v>393</v>
      </c>
      <c r="BO24" s="26">
        <v>525.25</v>
      </c>
      <c r="BP24" s="37">
        <v>132.25</v>
      </c>
      <c r="BQ24" s="38">
        <v>0.33651399491094147</v>
      </c>
      <c r="BR24" s="35">
        <v>0.12366384830567942</v>
      </c>
      <c r="BS24" s="32">
        <v>0.10433571767678473</v>
      </c>
      <c r="BT24" s="25">
        <v>351.48</v>
      </c>
      <c r="BU24" s="29">
        <v>509.07</v>
      </c>
      <c r="BV24" s="37">
        <v>157.58999999999997</v>
      </c>
      <c r="BW24" s="38">
        <v>0.44836121543188795</v>
      </c>
      <c r="BX24" s="35">
        <v>0.16863053657787672</v>
      </c>
      <c r="BY24" s="32">
        <v>0.18417672745954275</v>
      </c>
      <c r="BZ24" s="25">
        <v>0</v>
      </c>
      <c r="CA24" s="26">
        <v>0</v>
      </c>
      <c r="CB24" s="37">
        <v>0</v>
      </c>
      <c r="CC24" s="38">
        <v>0</v>
      </c>
      <c r="CD24" s="35">
        <v>0</v>
      </c>
      <c r="CE24" s="32">
        <v>0</v>
      </c>
      <c r="CF24" s="25">
        <v>399.98</v>
      </c>
      <c r="CG24" s="29">
        <v>464.14</v>
      </c>
      <c r="CH24" s="37">
        <v>64.159999999999968</v>
      </c>
      <c r="CI24" s="38">
        <v>0.16040802040101995</v>
      </c>
      <c r="CJ24" s="35">
        <v>0.19189951638903816</v>
      </c>
      <c r="CK24" s="32">
        <v>0.16792147697383891</v>
      </c>
      <c r="CL24" s="25">
        <v>1118.17</v>
      </c>
      <c r="CM24" s="26">
        <v>755.57</v>
      </c>
      <c r="CN24" s="37">
        <v>-362.6</v>
      </c>
      <c r="CO24" s="38">
        <v>-0.32427985011223698</v>
      </c>
      <c r="CP24" s="35">
        <v>0.53646752897827588</v>
      </c>
      <c r="CQ24" s="32">
        <v>0.27335810392796028</v>
      </c>
      <c r="CR24" s="25">
        <v>0.7</v>
      </c>
      <c r="CS24" s="29">
        <v>32.28</v>
      </c>
      <c r="CT24" s="37">
        <v>31.580000000000002</v>
      </c>
      <c r="CU24" s="38">
        <v>45.114285714285721</v>
      </c>
      <c r="CV24" s="35">
        <v>3.358409457281031E-4</v>
      </c>
      <c r="CW24" s="32">
        <v>1.1678599725762745E-2</v>
      </c>
      <c r="CX24" s="25">
        <v>-2593.0300000000002</v>
      </c>
      <c r="CY24" s="29">
        <v>-1876.64</v>
      </c>
      <c r="CZ24" s="37">
        <v>716.3900000000001</v>
      </c>
      <c r="DA24" s="38">
        <v>0.27627524556214161</v>
      </c>
      <c r="DB24" s="35">
        <v>-0.81593910578136364</v>
      </c>
      <c r="DC24" s="32">
        <v>-0.37277597567055942</v>
      </c>
      <c r="DD24" s="35">
        <v>2.2440652107162049</v>
      </c>
      <c r="DE24" s="32">
        <v>1.6789470447136969</v>
      </c>
      <c r="DF24" s="42"/>
      <c r="DG24" s="40"/>
    </row>
    <row r="25" spans="1:111" s="36" customFormat="1" ht="19.5" customHeight="1">
      <c r="A25" s="24" t="s">
        <v>70</v>
      </c>
      <c r="B25" s="25">
        <v>13869.87</v>
      </c>
      <c r="C25" s="26">
        <v>4926.42</v>
      </c>
      <c r="D25" s="37">
        <v>-8943.4500000000007</v>
      </c>
      <c r="E25" s="28">
        <v>-0.64481137890982398</v>
      </c>
      <c r="F25" s="25">
        <v>607.08000000000004</v>
      </c>
      <c r="G25" s="29">
        <v>455.82</v>
      </c>
      <c r="H25" s="37">
        <v>-151.26000000000005</v>
      </c>
      <c r="I25" s="38">
        <v>-0.24915991302628984</v>
      </c>
      <c r="J25" s="39">
        <v>4.3769696471560295E-2</v>
      </c>
      <c r="K25" s="32">
        <v>9.252560683011192E-2</v>
      </c>
      <c r="L25" s="25">
        <v>112.82</v>
      </c>
      <c r="M25" s="26">
        <v>-33.049999999999997</v>
      </c>
      <c r="N25" s="37">
        <v>-145.87</v>
      </c>
      <c r="O25" s="38">
        <v>-1.2929445133841519</v>
      </c>
      <c r="P25" s="39">
        <v>0.18584041641958224</v>
      </c>
      <c r="Q25" s="32">
        <v>-7.2506691237769288E-2</v>
      </c>
      <c r="R25" s="25">
        <v>494.26</v>
      </c>
      <c r="S25" s="29">
        <v>488.87</v>
      </c>
      <c r="T25" s="37">
        <v>-5.3899999999999864</v>
      </c>
      <c r="U25" s="38">
        <v>-1.0905191599562956E-2</v>
      </c>
      <c r="V25" s="39">
        <v>0.81415958358041762</v>
      </c>
      <c r="W25" s="32">
        <v>1.0725066912377694</v>
      </c>
      <c r="X25" s="25">
        <v>0</v>
      </c>
      <c r="Y25" s="26">
        <v>0</v>
      </c>
      <c r="Z25" s="37">
        <v>0</v>
      </c>
      <c r="AA25" s="38">
        <v>0</v>
      </c>
      <c r="AB25" s="35">
        <v>0</v>
      </c>
      <c r="AC25" s="32">
        <v>0</v>
      </c>
      <c r="AD25" s="25">
        <v>494.26</v>
      </c>
      <c r="AE25" s="26">
        <v>488.87</v>
      </c>
      <c r="AF25" s="37">
        <v>-5.3899999999999864</v>
      </c>
      <c r="AG25" s="38">
        <v>-1.0905191599562956E-2</v>
      </c>
      <c r="AH25" s="35">
        <v>0.81415958358041762</v>
      </c>
      <c r="AI25" s="32">
        <v>1.0725066912377694</v>
      </c>
      <c r="AJ25" s="25">
        <v>3238.62</v>
      </c>
      <c r="AK25" s="29">
        <v>3099.76</v>
      </c>
      <c r="AL25" s="37">
        <v>-138.85999999999967</v>
      </c>
      <c r="AM25" s="38">
        <v>-4.2876286813519238E-2</v>
      </c>
      <c r="AN25" s="35">
        <v>0.23350038608869439</v>
      </c>
      <c r="AO25" s="32">
        <v>0.6292114760820231</v>
      </c>
      <c r="AP25" s="25">
        <v>323.86</v>
      </c>
      <c r="AQ25" s="26">
        <v>281.05</v>
      </c>
      <c r="AR25" s="37">
        <v>-42.81</v>
      </c>
      <c r="AS25" s="38">
        <v>-0.13218674735997035</v>
      </c>
      <c r="AT25" s="35">
        <v>0.53347170059959148</v>
      </c>
      <c r="AU25" s="32">
        <v>0.6165811065771577</v>
      </c>
      <c r="AV25" s="25">
        <v>23.17</v>
      </c>
      <c r="AW25" s="29">
        <v>83.22</v>
      </c>
      <c r="AX25" s="37">
        <v>60.05</v>
      </c>
      <c r="AY25" s="38">
        <v>2.5917134225291321</v>
      </c>
      <c r="AZ25" s="35">
        <v>7.1543259433088369E-2</v>
      </c>
      <c r="BA25" s="32">
        <v>0.29610389610389609</v>
      </c>
      <c r="BB25" s="25">
        <v>347.04</v>
      </c>
      <c r="BC25" s="26">
        <v>364.27</v>
      </c>
      <c r="BD25" s="37">
        <v>17.229999999999961</v>
      </c>
      <c r="BE25" s="38">
        <v>4.9648455509451246E-2</v>
      </c>
      <c r="BF25" s="35">
        <v>0.70214057378707573</v>
      </c>
      <c r="BG25" s="32">
        <v>0.74512651625176418</v>
      </c>
      <c r="BH25" s="25">
        <v>347.04</v>
      </c>
      <c r="BI25" s="26">
        <v>364.27</v>
      </c>
      <c r="BJ25" s="37">
        <v>17.229999999999961</v>
      </c>
      <c r="BK25" s="38">
        <v>4.9648455509451246E-2</v>
      </c>
      <c r="BL25" s="35">
        <v>0.70214057378707573</v>
      </c>
      <c r="BM25" s="32">
        <v>0.74512651625176418</v>
      </c>
      <c r="BN25" s="25">
        <v>1131.31</v>
      </c>
      <c r="BO25" s="26">
        <v>577.74</v>
      </c>
      <c r="BP25" s="37">
        <v>-553.56999999999994</v>
      </c>
      <c r="BQ25" s="38">
        <v>-0.48931769364718775</v>
      </c>
      <c r="BR25" s="35">
        <v>8.156601323588468E-2</v>
      </c>
      <c r="BS25" s="32">
        <v>0.11727380125933233</v>
      </c>
      <c r="BT25" s="25">
        <v>-760.44</v>
      </c>
      <c r="BU25" s="29">
        <v>-774.14</v>
      </c>
      <c r="BV25" s="37">
        <v>-13.699999999999932</v>
      </c>
      <c r="BW25" s="38">
        <v>-1.8015885539950465E-2</v>
      </c>
      <c r="BX25" s="35">
        <v>-1.5385424675272126</v>
      </c>
      <c r="BY25" s="32">
        <v>-1.583529363634504</v>
      </c>
      <c r="BZ25" s="25">
        <v>0</v>
      </c>
      <c r="CA25" s="26">
        <v>0</v>
      </c>
      <c r="CB25" s="37">
        <v>0</v>
      </c>
      <c r="CC25" s="38">
        <v>0</v>
      </c>
      <c r="CD25" s="35">
        <v>0</v>
      </c>
      <c r="CE25" s="32">
        <v>0</v>
      </c>
      <c r="CF25" s="25">
        <v>550.62</v>
      </c>
      <c r="CG25" s="29">
        <v>280.47000000000003</v>
      </c>
      <c r="CH25" s="37">
        <v>-270.14999999999998</v>
      </c>
      <c r="CI25" s="38">
        <v>-0.49062874577748716</v>
      </c>
      <c r="CJ25" s="35">
        <v>1.1140290535345769</v>
      </c>
      <c r="CK25" s="32">
        <v>0.57371080246282247</v>
      </c>
      <c r="CL25" s="25">
        <v>655.24</v>
      </c>
      <c r="CM25" s="26">
        <v>385.35</v>
      </c>
      <c r="CN25" s="37">
        <v>-269.89</v>
      </c>
      <c r="CO25" s="38">
        <v>-0.41189487821256332</v>
      </c>
      <c r="CP25" s="35">
        <v>1.3256990248047587</v>
      </c>
      <c r="CQ25" s="32">
        <v>0.78824636406406612</v>
      </c>
      <c r="CR25" s="25">
        <v>261.75</v>
      </c>
      <c r="CS25" s="29">
        <v>-178.26</v>
      </c>
      <c r="CT25" s="37">
        <v>-440.01</v>
      </c>
      <c r="CU25" s="38">
        <v>-1.6810315186246418</v>
      </c>
      <c r="CV25" s="35">
        <v>0.5295795735038239</v>
      </c>
      <c r="CW25" s="32">
        <v>-0.36463681551332661</v>
      </c>
      <c r="CX25" s="25">
        <v>-559.95000000000005</v>
      </c>
      <c r="CY25" s="29">
        <v>411.18</v>
      </c>
      <c r="CZ25" s="37">
        <v>971.13000000000011</v>
      </c>
      <c r="DA25" s="38">
        <v>1.734315563889633</v>
      </c>
      <c r="DB25" s="35">
        <v>-4.0371683368337269E-2</v>
      </c>
      <c r="DC25" s="32">
        <v>8.3464260050909178E-2</v>
      </c>
      <c r="DD25" s="35">
        <v>2.1329057581030226</v>
      </c>
      <c r="DE25" s="32">
        <v>0.15893795896659643</v>
      </c>
      <c r="DF25" s="42"/>
      <c r="DG25" s="40"/>
    </row>
    <row r="26" spans="1:111" s="36" customFormat="1" ht="19.5" customHeight="1">
      <c r="A26" s="24" t="s">
        <v>71</v>
      </c>
      <c r="B26" s="25">
        <v>1397.42</v>
      </c>
      <c r="C26" s="26">
        <v>4673.42</v>
      </c>
      <c r="D26" s="37">
        <v>3276</v>
      </c>
      <c r="E26" s="28">
        <v>2.344320247312905</v>
      </c>
      <c r="F26" s="25">
        <v>529.45000000000005</v>
      </c>
      <c r="G26" s="29">
        <v>52.32</v>
      </c>
      <c r="H26" s="37">
        <v>-477.13000000000005</v>
      </c>
      <c r="I26" s="38">
        <v>-0.90118047029936732</v>
      </c>
      <c r="J26" s="39">
        <v>0.37887678722216656</v>
      </c>
      <c r="K26" s="32">
        <v>1.1195227477949767E-2</v>
      </c>
      <c r="L26" s="25">
        <v>227.74</v>
      </c>
      <c r="M26" s="26">
        <v>-180.97</v>
      </c>
      <c r="N26" s="37">
        <v>-408.71000000000004</v>
      </c>
      <c r="O26" s="38">
        <v>-1.794634232018969</v>
      </c>
      <c r="P26" s="39">
        <v>0.43014448956464252</v>
      </c>
      <c r="Q26" s="32">
        <v>-3.458906727828746</v>
      </c>
      <c r="R26" s="25">
        <v>301.70999999999998</v>
      </c>
      <c r="S26" s="29">
        <v>233.29</v>
      </c>
      <c r="T26" s="37">
        <v>-68.419999999999987</v>
      </c>
      <c r="U26" s="38">
        <v>-0.22677405455569916</v>
      </c>
      <c r="V26" s="39">
        <v>0.56985551043535732</v>
      </c>
      <c r="W26" s="32">
        <v>4.4589067278287464</v>
      </c>
      <c r="X26" s="25">
        <v>37.65</v>
      </c>
      <c r="Y26" s="26">
        <v>0</v>
      </c>
      <c r="Z26" s="37">
        <v>-37.65</v>
      </c>
      <c r="AA26" s="38">
        <v>-1</v>
      </c>
      <c r="AB26" s="35">
        <v>7.1111530833884204E-2</v>
      </c>
      <c r="AC26" s="32">
        <v>0</v>
      </c>
      <c r="AD26" s="25">
        <v>264.06</v>
      </c>
      <c r="AE26" s="26">
        <v>233.29</v>
      </c>
      <c r="AF26" s="37">
        <v>-30.77000000000001</v>
      </c>
      <c r="AG26" s="38">
        <v>-0.11652654699689469</v>
      </c>
      <c r="AH26" s="35">
        <v>0.49874397960147321</v>
      </c>
      <c r="AI26" s="32">
        <v>4.4589067278287464</v>
      </c>
      <c r="AJ26" s="25">
        <v>92.26</v>
      </c>
      <c r="AK26" s="29">
        <v>1949.32</v>
      </c>
      <c r="AL26" s="37">
        <v>1857.06</v>
      </c>
      <c r="AM26" s="38">
        <v>20.128549750704529</v>
      </c>
      <c r="AN26" s="35">
        <v>6.6021668503384812E-2</v>
      </c>
      <c r="AO26" s="32">
        <v>0.41710781397777213</v>
      </c>
      <c r="AP26" s="25">
        <v>44.72</v>
      </c>
      <c r="AQ26" s="26">
        <v>466.62</v>
      </c>
      <c r="AR26" s="37">
        <v>421.9</v>
      </c>
      <c r="AS26" s="38">
        <v>9.4342576028622531</v>
      </c>
      <c r="AT26" s="35">
        <v>8.4465010860326747E-2</v>
      </c>
      <c r="AU26" s="32">
        <v>8.9185779816513762</v>
      </c>
      <c r="AV26" s="25">
        <v>96.66</v>
      </c>
      <c r="AW26" s="29">
        <v>121.02</v>
      </c>
      <c r="AX26" s="37">
        <v>24.36</v>
      </c>
      <c r="AY26" s="38">
        <v>0.25201738050900063</v>
      </c>
      <c r="AZ26" s="35">
        <v>2.1614490161001787</v>
      </c>
      <c r="BA26" s="32">
        <v>0.25935450687925932</v>
      </c>
      <c r="BB26" s="25">
        <v>141.38</v>
      </c>
      <c r="BC26" s="26">
        <v>587.64</v>
      </c>
      <c r="BD26" s="37">
        <v>446.26</v>
      </c>
      <c r="BE26" s="38">
        <v>3.1564577733767152</v>
      </c>
      <c r="BF26" s="35">
        <v>0.4685956713400285</v>
      </c>
      <c r="BG26" s="32">
        <v>2.5189249432037379</v>
      </c>
      <c r="BH26" s="25">
        <v>141.38</v>
      </c>
      <c r="BI26" s="26">
        <v>587.64</v>
      </c>
      <c r="BJ26" s="37">
        <v>446.26</v>
      </c>
      <c r="BK26" s="38">
        <v>3.1564577733767152</v>
      </c>
      <c r="BL26" s="35">
        <v>0.53540861925320005</v>
      </c>
      <c r="BM26" s="32">
        <v>2.5189249432037379</v>
      </c>
      <c r="BN26" s="25">
        <v>225.01</v>
      </c>
      <c r="BO26" s="26">
        <v>459.56</v>
      </c>
      <c r="BP26" s="37">
        <v>234.55</v>
      </c>
      <c r="BQ26" s="38">
        <v>1.042398115639305</v>
      </c>
      <c r="BR26" s="35">
        <v>0.16101816204147643</v>
      </c>
      <c r="BS26" s="32">
        <v>9.8334838298291191E-2</v>
      </c>
      <c r="BT26" s="25">
        <v>-51.89</v>
      </c>
      <c r="BU26" s="29">
        <v>-1130.1600000000001</v>
      </c>
      <c r="BV26" s="37">
        <v>-1078.27</v>
      </c>
      <c r="BW26" s="38">
        <v>-20.779919059549044</v>
      </c>
      <c r="BX26" s="35">
        <v>-0.19650836931000532</v>
      </c>
      <c r="BY26" s="32">
        <v>-4.8444425393287327</v>
      </c>
      <c r="BZ26" s="25">
        <v>0</v>
      </c>
      <c r="CA26" s="26">
        <v>0</v>
      </c>
      <c r="CB26" s="37">
        <v>0</v>
      </c>
      <c r="CC26" s="38">
        <v>0</v>
      </c>
      <c r="CD26" s="35">
        <v>0</v>
      </c>
      <c r="CE26" s="32">
        <v>0</v>
      </c>
      <c r="CF26" s="25">
        <v>77.38</v>
      </c>
      <c r="CG26" s="29">
        <v>405.34</v>
      </c>
      <c r="CH26" s="37">
        <v>327.96</v>
      </c>
      <c r="CI26" s="38">
        <v>4.2383044714396485</v>
      </c>
      <c r="CJ26" s="35">
        <v>0.29303946072862225</v>
      </c>
      <c r="CK26" s="32">
        <v>1.737494106048266</v>
      </c>
      <c r="CL26" s="25">
        <v>177.73</v>
      </c>
      <c r="CM26" s="26">
        <v>1344.61</v>
      </c>
      <c r="CN26" s="37">
        <v>1166.8799999999999</v>
      </c>
      <c r="CO26" s="38">
        <v>6.5654644685759296</v>
      </c>
      <c r="CP26" s="35">
        <v>0.67306672725895622</v>
      </c>
      <c r="CQ26" s="32">
        <v>5.7636846842985126</v>
      </c>
      <c r="CR26" s="25">
        <v>2.9</v>
      </c>
      <c r="CS26" s="29">
        <v>50.75</v>
      </c>
      <c r="CT26" s="37">
        <v>47.85</v>
      </c>
      <c r="CU26" s="38">
        <v>16.5</v>
      </c>
      <c r="CV26" s="35">
        <v>1.0982352495644929E-2</v>
      </c>
      <c r="CW26" s="32">
        <v>0.21754040036006689</v>
      </c>
      <c r="CX26" s="25">
        <v>-83.44</v>
      </c>
      <c r="CY26" s="29">
        <v>-1024.8900000000001</v>
      </c>
      <c r="CZ26" s="37">
        <v>-941.45</v>
      </c>
      <c r="DA26" s="38">
        <v>-11.282957813998083</v>
      </c>
      <c r="DB26" s="35">
        <v>-5.97100370683116E-2</v>
      </c>
      <c r="DC26" s="32">
        <v>-0.21930192450068689</v>
      </c>
      <c r="DD26" s="35">
        <v>1.3159887904264183</v>
      </c>
      <c r="DE26" s="32">
        <v>5.3931587294783325</v>
      </c>
      <c r="DF26" s="42"/>
      <c r="DG26" s="40"/>
    </row>
    <row r="27" spans="1:111" s="36" customFormat="1" ht="19.5" customHeight="1">
      <c r="A27" s="24" t="s">
        <v>72</v>
      </c>
      <c r="B27" s="25">
        <v>3711.67</v>
      </c>
      <c r="C27" s="26">
        <v>4567.92</v>
      </c>
      <c r="D27" s="37">
        <v>856.25</v>
      </c>
      <c r="E27" s="28">
        <v>0.2306913060697745</v>
      </c>
      <c r="F27" s="25">
        <v>1708.61</v>
      </c>
      <c r="G27" s="29">
        <v>2294.04</v>
      </c>
      <c r="H27" s="37">
        <v>585.43000000000006</v>
      </c>
      <c r="I27" s="38">
        <v>0.34263524151210639</v>
      </c>
      <c r="J27" s="39">
        <v>0.46033456638117071</v>
      </c>
      <c r="K27" s="32">
        <v>0.5022066936373667</v>
      </c>
      <c r="L27" s="25">
        <v>-284.31</v>
      </c>
      <c r="M27" s="26">
        <v>192.24</v>
      </c>
      <c r="N27" s="37">
        <v>476.55</v>
      </c>
      <c r="O27" s="38">
        <v>1.6761633428300096</v>
      </c>
      <c r="P27" s="39">
        <v>-0.16639841742703135</v>
      </c>
      <c r="Q27" s="32">
        <v>8.3799759376471203E-2</v>
      </c>
      <c r="R27" s="25">
        <v>1992.92</v>
      </c>
      <c r="S27" s="29">
        <v>2101.8000000000002</v>
      </c>
      <c r="T27" s="37">
        <v>108.88000000000011</v>
      </c>
      <c r="U27" s="38">
        <v>5.4633402243943613E-2</v>
      </c>
      <c r="V27" s="39">
        <v>1.1663984174270314</v>
      </c>
      <c r="W27" s="32">
        <v>0.91620024062352889</v>
      </c>
      <c r="X27" s="25">
        <v>8.24</v>
      </c>
      <c r="Y27" s="26">
        <v>30.94</v>
      </c>
      <c r="Z27" s="37">
        <v>22.700000000000003</v>
      </c>
      <c r="AA27" s="38">
        <v>2.7548543689320391</v>
      </c>
      <c r="AB27" s="35">
        <v>4.8226336027531154E-3</v>
      </c>
      <c r="AC27" s="32">
        <v>1.3487123153911876E-2</v>
      </c>
      <c r="AD27" s="25">
        <v>1984.68</v>
      </c>
      <c r="AE27" s="26">
        <v>2070.86</v>
      </c>
      <c r="AF27" s="37">
        <v>86.180000000000064</v>
      </c>
      <c r="AG27" s="38">
        <v>4.3422617248120632E-2</v>
      </c>
      <c r="AH27" s="35">
        <v>1.1615757838242784</v>
      </c>
      <c r="AI27" s="32">
        <v>0.90271311746961702</v>
      </c>
      <c r="AJ27" s="25">
        <v>2740.59</v>
      </c>
      <c r="AK27" s="29">
        <v>1689.84</v>
      </c>
      <c r="AL27" s="37">
        <v>-1050.7500000000002</v>
      </c>
      <c r="AM27" s="38">
        <v>-0.38340284391317203</v>
      </c>
      <c r="AN27" s="35">
        <v>0.73837113752030759</v>
      </c>
      <c r="AO27" s="32">
        <v>0.36993642620711392</v>
      </c>
      <c r="AP27" s="25">
        <v>1851.43</v>
      </c>
      <c r="AQ27" s="26">
        <v>1302.3800000000001</v>
      </c>
      <c r="AR27" s="37">
        <v>-549.04999999999995</v>
      </c>
      <c r="AS27" s="38">
        <v>-0.29655455512765805</v>
      </c>
      <c r="AT27" s="35">
        <v>1.083588413973932</v>
      </c>
      <c r="AU27" s="32">
        <v>0.56772331781485941</v>
      </c>
      <c r="AV27" s="25">
        <v>-18.73</v>
      </c>
      <c r="AW27" s="29">
        <v>-279.52999999999997</v>
      </c>
      <c r="AX27" s="37">
        <v>-260.79999999999995</v>
      </c>
      <c r="AY27" s="38">
        <v>-13.924185798184727</v>
      </c>
      <c r="AZ27" s="35">
        <v>-1.0116504539734152E-2</v>
      </c>
      <c r="BA27" s="32">
        <v>-0.21463013866920558</v>
      </c>
      <c r="BB27" s="25">
        <v>1832.7</v>
      </c>
      <c r="BC27" s="26">
        <v>1022.85</v>
      </c>
      <c r="BD27" s="37">
        <v>-809.85</v>
      </c>
      <c r="BE27" s="38">
        <v>-0.44188901620559828</v>
      </c>
      <c r="BF27" s="35">
        <v>0.91960540312706984</v>
      </c>
      <c r="BG27" s="32">
        <v>0.48665429631744217</v>
      </c>
      <c r="BH27" s="25">
        <v>1832.7</v>
      </c>
      <c r="BI27" s="26">
        <v>1022.85</v>
      </c>
      <c r="BJ27" s="37">
        <v>-809.85</v>
      </c>
      <c r="BK27" s="38">
        <v>-0.44188901620559828</v>
      </c>
      <c r="BL27" s="35">
        <v>0.92342342342342343</v>
      </c>
      <c r="BM27" s="32">
        <v>0.49392522913185827</v>
      </c>
      <c r="BN27" s="25">
        <v>599.71</v>
      </c>
      <c r="BO27" s="26">
        <v>717.08</v>
      </c>
      <c r="BP27" s="37">
        <v>117.37</v>
      </c>
      <c r="BQ27" s="38">
        <v>0.19571126044254722</v>
      </c>
      <c r="BR27" s="35">
        <v>0.16157417011749428</v>
      </c>
      <c r="BS27" s="32">
        <v>0.15698173348044625</v>
      </c>
      <c r="BT27" s="25">
        <v>57.04</v>
      </c>
      <c r="BU27" s="29">
        <v>90.26</v>
      </c>
      <c r="BV27" s="37">
        <v>33.220000000000006</v>
      </c>
      <c r="BW27" s="38">
        <v>0.58239831697054711</v>
      </c>
      <c r="BX27" s="35">
        <v>2.8740149545518671E-2</v>
      </c>
      <c r="BY27" s="32">
        <v>4.3585756642167989E-2</v>
      </c>
      <c r="BZ27" s="25">
        <v>0</v>
      </c>
      <c r="CA27" s="26">
        <v>0</v>
      </c>
      <c r="CB27" s="37">
        <v>0</v>
      </c>
      <c r="CC27" s="38">
        <v>0</v>
      </c>
      <c r="CD27" s="35">
        <v>0</v>
      </c>
      <c r="CE27" s="32">
        <v>0</v>
      </c>
      <c r="CF27" s="25">
        <v>203.64</v>
      </c>
      <c r="CG27" s="29">
        <v>335.01</v>
      </c>
      <c r="CH27" s="37">
        <v>131.37</v>
      </c>
      <c r="CI27" s="38">
        <v>0.64510901591043024</v>
      </c>
      <c r="CJ27" s="35">
        <v>0.10260596166636433</v>
      </c>
      <c r="CK27" s="32">
        <v>0.16177336951797802</v>
      </c>
      <c r="CL27" s="25">
        <v>269.14</v>
      </c>
      <c r="CM27" s="26">
        <v>350.33</v>
      </c>
      <c r="CN27" s="37">
        <v>81.19</v>
      </c>
      <c r="CO27" s="38">
        <v>0.30166456119491714</v>
      </c>
      <c r="CP27" s="35">
        <v>0.13560876312554163</v>
      </c>
      <c r="CQ27" s="32">
        <v>0.16917126218092965</v>
      </c>
      <c r="CR27" s="25">
        <v>-3.05</v>
      </c>
      <c r="CS27" s="29">
        <v>-9.4700000000000006</v>
      </c>
      <c r="CT27" s="37">
        <v>-6.4200000000000008</v>
      </c>
      <c r="CU27" s="38">
        <v>-2.1049180327868857</v>
      </c>
      <c r="CV27" s="35">
        <v>-1.5367716709998587E-3</v>
      </c>
      <c r="CW27" s="32">
        <v>-4.5729793419159188E-3</v>
      </c>
      <c r="CX27" s="25">
        <v>-374.79</v>
      </c>
      <c r="CY27" s="29">
        <v>281.87</v>
      </c>
      <c r="CZ27" s="37">
        <v>656.66000000000008</v>
      </c>
      <c r="DA27" s="38">
        <v>1.7520744950505618</v>
      </c>
      <c r="DB27" s="35">
        <v>-0.10097611048396006</v>
      </c>
      <c r="DC27" s="32">
        <v>6.1706422179022398E-2</v>
      </c>
      <c r="DD27" s="35">
        <v>1.1888415260898482</v>
      </c>
      <c r="DE27" s="32">
        <v>0.86388263813101795</v>
      </c>
      <c r="DF27" s="42"/>
      <c r="DG27" s="40"/>
    </row>
    <row r="28" spans="1:111" s="36" customFormat="1" ht="19.5" customHeight="1" thickBot="1">
      <c r="A28" s="24" t="s">
        <v>73</v>
      </c>
      <c r="B28" s="25">
        <v>2667.68</v>
      </c>
      <c r="C28" s="26">
        <v>1878.51</v>
      </c>
      <c r="D28" s="37">
        <v>-789.16999999999985</v>
      </c>
      <c r="E28" s="28">
        <v>-0.29582633599232289</v>
      </c>
      <c r="F28" s="25">
        <v>1045.47</v>
      </c>
      <c r="G28" s="29">
        <v>1131.81</v>
      </c>
      <c r="H28" s="37">
        <v>86.339999999999918</v>
      </c>
      <c r="I28" s="38">
        <v>8.2584866136761373E-2</v>
      </c>
      <c r="J28" s="39">
        <v>0.39190232711569606</v>
      </c>
      <c r="K28" s="32">
        <v>0.60250411230177103</v>
      </c>
      <c r="L28" s="25">
        <v>64.209999999999994</v>
      </c>
      <c r="M28" s="26">
        <v>-1083.73</v>
      </c>
      <c r="N28" s="37">
        <v>-1147.94</v>
      </c>
      <c r="O28" s="38">
        <v>-17.877900638529827</v>
      </c>
      <c r="P28" s="39">
        <v>6.1417352960869268E-2</v>
      </c>
      <c r="Q28" s="32">
        <v>-0.95751937162597967</v>
      </c>
      <c r="R28" s="25">
        <v>981.26</v>
      </c>
      <c r="S28" s="29">
        <v>2215.54</v>
      </c>
      <c r="T28" s="37">
        <v>1234.28</v>
      </c>
      <c r="U28" s="38">
        <v>1.2578521492774595</v>
      </c>
      <c r="V28" s="39">
        <v>0.93858264703913075</v>
      </c>
      <c r="W28" s="32">
        <v>1.9575193716259798</v>
      </c>
      <c r="X28" s="25">
        <v>58.15</v>
      </c>
      <c r="Y28" s="26">
        <v>89.17</v>
      </c>
      <c r="Z28" s="37">
        <v>31.020000000000003</v>
      </c>
      <c r="AA28" s="38">
        <v>0.53344797936371458</v>
      </c>
      <c r="AB28" s="35">
        <v>5.5620916908184832E-2</v>
      </c>
      <c r="AC28" s="32">
        <v>7.8785308488173819E-2</v>
      </c>
      <c r="AD28" s="25">
        <v>923.1</v>
      </c>
      <c r="AE28" s="26">
        <v>2126.38</v>
      </c>
      <c r="AF28" s="37">
        <v>1203.2800000000002</v>
      </c>
      <c r="AG28" s="38">
        <v>1.3035207453147006</v>
      </c>
      <c r="AH28" s="35">
        <v>0.88295216505495133</v>
      </c>
      <c r="AI28" s="32">
        <v>1.8787428985430419</v>
      </c>
      <c r="AJ28" s="25">
        <v>399.6</v>
      </c>
      <c r="AK28" s="29">
        <v>980.39</v>
      </c>
      <c r="AL28" s="37">
        <v>580.79</v>
      </c>
      <c r="AM28" s="38">
        <v>1.4534284284284282</v>
      </c>
      <c r="AN28" s="35">
        <v>0.14979307863012056</v>
      </c>
      <c r="AO28" s="32">
        <v>0.5218976742205258</v>
      </c>
      <c r="AP28" s="25">
        <v>383.33</v>
      </c>
      <c r="AQ28" s="26">
        <v>882.17</v>
      </c>
      <c r="AR28" s="37">
        <v>498.84</v>
      </c>
      <c r="AS28" s="38">
        <v>1.3013330550700442</v>
      </c>
      <c r="AT28" s="35">
        <v>0.36665805809827157</v>
      </c>
      <c r="AU28" s="32">
        <v>0.77943294369196248</v>
      </c>
      <c r="AV28" s="25">
        <v>356.46</v>
      </c>
      <c r="AW28" s="29">
        <v>-19.5</v>
      </c>
      <c r="AX28" s="37">
        <v>-375.96</v>
      </c>
      <c r="AY28" s="38">
        <v>-1.0547045951859957</v>
      </c>
      <c r="AZ28" s="35">
        <v>0.92990373829337647</v>
      </c>
      <c r="BA28" s="32">
        <v>-2.2104583016878832E-2</v>
      </c>
      <c r="BB28" s="25">
        <v>739.79</v>
      </c>
      <c r="BC28" s="26">
        <v>862.67</v>
      </c>
      <c r="BD28" s="37">
        <v>122.88</v>
      </c>
      <c r="BE28" s="38">
        <v>0.16610119087849254</v>
      </c>
      <c r="BF28" s="35">
        <v>0.75391843140452064</v>
      </c>
      <c r="BG28" s="32">
        <v>0.38937234263430132</v>
      </c>
      <c r="BH28" s="25">
        <v>739.79</v>
      </c>
      <c r="BI28" s="26">
        <v>862.67</v>
      </c>
      <c r="BJ28" s="37">
        <v>122.88</v>
      </c>
      <c r="BK28" s="38">
        <v>0.16610119087849254</v>
      </c>
      <c r="BL28" s="35">
        <v>0.80141913118838692</v>
      </c>
      <c r="BM28" s="32">
        <v>0.4056988873108287</v>
      </c>
      <c r="BN28" s="25">
        <v>337.45</v>
      </c>
      <c r="BO28" s="26">
        <v>457</v>
      </c>
      <c r="BP28" s="37">
        <v>119.55000000000001</v>
      </c>
      <c r="BQ28" s="38">
        <v>0.35427470736405398</v>
      </c>
      <c r="BR28" s="35">
        <v>0.12649568164097644</v>
      </c>
      <c r="BS28" s="32">
        <v>0.24327791707257349</v>
      </c>
      <c r="BT28" s="25">
        <v>74.540000000000006</v>
      </c>
      <c r="BU28" s="29">
        <v>143.12</v>
      </c>
      <c r="BV28" s="37">
        <v>68.58</v>
      </c>
      <c r="BW28" s="38">
        <v>0.92004292997048553</v>
      </c>
      <c r="BX28" s="35">
        <v>8.0749647925468529E-2</v>
      </c>
      <c r="BY28" s="32">
        <v>6.7306878356643687E-2</v>
      </c>
      <c r="BZ28" s="25">
        <v>0</v>
      </c>
      <c r="CA28" s="26">
        <v>0</v>
      </c>
      <c r="CB28" s="37">
        <v>0</v>
      </c>
      <c r="CC28" s="38">
        <v>0</v>
      </c>
      <c r="CD28" s="35">
        <v>0</v>
      </c>
      <c r="CE28" s="32">
        <v>0</v>
      </c>
      <c r="CF28" s="25">
        <v>301.76</v>
      </c>
      <c r="CG28" s="29">
        <v>111.18</v>
      </c>
      <c r="CH28" s="37">
        <v>-190.57999999999998</v>
      </c>
      <c r="CI28" s="38">
        <v>-0.63156150583244963</v>
      </c>
      <c r="CJ28" s="35">
        <v>0.32689849420431155</v>
      </c>
      <c r="CK28" s="32">
        <v>5.2286044827359171E-2</v>
      </c>
      <c r="CL28" s="25">
        <v>330.81</v>
      </c>
      <c r="CM28" s="26">
        <v>125.6</v>
      </c>
      <c r="CN28" s="37">
        <v>-205.21</v>
      </c>
      <c r="CO28" s="38">
        <v>-0.62032586681176505</v>
      </c>
      <c r="CP28" s="35">
        <v>0.35836854078648034</v>
      </c>
      <c r="CQ28" s="32">
        <v>5.906752320845756E-2</v>
      </c>
      <c r="CR28" s="25">
        <v>50.48</v>
      </c>
      <c r="CS28" s="29">
        <v>64.989999999999995</v>
      </c>
      <c r="CT28" s="37">
        <v>14.509999999999998</v>
      </c>
      <c r="CU28" s="38">
        <v>0.28744057052297939</v>
      </c>
      <c r="CV28" s="35">
        <v>5.4685299534178305E-2</v>
      </c>
      <c r="CW28" s="32">
        <v>3.0563680997752043E-2</v>
      </c>
      <c r="CX28" s="25">
        <v>-574.27</v>
      </c>
      <c r="CY28" s="29">
        <v>818.83</v>
      </c>
      <c r="CZ28" s="37">
        <v>1393.1</v>
      </c>
      <c r="DA28" s="38">
        <v>2.4258623992198789</v>
      </c>
      <c r="DB28" s="35">
        <v>-0.21526944760990824</v>
      </c>
      <c r="DC28" s="32">
        <v>0.43589334099898325</v>
      </c>
      <c r="DD28" s="35">
        <v>1.6221211136388258</v>
      </c>
      <c r="DE28" s="32">
        <v>0.61491831187276025</v>
      </c>
      <c r="DF28" s="42"/>
      <c r="DG28" s="40"/>
    </row>
    <row r="29" spans="1:111" s="59" customFormat="1" ht="24" customHeight="1" thickTop="1" thickBot="1">
      <c r="A29" s="44" t="s">
        <v>74</v>
      </c>
      <c r="B29" s="45">
        <v>697455.78999999992</v>
      </c>
      <c r="C29" s="46">
        <v>787163.54999999993</v>
      </c>
      <c r="D29" s="47">
        <v>89707.76</v>
      </c>
      <c r="E29" s="48">
        <v>0.12862142846358765</v>
      </c>
      <c r="F29" s="45">
        <v>112517.27</v>
      </c>
      <c r="G29" s="49">
        <v>136000.80999999997</v>
      </c>
      <c r="H29" s="47">
        <v>23483.540000000005</v>
      </c>
      <c r="I29" s="50">
        <v>0.20871053839112844</v>
      </c>
      <c r="J29" s="51">
        <v>0.16132530780194687</v>
      </c>
      <c r="K29" s="48">
        <v>0.17277325658689352</v>
      </c>
      <c r="L29" s="52">
        <v>-1807.5500000000002</v>
      </c>
      <c r="M29" s="53">
        <v>13984.08</v>
      </c>
      <c r="N29" s="47">
        <v>15791.63</v>
      </c>
      <c r="O29" s="50">
        <v>8.7364830848385928</v>
      </c>
      <c r="P29" s="51">
        <v>-1.6064645009606082E-2</v>
      </c>
      <c r="Q29" s="48">
        <v>0.1028235052423585</v>
      </c>
      <c r="R29" s="52">
        <v>114324.80999999998</v>
      </c>
      <c r="S29" s="54">
        <v>122016.74000000002</v>
      </c>
      <c r="T29" s="47">
        <v>7691.9299999999994</v>
      </c>
      <c r="U29" s="50">
        <v>6.7281371383867056E-2</v>
      </c>
      <c r="V29" s="51">
        <v>1.0160645561343604</v>
      </c>
      <c r="W29" s="48">
        <v>0.89717656828661574</v>
      </c>
      <c r="X29" s="52">
        <v>11409.479999999998</v>
      </c>
      <c r="Y29" s="53">
        <v>12166.909999999998</v>
      </c>
      <c r="Z29" s="47">
        <v>757.4299999999995</v>
      </c>
      <c r="AA29" s="50">
        <v>6.6386022851172927E-2</v>
      </c>
      <c r="AB29" s="55">
        <v>0.10140203366114373</v>
      </c>
      <c r="AC29" s="48">
        <v>8.9462040704022278E-2</v>
      </c>
      <c r="AD29" s="52">
        <v>102915.30999999998</v>
      </c>
      <c r="AE29" s="53">
        <v>109849.86000000002</v>
      </c>
      <c r="AF29" s="47">
        <v>6934.550000000002</v>
      </c>
      <c r="AG29" s="50">
        <v>6.7381131145599557E-2</v>
      </c>
      <c r="AH29" s="55">
        <v>0.91466234472272545</v>
      </c>
      <c r="AI29" s="48">
        <v>0.80771474816951483</v>
      </c>
      <c r="AJ29" s="52">
        <v>182414.56</v>
      </c>
      <c r="AK29" s="54">
        <v>181369.19</v>
      </c>
      <c r="AL29" s="47">
        <v>-1045.3699999999953</v>
      </c>
      <c r="AM29" s="50">
        <v>-5.730737721813409E-3</v>
      </c>
      <c r="AN29" s="51">
        <v>0.26154282839920223</v>
      </c>
      <c r="AO29" s="48">
        <v>0.23040852183767913</v>
      </c>
      <c r="AP29" s="52">
        <v>54165.610000000008</v>
      </c>
      <c r="AQ29" s="53">
        <v>45699.12000000001</v>
      </c>
      <c r="AR29" s="47">
        <v>-8466.4900000000016</v>
      </c>
      <c r="AS29" s="50">
        <v>-0.15630747996745531</v>
      </c>
      <c r="AT29" s="55">
        <v>0.48139818891802127</v>
      </c>
      <c r="AU29" s="48">
        <v>0.3360209398752847</v>
      </c>
      <c r="AV29" s="52">
        <v>3517.6299999999987</v>
      </c>
      <c r="AW29" s="54">
        <v>15074.59</v>
      </c>
      <c r="AX29" s="47">
        <v>11556.960000000006</v>
      </c>
      <c r="AY29" s="50">
        <v>3.2854393441038443</v>
      </c>
      <c r="AZ29" s="55">
        <v>6.4942128409520322E-2</v>
      </c>
      <c r="BA29" s="48">
        <v>0.32986608932513356</v>
      </c>
      <c r="BB29" s="52">
        <v>57683.249999999993</v>
      </c>
      <c r="BC29" s="53">
        <v>60773.69999999999</v>
      </c>
      <c r="BD29" s="47">
        <v>3090.4500000000003</v>
      </c>
      <c r="BE29" s="50">
        <v>5.3576211465199995E-2</v>
      </c>
      <c r="BF29" s="55">
        <v>0.50455583525570702</v>
      </c>
      <c r="BG29" s="48">
        <v>0.49807673930642615</v>
      </c>
      <c r="BH29" s="52">
        <v>52030.020000000004</v>
      </c>
      <c r="BI29" s="53">
        <v>57825.609999999993</v>
      </c>
      <c r="BJ29" s="47">
        <v>5795.59</v>
      </c>
      <c r="BK29" s="50">
        <v>0.111389347918759</v>
      </c>
      <c r="BL29" s="55">
        <v>0.50556151460846799</v>
      </c>
      <c r="BM29" s="48">
        <v>0.52640585977988485</v>
      </c>
      <c r="BN29" s="52">
        <v>35395.319999999992</v>
      </c>
      <c r="BO29" s="53">
        <v>37397.220000000008</v>
      </c>
      <c r="BP29" s="47">
        <v>2001.900000000001</v>
      </c>
      <c r="BQ29" s="50">
        <v>5.6558324659870755E-2</v>
      </c>
      <c r="BR29" s="55">
        <v>5.0749195156871513E-2</v>
      </c>
      <c r="BS29" s="48">
        <v>4.7508830915760789E-2</v>
      </c>
      <c r="BT29" s="52">
        <v>-33427.25</v>
      </c>
      <c r="BU29" s="54">
        <v>-36351.939999999995</v>
      </c>
      <c r="BV29" s="47">
        <v>-2924.6900000000005</v>
      </c>
      <c r="BW29" s="50">
        <v>-8.749418513338654E-2</v>
      </c>
      <c r="BX29" s="55">
        <v>-0.3248034719032572</v>
      </c>
      <c r="BY29" s="48">
        <v>-0.33092386280692565</v>
      </c>
      <c r="BZ29" s="52">
        <v>-23.509999999999998</v>
      </c>
      <c r="CA29" s="53">
        <v>-7.8599999999999994</v>
      </c>
      <c r="CB29" s="47">
        <v>15.649999999999999</v>
      </c>
      <c r="CC29" s="50">
        <v>0.66567418119948962</v>
      </c>
      <c r="CD29" s="55">
        <v>-2.2844025830559127E-4</v>
      </c>
      <c r="CE29" s="48">
        <v>-7.1552207713327978E-5</v>
      </c>
      <c r="CF29" s="52">
        <v>19911.7</v>
      </c>
      <c r="CG29" s="54">
        <v>23942.720000000005</v>
      </c>
      <c r="CH29" s="47">
        <v>4031.0199999999995</v>
      </c>
      <c r="CI29" s="56">
        <v>0.20244479376447033</v>
      </c>
      <c r="CJ29" s="55">
        <v>0.19347655854119281</v>
      </c>
      <c r="CK29" s="48">
        <v>0.21795858456260209</v>
      </c>
      <c r="CL29" s="52">
        <v>37372.07</v>
      </c>
      <c r="CM29" s="53">
        <v>45842.080000000002</v>
      </c>
      <c r="CN29" s="47">
        <v>8470.010000000002</v>
      </c>
      <c r="CO29" s="56">
        <v>0.226640108508841</v>
      </c>
      <c r="CP29" s="55">
        <v>0.36313421200402551</v>
      </c>
      <c r="CQ29" s="48">
        <v>0.41731577991997437</v>
      </c>
      <c r="CR29" s="52">
        <v>2538.5300000000002</v>
      </c>
      <c r="CS29" s="54">
        <v>-975.83000000000027</v>
      </c>
      <c r="CT29" s="47">
        <v>-3514.3599999999992</v>
      </c>
      <c r="CU29" s="50">
        <v>-1.3844075114337826</v>
      </c>
      <c r="CV29" s="55">
        <v>2.4666203697000968E-2</v>
      </c>
      <c r="CW29" s="48">
        <v>-8.8833067242871325E-3</v>
      </c>
      <c r="CX29" s="52">
        <v>24513.699999999997</v>
      </c>
      <c r="CY29" s="54">
        <v>19575.070000000003</v>
      </c>
      <c r="CZ29" s="47">
        <v>-4938.63</v>
      </c>
      <c r="DA29" s="50">
        <v>-0.20146407926995902</v>
      </c>
      <c r="DB29" s="55">
        <v>3.5147317366165963E-2</v>
      </c>
      <c r="DC29" s="48">
        <v>2.4867856241565053E-2</v>
      </c>
      <c r="DD29" s="55">
        <v>0.76180696535821546</v>
      </c>
      <c r="DE29" s="48">
        <v>0.82180122942350564</v>
      </c>
      <c r="DF29" s="57"/>
      <c r="DG29" s="58"/>
    </row>
    <row r="30" spans="1:111" ht="13.5" thickTop="1">
      <c r="A30" s="9"/>
      <c r="B30" s="60" t="s">
        <v>75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61"/>
      <c r="Y30" s="9"/>
      <c r="Z30" s="9"/>
      <c r="AA30" s="9"/>
      <c r="AB30" s="9"/>
      <c r="AC30" s="9"/>
      <c r="AD30" s="61"/>
      <c r="AE30" s="9"/>
      <c r="AF30" s="9"/>
      <c r="AG30" s="9"/>
      <c r="AH30" s="9"/>
      <c r="AI30" s="9"/>
      <c r="AJ30" s="62"/>
      <c r="AK30" s="63"/>
      <c r="AL30" s="63"/>
      <c r="AM30" s="63"/>
      <c r="AN30" s="62"/>
      <c r="AO30" s="63"/>
      <c r="AP30" s="62"/>
      <c r="AQ30" s="63"/>
      <c r="AR30" s="63"/>
      <c r="AS30" s="63"/>
      <c r="AT30" s="9"/>
      <c r="AU30" s="9"/>
      <c r="AV30" s="9"/>
      <c r="AW30" s="9"/>
      <c r="AX30" s="9"/>
      <c r="AY30" s="9"/>
      <c r="AZ30" s="9"/>
      <c r="BA30" s="9"/>
      <c r="BB30" s="61"/>
      <c r="BC30" s="9"/>
      <c r="BD30" s="9"/>
      <c r="BE30" s="9"/>
      <c r="BF30" s="9"/>
      <c r="BG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61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</row>
    <row r="31" spans="1:111" ht="15">
      <c r="AJ31" s="64"/>
      <c r="AK31" s="65"/>
      <c r="AL31" s="65"/>
      <c r="AM31" s="65"/>
      <c r="AN31" s="64"/>
      <c r="AT31" s="14"/>
      <c r="AU31" s="14"/>
      <c r="AV31" s="14"/>
      <c r="AW31" s="14"/>
      <c r="AX31" s="14"/>
      <c r="AY31" s="14"/>
      <c r="DF31" s="66"/>
      <c r="DG31" s="66"/>
    </row>
    <row r="32" spans="1:111" ht="15">
      <c r="AJ32" s="64"/>
      <c r="AK32" s="65"/>
      <c r="AL32" s="65"/>
      <c r="AM32" s="65"/>
      <c r="AN32" s="64"/>
      <c r="AT32" s="14"/>
      <c r="AU32" s="14"/>
      <c r="AV32" s="14"/>
      <c r="AW32" s="14"/>
      <c r="AX32" s="14"/>
      <c r="AY32" s="14"/>
      <c r="DF32" s="66"/>
      <c r="DG32" s="66"/>
    </row>
    <row r="33" spans="2:116">
      <c r="B33" s="14" t="s">
        <v>76</v>
      </c>
      <c r="X33" s="14" t="s">
        <v>77</v>
      </c>
      <c r="AJ33" s="65"/>
      <c r="AK33" s="64"/>
      <c r="AL33" s="64"/>
      <c r="AM33" s="64"/>
      <c r="AN33" s="65"/>
      <c r="AO33" s="64"/>
      <c r="AP33" s="65"/>
      <c r="AQ33" s="14"/>
      <c r="AR33" s="14"/>
      <c r="AS33" s="14"/>
      <c r="AT33" s="14"/>
      <c r="AU33" s="14"/>
      <c r="AV33" s="14"/>
      <c r="AW33" s="14"/>
      <c r="AX33" s="14"/>
      <c r="AY33" s="14"/>
      <c r="BB33" s="14" t="s">
        <v>78</v>
      </c>
      <c r="CL33" s="9" t="s">
        <v>79</v>
      </c>
    </row>
    <row r="34" spans="2:116" s="14" customFormat="1">
      <c r="B34" s="14" t="s">
        <v>80</v>
      </c>
      <c r="X34" s="14" t="s">
        <v>81</v>
      </c>
      <c r="AJ34" s="65"/>
      <c r="AK34" s="64"/>
      <c r="AL34" s="64"/>
      <c r="AM34" s="64"/>
      <c r="AN34" s="65"/>
      <c r="AO34" s="64"/>
      <c r="AP34" s="65"/>
      <c r="DF34" s="9"/>
      <c r="DG34" s="9"/>
      <c r="DH34" s="9"/>
      <c r="DI34" s="9"/>
      <c r="DJ34" s="9"/>
      <c r="DK34" s="9"/>
      <c r="DL34" s="9"/>
    </row>
    <row r="35" spans="2:116" s="14" customFormat="1">
      <c r="B35" s="14" t="s">
        <v>82</v>
      </c>
      <c r="X35" s="14" t="s">
        <v>83</v>
      </c>
      <c r="AJ35" s="65"/>
      <c r="AK35" s="64"/>
      <c r="AL35" s="64"/>
      <c r="AM35" s="64"/>
      <c r="AN35" s="65"/>
      <c r="AO35" s="64"/>
      <c r="AP35" s="65"/>
      <c r="DF35" s="9"/>
      <c r="DG35" s="9"/>
      <c r="DH35" s="9"/>
      <c r="DI35" s="9"/>
      <c r="DJ35" s="9"/>
      <c r="DK35" s="9"/>
      <c r="DL35" s="9"/>
    </row>
    <row r="36" spans="2:116" s="14" customFormat="1">
      <c r="X36" s="14" t="s">
        <v>84</v>
      </c>
      <c r="AJ36" s="65"/>
      <c r="AK36" s="64"/>
      <c r="AL36" s="64"/>
      <c r="AM36" s="64"/>
      <c r="AN36" s="65"/>
      <c r="AO36" s="64"/>
      <c r="AP36" s="65"/>
      <c r="DF36" s="9"/>
      <c r="DG36" s="9"/>
      <c r="DH36" s="9"/>
      <c r="DI36" s="9"/>
      <c r="DJ36" s="9"/>
      <c r="DK36" s="9"/>
      <c r="DL36" s="9"/>
    </row>
  </sheetData>
  <mergeCells count="188">
    <mergeCell ref="B3:W3"/>
    <mergeCell ref="X3:BA3"/>
    <mergeCell ref="BB3:CK3"/>
    <mergeCell ref="CL3:DE3"/>
    <mergeCell ref="B4:W4"/>
    <mergeCell ref="X4:BA4"/>
    <mergeCell ref="BB4:CK4"/>
    <mergeCell ref="CL4:DE4"/>
    <mergeCell ref="B1:W1"/>
    <mergeCell ref="X1:BA1"/>
    <mergeCell ref="BB1:CK1"/>
    <mergeCell ref="CL1:DE1"/>
    <mergeCell ref="B2:W2"/>
    <mergeCell ref="X2:BA2"/>
    <mergeCell ref="BB2:CK2"/>
    <mergeCell ref="CL2:DE2"/>
    <mergeCell ref="X5:Y5"/>
    <mergeCell ref="AB5:AC5"/>
    <mergeCell ref="AJ5:AK5"/>
    <mergeCell ref="AN5:AO5"/>
    <mergeCell ref="B5:C5"/>
    <mergeCell ref="D5:E5"/>
    <mergeCell ref="F5:G5"/>
    <mergeCell ref="J5:K5"/>
    <mergeCell ref="L5:M5"/>
    <mergeCell ref="P5:Q5"/>
    <mergeCell ref="CL5:CM5"/>
    <mergeCell ref="CP5:CQ5"/>
    <mergeCell ref="A7:A10"/>
    <mergeCell ref="B7:E7"/>
    <mergeCell ref="F7:K7"/>
    <mergeCell ref="L7:Q7"/>
    <mergeCell ref="R7:W7"/>
    <mergeCell ref="X7:AC7"/>
    <mergeCell ref="AD7:AI7"/>
    <mergeCell ref="AJ7:AO7"/>
    <mergeCell ref="BT5:BU5"/>
    <mergeCell ref="BX5:BY5"/>
    <mergeCell ref="BZ5:CA5"/>
    <mergeCell ref="CD5:CE5"/>
    <mergeCell ref="CF5:CG5"/>
    <mergeCell ref="CJ5:CK5"/>
    <mergeCell ref="AP5:AQ5"/>
    <mergeCell ref="AT5:AU5"/>
    <mergeCell ref="AV5:AW5"/>
    <mergeCell ref="AZ5:BA5"/>
    <mergeCell ref="BB5:BC5"/>
    <mergeCell ref="BF5:BG5"/>
    <mergeCell ref="R5:S5"/>
    <mergeCell ref="V5:W5"/>
    <mergeCell ref="CR7:CW7"/>
    <mergeCell ref="CX7:DC7"/>
    <mergeCell ref="DD7:DE7"/>
    <mergeCell ref="AP7:AU7"/>
    <mergeCell ref="AV7:BA7"/>
    <mergeCell ref="BB7:BG7"/>
    <mergeCell ref="BH7:BM7"/>
    <mergeCell ref="BN7:BS7"/>
    <mergeCell ref="BT7:BY7"/>
    <mergeCell ref="B8:C8"/>
    <mergeCell ref="D8:E8"/>
    <mergeCell ref="F8:G8"/>
    <mergeCell ref="H8:I8"/>
    <mergeCell ref="J8:K8"/>
    <mergeCell ref="L8:M8"/>
    <mergeCell ref="BZ7:CE7"/>
    <mergeCell ref="CF7:CK7"/>
    <mergeCell ref="CL7:CQ7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BD8:BE8"/>
    <mergeCell ref="BF8:BG8"/>
    <mergeCell ref="BH8:BI8"/>
    <mergeCell ref="AL8:AM8"/>
    <mergeCell ref="AN8:AO8"/>
    <mergeCell ref="AP8:AQ8"/>
    <mergeCell ref="AR8:AS8"/>
    <mergeCell ref="AT8:AU8"/>
    <mergeCell ref="AV8:AW8"/>
    <mergeCell ref="CZ8:DA8"/>
    <mergeCell ref="DB8:DC8"/>
    <mergeCell ref="DD8:DE8"/>
    <mergeCell ref="CH8:CI8"/>
    <mergeCell ref="CJ8:CK8"/>
    <mergeCell ref="CL8:CM8"/>
    <mergeCell ref="CN8:CO8"/>
    <mergeCell ref="CP8:CQ8"/>
    <mergeCell ref="CR8:CS8"/>
    <mergeCell ref="D9:D10"/>
    <mergeCell ref="E9:E10"/>
    <mergeCell ref="H9:H10"/>
    <mergeCell ref="I9:I10"/>
    <mergeCell ref="N9:N10"/>
    <mergeCell ref="O9:O10"/>
    <mergeCell ref="CT8:CU8"/>
    <mergeCell ref="CV8:CW8"/>
    <mergeCell ref="CX8:CY8"/>
    <mergeCell ref="BV8:BW8"/>
    <mergeCell ref="BX8:BY8"/>
    <mergeCell ref="BZ8:CA8"/>
    <mergeCell ref="CB8:CC8"/>
    <mergeCell ref="CD8:CE8"/>
    <mergeCell ref="CF8:CG8"/>
    <mergeCell ref="BJ8:BK8"/>
    <mergeCell ref="BL8:BM8"/>
    <mergeCell ref="BN8:BO8"/>
    <mergeCell ref="BP8:BQ8"/>
    <mergeCell ref="BR8:BS8"/>
    <mergeCell ref="BT8:BU8"/>
    <mergeCell ref="AX8:AY8"/>
    <mergeCell ref="AZ8:BA8"/>
    <mergeCell ref="BB8:BC8"/>
    <mergeCell ref="T9:T10"/>
    <mergeCell ref="U9:U10"/>
    <mergeCell ref="Z9:Z10"/>
    <mergeCell ref="AA9:AA10"/>
    <mergeCell ref="AF9:AF10"/>
    <mergeCell ref="AG9:AG10"/>
    <mergeCell ref="V10:W10"/>
    <mergeCell ref="X10:Y10"/>
    <mergeCell ref="AB10:AC10"/>
    <mergeCell ref="AD10:AE10"/>
    <mergeCell ref="B10:C10"/>
    <mergeCell ref="F10:G10"/>
    <mergeCell ref="J10:K10"/>
    <mergeCell ref="L10:M10"/>
    <mergeCell ref="P10:Q10"/>
    <mergeCell ref="R10:S10"/>
    <mergeCell ref="CN9:CN10"/>
    <mergeCell ref="CO9:CO10"/>
    <mergeCell ref="CT9:CT10"/>
    <mergeCell ref="BV9:BV10"/>
    <mergeCell ref="BW9:BW10"/>
    <mergeCell ref="CB9:CB10"/>
    <mergeCell ref="CC9:CC10"/>
    <mergeCell ref="CH9:CH10"/>
    <mergeCell ref="CI9:CI10"/>
    <mergeCell ref="BD9:BD10"/>
    <mergeCell ref="BE9:BE10"/>
    <mergeCell ref="BJ9:BJ10"/>
    <mergeCell ref="BK9:BK10"/>
    <mergeCell ref="BP9:BP10"/>
    <mergeCell ref="BQ9:BQ10"/>
    <mergeCell ref="AL9:AL10"/>
    <mergeCell ref="AM9:AM10"/>
    <mergeCell ref="AR9:AR10"/>
    <mergeCell ref="AZ10:BA10"/>
    <mergeCell ref="BB10:BC10"/>
    <mergeCell ref="BF10:BG10"/>
    <mergeCell ref="BH10:BI10"/>
    <mergeCell ref="BL10:BM10"/>
    <mergeCell ref="BN10:BO10"/>
    <mergeCell ref="AH10:AI10"/>
    <mergeCell ref="AJ10:AK10"/>
    <mergeCell ref="AN10:AO10"/>
    <mergeCell ref="AP10:AQ10"/>
    <mergeCell ref="AT10:AU10"/>
    <mergeCell ref="AV10:AW10"/>
    <mergeCell ref="AS9:AS10"/>
    <mergeCell ref="AX9:AX10"/>
    <mergeCell ref="AY9:AY10"/>
    <mergeCell ref="DB10:DC10"/>
    <mergeCell ref="DD10:DE10"/>
    <mergeCell ref="CJ10:CK10"/>
    <mergeCell ref="CL10:CM10"/>
    <mergeCell ref="CP10:CQ10"/>
    <mergeCell ref="CR10:CS10"/>
    <mergeCell ref="CV10:CW10"/>
    <mergeCell ref="CX10:CY10"/>
    <mergeCell ref="BR10:BS10"/>
    <mergeCell ref="BT10:BU10"/>
    <mergeCell ref="BX10:BY10"/>
    <mergeCell ref="BZ10:CA10"/>
    <mergeCell ref="CD10:CE10"/>
    <mergeCell ref="CF10:CG10"/>
    <mergeCell ref="CU9:CU10"/>
    <mergeCell ref="CZ9:CZ10"/>
    <mergeCell ref="DA9:DA10"/>
  </mergeCells>
  <printOptions horizontalCentered="1"/>
  <pageMargins left="0.78740157480314965" right="0.19685039370078741" top="0.59055118110236227" bottom="0.19685039370078741" header="0" footer="0"/>
  <pageSetup scale="75" fitToWidth="4" orientation="landscape" horizontalDpi="300" r:id="rId1"/>
  <headerFooter alignWithMargins="0"/>
  <colBreaks count="2" manualBreakCount="2">
    <brk id="53" max="39" man="1"/>
    <brk id="89" max="3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Calculo</vt:lpstr>
      <vt:lpstr>Montaje y Rotura</vt:lpstr>
      <vt:lpstr>'Montaje y Rotura'!Área_de_impresión</vt:lpstr>
      <vt:lpstr>'Montaje y Rotura'!Títulos_a_imprimir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orozco</dc:creator>
  <cp:lastModifiedBy>SERGIO ANDRES DIAZ VERA</cp:lastModifiedBy>
  <dcterms:created xsi:type="dcterms:W3CDTF">2025-08-11T22:23:34Z</dcterms:created>
  <dcterms:modified xsi:type="dcterms:W3CDTF">2025-08-12T18:24:01Z</dcterms:modified>
</cp:coreProperties>
</file>