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pfrecorp-my.sharepoint.com/personal/sadiazv_mapfre_com_co/Documents/Escritorio/Ejercicio Reaseguro/"/>
    </mc:Choice>
  </mc:AlternateContent>
  <xr:revisionPtr revIDLastSave="33" documentId="8_{2B1C6735-9C6F-4707-86B2-73EE637C958F}" xr6:coauthVersionLast="47" xr6:coauthVersionMax="47" xr10:uidLastSave="{6AD4797D-F6F8-4D6C-A510-A3054669BD72}"/>
  <bookViews>
    <workbookView xWindow="-135" yWindow="-135" windowWidth="29070" windowHeight="16470" xr2:uid="{919916FB-859F-4CE0-9C9A-B0441577AF01}"/>
  </bookViews>
  <sheets>
    <sheet name="Hoja1" sheetId="1" r:id="rId1"/>
    <sheet name="Responsabilidad Civil" sheetId="2" r:id="rId2"/>
  </sheets>
  <definedNames>
    <definedName name="_Order1" hidden="1">0</definedName>
    <definedName name="_Order2" hidden="1">255</definedName>
    <definedName name="_PL100">#REF!</definedName>
    <definedName name="AGR">#REF!</definedName>
    <definedName name="AGROPEC">#REF!</definedName>
    <definedName name="_xlnm.Print_Area" localSheetId="1">'Responsabilidad Civil'!$A$1:$DE$41</definedName>
    <definedName name="aut">#REF!</definedName>
    <definedName name="AVIA">#REF!</definedName>
    <definedName name="AyS">#REF!</definedName>
    <definedName name="BEPS">#REF!</definedName>
    <definedName name="BGEN">#REF!</definedName>
    <definedName name="BVID">#REF!</definedName>
    <definedName name="COMPAÑIAS">#REF!</definedName>
    <definedName name="Cump">#REF!</definedName>
    <definedName name="DESEM">#REF!</definedName>
    <definedName name="EAC">#REF!</definedName>
    <definedName name="EDU">#REF!</definedName>
    <definedName name="EXEQ">#REF!</definedName>
    <definedName name="GEN">#REF!</definedName>
    <definedName name="HOG">#REF!</definedName>
    <definedName name="IGEN">#REF!</definedName>
    <definedName name="inc">#REF!</definedName>
    <definedName name="ing">#REF!</definedName>
    <definedName name="IVID">#REF!</definedName>
    <definedName name="MyC">#REF!</definedName>
    <definedName name="NAVYC">#REF!</definedName>
    <definedName name="OD">#REF!</definedName>
    <definedName name="OP">#REF!</definedName>
    <definedName name="PCONMUT">#REF!</definedName>
    <definedName name="PVOL">#REF!</definedName>
    <definedName name="rciv">#REF!</definedName>
    <definedName name="RPROF">#REF!</definedName>
    <definedName name="RVOL">#REF!</definedName>
    <definedName name="SAL">#REF!</definedName>
    <definedName name="sc">#REF!</definedName>
    <definedName name="SEMO">#REF!</definedName>
    <definedName name="SOAT">#REF!</definedName>
    <definedName name="SPREV">#REF!</definedName>
    <definedName name="Sust">#REF!</definedName>
    <definedName name="TD">#REF!</definedName>
    <definedName name="terr">#REF!</definedName>
    <definedName name="_xlnm.Print_Titles" localSheetId="1">'Responsabilidad Civil'!$A:$A</definedName>
    <definedName name="TP">#REF!</definedName>
    <definedName name="tr">#REF!</definedName>
    <definedName name="trans">#REF!</definedName>
    <definedName name="TSS">#REF!</definedName>
    <definedName name="VG">#REF!</definedName>
    <definedName name="VI">#REF!</definedName>
    <definedName name="VID">#REF!</definedName>
    <definedName name="VID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I8" i="1"/>
  <c r="J7" i="1"/>
  <c r="I7" i="1"/>
  <c r="J6" i="1"/>
  <c r="I6" i="1"/>
  <c r="AS36" i="2"/>
  <c r="C7" i="1"/>
  <c r="E7" i="1"/>
  <c r="E2" i="1"/>
  <c r="E1" i="1"/>
  <c r="E13" i="1"/>
  <c r="E12" i="1"/>
  <c r="E11" i="1"/>
  <c r="E10" i="1"/>
  <c r="C13" i="1"/>
  <c r="C12" i="1"/>
  <c r="C11" i="1"/>
  <c r="C10" i="1"/>
  <c r="C9" i="1"/>
  <c r="E9" i="1"/>
  <c r="E6" i="1"/>
  <c r="C6" i="1"/>
  <c r="E14" i="1" l="1"/>
  <c r="E17" i="1" s="1"/>
  <c r="C16" i="1"/>
  <c r="C14" i="1"/>
  <c r="C18" i="1" s="1"/>
  <c r="C19" i="1" s="1"/>
  <c r="E16" i="1"/>
  <c r="E18" i="1" l="1"/>
  <c r="E19" i="1" s="1"/>
  <c r="C17" i="1"/>
</calcChain>
</file>

<file path=xl/sharedStrings.xml><?xml version="1.0" encoding="utf-8"?>
<sst xmlns="http://schemas.openxmlformats.org/spreadsheetml/2006/main" count="280" uniqueCount="110">
  <si>
    <t xml:space="preserve">Compañía </t>
  </si>
  <si>
    <t xml:space="preserve">Con Reaseguro </t>
  </si>
  <si>
    <t>Sin Reaseguro</t>
  </si>
  <si>
    <t>SINIESTROS INCURRIDOS  =  Siniestros retenidos + Incremento de reservas</t>
  </si>
  <si>
    <t>INCREMENTO DE RESERVAS  =  Constitución - Liberación (Siniestros avisados, no avisados, desviación de siniestralidad y reservas especiales)</t>
  </si>
  <si>
    <t>PRIMAS DEVENGADAS = Primas retenidas - Movimiento de Reservas</t>
  </si>
  <si>
    <t>SINIESTROS RETENIDOS = Siniestros pagados + Siniestros de aceptaciones - Reembolso de siniestros s/cesiones</t>
  </si>
  <si>
    <t>INCREMENTO DE RESERVAS  =  Constitución - Liberación (Técnica riesgos en curso y matemática)</t>
  </si>
  <si>
    <t>ÍNDICE COMBINADO = (Siniestros incurridos XL + Comisiones Netas + Otros Costos (Ing) Seguros + Gastos Personal + Gastos admon + Prov ctas x cobrar) / Primas devengadas XL</t>
  </si>
  <si>
    <t>COMISIONES NETAS = Comisiones a intermediarios - Comisiones sobre cesiones</t>
  </si>
  <si>
    <t>SINIESTROS PAGADOS  =  Siniestros liquidados - Salvamentos - Recobros</t>
  </si>
  <si>
    <t>PRIMAS RETENIDAS     =    Primas emitidas + Primas aceptadas-primas cedidas</t>
  </si>
  <si>
    <t>FUENTE: Fasecolda, Estadísticas de la Industria Aseguradora y de Capitalización.  Cifras preliminares, Enero - diciembre-2024</t>
  </si>
  <si>
    <t>T O T A L</t>
  </si>
  <si>
    <t xml:space="preserve">    N.A.</t>
  </si>
  <si>
    <t xml:space="preserve">     N.A</t>
  </si>
  <si>
    <t xml:space="preserve">         N.C.</t>
  </si>
  <si>
    <t>EVEREST</t>
  </si>
  <si>
    <t>SEGUREXPO</t>
  </si>
  <si>
    <t>COLMENA GENERALES</t>
  </si>
  <si>
    <t>JMALUCELLI TRAVELERS</t>
  </si>
  <si>
    <t>ALFA</t>
  </si>
  <si>
    <t>BBVA SEGUROS</t>
  </si>
  <si>
    <t>HDI SEGUROS</t>
  </si>
  <si>
    <t>BERKLEY</t>
  </si>
  <si>
    <t>LIBERTY</t>
  </si>
  <si>
    <t>CONFIANZA</t>
  </si>
  <si>
    <t>NACIONAL</t>
  </si>
  <si>
    <t>EQUIDAD</t>
  </si>
  <si>
    <t>MAPFRE</t>
  </si>
  <si>
    <t>SOLIDARIA</t>
  </si>
  <si>
    <t>ALLIANZ</t>
  </si>
  <si>
    <t>ZURICH</t>
  </si>
  <si>
    <t>BOLIVAR</t>
  </si>
  <si>
    <t>AXA COLPATRIA</t>
  </si>
  <si>
    <t>SBS SEGUROS</t>
  </si>
  <si>
    <t>ESTADO</t>
  </si>
  <si>
    <t>CHUBB</t>
  </si>
  <si>
    <t>MUNDIAL</t>
  </si>
  <si>
    <t>SURAMERICANA</t>
  </si>
  <si>
    <t>PREVISORA</t>
  </si>
  <si>
    <t>18/ 1</t>
  </si>
  <si>
    <t>17 / 6</t>
  </si>
  <si>
    <t>16 / 6</t>
  </si>
  <si>
    <t>15 / 6</t>
  </si>
  <si>
    <t>14 / 6</t>
  </si>
  <si>
    <t>13 / 6</t>
  </si>
  <si>
    <t>12 / 1</t>
  </si>
  <si>
    <t>11 / 6</t>
  </si>
  <si>
    <t>10 / 4</t>
  </si>
  <si>
    <t>9 / 8</t>
  </si>
  <si>
    <t>8 / 2</t>
  </si>
  <si>
    <t>7 / 1</t>
  </si>
  <si>
    <t>6 / 2</t>
  </si>
  <si>
    <t>5 / 2</t>
  </si>
  <si>
    <t>4 / 2</t>
  </si>
  <si>
    <t>3 / 2</t>
  </si>
  <si>
    <t>2 / 1</t>
  </si>
  <si>
    <t>%</t>
  </si>
  <si>
    <t>Monto</t>
  </si>
  <si>
    <t>Margen Técnico</t>
  </si>
  <si>
    <t>Variación</t>
  </si>
  <si>
    <t>% / P. Dev. Netas XL</t>
  </si>
  <si>
    <t>% Costo Neto Intermed.</t>
  </si>
  <si>
    <t>% Costo Intermediación</t>
  </si>
  <si>
    <t>Siniestr. Cta Cía neta de XL</t>
  </si>
  <si>
    <t>Siniestralidad Cta Cía</t>
  </si>
  <si>
    <t>% / S.Retenidos</t>
  </si>
  <si>
    <t>% Sin. Retenida</t>
  </si>
  <si>
    <t>% Sin. Bruta</t>
  </si>
  <si>
    <t>% / Retenidas</t>
  </si>
  <si>
    <t>% Retención</t>
  </si>
  <si>
    <t>ÍNDICE COMBINADO</t>
  </si>
  <si>
    <t>RESULTADO TÉCNICO</t>
  </si>
  <si>
    <t>PROV. CTAS POR COBRAR ACTIVIDAD ASEGURADORA (NETO)</t>
  </si>
  <si>
    <t>GASTOS ADMINISTRATIVOS</t>
  </si>
  <si>
    <t>GASTOS DE PERSONAL</t>
  </si>
  <si>
    <t>OTROS COSTOS (ING) DE SEGUROS</t>
  </si>
  <si>
    <t xml:space="preserve">COMISIONES NETAS </t>
  </si>
  <si>
    <t>COMISIONES A INTERMEDIARIOS</t>
  </si>
  <si>
    <t>SINIESTROS INCURRIDOS NETOS DE XL</t>
  </si>
  <si>
    <t>SINIESTROS INCURRIDOS</t>
  </si>
  <si>
    <t>MOVIMIENTO DE RESERVAS</t>
  </si>
  <si>
    <t>SINIESTROS RETENID0S</t>
  </si>
  <si>
    <t>SINIESTROS PAGADOS</t>
  </si>
  <si>
    <t>PRIMAS DEVENGADAS NETAS DE XL</t>
  </si>
  <si>
    <t>COBERTURA DE EXCESO DE PERDIDA</t>
  </si>
  <si>
    <t>PRIMAS DEVENGADAS</t>
  </si>
  <si>
    <t>PRIMAS RETENIDAS</t>
  </si>
  <si>
    <t>PRIMAS EMITIDAS</t>
  </si>
  <si>
    <t>COMPAÑÍAS</t>
  </si>
  <si>
    <t>.</t>
  </si>
  <si>
    <t>CIFRAS EN MILLONES DE PESOS</t>
  </si>
  <si>
    <t>Comparativo diciembre-2023 vs diciembre-2024</t>
  </si>
  <si>
    <t>RESPONSABILIDAD CIVIL</t>
  </si>
  <si>
    <t>ÍNDICES DE GESTIÓN DE LOS RESULTADOS POR RAMOS Y POR COMPAÑÍAS</t>
  </si>
  <si>
    <t xml:space="preserve">PRIMAS DEVENGADAS </t>
  </si>
  <si>
    <t>Loss Ratio</t>
  </si>
  <si>
    <t>Expense Ratio</t>
  </si>
  <si>
    <t>Combined Ratio</t>
  </si>
  <si>
    <t>Resultado Tecnico</t>
  </si>
  <si>
    <t>GASTOS TOTALES</t>
  </si>
  <si>
    <t>QS</t>
  </si>
  <si>
    <t>COMISION</t>
  </si>
  <si>
    <t>Aseguradora</t>
  </si>
  <si>
    <t>Reinsurance</t>
  </si>
  <si>
    <t>PRIMAS</t>
  </si>
  <si>
    <t>SINIESTROS</t>
  </si>
  <si>
    <t>GASTOS</t>
  </si>
  <si>
    <t>COMISION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</si>
</sst>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 * #,##0_ ;_ * \-#,##0_ ;_ * &quot;-&quot;??_ ;_ @_ "/>
    <numFmt numFmtId="165" formatCode="_ * #,##0.00_ ;_ * \-#,##0.00_ ;_ * &quot;-&quot;??_ ;_ @_ "/>
    <numFmt numFmtId="166" formatCode="_ * #,##0.0_ ;_ * \-#,##0.0_ ;_ * &quot;-&quot;??_ ;_ @_ "/>
    <numFmt numFmtId="167" formatCode="0.0%"/>
    <numFmt numFmtId="168" formatCode="_-&quot;$&quot;\ * #,##0_-;\-&quot;$&quot;\ * #,##0_-;_-&quot;$&quot;\ * &quot;-&quot;??_-;_-@_-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9"/>
      <name val="Baskerville"/>
    </font>
    <font>
      <sz val="18"/>
      <name val="Arial"/>
      <family val="2"/>
    </font>
    <font>
      <b/>
      <sz val="18"/>
      <name val="Baskerville"/>
    </font>
    <font>
      <i/>
      <sz val="14"/>
      <name val="Arial"/>
      <family val="2"/>
    </font>
    <font>
      <b/>
      <i/>
      <sz val="14"/>
      <name val="Baskerville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3" applyAlignment="1">
      <alignment vertical="center"/>
    </xf>
    <xf numFmtId="0" fontId="2" fillId="2" borderId="0" xfId="3" applyFill="1" applyAlignment="1">
      <alignment vertical="center"/>
    </xf>
    <xf numFmtId="0" fontId="2" fillId="2" borderId="0" xfId="3" applyFill="1" applyAlignment="1">
      <alignment horizontal="center" vertical="center"/>
    </xf>
    <xf numFmtId="0" fontId="2" fillId="2" borderId="0" xfId="3" applyFill="1" applyAlignment="1">
      <alignment horizontal="left" vertical="center"/>
    </xf>
    <xf numFmtId="164" fontId="2" fillId="0" borderId="0" xfId="3" applyNumberFormat="1" applyAlignment="1">
      <alignment vertical="center"/>
    </xf>
    <xf numFmtId="164" fontId="3" fillId="2" borderId="0" xfId="4" applyNumberFormat="1" applyFont="1" applyFill="1" applyAlignment="1">
      <alignment vertical="center"/>
    </xf>
    <xf numFmtId="165" fontId="3" fillId="2" borderId="0" xfId="4" applyFont="1" applyFill="1" applyAlignment="1">
      <alignment vertical="center"/>
    </xf>
    <xf numFmtId="0" fontId="4" fillId="2" borderId="0" xfId="3" applyFont="1" applyFill="1" applyAlignment="1">
      <alignment vertical="center"/>
    </xf>
    <xf numFmtId="166" fontId="5" fillId="0" borderId="0" xfId="4" applyNumberFormat="1" applyFont="1" applyFill="1" applyBorder="1" applyAlignment="1">
      <alignment vertical="center"/>
    </xf>
    <xf numFmtId="0" fontId="6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166" fontId="3" fillId="0" borderId="0" xfId="4" applyNumberFormat="1" applyFont="1" applyFill="1" applyBorder="1" applyAlignment="1">
      <alignment vertical="center"/>
    </xf>
    <xf numFmtId="166" fontId="3" fillId="0" borderId="1" xfId="4" applyNumberFormat="1" applyFont="1" applyFill="1" applyBorder="1" applyAlignment="1">
      <alignment vertical="center"/>
    </xf>
    <xf numFmtId="9" fontId="5" fillId="3" borderId="2" xfId="5" applyFont="1" applyFill="1" applyBorder="1" applyAlignment="1">
      <alignment horizontal="center" vertical="center"/>
    </xf>
    <xf numFmtId="9" fontId="5" fillId="3" borderId="3" xfId="5" applyFont="1" applyFill="1" applyBorder="1" applyAlignment="1">
      <alignment horizontal="center" vertical="center"/>
    </xf>
    <xf numFmtId="9" fontId="5" fillId="3" borderId="2" xfId="5" applyFont="1" applyFill="1" applyBorder="1" applyAlignment="1">
      <alignment vertical="center"/>
    </xf>
    <xf numFmtId="9" fontId="5" fillId="3" borderId="3" xfId="5" applyFont="1" applyFill="1" applyBorder="1" applyAlignment="1">
      <alignment vertical="center"/>
    </xf>
    <xf numFmtId="167" fontId="5" fillId="3" borderId="4" xfId="5" applyNumberFormat="1" applyFont="1" applyFill="1" applyBorder="1" applyAlignment="1">
      <alignment vertical="center"/>
    </xf>
    <xf numFmtId="37" fontId="5" fillId="3" borderId="3" xfId="3" applyNumberFormat="1" applyFont="1" applyFill="1" applyBorder="1" applyAlignment="1">
      <alignment vertical="center"/>
    </xf>
    <xf numFmtId="37" fontId="5" fillId="3" borderId="4" xfId="3" applyNumberFormat="1" applyFont="1" applyFill="1" applyBorder="1" applyAlignment="1">
      <alignment vertical="center"/>
    </xf>
    <xf numFmtId="37" fontId="5" fillId="3" borderId="5" xfId="3" applyNumberFormat="1" applyFont="1" applyFill="1" applyBorder="1" applyAlignment="1">
      <alignment vertical="center"/>
    </xf>
    <xf numFmtId="37" fontId="5" fillId="3" borderId="6" xfId="3" applyNumberFormat="1" applyFont="1" applyFill="1" applyBorder="1" applyAlignment="1">
      <alignment vertical="center"/>
    </xf>
    <xf numFmtId="9" fontId="5" fillId="3" borderId="4" xfId="5" applyFont="1" applyFill="1" applyBorder="1" applyAlignment="1">
      <alignment vertical="center"/>
    </xf>
    <xf numFmtId="9" fontId="5" fillId="3" borderId="6" xfId="5" applyFont="1" applyFill="1" applyBorder="1" applyAlignment="1">
      <alignment vertical="center"/>
    </xf>
    <xf numFmtId="3" fontId="5" fillId="3" borderId="4" xfId="3" applyNumberFormat="1" applyFont="1" applyFill="1" applyBorder="1" applyAlignment="1">
      <alignment vertical="center"/>
    </xf>
    <xf numFmtId="3" fontId="5" fillId="3" borderId="5" xfId="3" applyNumberFormat="1" applyFont="1" applyFill="1" applyBorder="1" applyAlignment="1">
      <alignment vertical="center"/>
    </xf>
    <xf numFmtId="167" fontId="5" fillId="3" borderId="2" xfId="5" applyNumberFormat="1" applyFont="1" applyFill="1" applyBorder="1" applyAlignment="1">
      <alignment vertical="center"/>
    </xf>
    <xf numFmtId="3" fontId="5" fillId="3" borderId="6" xfId="3" applyNumberFormat="1" applyFont="1" applyFill="1" applyBorder="1" applyAlignment="1">
      <alignment vertical="center"/>
    </xf>
    <xf numFmtId="0" fontId="5" fillId="3" borderId="5" xfId="3" applyFont="1" applyFill="1" applyBorder="1" applyAlignment="1">
      <alignment horizontal="center" vertical="center"/>
    </xf>
    <xf numFmtId="0" fontId="2" fillId="0" borderId="0" xfId="3" applyAlignment="1">
      <alignment horizontal="right" vertical="center"/>
    </xf>
    <xf numFmtId="166" fontId="3" fillId="0" borderId="0" xfId="4" applyNumberFormat="1" applyFont="1" applyFill="1" applyBorder="1" applyAlignment="1">
      <alignment horizontal="right" vertical="center"/>
    </xf>
    <xf numFmtId="166" fontId="3" fillId="0" borderId="1" xfId="4" applyNumberFormat="1" applyFont="1" applyFill="1" applyBorder="1" applyAlignment="1">
      <alignment horizontal="right" vertical="center"/>
    </xf>
    <xf numFmtId="9" fontId="3" fillId="2" borderId="7" xfId="5" applyFont="1" applyFill="1" applyBorder="1" applyAlignment="1">
      <alignment horizontal="center" vertical="center"/>
    </xf>
    <xf numFmtId="9" fontId="3" fillId="2" borderId="1" xfId="5" applyFont="1" applyFill="1" applyBorder="1" applyAlignment="1">
      <alignment horizontal="center" vertical="center"/>
    </xf>
    <xf numFmtId="9" fontId="3" fillId="2" borderId="7" xfId="5" applyFont="1" applyFill="1" applyBorder="1" applyAlignment="1">
      <alignment horizontal="right" vertical="center"/>
    </xf>
    <xf numFmtId="9" fontId="3" fillId="2" borderId="1" xfId="5" applyFont="1" applyFill="1" applyBorder="1" applyAlignment="1">
      <alignment horizontal="right" vertical="center"/>
    </xf>
    <xf numFmtId="9" fontId="3" fillId="0" borderId="8" xfId="5" applyFont="1" applyBorder="1" applyAlignment="1">
      <alignment horizontal="right" vertical="center"/>
    </xf>
    <xf numFmtId="38" fontId="2" fillId="0" borderId="1" xfId="3" applyNumberFormat="1" applyBorder="1" applyAlignment="1">
      <alignment horizontal="right" vertical="center"/>
    </xf>
    <xf numFmtId="37" fontId="2" fillId="2" borderId="8" xfId="3" applyNumberFormat="1" applyFill="1" applyBorder="1" applyAlignment="1">
      <alignment horizontal="right" vertical="center"/>
    </xf>
    <xf numFmtId="37" fontId="2" fillId="2" borderId="9" xfId="3" applyNumberFormat="1" applyFill="1" applyBorder="1" applyAlignment="1">
      <alignment horizontal="right" vertical="center"/>
    </xf>
    <xf numFmtId="37" fontId="2" fillId="2" borderId="0" xfId="3" applyNumberFormat="1" applyFill="1" applyAlignment="1">
      <alignment horizontal="right" vertical="center"/>
    </xf>
    <xf numFmtId="9" fontId="3" fillId="2" borderId="0" xfId="5" applyFont="1" applyFill="1" applyBorder="1" applyAlignment="1">
      <alignment horizontal="right" vertical="center"/>
    </xf>
    <xf numFmtId="9" fontId="3" fillId="0" borderId="0" xfId="5" applyFont="1" applyBorder="1" applyAlignment="1">
      <alignment horizontal="right" vertical="center"/>
    </xf>
    <xf numFmtId="0" fontId="2" fillId="2" borderId="9" xfId="3" applyFill="1" applyBorder="1" applyAlignment="1">
      <alignment horizontal="left" vertical="center"/>
    </xf>
    <xf numFmtId="0" fontId="2" fillId="4" borderId="9" xfId="3" applyFill="1" applyBorder="1" applyAlignment="1">
      <alignment horizontal="left" vertical="center"/>
    </xf>
    <xf numFmtId="4" fontId="2" fillId="2" borderId="9" xfId="3" applyNumberFormat="1" applyFill="1" applyBorder="1" applyAlignment="1">
      <alignment horizontal="left" vertical="center"/>
    </xf>
    <xf numFmtId="0" fontId="2" fillId="0" borderId="1" xfId="3" applyBorder="1" applyAlignment="1">
      <alignment horizontal="right" vertical="center"/>
    </xf>
    <xf numFmtId="166" fontId="3" fillId="0" borderId="9" xfId="4" applyNumberFormat="1" applyFont="1" applyFill="1" applyBorder="1" applyAlignment="1">
      <alignment horizontal="right" vertical="center"/>
    </xf>
    <xf numFmtId="9" fontId="3" fillId="2" borderId="10" xfId="5" applyFont="1" applyFill="1" applyBorder="1" applyAlignment="1">
      <alignment horizontal="center" vertical="center"/>
    </xf>
    <xf numFmtId="9" fontId="3" fillId="2" borderId="10" xfId="5" applyFont="1" applyFill="1" applyBorder="1" applyAlignment="1">
      <alignment horizontal="right" vertical="center"/>
    </xf>
    <xf numFmtId="9" fontId="3" fillId="0" borderId="11" xfId="5" applyFont="1" applyBorder="1" applyAlignment="1">
      <alignment horizontal="right" vertical="center"/>
    </xf>
    <xf numFmtId="38" fontId="2" fillId="0" borderId="10" xfId="3" applyNumberFormat="1" applyBorder="1" applyAlignment="1">
      <alignment horizontal="right" vertical="center"/>
    </xf>
    <xf numFmtId="9" fontId="3" fillId="2" borderId="12" xfId="5" applyFont="1" applyFill="1" applyBorder="1" applyAlignment="1">
      <alignment horizontal="right" vertical="center"/>
    </xf>
    <xf numFmtId="9" fontId="3" fillId="2" borderId="13" xfId="5" applyFont="1" applyFill="1" applyBorder="1" applyAlignment="1">
      <alignment horizontal="right" vertical="center"/>
    </xf>
    <xf numFmtId="0" fontId="4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17" fontId="8" fillId="3" borderId="21" xfId="3" applyNumberFormat="1" applyFont="1" applyFill="1" applyBorder="1" applyAlignment="1">
      <alignment horizontal="center" vertical="center" wrapText="1"/>
    </xf>
    <xf numFmtId="17" fontId="8" fillId="3" borderId="22" xfId="3" applyNumberFormat="1" applyFont="1" applyFill="1" applyBorder="1" applyAlignment="1">
      <alignment horizontal="center" vertical="center" wrapText="1"/>
    </xf>
    <xf numFmtId="17" fontId="8" fillId="3" borderId="23" xfId="3" applyNumberFormat="1" applyFont="1" applyFill="1" applyBorder="1" applyAlignment="1">
      <alignment horizontal="center" vertical="center" wrapText="1"/>
    </xf>
    <xf numFmtId="17" fontId="8" fillId="3" borderId="25" xfId="3" applyNumberFormat="1" applyFont="1" applyFill="1" applyBorder="1" applyAlignment="1">
      <alignment horizontal="center" vertical="center" wrapText="1"/>
    </xf>
    <xf numFmtId="17" fontId="8" fillId="3" borderId="26" xfId="3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8" fillId="2" borderId="0" xfId="3" applyFont="1" applyFill="1" applyAlignment="1">
      <alignment horizontal="center" vertical="center" wrapText="1"/>
    </xf>
    <xf numFmtId="0" fontId="10" fillId="0" borderId="0" xfId="3" applyFont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3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2" borderId="0" xfId="3" applyFont="1" applyFill="1" applyAlignment="1">
      <alignment horizontal="center" vertical="center"/>
    </xf>
    <xf numFmtId="0" fontId="11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3" fillId="0" borderId="0" xfId="3" applyFont="1" applyAlignment="1">
      <alignment vertical="center"/>
    </xf>
    <xf numFmtId="0" fontId="14" fillId="0" borderId="0" xfId="3" applyFont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168" fontId="0" fillId="0" borderId="0" xfId="1" applyNumberFormat="1" applyFont="1"/>
    <xf numFmtId="9" fontId="0" fillId="0" borderId="0" xfId="2" applyFont="1"/>
    <xf numFmtId="44" fontId="0" fillId="0" borderId="0" xfId="1" applyFont="1"/>
    <xf numFmtId="10" fontId="0" fillId="0" borderId="0" xfId="2" applyNumberFormat="1" applyFont="1"/>
    <xf numFmtId="168" fontId="0" fillId="0" borderId="0" xfId="0" applyNumberFormat="1"/>
    <xf numFmtId="9" fontId="0" fillId="0" borderId="0" xfId="0" applyNumberFormat="1"/>
    <xf numFmtId="37" fontId="2" fillId="2" borderId="0" xfId="3" applyNumberFormat="1" applyFill="1" applyAlignment="1">
      <alignment horizontal="center" vertical="center"/>
    </xf>
    <xf numFmtId="0" fontId="2" fillId="2" borderId="22" xfId="3" applyFill="1" applyBorder="1" applyAlignment="1">
      <alignment vertical="center"/>
    </xf>
    <xf numFmtId="44" fontId="0" fillId="0" borderId="0" xfId="0" applyNumberFormat="1"/>
    <xf numFmtId="0" fontId="2" fillId="5" borderId="0" xfId="3" applyFill="1" applyAlignment="1">
      <alignment horizontal="center" vertical="center"/>
    </xf>
    <xf numFmtId="0" fontId="14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0" fontId="8" fillId="4" borderId="0" xfId="3" applyFont="1" applyFill="1" applyAlignment="1">
      <alignment horizontal="center" vertical="center"/>
    </xf>
    <xf numFmtId="0" fontId="8" fillId="4" borderId="0" xfId="3" applyFont="1" applyFill="1" applyAlignment="1">
      <alignment horizontal="center" vertical="center" wrapText="1"/>
    </xf>
    <xf numFmtId="0" fontId="7" fillId="3" borderId="34" xfId="3" applyFont="1" applyFill="1" applyBorder="1" applyAlignment="1">
      <alignment horizontal="center" vertical="center" wrapText="1"/>
    </xf>
    <xf numFmtId="0" fontId="7" fillId="3" borderId="28" xfId="3" applyFont="1" applyFill="1" applyBorder="1" applyAlignment="1">
      <alignment horizontal="center" vertical="center" wrapText="1"/>
    </xf>
    <xf numFmtId="0" fontId="7" fillId="3" borderId="20" xfId="3" applyFont="1" applyFill="1" applyBorder="1" applyAlignment="1">
      <alignment horizontal="center" vertical="center" wrapText="1"/>
    </xf>
    <xf numFmtId="0" fontId="5" fillId="3" borderId="32" xfId="3" applyFont="1" applyFill="1" applyBorder="1" applyAlignment="1">
      <alignment horizontal="center" vertical="center" wrapText="1"/>
    </xf>
    <xf numFmtId="0" fontId="5" fillId="3" borderId="33" xfId="3" applyFont="1" applyFill="1" applyBorder="1" applyAlignment="1">
      <alignment horizontal="center" vertical="center" wrapText="1"/>
    </xf>
    <xf numFmtId="0" fontId="5" fillId="3" borderId="31" xfId="3" applyFont="1" applyFill="1" applyBorder="1" applyAlignment="1">
      <alignment horizontal="center" vertical="center" wrapText="1"/>
    </xf>
    <xf numFmtId="0" fontId="6" fillId="3" borderId="30" xfId="3" applyFont="1" applyFill="1" applyBorder="1" applyAlignment="1">
      <alignment horizontal="center" vertical="center" wrapText="1"/>
    </xf>
    <xf numFmtId="0" fontId="6" fillId="3" borderId="23" xfId="3" applyFont="1" applyFill="1" applyBorder="1" applyAlignment="1">
      <alignment horizontal="center" vertical="center" wrapText="1"/>
    </xf>
    <xf numFmtId="0" fontId="6" fillId="3" borderId="26" xfId="3" applyFont="1" applyFill="1" applyBorder="1" applyAlignment="1">
      <alignment horizontal="center" vertical="center" wrapText="1"/>
    </xf>
    <xf numFmtId="0" fontId="6" fillId="3" borderId="29" xfId="3" applyFont="1" applyFill="1" applyBorder="1" applyAlignment="1">
      <alignment horizontal="center" vertical="center" wrapText="1"/>
    </xf>
    <xf numFmtId="17" fontId="6" fillId="3" borderId="24" xfId="3" applyNumberFormat="1" applyFont="1" applyFill="1" applyBorder="1" applyAlignment="1">
      <alignment horizontal="center" vertical="center" wrapText="1"/>
    </xf>
    <xf numFmtId="17" fontId="6" fillId="3" borderId="17" xfId="3" applyNumberFormat="1" applyFont="1" applyFill="1" applyBorder="1" applyAlignment="1">
      <alignment horizontal="center" vertical="center" wrapText="1"/>
    </xf>
    <xf numFmtId="17" fontId="5" fillId="3" borderId="24" xfId="3" applyNumberFormat="1" applyFont="1" applyFill="1" applyBorder="1" applyAlignment="1">
      <alignment horizontal="center" vertical="center" wrapText="1"/>
    </xf>
    <xf numFmtId="17" fontId="5" fillId="3" borderId="17" xfId="3" applyNumberFormat="1" applyFont="1" applyFill="1" applyBorder="1" applyAlignment="1">
      <alignment horizontal="center" vertical="center" wrapText="1"/>
    </xf>
    <xf numFmtId="49" fontId="4" fillId="3" borderId="16" xfId="4" applyNumberFormat="1" applyFont="1" applyFill="1" applyBorder="1" applyAlignment="1">
      <alignment horizontal="center" vertical="center" wrapText="1"/>
    </xf>
    <xf numFmtId="49" fontId="4" fillId="3" borderId="14" xfId="4" applyNumberFormat="1" applyFont="1" applyFill="1" applyBorder="1" applyAlignment="1">
      <alignment horizontal="center" vertical="center" wrapText="1"/>
    </xf>
    <xf numFmtId="0" fontId="4" fillId="3" borderId="15" xfId="4" applyNumberFormat="1" applyFont="1" applyFill="1" applyBorder="1" applyAlignment="1">
      <alignment horizontal="center" vertical="center" wrapText="1"/>
    </xf>
    <xf numFmtId="0" fontId="4" fillId="3" borderId="18" xfId="4" applyNumberFormat="1" applyFont="1" applyFill="1" applyBorder="1" applyAlignment="1">
      <alignment horizontal="center" vertical="center" wrapText="1"/>
    </xf>
    <xf numFmtId="17" fontId="6" fillId="3" borderId="27" xfId="3" applyNumberFormat="1" applyFont="1" applyFill="1" applyBorder="1" applyAlignment="1">
      <alignment horizontal="center" vertical="center" wrapText="1"/>
    </xf>
    <xf numFmtId="17" fontId="6" fillId="3" borderId="19" xfId="3" applyNumberFormat="1" applyFont="1" applyFill="1" applyBorder="1" applyAlignment="1">
      <alignment horizontal="center" vertical="center" wrapText="1"/>
    </xf>
    <xf numFmtId="0" fontId="4" fillId="3" borderId="14" xfId="4" applyNumberFormat="1" applyFont="1" applyFill="1" applyBorder="1" applyAlignment="1">
      <alignment horizontal="center" vertical="center" wrapText="1"/>
    </xf>
  </cellXfs>
  <cellStyles count="6">
    <cellStyle name="Millares 2" xfId="4" xr:uid="{A6CA0D1E-1BF3-4BB5-B5C4-8A67BB7228DD}"/>
    <cellStyle name="Moneda" xfId="1" builtinId="4"/>
    <cellStyle name="Normal" xfId="0" builtinId="0"/>
    <cellStyle name="Normal 2" xfId="3" xr:uid="{1A23AB5C-72B2-4DE6-8A5F-06DCA03F6A79}"/>
    <cellStyle name="Porcentaje" xfId="2" builtinId="5"/>
    <cellStyle name="Porcentual 2" xfId="5" xr:uid="{362144AC-B592-429A-8C5E-4736078FE3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INDICE!A1"/><Relationship Id="rId1" Type="http://schemas.openxmlformats.org/officeDocument/2006/relationships/hyperlink" Target="#'Resumen Ramo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285750</xdr:colOff>
      <xdr:row>1</xdr:row>
      <xdr:rowOff>130968</xdr:rowOff>
    </xdr:from>
    <xdr:to>
      <xdr:col>108</xdr:col>
      <xdr:colOff>369094</xdr:colOff>
      <xdr:row>2</xdr:row>
      <xdr:rowOff>169067</xdr:rowOff>
    </xdr:to>
    <xdr:sp macro="" textlink="">
      <xdr:nvSpPr>
        <xdr:cNvPr id="2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4E4FEA-F109-418B-9C24-807346158A92}"/>
            </a:ext>
          </a:extLst>
        </xdr:cNvPr>
        <xdr:cNvSpPr>
          <a:spLocks noChangeArrowheads="1"/>
        </xdr:cNvSpPr>
      </xdr:nvSpPr>
      <xdr:spPr bwMode="auto">
        <a:xfrm>
          <a:off x="81819750" y="321468"/>
          <a:ext cx="845344" cy="228599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RESUMEN</a:t>
          </a: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twoCellAnchor>
    <xdr:from>
      <xdr:col>3</xdr:col>
      <xdr:colOff>250031</xdr:colOff>
      <xdr:row>1</xdr:row>
      <xdr:rowOff>47624</xdr:rowOff>
    </xdr:from>
    <xdr:to>
      <xdr:col>4</xdr:col>
      <xdr:colOff>416719</xdr:colOff>
      <xdr:row>2</xdr:row>
      <xdr:rowOff>85723</xdr:rowOff>
    </xdr:to>
    <xdr:sp macro="" textlink="">
      <xdr:nvSpPr>
        <xdr:cNvPr id="3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1FC96-889E-4EB3-BDF6-3C495F0C1109}"/>
            </a:ext>
          </a:extLst>
        </xdr:cNvPr>
        <xdr:cNvSpPr>
          <a:spLocks noChangeArrowheads="1"/>
        </xdr:cNvSpPr>
      </xdr:nvSpPr>
      <xdr:spPr bwMode="auto">
        <a:xfrm>
          <a:off x="2536031" y="238124"/>
          <a:ext cx="928688" cy="228599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RESUMEN</a:t>
          </a: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twoCellAnchor>
    <xdr:from>
      <xdr:col>47</xdr:col>
      <xdr:colOff>47626</xdr:colOff>
      <xdr:row>1</xdr:row>
      <xdr:rowOff>23812</xdr:rowOff>
    </xdr:from>
    <xdr:to>
      <xdr:col>48</xdr:col>
      <xdr:colOff>250032</xdr:colOff>
      <xdr:row>2</xdr:row>
      <xdr:rowOff>61911</xdr:rowOff>
    </xdr:to>
    <xdr:sp macro="" textlink="">
      <xdr:nvSpPr>
        <xdr:cNvPr id="4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B6D66-4D6B-4F07-ADF2-093BAE17AE3D}"/>
            </a:ext>
          </a:extLst>
        </xdr:cNvPr>
        <xdr:cNvSpPr>
          <a:spLocks noChangeArrowheads="1"/>
        </xdr:cNvSpPr>
      </xdr:nvSpPr>
      <xdr:spPr bwMode="auto">
        <a:xfrm>
          <a:off x="35861626" y="214312"/>
          <a:ext cx="964406" cy="228599"/>
        </a:xfrm>
        <a:prstGeom prst="upArrowCallout">
          <a:avLst>
            <a:gd name="adj1" fmla="val 56500"/>
            <a:gd name="adj2" fmla="val 56500"/>
            <a:gd name="adj3" fmla="val 16667"/>
            <a:gd name="adj4" fmla="val 66667"/>
          </a:avLst>
        </a:prstGeom>
        <a:solidFill>
          <a:srgbClr val="BDFFFF"/>
        </a:solidFill>
        <a:ln w="12700">
          <a:solidFill>
            <a:schemeClr val="accent5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36576" tIns="41148" rIns="36576" bIns="0" anchor="ctr" upright="1"/>
        <a:lstStyle/>
        <a:p>
          <a:pPr algn="ctr" rtl="0">
            <a:defRPr sz="1000"/>
          </a:pPr>
          <a:r>
            <a:rPr lang="es-ES" sz="1000" b="1" i="0" strike="noStrike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RESUMEN</a:t>
          </a:r>
          <a:r>
            <a:rPr lang="es-ES" sz="1000" b="1" i="0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 Black"/>
            </a:rPr>
            <a:t> </a:t>
          </a:r>
          <a:endParaRPr lang="es-ES" sz="1000" b="1" i="0" strike="noStrike">
            <a:solidFill>
              <a:schemeClr val="tx1">
                <a:lumMod val="75000"/>
                <a:lumOff val="25000"/>
              </a:schemeClr>
            </a:solidFill>
            <a:latin typeface="Arial Black"/>
          </a:endParaRPr>
        </a:p>
      </xdr:txBody>
    </xdr:sp>
    <xdr:clientData fPrintsWithSheet="0"/>
  </xdr:twoCellAnchor>
  <xdr:oneCellAnchor>
    <xdr:from>
      <xdr:col>0</xdr:col>
      <xdr:colOff>0</xdr:colOff>
      <xdr:row>1</xdr:row>
      <xdr:rowOff>0</xdr:rowOff>
    </xdr:from>
    <xdr:ext cx="1643062" cy="503127"/>
    <xdr:pic>
      <xdr:nvPicPr>
        <xdr:cNvPr id="5" name="Imagen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F8AA5-B7F6-429A-A57C-AB0718CE8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643062" cy="503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9EA8-528B-4418-94B4-956206DA4925}">
  <dimension ref="A1:O37"/>
  <sheetViews>
    <sheetView tabSelected="1" topLeftCell="B1" workbookViewId="0">
      <selection activeCell="E19" sqref="E19"/>
    </sheetView>
  </sheetViews>
  <sheetFormatPr baseColWidth="10" defaultRowHeight="15"/>
  <cols>
    <col min="1" max="1" width="39" customWidth="1"/>
    <col min="2" max="2" width="53.85546875" bestFit="1" customWidth="1"/>
    <col min="3" max="3" width="24.85546875" customWidth="1"/>
    <col min="4" max="4" width="53.85546875" bestFit="1" customWidth="1"/>
    <col min="5" max="5" width="18.7109375" customWidth="1"/>
    <col min="8" max="8" width="22.42578125" bestFit="1" customWidth="1"/>
    <col min="9" max="9" width="12.140625" bestFit="1" customWidth="1"/>
    <col min="10" max="10" width="12.28515625" bestFit="1" customWidth="1"/>
  </cols>
  <sheetData>
    <row r="1" spans="1:10">
      <c r="B1" t="s">
        <v>0</v>
      </c>
      <c r="C1" t="s">
        <v>39</v>
      </c>
      <c r="D1" t="s">
        <v>73</v>
      </c>
      <c r="E1" s="78">
        <f>VLOOKUP($C$1,'Responsabilidad Civil'!$A$10:$DE$37,103,FALSE)</f>
        <v>24358.68</v>
      </c>
    </row>
    <row r="2" spans="1:10">
      <c r="D2" t="s">
        <v>72</v>
      </c>
      <c r="E2" s="79">
        <f>VLOOKUP($C$1,'Responsabilidad Civil'!$A$10:$DE$37,109,FALSE)</f>
        <v>0.84580718079929496</v>
      </c>
    </row>
    <row r="3" spans="1:10">
      <c r="E3" s="77"/>
    </row>
    <row r="4" spans="1:10">
      <c r="C4" t="s">
        <v>1</v>
      </c>
      <c r="E4" t="s">
        <v>2</v>
      </c>
      <c r="I4" t="s">
        <v>104</v>
      </c>
      <c r="J4" t="s">
        <v>105</v>
      </c>
    </row>
    <row r="6" spans="1:10">
      <c r="B6" t="s">
        <v>96</v>
      </c>
      <c r="C6" s="76">
        <f>VLOOKUP($C$1,'Responsabilidad Civil'!$A$10:$DE$33,19,FALSE)</f>
        <v>160682.85999999999</v>
      </c>
      <c r="D6" t="s">
        <v>85</v>
      </c>
      <c r="E6" s="76">
        <f>VLOOKUP($C$1,'Responsabilidad Civil'!$A$10:$DE$33,31,FALSE)</f>
        <v>157975.45000000001</v>
      </c>
      <c r="H6" t="s">
        <v>106</v>
      </c>
      <c r="I6" s="80">
        <f>H12*E6</f>
        <v>63190.180000000008</v>
      </c>
      <c r="J6" s="80">
        <f>E6*(1-H12)</f>
        <v>94785.27</v>
      </c>
    </row>
    <row r="7" spans="1:10">
      <c r="B7" t="s">
        <v>81</v>
      </c>
      <c r="C7" s="76">
        <f>VLOOKUP($C$1,'Responsabilidad Civil'!$A$10:$DE$37,55,FALSE)</f>
        <v>69971.94</v>
      </c>
      <c r="D7" t="s">
        <v>80</v>
      </c>
      <c r="E7" s="76">
        <f>VLOOKUP($C$1,'Responsabilidad Civil'!$A$10:$DE$33,61,FALSE)</f>
        <v>66461.97</v>
      </c>
      <c r="H7" t="s">
        <v>107</v>
      </c>
      <c r="I7" s="76">
        <f>E16*E6</f>
        <v>66461.97</v>
      </c>
      <c r="J7" s="76">
        <f>(1-E16)*E6</f>
        <v>91513.48000000001</v>
      </c>
    </row>
    <row r="8" spans="1:10">
      <c r="C8" s="76"/>
      <c r="E8" s="76"/>
      <c r="H8" t="s">
        <v>108</v>
      </c>
      <c r="I8" s="76">
        <f>E17*E6</f>
        <v>67154.789999999994</v>
      </c>
      <c r="J8">
        <v>0</v>
      </c>
    </row>
    <row r="9" spans="1:10">
      <c r="B9" t="s">
        <v>79</v>
      </c>
      <c r="C9" s="76">
        <f>VLOOKUP($C$1,'Responsabilidad Civil'!$A$10:$DE$37,67,FALSE)</f>
        <v>37890.78</v>
      </c>
      <c r="D9" t="s">
        <v>78</v>
      </c>
      <c r="E9" s="76">
        <f>VLOOKUP($C$1,'Responsabilidad Civil'!$A$10:$DE$33,73,FALSE)</f>
        <v>12655.71</v>
      </c>
    </row>
    <row r="10" spans="1:10">
      <c r="B10" t="s">
        <v>77</v>
      </c>
      <c r="C10" s="76">
        <f>VLOOKUP($C$1,'Responsabilidad Civil'!$A$10:$DE$37,79,FALSE)</f>
        <v>-36.06</v>
      </c>
      <c r="D10" t="s">
        <v>77</v>
      </c>
      <c r="E10" s="76">
        <f>VLOOKUP($C$1,'Responsabilidad Civil'!$A$10:$DE$37,79,FALSE)</f>
        <v>-36.06</v>
      </c>
      <c r="H10" t="s">
        <v>109</v>
      </c>
      <c r="I10" s="80">
        <f>H13*E6</f>
        <v>47392.635000000002</v>
      </c>
      <c r="J10" s="80">
        <f>-H13*E6</f>
        <v>-47392.635000000002</v>
      </c>
    </row>
    <row r="11" spans="1:10">
      <c r="B11" t="s">
        <v>76</v>
      </c>
      <c r="C11" s="76">
        <f>VLOOKUP($C$1,'Responsabilidad Civil'!$A$10:$DE$37,85,FALSE)</f>
        <v>15919.81</v>
      </c>
      <c r="D11" t="s">
        <v>76</v>
      </c>
      <c r="E11" s="76">
        <f>VLOOKUP($C$1,'Responsabilidad Civil'!$A$10:$DE$37,85,FALSE)</f>
        <v>15919.81</v>
      </c>
    </row>
    <row r="12" spans="1:10">
      <c r="B12" t="s">
        <v>75</v>
      </c>
      <c r="C12" s="76">
        <f>VLOOKUP($C$1,'Responsabilidad Civil'!$A$10:$DE$37,91,FALSE)</f>
        <v>37902.129999999997</v>
      </c>
      <c r="D12" t="s">
        <v>75</v>
      </c>
      <c r="E12" s="76">
        <f>VLOOKUP($C$1,'Responsabilidad Civil'!$A$10:$DE$37,91,FALSE)</f>
        <v>37902.129999999997</v>
      </c>
      <c r="G12" t="s">
        <v>102</v>
      </c>
      <c r="H12" s="81">
        <v>0.4</v>
      </c>
    </row>
    <row r="13" spans="1:10">
      <c r="B13" t="s">
        <v>74</v>
      </c>
      <c r="C13" s="76">
        <f>VLOOKUP($C$1,'Responsabilidad Civil'!$A$10:$DE$37,97,FALSE)</f>
        <v>713.2</v>
      </c>
      <c r="D13" t="s">
        <v>74</v>
      </c>
      <c r="E13" s="76">
        <f>VLOOKUP($C$1,'Responsabilidad Civil'!$A$10:$DE$37,97,FALSE)</f>
        <v>713.2</v>
      </c>
      <c r="G13" t="s">
        <v>103</v>
      </c>
      <c r="H13" s="81">
        <v>0.3</v>
      </c>
    </row>
    <row r="14" spans="1:10">
      <c r="A14" t="s">
        <v>101</v>
      </c>
      <c r="C14" s="80">
        <f>SUM(C9:C13)</f>
        <v>92389.86</v>
      </c>
      <c r="E14" s="80">
        <f>SUM(E9:E13)</f>
        <v>67154.789999999994</v>
      </c>
    </row>
    <row r="16" spans="1:10">
      <c r="B16" t="s">
        <v>97</v>
      </c>
      <c r="C16" s="79">
        <f>C7/C6</f>
        <v>0.43546611007546177</v>
      </c>
      <c r="D16" t="s">
        <v>97</v>
      </c>
      <c r="E16" s="79">
        <f>E7/E6</f>
        <v>0.4207107496766111</v>
      </c>
    </row>
    <row r="17" spans="1:15">
      <c r="B17" t="s">
        <v>98</v>
      </c>
      <c r="C17" s="79">
        <f>C14/C6</f>
        <v>0.57498267083371557</v>
      </c>
      <c r="D17" t="s">
        <v>98</v>
      </c>
      <c r="E17" s="79">
        <f>E14/E6</f>
        <v>0.42509636782170895</v>
      </c>
    </row>
    <row r="18" spans="1:15">
      <c r="B18" t="s">
        <v>99</v>
      </c>
      <c r="C18" s="79">
        <f>(C14+C7)/C6</f>
        <v>1.0104487809091773</v>
      </c>
      <c r="D18" t="s">
        <v>99</v>
      </c>
      <c r="E18" s="79">
        <f>(E14+E7)/E6</f>
        <v>0.84580711749832016</v>
      </c>
    </row>
    <row r="19" spans="1:15">
      <c r="B19" t="s">
        <v>100</v>
      </c>
      <c r="C19" s="84">
        <f>C6*(1-C18)</f>
        <v>-1678.9400000000144</v>
      </c>
      <c r="D19" t="s">
        <v>100</v>
      </c>
      <c r="E19" s="84">
        <f>E6*(1-E18)</f>
        <v>24358.69</v>
      </c>
    </row>
    <row r="25" spans="1:15">
      <c r="A25" s="85" t="s">
        <v>8</v>
      </c>
      <c r="B25" s="85"/>
      <c r="C25" s="85"/>
      <c r="D25" s="8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85" t="s">
        <v>9</v>
      </c>
      <c r="B26" s="85"/>
      <c r="C26" s="2"/>
      <c r="D26" s="2"/>
      <c r="E26" s="2"/>
      <c r="F26" s="2"/>
      <c r="G26" s="2"/>
    </row>
    <row r="30" spans="1:15">
      <c r="A30" s="83" t="s">
        <v>10</v>
      </c>
      <c r="B30" s="83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5">
      <c r="A31" s="83" t="s">
        <v>6</v>
      </c>
      <c r="B31" s="83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5">
      <c r="A32" s="83" t="s">
        <v>4</v>
      </c>
      <c r="B32" s="83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83" t="s">
        <v>3</v>
      </c>
      <c r="B33" s="83"/>
      <c r="C33" s="2"/>
      <c r="D33" s="2"/>
      <c r="E33" s="2"/>
      <c r="F33" s="2"/>
      <c r="G33" s="2"/>
      <c r="H33" s="2"/>
      <c r="I33" s="2"/>
      <c r="J33" s="2"/>
      <c r="K33" s="2"/>
      <c r="L33" s="2"/>
    </row>
    <row r="35" spans="1:12">
      <c r="A35" s="83" t="s">
        <v>11</v>
      </c>
      <c r="B35" s="83"/>
      <c r="C35" s="2"/>
      <c r="D35" s="2"/>
      <c r="E35" s="2"/>
      <c r="F35" s="2"/>
      <c r="G35" s="2"/>
      <c r="H35" s="2"/>
    </row>
    <row r="36" spans="1:12">
      <c r="A36" s="83" t="s">
        <v>7</v>
      </c>
      <c r="B36" s="83"/>
      <c r="C36" s="2"/>
      <c r="D36" s="2"/>
      <c r="E36" s="2"/>
      <c r="F36" s="2"/>
      <c r="G36" s="2"/>
      <c r="H36" s="2"/>
    </row>
    <row r="37" spans="1:12">
      <c r="A37" s="83" t="s">
        <v>5</v>
      </c>
      <c r="B37" s="83"/>
      <c r="C37" s="2"/>
      <c r="D37" s="2"/>
      <c r="E37" s="2"/>
      <c r="F37" s="2"/>
      <c r="G37" s="2"/>
      <c r="H37" s="2"/>
    </row>
  </sheetData>
  <mergeCells count="2">
    <mergeCell ref="A25:D25"/>
    <mergeCell ref="A26:B2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AA3199-CA90-49E7-BA1F-021D21FC0F05}">
          <x14:formula1>
            <xm:f>'Responsabilidad Civil'!$A$10:$A$33</xm:f>
          </x14:formula1>
          <xm:sqref>C1:C3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F16B-F989-4134-A3D0-0775A56FC30E}">
  <dimension ref="A1:DL82"/>
  <sheetViews>
    <sheetView showGridLines="0" showZeros="0" zoomScale="80" zoomScaleNormal="75" zoomScaleSheetLayoutView="75" workbookViewId="0">
      <pane xSplit="1" ySplit="9" topLeftCell="CF10" activePane="bottomRight" state="frozen"/>
      <selection pane="topRight"/>
      <selection pane="bottomLeft"/>
      <selection pane="bottomRight" activeCell="CY11" sqref="CY11"/>
    </sheetView>
  </sheetViews>
  <sheetFormatPr baseColWidth="10" defaultColWidth="11.42578125" defaultRowHeight="12.75"/>
  <cols>
    <col min="1" max="1" width="26.7109375" style="2" customWidth="1"/>
    <col min="2" max="3" width="12.7109375" style="2" customWidth="1"/>
    <col min="4" max="5" width="10.7109375" style="2" customWidth="1"/>
    <col min="6" max="7" width="12.7109375" style="2" customWidth="1"/>
    <col min="8" max="9" width="10.7109375" style="2" customWidth="1"/>
    <col min="10" max="11" width="8.7109375" style="2" customWidth="1"/>
    <col min="12" max="13" width="12.7109375" style="2" customWidth="1"/>
    <col min="14" max="15" width="10.7109375" style="2" customWidth="1"/>
    <col min="16" max="17" width="8.7109375" style="2" customWidth="1"/>
    <col min="18" max="19" width="12.7109375" style="2" customWidth="1"/>
    <col min="20" max="21" width="10.7109375" style="2" customWidth="1"/>
    <col min="22" max="23" width="8.7109375" style="2" customWidth="1"/>
    <col min="24" max="25" width="12.7109375" style="2" customWidth="1"/>
    <col min="26" max="27" width="10.7109375" style="2" customWidth="1"/>
    <col min="28" max="29" width="8.7109375" style="2" customWidth="1"/>
    <col min="30" max="31" width="12.7109375" style="2" customWidth="1"/>
    <col min="32" max="33" width="10.7109375" style="2" customWidth="1"/>
    <col min="34" max="35" width="8.7109375" style="2" customWidth="1"/>
    <col min="36" max="37" width="12.7109375" style="2" customWidth="1"/>
    <col min="38" max="39" width="10.7109375" style="2" customWidth="1"/>
    <col min="40" max="40" width="8.7109375" style="2" customWidth="1"/>
    <col min="41" max="41" width="8.7109375" style="3" customWidth="1"/>
    <col min="42" max="42" width="12.7109375" style="4" customWidth="1"/>
    <col min="43" max="43" width="12.7109375" style="3" customWidth="1"/>
    <col min="44" max="45" width="10.7109375" style="3" customWidth="1"/>
    <col min="46" max="46" width="8.7109375" style="4" customWidth="1"/>
    <col min="47" max="47" width="8.7109375" style="3" customWidth="1"/>
    <col min="48" max="48" width="12.7109375" style="4" customWidth="1"/>
    <col min="49" max="49" width="12.7109375" style="3" customWidth="1"/>
    <col min="50" max="51" width="10.7109375" style="3" customWidth="1"/>
    <col min="52" max="53" width="8.7109375" style="2" customWidth="1"/>
    <col min="54" max="55" width="12.7109375" style="2" customWidth="1"/>
    <col min="56" max="57" width="10.7109375" style="2" customWidth="1"/>
    <col min="58" max="59" width="8.7109375" style="2" customWidth="1"/>
    <col min="60" max="61" width="12.7109375" style="2" customWidth="1"/>
    <col min="62" max="63" width="10.7109375" style="2" customWidth="1"/>
    <col min="64" max="65" width="8.7109375" style="2" customWidth="1"/>
    <col min="66" max="67" width="12.7109375" style="2" customWidth="1"/>
    <col min="68" max="69" width="10.7109375" style="2" customWidth="1"/>
    <col min="70" max="71" width="8.7109375" style="2" customWidth="1"/>
    <col min="72" max="73" width="12.7109375" style="2" customWidth="1"/>
    <col min="74" max="75" width="10.7109375" style="2" customWidth="1"/>
    <col min="76" max="77" width="8.7109375" style="2" customWidth="1"/>
    <col min="78" max="79" width="12.7109375" style="2" customWidth="1"/>
    <col min="80" max="81" width="10.7109375" style="2" customWidth="1"/>
    <col min="82" max="83" width="8.7109375" style="2" customWidth="1"/>
    <col min="84" max="85" width="12.7109375" style="2" customWidth="1"/>
    <col min="86" max="87" width="10.7109375" style="2" customWidth="1"/>
    <col min="88" max="89" width="8.7109375" style="2" customWidth="1"/>
    <col min="90" max="91" width="12.7109375" style="2" customWidth="1"/>
    <col min="92" max="93" width="10.7109375" style="2" customWidth="1"/>
    <col min="94" max="95" width="8.7109375" style="2" customWidth="1"/>
    <col min="96" max="97" width="12.7109375" style="2" customWidth="1"/>
    <col min="98" max="99" width="10.7109375" style="2" customWidth="1"/>
    <col min="100" max="101" width="8.7109375" style="2" customWidth="1"/>
    <col min="102" max="103" width="12.7109375" style="2" customWidth="1"/>
    <col min="104" max="105" width="10.7109375" style="2" customWidth="1"/>
    <col min="106" max="107" width="8.7109375" style="2" customWidth="1"/>
    <col min="108" max="109" width="12.7109375" style="2" customWidth="1"/>
    <col min="110" max="16384" width="11.42578125" style="1"/>
  </cols>
  <sheetData>
    <row r="1" spans="1:116" s="73" customFormat="1" ht="24" customHeight="1">
      <c r="A1" s="75"/>
      <c r="B1" s="86" t="s">
        <v>95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 t="s">
        <v>95</v>
      </c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 t="s">
        <v>95</v>
      </c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 t="s">
        <v>95</v>
      </c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74"/>
      <c r="DG1" s="74"/>
      <c r="DH1" s="74"/>
      <c r="DI1" s="74"/>
    </row>
    <row r="2" spans="1:116" s="70" customFormat="1" ht="22.5" customHeight="1">
      <c r="A2" s="72"/>
      <c r="B2" s="87" t="s">
        <v>94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 t="s">
        <v>94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 t="s">
        <v>94</v>
      </c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 t="s">
        <v>94</v>
      </c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71"/>
      <c r="DG2" s="71"/>
      <c r="DH2" s="71"/>
      <c r="DI2" s="71"/>
    </row>
    <row r="3" spans="1:116" s="67" customFormat="1" ht="17.25" customHeight="1">
      <c r="A3" s="69"/>
      <c r="B3" s="88" t="s">
        <v>93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 t="s">
        <v>93</v>
      </c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 t="s">
        <v>93</v>
      </c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 t="s">
        <v>93</v>
      </c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68"/>
      <c r="DG3" s="68"/>
      <c r="DH3" s="68"/>
      <c r="DI3" s="68"/>
    </row>
    <row r="4" spans="1:116" ht="15.95" customHeight="1">
      <c r="A4" s="66"/>
      <c r="B4" s="90" t="s">
        <v>92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1" t="s">
        <v>92</v>
      </c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0" t="s">
        <v>92</v>
      </c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90"/>
      <c r="CL4" s="90" t="s">
        <v>92</v>
      </c>
      <c r="CM4" s="90"/>
      <c r="CN4" s="90"/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65"/>
      <c r="DG4" s="65"/>
      <c r="DH4" s="65"/>
      <c r="DI4" s="65"/>
    </row>
    <row r="5" spans="1:116" ht="3" customHeight="1" thickBot="1">
      <c r="A5" s="64"/>
      <c r="B5" s="92"/>
      <c r="C5" s="92"/>
      <c r="D5" s="92"/>
      <c r="E5" s="92"/>
      <c r="F5" s="92"/>
      <c r="G5" s="92"/>
      <c r="H5" s="64"/>
      <c r="I5" s="64"/>
      <c r="J5" s="92"/>
      <c r="K5" s="92"/>
      <c r="L5" s="92"/>
      <c r="M5" s="92"/>
      <c r="N5" s="64"/>
      <c r="O5" s="64"/>
      <c r="P5" s="92"/>
      <c r="Q5" s="92"/>
      <c r="R5" s="92"/>
      <c r="S5" s="92"/>
      <c r="T5" s="64"/>
      <c r="U5" s="64"/>
      <c r="V5" s="92"/>
      <c r="W5" s="92"/>
      <c r="X5" s="92"/>
      <c r="Y5" s="92"/>
      <c r="Z5" s="64"/>
      <c r="AA5" s="64"/>
      <c r="AB5" s="92"/>
      <c r="AC5" s="92"/>
      <c r="AD5" s="64"/>
      <c r="AE5" s="64"/>
      <c r="AF5" s="64"/>
      <c r="AG5" s="64"/>
      <c r="AH5" s="64"/>
      <c r="AI5" s="64"/>
      <c r="AJ5" s="92"/>
      <c r="AK5" s="92"/>
      <c r="AL5" s="64"/>
      <c r="AM5" s="64"/>
      <c r="AN5" s="92"/>
      <c r="AO5" s="92"/>
      <c r="AP5" s="92"/>
      <c r="AQ5" s="92"/>
      <c r="AR5" s="64"/>
      <c r="AS5" s="64"/>
      <c r="AT5" s="92"/>
      <c r="AU5" s="92"/>
      <c r="AV5" s="92"/>
      <c r="AW5" s="92"/>
      <c r="AX5" s="64"/>
      <c r="AY5" s="64"/>
      <c r="AZ5" s="92"/>
      <c r="BA5" s="92"/>
      <c r="BB5" s="92"/>
      <c r="BC5" s="92"/>
      <c r="BD5" s="64"/>
      <c r="BE5" s="64"/>
      <c r="BF5" s="92"/>
      <c r="BG5" s="92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92"/>
      <c r="BU5" s="92"/>
      <c r="BV5" s="64"/>
      <c r="BW5" s="64"/>
      <c r="BX5" s="92"/>
      <c r="BY5" s="92"/>
      <c r="BZ5" s="92"/>
      <c r="CA5" s="92"/>
      <c r="CB5" s="64"/>
      <c r="CC5" s="64"/>
      <c r="CD5" s="92"/>
      <c r="CE5" s="92"/>
      <c r="CF5" s="92"/>
      <c r="CG5" s="92"/>
      <c r="CH5" s="64"/>
      <c r="CI5" s="64"/>
      <c r="CJ5" s="92"/>
      <c r="CK5" s="92"/>
      <c r="CL5" s="92"/>
      <c r="CM5" s="92"/>
      <c r="CN5" s="64"/>
      <c r="CO5" s="64"/>
      <c r="CP5" s="92" t="s">
        <v>91</v>
      </c>
      <c r="CQ5" s="92"/>
      <c r="CR5" s="64"/>
      <c r="CS5" s="64"/>
      <c r="CT5" s="64"/>
      <c r="CU5" s="64"/>
      <c r="CV5" s="64"/>
      <c r="CW5" s="64"/>
    </row>
    <row r="6" spans="1:116" s="62" customFormat="1" ht="30.6" customHeight="1" thickTop="1">
      <c r="A6" s="93" t="s">
        <v>90</v>
      </c>
      <c r="B6" s="96" t="s">
        <v>89</v>
      </c>
      <c r="C6" s="97"/>
      <c r="D6" s="97"/>
      <c r="E6" s="98"/>
      <c r="F6" s="96" t="s">
        <v>88</v>
      </c>
      <c r="G6" s="97"/>
      <c r="H6" s="97"/>
      <c r="I6" s="97"/>
      <c r="J6" s="97"/>
      <c r="K6" s="98"/>
      <c r="L6" s="96" t="s">
        <v>82</v>
      </c>
      <c r="M6" s="97"/>
      <c r="N6" s="97"/>
      <c r="O6" s="97"/>
      <c r="P6" s="97"/>
      <c r="Q6" s="98"/>
      <c r="R6" s="96" t="s">
        <v>87</v>
      </c>
      <c r="S6" s="97"/>
      <c r="T6" s="97"/>
      <c r="U6" s="97"/>
      <c r="V6" s="97"/>
      <c r="W6" s="98"/>
      <c r="X6" s="96" t="s">
        <v>86</v>
      </c>
      <c r="Y6" s="97"/>
      <c r="Z6" s="97"/>
      <c r="AA6" s="97"/>
      <c r="AB6" s="97"/>
      <c r="AC6" s="98"/>
      <c r="AD6" s="96" t="s">
        <v>85</v>
      </c>
      <c r="AE6" s="97"/>
      <c r="AF6" s="97"/>
      <c r="AG6" s="97"/>
      <c r="AH6" s="97"/>
      <c r="AI6" s="98"/>
      <c r="AJ6" s="96" t="s">
        <v>84</v>
      </c>
      <c r="AK6" s="97"/>
      <c r="AL6" s="97"/>
      <c r="AM6" s="97"/>
      <c r="AN6" s="97"/>
      <c r="AO6" s="98"/>
      <c r="AP6" s="96" t="s">
        <v>83</v>
      </c>
      <c r="AQ6" s="97"/>
      <c r="AR6" s="97"/>
      <c r="AS6" s="97"/>
      <c r="AT6" s="97"/>
      <c r="AU6" s="98"/>
      <c r="AV6" s="96" t="s">
        <v>82</v>
      </c>
      <c r="AW6" s="97"/>
      <c r="AX6" s="97"/>
      <c r="AY6" s="97"/>
      <c r="AZ6" s="97"/>
      <c r="BA6" s="98"/>
      <c r="BB6" s="96" t="s">
        <v>81</v>
      </c>
      <c r="BC6" s="97"/>
      <c r="BD6" s="97"/>
      <c r="BE6" s="97"/>
      <c r="BF6" s="97"/>
      <c r="BG6" s="98"/>
      <c r="BH6" s="96" t="s">
        <v>80</v>
      </c>
      <c r="BI6" s="97"/>
      <c r="BJ6" s="97"/>
      <c r="BK6" s="97"/>
      <c r="BL6" s="97"/>
      <c r="BM6" s="98"/>
      <c r="BN6" s="96" t="s">
        <v>79</v>
      </c>
      <c r="BO6" s="97"/>
      <c r="BP6" s="97"/>
      <c r="BQ6" s="97"/>
      <c r="BR6" s="97"/>
      <c r="BS6" s="98"/>
      <c r="BT6" s="96" t="s">
        <v>78</v>
      </c>
      <c r="BU6" s="97"/>
      <c r="BV6" s="97"/>
      <c r="BW6" s="97"/>
      <c r="BX6" s="97"/>
      <c r="BY6" s="98"/>
      <c r="BZ6" s="96" t="s">
        <v>77</v>
      </c>
      <c r="CA6" s="97"/>
      <c r="CB6" s="97"/>
      <c r="CC6" s="97"/>
      <c r="CD6" s="97"/>
      <c r="CE6" s="98"/>
      <c r="CF6" s="96" t="s">
        <v>76</v>
      </c>
      <c r="CG6" s="97"/>
      <c r="CH6" s="97"/>
      <c r="CI6" s="97"/>
      <c r="CJ6" s="97"/>
      <c r="CK6" s="98"/>
      <c r="CL6" s="96" t="s">
        <v>75</v>
      </c>
      <c r="CM6" s="97"/>
      <c r="CN6" s="97"/>
      <c r="CO6" s="97"/>
      <c r="CP6" s="97"/>
      <c r="CQ6" s="98"/>
      <c r="CR6" s="96" t="s">
        <v>74</v>
      </c>
      <c r="CS6" s="97"/>
      <c r="CT6" s="97"/>
      <c r="CU6" s="97"/>
      <c r="CV6" s="97"/>
      <c r="CW6" s="98"/>
      <c r="CX6" s="96" t="s">
        <v>73</v>
      </c>
      <c r="CY6" s="97"/>
      <c r="CZ6" s="97"/>
      <c r="DA6" s="97"/>
      <c r="DB6" s="97"/>
      <c r="DC6" s="98"/>
      <c r="DD6" s="96" t="s">
        <v>72</v>
      </c>
      <c r="DE6" s="98"/>
    </row>
    <row r="7" spans="1:116" s="62" customFormat="1" ht="30.6" customHeight="1">
      <c r="A7" s="94"/>
      <c r="B7" s="99" t="s">
        <v>59</v>
      </c>
      <c r="C7" s="100"/>
      <c r="D7" s="101" t="s">
        <v>61</v>
      </c>
      <c r="E7" s="102"/>
      <c r="F7" s="99" t="s">
        <v>59</v>
      </c>
      <c r="G7" s="100"/>
      <c r="H7" s="101" t="s">
        <v>61</v>
      </c>
      <c r="I7" s="100"/>
      <c r="J7" s="101" t="s">
        <v>71</v>
      </c>
      <c r="K7" s="102"/>
      <c r="L7" s="99" t="s">
        <v>59</v>
      </c>
      <c r="M7" s="100"/>
      <c r="N7" s="101" t="s">
        <v>61</v>
      </c>
      <c r="O7" s="100"/>
      <c r="P7" s="101" t="s">
        <v>70</v>
      </c>
      <c r="Q7" s="102"/>
      <c r="R7" s="99" t="s">
        <v>59</v>
      </c>
      <c r="S7" s="100"/>
      <c r="T7" s="101" t="s">
        <v>61</v>
      </c>
      <c r="U7" s="100"/>
      <c r="V7" s="101" t="s">
        <v>70</v>
      </c>
      <c r="W7" s="102"/>
      <c r="X7" s="99" t="s">
        <v>59</v>
      </c>
      <c r="Y7" s="100"/>
      <c r="Z7" s="101" t="s">
        <v>61</v>
      </c>
      <c r="AA7" s="100"/>
      <c r="AB7" s="101" t="s">
        <v>70</v>
      </c>
      <c r="AC7" s="102"/>
      <c r="AD7" s="99" t="s">
        <v>59</v>
      </c>
      <c r="AE7" s="100"/>
      <c r="AF7" s="101" t="s">
        <v>61</v>
      </c>
      <c r="AG7" s="100"/>
      <c r="AH7" s="101" t="s">
        <v>70</v>
      </c>
      <c r="AI7" s="102"/>
      <c r="AJ7" s="99" t="s">
        <v>59</v>
      </c>
      <c r="AK7" s="100"/>
      <c r="AL7" s="101" t="s">
        <v>61</v>
      </c>
      <c r="AM7" s="100"/>
      <c r="AN7" s="101" t="s">
        <v>69</v>
      </c>
      <c r="AO7" s="102"/>
      <c r="AP7" s="99" t="s">
        <v>59</v>
      </c>
      <c r="AQ7" s="100"/>
      <c r="AR7" s="101" t="s">
        <v>61</v>
      </c>
      <c r="AS7" s="100"/>
      <c r="AT7" s="101" t="s">
        <v>68</v>
      </c>
      <c r="AU7" s="102"/>
      <c r="AV7" s="99" t="s">
        <v>59</v>
      </c>
      <c r="AW7" s="100"/>
      <c r="AX7" s="101" t="s">
        <v>61</v>
      </c>
      <c r="AY7" s="100"/>
      <c r="AZ7" s="101" t="s">
        <v>67</v>
      </c>
      <c r="BA7" s="102"/>
      <c r="BB7" s="99" t="s">
        <v>59</v>
      </c>
      <c r="BC7" s="100"/>
      <c r="BD7" s="101" t="s">
        <v>61</v>
      </c>
      <c r="BE7" s="100"/>
      <c r="BF7" s="101" t="s">
        <v>66</v>
      </c>
      <c r="BG7" s="102"/>
      <c r="BH7" s="99" t="s">
        <v>59</v>
      </c>
      <c r="BI7" s="100"/>
      <c r="BJ7" s="101" t="s">
        <v>61</v>
      </c>
      <c r="BK7" s="100"/>
      <c r="BL7" s="101" t="s">
        <v>65</v>
      </c>
      <c r="BM7" s="102"/>
      <c r="BN7" s="99" t="s">
        <v>59</v>
      </c>
      <c r="BO7" s="100"/>
      <c r="BP7" s="101" t="s">
        <v>61</v>
      </c>
      <c r="BQ7" s="100"/>
      <c r="BR7" s="101" t="s">
        <v>64</v>
      </c>
      <c r="BS7" s="102"/>
      <c r="BT7" s="99" t="s">
        <v>59</v>
      </c>
      <c r="BU7" s="100"/>
      <c r="BV7" s="101" t="s">
        <v>61</v>
      </c>
      <c r="BW7" s="100"/>
      <c r="BX7" s="101" t="s">
        <v>63</v>
      </c>
      <c r="BY7" s="102"/>
      <c r="BZ7" s="99" t="s">
        <v>59</v>
      </c>
      <c r="CA7" s="100"/>
      <c r="CB7" s="101" t="s">
        <v>61</v>
      </c>
      <c r="CC7" s="100"/>
      <c r="CD7" s="101" t="s">
        <v>62</v>
      </c>
      <c r="CE7" s="102"/>
      <c r="CF7" s="99" t="s">
        <v>59</v>
      </c>
      <c r="CG7" s="100"/>
      <c r="CH7" s="101" t="s">
        <v>61</v>
      </c>
      <c r="CI7" s="100"/>
      <c r="CJ7" s="101" t="s">
        <v>62</v>
      </c>
      <c r="CK7" s="102"/>
      <c r="CL7" s="99" t="s">
        <v>59</v>
      </c>
      <c r="CM7" s="100"/>
      <c r="CN7" s="101" t="s">
        <v>61</v>
      </c>
      <c r="CO7" s="100"/>
      <c r="CP7" s="101" t="s">
        <v>62</v>
      </c>
      <c r="CQ7" s="102"/>
      <c r="CR7" s="99" t="s">
        <v>59</v>
      </c>
      <c r="CS7" s="100"/>
      <c r="CT7" s="101" t="s">
        <v>61</v>
      </c>
      <c r="CU7" s="100"/>
      <c r="CV7" s="101" t="s">
        <v>62</v>
      </c>
      <c r="CW7" s="102"/>
      <c r="CX7" s="99" t="s">
        <v>59</v>
      </c>
      <c r="CY7" s="100"/>
      <c r="CZ7" s="101" t="s">
        <v>61</v>
      </c>
      <c r="DA7" s="100"/>
      <c r="DB7" s="101" t="s">
        <v>60</v>
      </c>
      <c r="DC7" s="102"/>
      <c r="DD7" s="99" t="s">
        <v>58</v>
      </c>
      <c r="DE7" s="102"/>
      <c r="DF7" s="63"/>
      <c r="DG7" s="63"/>
      <c r="DH7" s="63"/>
      <c r="DI7" s="63"/>
      <c r="DJ7" s="63"/>
      <c r="DK7" s="63"/>
      <c r="DL7" s="63"/>
    </row>
    <row r="8" spans="1:116" s="56" customFormat="1" ht="12" customHeight="1">
      <c r="A8" s="94"/>
      <c r="B8" s="60">
        <v>45291</v>
      </c>
      <c r="C8" s="61">
        <v>45657</v>
      </c>
      <c r="D8" s="103" t="s">
        <v>59</v>
      </c>
      <c r="E8" s="111" t="s">
        <v>58</v>
      </c>
      <c r="F8" s="60">
        <v>45291</v>
      </c>
      <c r="G8" s="58">
        <v>45657</v>
      </c>
      <c r="H8" s="103" t="s">
        <v>59</v>
      </c>
      <c r="I8" s="105" t="s">
        <v>58</v>
      </c>
      <c r="J8" s="59">
        <v>45291</v>
      </c>
      <c r="K8" s="57">
        <v>45657</v>
      </c>
      <c r="L8" s="60">
        <v>45291</v>
      </c>
      <c r="M8" s="61">
        <v>45657</v>
      </c>
      <c r="N8" s="103" t="s">
        <v>59</v>
      </c>
      <c r="O8" s="103" t="s">
        <v>58</v>
      </c>
      <c r="P8" s="58">
        <v>45291</v>
      </c>
      <c r="Q8" s="57">
        <v>45657</v>
      </c>
      <c r="R8" s="60">
        <v>45291</v>
      </c>
      <c r="S8" s="58">
        <v>45657</v>
      </c>
      <c r="T8" s="103" t="s">
        <v>59</v>
      </c>
      <c r="U8" s="103" t="s">
        <v>58</v>
      </c>
      <c r="V8" s="59">
        <v>45291</v>
      </c>
      <c r="W8" s="57">
        <v>45657</v>
      </c>
      <c r="X8" s="60">
        <v>45291</v>
      </c>
      <c r="Y8" s="61">
        <v>45657</v>
      </c>
      <c r="Z8" s="105" t="s">
        <v>59</v>
      </c>
      <c r="AA8" s="105" t="s">
        <v>58</v>
      </c>
      <c r="AB8" s="58">
        <v>45291</v>
      </c>
      <c r="AC8" s="57">
        <v>45657</v>
      </c>
      <c r="AD8" s="60">
        <v>45291</v>
      </c>
      <c r="AE8" s="61">
        <v>45657</v>
      </c>
      <c r="AF8" s="105" t="s">
        <v>59</v>
      </c>
      <c r="AG8" s="105" t="s">
        <v>58</v>
      </c>
      <c r="AH8" s="58">
        <v>45291</v>
      </c>
      <c r="AI8" s="57">
        <v>45657</v>
      </c>
      <c r="AJ8" s="60">
        <v>45291</v>
      </c>
      <c r="AK8" s="58">
        <v>45657</v>
      </c>
      <c r="AL8" s="105" t="s">
        <v>59</v>
      </c>
      <c r="AM8" s="105" t="s">
        <v>58</v>
      </c>
      <c r="AN8" s="58">
        <v>45291</v>
      </c>
      <c r="AO8" s="57">
        <v>45657</v>
      </c>
      <c r="AP8" s="60">
        <v>45291</v>
      </c>
      <c r="AQ8" s="61">
        <v>45657</v>
      </c>
      <c r="AR8" s="105" t="s">
        <v>59</v>
      </c>
      <c r="AS8" s="105" t="s">
        <v>58</v>
      </c>
      <c r="AT8" s="58">
        <v>45291</v>
      </c>
      <c r="AU8" s="57">
        <v>45657</v>
      </c>
      <c r="AV8" s="60">
        <v>45291</v>
      </c>
      <c r="AW8" s="58">
        <v>45657</v>
      </c>
      <c r="AX8" s="105" t="s">
        <v>59</v>
      </c>
      <c r="AY8" s="105" t="s">
        <v>58</v>
      </c>
      <c r="AZ8" s="59">
        <v>45291</v>
      </c>
      <c r="BA8" s="57">
        <v>45657</v>
      </c>
      <c r="BB8" s="60">
        <v>45291</v>
      </c>
      <c r="BC8" s="61">
        <v>45657</v>
      </c>
      <c r="BD8" s="105" t="s">
        <v>59</v>
      </c>
      <c r="BE8" s="105" t="s">
        <v>58</v>
      </c>
      <c r="BF8" s="58">
        <v>45291</v>
      </c>
      <c r="BG8" s="57">
        <v>45657</v>
      </c>
      <c r="BH8" s="60">
        <v>45291</v>
      </c>
      <c r="BI8" s="61">
        <v>45657</v>
      </c>
      <c r="BJ8" s="105" t="s">
        <v>59</v>
      </c>
      <c r="BK8" s="105" t="s">
        <v>58</v>
      </c>
      <c r="BL8" s="58">
        <v>45291</v>
      </c>
      <c r="BM8" s="57">
        <v>45657</v>
      </c>
      <c r="BN8" s="60">
        <v>45291</v>
      </c>
      <c r="BO8" s="58">
        <v>45657</v>
      </c>
      <c r="BP8" s="105" t="s">
        <v>59</v>
      </c>
      <c r="BQ8" s="105" t="s">
        <v>58</v>
      </c>
      <c r="BR8" s="59">
        <v>45291</v>
      </c>
      <c r="BS8" s="57">
        <v>45657</v>
      </c>
      <c r="BT8" s="60">
        <v>45291</v>
      </c>
      <c r="BU8" s="61">
        <v>45657</v>
      </c>
      <c r="BV8" s="105" t="s">
        <v>59</v>
      </c>
      <c r="BW8" s="105" t="s">
        <v>58</v>
      </c>
      <c r="BX8" s="58">
        <v>45291</v>
      </c>
      <c r="BY8" s="57">
        <v>45657</v>
      </c>
      <c r="BZ8" s="60">
        <v>45291</v>
      </c>
      <c r="CA8" s="61">
        <v>45657</v>
      </c>
      <c r="CB8" s="105" t="s">
        <v>59</v>
      </c>
      <c r="CC8" s="105" t="s">
        <v>58</v>
      </c>
      <c r="CD8" s="58">
        <v>45291</v>
      </c>
      <c r="CE8" s="57">
        <v>45657</v>
      </c>
      <c r="CF8" s="60">
        <v>45291</v>
      </c>
      <c r="CG8" s="58">
        <v>45657</v>
      </c>
      <c r="CH8" s="105" t="s">
        <v>59</v>
      </c>
      <c r="CI8" s="105" t="s">
        <v>58</v>
      </c>
      <c r="CJ8" s="59">
        <v>45291</v>
      </c>
      <c r="CK8" s="57">
        <v>45657</v>
      </c>
      <c r="CL8" s="60">
        <v>45291</v>
      </c>
      <c r="CM8" s="61">
        <v>45657</v>
      </c>
      <c r="CN8" s="105" t="s">
        <v>59</v>
      </c>
      <c r="CO8" s="105" t="s">
        <v>58</v>
      </c>
      <c r="CP8" s="58">
        <v>45291</v>
      </c>
      <c r="CQ8" s="61">
        <v>45657</v>
      </c>
      <c r="CR8" s="60">
        <v>45291</v>
      </c>
      <c r="CS8" s="58">
        <v>45657</v>
      </c>
      <c r="CT8" s="105" t="s">
        <v>59</v>
      </c>
      <c r="CU8" s="105" t="s">
        <v>58</v>
      </c>
      <c r="CV8" s="59">
        <v>45291</v>
      </c>
      <c r="CW8" s="57">
        <v>45657</v>
      </c>
      <c r="CX8" s="60">
        <v>45291</v>
      </c>
      <c r="CY8" s="58">
        <v>45657</v>
      </c>
      <c r="CZ8" s="105" t="s">
        <v>59</v>
      </c>
      <c r="DA8" s="105" t="s">
        <v>58</v>
      </c>
      <c r="DB8" s="59">
        <v>45291</v>
      </c>
      <c r="DC8" s="57">
        <v>45657</v>
      </c>
      <c r="DD8" s="58">
        <v>45291</v>
      </c>
      <c r="DE8" s="57">
        <v>45657</v>
      </c>
    </row>
    <row r="9" spans="1:116" s="55" customFormat="1" ht="12" customHeight="1" thickBot="1">
      <c r="A9" s="95"/>
      <c r="B9" s="109">
        <v>1</v>
      </c>
      <c r="C9" s="110"/>
      <c r="D9" s="104"/>
      <c r="E9" s="112"/>
      <c r="F9" s="109">
        <v>2</v>
      </c>
      <c r="G9" s="110"/>
      <c r="H9" s="104"/>
      <c r="I9" s="106"/>
      <c r="J9" s="107" t="s">
        <v>57</v>
      </c>
      <c r="K9" s="108"/>
      <c r="L9" s="109">
        <v>3</v>
      </c>
      <c r="M9" s="110"/>
      <c r="N9" s="104"/>
      <c r="O9" s="104"/>
      <c r="P9" s="107" t="s">
        <v>56</v>
      </c>
      <c r="Q9" s="108"/>
      <c r="R9" s="109">
        <v>4</v>
      </c>
      <c r="S9" s="110"/>
      <c r="T9" s="104"/>
      <c r="U9" s="104"/>
      <c r="V9" s="107" t="s">
        <v>55</v>
      </c>
      <c r="W9" s="108"/>
      <c r="X9" s="109">
        <v>5</v>
      </c>
      <c r="Y9" s="110"/>
      <c r="Z9" s="106"/>
      <c r="AA9" s="106"/>
      <c r="AB9" s="107" t="s">
        <v>54</v>
      </c>
      <c r="AC9" s="108"/>
      <c r="AD9" s="109">
        <v>6</v>
      </c>
      <c r="AE9" s="110"/>
      <c r="AF9" s="106"/>
      <c r="AG9" s="106"/>
      <c r="AH9" s="107" t="s">
        <v>53</v>
      </c>
      <c r="AI9" s="108"/>
      <c r="AJ9" s="109">
        <v>7</v>
      </c>
      <c r="AK9" s="110"/>
      <c r="AL9" s="106"/>
      <c r="AM9" s="106"/>
      <c r="AN9" s="107" t="s">
        <v>52</v>
      </c>
      <c r="AO9" s="108"/>
      <c r="AP9" s="109">
        <v>8</v>
      </c>
      <c r="AQ9" s="110"/>
      <c r="AR9" s="106"/>
      <c r="AS9" s="106"/>
      <c r="AT9" s="107" t="s">
        <v>51</v>
      </c>
      <c r="AU9" s="108"/>
      <c r="AV9" s="109">
        <v>9</v>
      </c>
      <c r="AW9" s="110"/>
      <c r="AX9" s="106"/>
      <c r="AY9" s="106"/>
      <c r="AZ9" s="107" t="s">
        <v>50</v>
      </c>
      <c r="BA9" s="108"/>
      <c r="BB9" s="109">
        <v>10</v>
      </c>
      <c r="BC9" s="110"/>
      <c r="BD9" s="106"/>
      <c r="BE9" s="106"/>
      <c r="BF9" s="107" t="s">
        <v>49</v>
      </c>
      <c r="BG9" s="108"/>
      <c r="BH9" s="109">
        <v>11</v>
      </c>
      <c r="BI9" s="110"/>
      <c r="BJ9" s="106"/>
      <c r="BK9" s="106"/>
      <c r="BL9" s="107" t="s">
        <v>48</v>
      </c>
      <c r="BM9" s="108"/>
      <c r="BN9" s="109">
        <v>12</v>
      </c>
      <c r="BO9" s="110"/>
      <c r="BP9" s="106"/>
      <c r="BQ9" s="106"/>
      <c r="BR9" s="107" t="s">
        <v>47</v>
      </c>
      <c r="BS9" s="108"/>
      <c r="BT9" s="109">
        <v>13</v>
      </c>
      <c r="BU9" s="110"/>
      <c r="BV9" s="106"/>
      <c r="BW9" s="106"/>
      <c r="BX9" s="107" t="s">
        <v>46</v>
      </c>
      <c r="BY9" s="108"/>
      <c r="BZ9" s="109">
        <v>14</v>
      </c>
      <c r="CA9" s="110"/>
      <c r="CB9" s="106"/>
      <c r="CC9" s="106"/>
      <c r="CD9" s="107" t="s">
        <v>45</v>
      </c>
      <c r="CE9" s="108"/>
      <c r="CF9" s="109">
        <v>15</v>
      </c>
      <c r="CG9" s="110"/>
      <c r="CH9" s="106"/>
      <c r="CI9" s="106"/>
      <c r="CJ9" s="107" t="s">
        <v>44</v>
      </c>
      <c r="CK9" s="108"/>
      <c r="CL9" s="109">
        <v>16</v>
      </c>
      <c r="CM9" s="110"/>
      <c r="CN9" s="106"/>
      <c r="CO9" s="106"/>
      <c r="CP9" s="107" t="s">
        <v>43</v>
      </c>
      <c r="CQ9" s="108"/>
      <c r="CR9" s="109">
        <v>17</v>
      </c>
      <c r="CS9" s="110"/>
      <c r="CT9" s="106"/>
      <c r="CU9" s="106"/>
      <c r="CV9" s="107" t="s">
        <v>42</v>
      </c>
      <c r="CW9" s="108"/>
      <c r="CX9" s="109">
        <v>18</v>
      </c>
      <c r="CY9" s="110"/>
      <c r="CZ9" s="106"/>
      <c r="DA9" s="106"/>
      <c r="DB9" s="107" t="s">
        <v>41</v>
      </c>
      <c r="DC9" s="108"/>
      <c r="DD9" s="109">
        <v>19</v>
      </c>
      <c r="DE9" s="113"/>
    </row>
    <row r="10" spans="1:116" s="30" customFormat="1" ht="19.5" customHeight="1">
      <c r="A10" s="45" t="s">
        <v>40</v>
      </c>
      <c r="B10" s="40">
        <v>329235.89</v>
      </c>
      <c r="C10" s="41">
        <v>389573.67</v>
      </c>
      <c r="D10" s="52">
        <v>60337.77999999997</v>
      </c>
      <c r="E10" s="43">
        <v>0.18326610747084701</v>
      </c>
      <c r="F10" s="40">
        <v>38815.33</v>
      </c>
      <c r="G10" s="39">
        <v>42165.8</v>
      </c>
      <c r="H10" s="52">
        <v>3350.4700000000012</v>
      </c>
      <c r="I10" s="51">
        <v>8.6318214993921241E-2</v>
      </c>
      <c r="J10" s="54">
        <v>0.11789519666279397</v>
      </c>
      <c r="K10" s="35">
        <v>0.10823575422846211</v>
      </c>
      <c r="L10" s="40">
        <v>444.41</v>
      </c>
      <c r="M10" s="39">
        <v>2730.73</v>
      </c>
      <c r="N10" s="52">
        <v>2286.3200000000002</v>
      </c>
      <c r="O10" s="51">
        <v>5.1446187079498662</v>
      </c>
      <c r="P10" s="54">
        <v>1.1449342308824891E-2</v>
      </c>
      <c r="Q10" s="35">
        <v>6.4761726327971961E-2</v>
      </c>
      <c r="R10" s="40">
        <v>38370.92</v>
      </c>
      <c r="S10" s="39">
        <v>39435.08</v>
      </c>
      <c r="T10" s="52">
        <v>1064.1600000000035</v>
      </c>
      <c r="U10" s="51">
        <v>2.7733502350217393E-2</v>
      </c>
      <c r="V10" s="54">
        <v>0.98855065769117501</v>
      </c>
      <c r="W10" s="35">
        <v>0.93523851083105258</v>
      </c>
      <c r="X10" s="40">
        <v>0</v>
      </c>
      <c r="Y10" s="41">
        <v>0</v>
      </c>
      <c r="Z10" s="52">
        <v>0</v>
      </c>
      <c r="AA10" s="51">
        <v>0</v>
      </c>
      <c r="AB10" s="50">
        <v>0</v>
      </c>
      <c r="AC10" s="35">
        <v>0</v>
      </c>
      <c r="AD10" s="40">
        <v>38370.92</v>
      </c>
      <c r="AE10" s="41">
        <v>39435.08</v>
      </c>
      <c r="AF10" s="52">
        <v>1064.1600000000035</v>
      </c>
      <c r="AG10" s="51">
        <v>2.7733502350217393E-2</v>
      </c>
      <c r="AH10" s="50">
        <v>0.98855065769117501</v>
      </c>
      <c r="AI10" s="35">
        <v>0.93523851083105258</v>
      </c>
      <c r="AJ10" s="40">
        <v>29735.68</v>
      </c>
      <c r="AK10" s="39">
        <v>38687.019999999997</v>
      </c>
      <c r="AL10" s="52">
        <v>8951.3399999999965</v>
      </c>
      <c r="AM10" s="51">
        <v>0.30103027743101879</v>
      </c>
      <c r="AN10" s="50">
        <v>9.0317249434744187E-2</v>
      </c>
      <c r="AO10" s="35">
        <v>9.9306043963392085E-2</v>
      </c>
      <c r="AP10" s="40">
        <v>9446.25</v>
      </c>
      <c r="AQ10" s="41">
        <v>8833.99</v>
      </c>
      <c r="AR10" s="52">
        <v>-612.26000000000022</v>
      </c>
      <c r="AS10" s="51">
        <v>-6.4815138282387219E-2</v>
      </c>
      <c r="AT10" s="50">
        <v>0.24336389771773162</v>
      </c>
      <c r="AU10" s="35">
        <v>0.20950604518353735</v>
      </c>
      <c r="AV10" s="40">
        <v>493.77</v>
      </c>
      <c r="AW10" s="39">
        <v>5173.8599999999997</v>
      </c>
      <c r="AX10" s="52">
        <v>4680.09</v>
      </c>
      <c r="AY10" s="51">
        <v>9.4782793608360176</v>
      </c>
      <c r="AZ10" s="50">
        <v>5.2271536323938071E-2</v>
      </c>
      <c r="BA10" s="35">
        <v>0.58567646103289672</v>
      </c>
      <c r="BB10" s="40">
        <v>9940.02</v>
      </c>
      <c r="BC10" s="41">
        <v>14007.84</v>
      </c>
      <c r="BD10" s="52">
        <v>4067.8199999999997</v>
      </c>
      <c r="BE10" s="51">
        <v>0.40923660113359928</v>
      </c>
      <c r="BF10" s="50">
        <v>0.25905086456097487</v>
      </c>
      <c r="BG10" s="35">
        <v>0.35521266851747224</v>
      </c>
      <c r="BH10" s="40">
        <v>9940.02</v>
      </c>
      <c r="BI10" s="41">
        <v>14007.84</v>
      </c>
      <c r="BJ10" s="52">
        <v>4067.8199999999997</v>
      </c>
      <c r="BK10" s="51">
        <v>0.40923660113359928</v>
      </c>
      <c r="BL10" s="50">
        <v>0.25905086456097487</v>
      </c>
      <c r="BM10" s="35">
        <v>0.35521266851747224</v>
      </c>
      <c r="BN10" s="40">
        <v>18005.259999999998</v>
      </c>
      <c r="BO10" s="41">
        <v>18477.03</v>
      </c>
      <c r="BP10" s="52">
        <v>471.77000000000044</v>
      </c>
      <c r="BQ10" s="51">
        <v>2.6201787699816636E-2</v>
      </c>
      <c r="BR10" s="50">
        <v>5.4688023228573281E-2</v>
      </c>
      <c r="BS10" s="53">
        <v>4.7428847026545713E-2</v>
      </c>
      <c r="BT10" s="40">
        <v>-19181.830000000002</v>
      </c>
      <c r="BU10" s="39">
        <v>-20574.29</v>
      </c>
      <c r="BV10" s="52">
        <v>-1392.4599999999991</v>
      </c>
      <c r="BW10" s="51">
        <v>-7.2592656696467389E-2</v>
      </c>
      <c r="BX10" s="50">
        <v>-0.49990539710801835</v>
      </c>
      <c r="BY10" s="35">
        <v>-0.52172558037158789</v>
      </c>
      <c r="BZ10" s="40">
        <v>0</v>
      </c>
      <c r="CA10" s="41">
        <v>0</v>
      </c>
      <c r="CB10" s="52">
        <v>0</v>
      </c>
      <c r="CC10" s="51">
        <v>0</v>
      </c>
      <c r="CD10" s="50">
        <v>0</v>
      </c>
      <c r="CE10" s="35">
        <v>0</v>
      </c>
      <c r="CF10" s="40">
        <v>16055.33</v>
      </c>
      <c r="CG10" s="39">
        <v>17378.75</v>
      </c>
      <c r="CH10" s="52">
        <v>1323.42</v>
      </c>
      <c r="CI10" s="51">
        <v>8.2428701247498501E-2</v>
      </c>
      <c r="CJ10" s="50">
        <v>0.41842442141079755</v>
      </c>
      <c r="CK10" s="35">
        <v>0.4406926523288402</v>
      </c>
      <c r="CL10" s="40">
        <v>12227.67</v>
      </c>
      <c r="CM10" s="41">
        <v>14441.84</v>
      </c>
      <c r="CN10" s="52">
        <v>2214.17</v>
      </c>
      <c r="CO10" s="51">
        <v>0.1810786519426841</v>
      </c>
      <c r="CP10" s="50">
        <v>0.3186702325615336</v>
      </c>
      <c r="CQ10" s="35">
        <v>0.36621809820089118</v>
      </c>
      <c r="CR10" s="40">
        <v>1012.1</v>
      </c>
      <c r="CS10" s="39">
        <v>674.06</v>
      </c>
      <c r="CT10" s="52">
        <v>-338.04000000000008</v>
      </c>
      <c r="CU10" s="51">
        <v>-0.33399861673747661</v>
      </c>
      <c r="CV10" s="50">
        <v>2.6376745723063196E-2</v>
      </c>
      <c r="CW10" s="35">
        <v>1.7092903070058434E-2</v>
      </c>
      <c r="CX10" s="40">
        <v>18317.63</v>
      </c>
      <c r="CY10" s="39">
        <v>13506.88</v>
      </c>
      <c r="CZ10" s="52">
        <v>-4810.7500000000018</v>
      </c>
      <c r="DA10" s="51">
        <v>-0.26262949955862203</v>
      </c>
      <c r="DB10" s="50">
        <v>5.5636795854789707E-2</v>
      </c>
      <c r="DC10" s="35">
        <v>3.4670926297457424E-2</v>
      </c>
      <c r="DD10" s="49">
        <v>0.52261686714835098</v>
      </c>
      <c r="DE10" s="33">
        <v>0.65749074174567412</v>
      </c>
    </row>
    <row r="11" spans="1:116" s="30" customFormat="1" ht="19.5" customHeight="1">
      <c r="A11" s="45" t="s">
        <v>39</v>
      </c>
      <c r="B11" s="40">
        <v>285295.34999999998</v>
      </c>
      <c r="C11" s="41">
        <v>368781.38</v>
      </c>
      <c r="D11" s="38">
        <v>83486.030000000028</v>
      </c>
      <c r="E11" s="43">
        <v>0.29263018131911378</v>
      </c>
      <c r="F11" s="40">
        <v>146181.24</v>
      </c>
      <c r="G11" s="39">
        <v>163650.07</v>
      </c>
      <c r="H11" s="38">
        <v>17468.830000000016</v>
      </c>
      <c r="I11" s="37">
        <v>0.11950117539022119</v>
      </c>
      <c r="J11" s="42">
        <v>0.51238563825172756</v>
      </c>
      <c r="K11" s="35">
        <v>0.44375903685809737</v>
      </c>
      <c r="L11" s="40">
        <v>8921.81</v>
      </c>
      <c r="M11" s="41">
        <v>2967.21</v>
      </c>
      <c r="N11" s="38">
        <v>-5954.5999999999995</v>
      </c>
      <c r="O11" s="37">
        <v>-0.66742062429036253</v>
      </c>
      <c r="P11" s="42">
        <v>6.1032523735603833E-2</v>
      </c>
      <c r="Q11" s="35">
        <v>1.8131431291169016E-2</v>
      </c>
      <c r="R11" s="40">
        <v>137259.43</v>
      </c>
      <c r="S11" s="39">
        <v>160682.85999999999</v>
      </c>
      <c r="T11" s="38">
        <v>23423.429999999993</v>
      </c>
      <c r="U11" s="37">
        <v>0.17065078880190596</v>
      </c>
      <c r="V11" s="42">
        <v>0.93896747626439614</v>
      </c>
      <c r="W11" s="35">
        <v>0.98186856870883088</v>
      </c>
      <c r="X11" s="40">
        <v>4220.28</v>
      </c>
      <c r="Y11" s="41">
        <v>2707.41</v>
      </c>
      <c r="Z11" s="38">
        <v>-1512.87</v>
      </c>
      <c r="AA11" s="37">
        <v>-0.35847621484830389</v>
      </c>
      <c r="AB11" s="36">
        <v>2.8870188814925909E-2</v>
      </c>
      <c r="AC11" s="35">
        <v>1.6543897598088407E-2</v>
      </c>
      <c r="AD11" s="40">
        <v>133039.15</v>
      </c>
      <c r="AE11" s="41">
        <v>157975.45000000001</v>
      </c>
      <c r="AF11" s="38">
        <v>24936.300000000017</v>
      </c>
      <c r="AG11" s="37">
        <v>0.18743580367132545</v>
      </c>
      <c r="AH11" s="36">
        <v>0.91009728744947027</v>
      </c>
      <c r="AI11" s="35">
        <v>0.9653246711107426</v>
      </c>
      <c r="AJ11" s="40">
        <v>60340.93</v>
      </c>
      <c r="AK11" s="39">
        <v>128738.37</v>
      </c>
      <c r="AL11" s="38">
        <v>68397.440000000002</v>
      </c>
      <c r="AM11" s="37">
        <v>1.1335165036402324</v>
      </c>
      <c r="AN11" s="36">
        <v>0.21150337711427825</v>
      </c>
      <c r="AO11" s="35">
        <v>0.34909129631219449</v>
      </c>
      <c r="AP11" s="40">
        <v>35657.089999999997</v>
      </c>
      <c r="AQ11" s="41">
        <v>46872.7</v>
      </c>
      <c r="AR11" s="38">
        <v>11215.61</v>
      </c>
      <c r="AS11" s="37">
        <v>0.31454081081770841</v>
      </c>
      <c r="AT11" s="36">
        <v>0.24392384412664717</v>
      </c>
      <c r="AU11" s="35">
        <v>0.28642028689630256</v>
      </c>
      <c r="AV11" s="40">
        <v>11402.36</v>
      </c>
      <c r="AW11" s="39">
        <v>23099.25</v>
      </c>
      <c r="AX11" s="38">
        <v>11696.89</v>
      </c>
      <c r="AY11" s="37">
        <v>1.025830617521285</v>
      </c>
      <c r="AZ11" s="36">
        <v>0.31977819838915633</v>
      </c>
      <c r="BA11" s="35">
        <v>0.49280818045472102</v>
      </c>
      <c r="BB11" s="40">
        <v>47059.45</v>
      </c>
      <c r="BC11" s="41">
        <v>69971.94</v>
      </c>
      <c r="BD11" s="38">
        <v>22912.490000000005</v>
      </c>
      <c r="BE11" s="37">
        <v>0.48688393085767062</v>
      </c>
      <c r="BF11" s="36">
        <v>0.34285039650827631</v>
      </c>
      <c r="BG11" s="35">
        <v>0.43546611007546177</v>
      </c>
      <c r="BH11" s="40">
        <v>44776.45</v>
      </c>
      <c r="BI11" s="41">
        <v>66461.97</v>
      </c>
      <c r="BJ11" s="38">
        <v>21685.520000000004</v>
      </c>
      <c r="BK11" s="37">
        <v>0.48430637087129519</v>
      </c>
      <c r="BL11" s="36">
        <v>0.33656596573264336</v>
      </c>
      <c r="BM11" s="35">
        <v>0.4207107496766111</v>
      </c>
      <c r="BN11" s="40">
        <v>40163.43</v>
      </c>
      <c r="BO11" s="41">
        <v>37890.78</v>
      </c>
      <c r="BP11" s="38">
        <v>-2272.6500000000015</v>
      </c>
      <c r="BQ11" s="37">
        <v>-5.6585057600907131E-2</v>
      </c>
      <c r="BR11" s="36">
        <v>0.14077842488494818</v>
      </c>
      <c r="BS11" s="35">
        <v>0.10274591412397231</v>
      </c>
      <c r="BT11" s="40">
        <v>13431.2</v>
      </c>
      <c r="BU11" s="39">
        <v>12655.71</v>
      </c>
      <c r="BV11" s="38">
        <v>-775.4900000000016</v>
      </c>
      <c r="BW11" s="37">
        <v>-5.7737953421883495E-2</v>
      </c>
      <c r="BX11" s="36">
        <v>0.10095674844585223</v>
      </c>
      <c r="BY11" s="35">
        <v>8.0111878143091203E-2</v>
      </c>
      <c r="BZ11" s="40">
        <v>-115.69</v>
      </c>
      <c r="CA11" s="41">
        <v>-36.06</v>
      </c>
      <c r="CB11" s="38">
        <v>79.63</v>
      </c>
      <c r="CC11" s="37">
        <v>0.68830495289134752</v>
      </c>
      <c r="CD11" s="36">
        <v>-8.6959364968883224E-4</v>
      </c>
      <c r="CE11" s="35">
        <v>-2.2826331559745516E-4</v>
      </c>
      <c r="CF11" s="40">
        <v>15187.82</v>
      </c>
      <c r="CG11" s="39">
        <v>15919.81</v>
      </c>
      <c r="CH11" s="38">
        <v>731.98999999999978</v>
      </c>
      <c r="CI11" s="37">
        <v>4.8195856943261096E-2</v>
      </c>
      <c r="CJ11" s="36">
        <v>0.11416053094145595</v>
      </c>
      <c r="CK11" s="35">
        <v>0.10077394936998121</v>
      </c>
      <c r="CL11" s="40">
        <v>36403.339999999997</v>
      </c>
      <c r="CM11" s="41">
        <v>37902.129999999997</v>
      </c>
      <c r="CN11" s="38">
        <v>1498.7900000000009</v>
      </c>
      <c r="CO11" s="37">
        <v>4.1171771601177284E-2</v>
      </c>
      <c r="CP11" s="36">
        <v>0.27362877769438543</v>
      </c>
      <c r="CQ11" s="35">
        <v>0.23992417809222885</v>
      </c>
      <c r="CR11" s="40">
        <v>-753.69</v>
      </c>
      <c r="CS11" s="39">
        <v>713.2</v>
      </c>
      <c r="CT11" s="38">
        <v>1466.89</v>
      </c>
      <c r="CU11" s="37">
        <v>1.9462776473085752</v>
      </c>
      <c r="CV11" s="36">
        <v>-5.665174499386084E-3</v>
      </c>
      <c r="CW11" s="35">
        <v>4.5146255320051313E-3</v>
      </c>
      <c r="CX11" s="40">
        <v>24109.72</v>
      </c>
      <c r="CY11" s="39">
        <v>24358.68</v>
      </c>
      <c r="CZ11" s="38">
        <v>248.95999999999913</v>
      </c>
      <c r="DA11" s="37">
        <v>1.0326125728544302E-2</v>
      </c>
      <c r="DB11" s="36">
        <v>8.4507931867799466E-2</v>
      </c>
      <c r="DC11" s="35">
        <v>6.6051816390512996E-2</v>
      </c>
      <c r="DD11" s="34">
        <v>0.81877725466526208</v>
      </c>
      <c r="DE11" s="33">
        <v>0.84580718079929496</v>
      </c>
    </row>
    <row r="12" spans="1:116" s="30" customFormat="1" ht="19.5" customHeight="1">
      <c r="A12" s="44" t="s">
        <v>38</v>
      </c>
      <c r="B12" s="40">
        <v>206833.01</v>
      </c>
      <c r="C12" s="41">
        <v>232231.23</v>
      </c>
      <c r="D12" s="38">
        <v>25398.22</v>
      </c>
      <c r="E12" s="43">
        <v>0.12279577616745026</v>
      </c>
      <c r="F12" s="40">
        <v>84534.92</v>
      </c>
      <c r="G12" s="39">
        <v>73644.14</v>
      </c>
      <c r="H12" s="38">
        <v>-10890.779999999999</v>
      </c>
      <c r="I12" s="37">
        <v>-0.1288317301299865</v>
      </c>
      <c r="J12" s="42">
        <v>0.40871096929837258</v>
      </c>
      <c r="K12" s="35">
        <v>0.31711557485184055</v>
      </c>
      <c r="L12" s="40">
        <v>-2782.75</v>
      </c>
      <c r="M12" s="41">
        <v>-1097.17</v>
      </c>
      <c r="N12" s="38">
        <v>1685.58</v>
      </c>
      <c r="O12" s="37">
        <v>0.60572455305004036</v>
      </c>
      <c r="P12" s="42">
        <v>-3.2918349008906618E-2</v>
      </c>
      <c r="Q12" s="35">
        <v>-1.4898266175693002E-2</v>
      </c>
      <c r="R12" s="40">
        <v>87317.68</v>
      </c>
      <c r="S12" s="39">
        <v>74741.31</v>
      </c>
      <c r="T12" s="38">
        <v>-12576.369999999995</v>
      </c>
      <c r="U12" s="37">
        <v>-0.14403005210399539</v>
      </c>
      <c r="V12" s="42">
        <v>1.0329184673032161</v>
      </c>
      <c r="W12" s="35">
        <v>1.0148982661756929</v>
      </c>
      <c r="X12" s="40">
        <v>348.98</v>
      </c>
      <c r="Y12" s="41">
        <v>477.95</v>
      </c>
      <c r="Z12" s="38">
        <v>128.96999999999997</v>
      </c>
      <c r="AA12" s="37">
        <v>0.36956272565763071</v>
      </c>
      <c r="AB12" s="36">
        <v>4.1282348170436555E-3</v>
      </c>
      <c r="AC12" s="35">
        <v>6.489993636968264E-3</v>
      </c>
      <c r="AD12" s="40">
        <v>86968.69</v>
      </c>
      <c r="AE12" s="41">
        <v>74263.350000000006</v>
      </c>
      <c r="AF12" s="38">
        <v>-12705.339999999997</v>
      </c>
      <c r="AG12" s="37">
        <v>-0.14609096676056632</v>
      </c>
      <c r="AH12" s="36">
        <v>1.0287901141918629</v>
      </c>
      <c r="AI12" s="35">
        <v>1.0084081367505955</v>
      </c>
      <c r="AJ12" s="40">
        <v>46461.74</v>
      </c>
      <c r="AK12" s="39">
        <v>63733.87</v>
      </c>
      <c r="AL12" s="38">
        <v>17272.130000000005</v>
      </c>
      <c r="AM12" s="37">
        <v>0.37174952982819853</v>
      </c>
      <c r="AN12" s="36">
        <v>0.22463406590659776</v>
      </c>
      <c r="AO12" s="35">
        <v>0.27444142633185037</v>
      </c>
      <c r="AP12" s="40">
        <v>29308.11</v>
      </c>
      <c r="AQ12" s="41">
        <v>36823.43</v>
      </c>
      <c r="AR12" s="38">
        <v>7515.32</v>
      </c>
      <c r="AS12" s="37">
        <v>0.2564245869146799</v>
      </c>
      <c r="AT12" s="36">
        <v>0.34669826386539432</v>
      </c>
      <c r="AU12" s="35">
        <v>0.50001846718557652</v>
      </c>
      <c r="AV12" s="40">
        <v>15239.78</v>
      </c>
      <c r="AW12" s="39">
        <v>-2104.5300000000002</v>
      </c>
      <c r="AX12" s="38">
        <v>-17344.310000000001</v>
      </c>
      <c r="AY12" s="37">
        <v>-1.138094513175387</v>
      </c>
      <c r="AZ12" s="36">
        <v>0.51998508262730014</v>
      </c>
      <c r="BA12" s="35">
        <v>-5.7151927454884031E-2</v>
      </c>
      <c r="BB12" s="40">
        <v>44547.9</v>
      </c>
      <c r="BC12" s="41">
        <v>34718.910000000003</v>
      </c>
      <c r="BD12" s="38">
        <v>-9828.989999999998</v>
      </c>
      <c r="BE12" s="37">
        <v>-0.22063868330493688</v>
      </c>
      <c r="BF12" s="36">
        <v>0.51018190130566921</v>
      </c>
      <c r="BG12" s="35">
        <v>0.46452102592261235</v>
      </c>
      <c r="BH12" s="40">
        <v>44547.9</v>
      </c>
      <c r="BI12" s="41">
        <v>34718.910000000003</v>
      </c>
      <c r="BJ12" s="38">
        <v>-9828.989999999998</v>
      </c>
      <c r="BK12" s="37">
        <v>-0.22063868330493688</v>
      </c>
      <c r="BL12" s="36">
        <v>0.51222917121092659</v>
      </c>
      <c r="BM12" s="35">
        <v>0.46751068999715206</v>
      </c>
      <c r="BN12" s="40">
        <v>55005</v>
      </c>
      <c r="BO12" s="41">
        <v>61439.22</v>
      </c>
      <c r="BP12" s="38">
        <v>6434.2200000000012</v>
      </c>
      <c r="BQ12" s="37">
        <v>0.11697518407417509</v>
      </c>
      <c r="BR12" s="36">
        <v>0.26593917479613144</v>
      </c>
      <c r="BS12" s="35">
        <v>0.26456054166358245</v>
      </c>
      <c r="BT12" s="40">
        <v>5097.88</v>
      </c>
      <c r="BU12" s="39">
        <v>-1383.34</v>
      </c>
      <c r="BV12" s="38">
        <v>-6481.22</v>
      </c>
      <c r="BW12" s="37">
        <v>-1.2713559361930842</v>
      </c>
      <c r="BX12" s="36">
        <v>5.8617417371700092E-2</v>
      </c>
      <c r="BY12" s="35">
        <v>-1.8627492565309805E-2</v>
      </c>
      <c r="BZ12" s="40">
        <v>0</v>
      </c>
      <c r="CA12" s="41">
        <v>0</v>
      </c>
      <c r="CB12" s="38">
        <v>0</v>
      </c>
      <c r="CC12" s="37">
        <v>0</v>
      </c>
      <c r="CD12" s="36">
        <v>0</v>
      </c>
      <c r="CE12" s="35">
        <v>0</v>
      </c>
      <c r="CF12" s="40">
        <v>9475.16</v>
      </c>
      <c r="CG12" s="39">
        <v>11542.92</v>
      </c>
      <c r="CH12" s="38">
        <v>2067.7600000000002</v>
      </c>
      <c r="CI12" s="37">
        <v>0.21822956023961604</v>
      </c>
      <c r="CJ12" s="36">
        <v>0.10894909420850193</v>
      </c>
      <c r="CK12" s="35">
        <v>0.15543225561464705</v>
      </c>
      <c r="CL12" s="40">
        <v>33558.21</v>
      </c>
      <c r="CM12" s="41">
        <v>32920.83</v>
      </c>
      <c r="CN12" s="38">
        <v>-637.37999999999738</v>
      </c>
      <c r="CO12" s="37">
        <v>-1.8993265731396203E-2</v>
      </c>
      <c r="CP12" s="36">
        <v>0.38586541892260307</v>
      </c>
      <c r="CQ12" s="35">
        <v>0.44329847764745328</v>
      </c>
      <c r="CR12" s="40">
        <v>419.29</v>
      </c>
      <c r="CS12" s="39">
        <v>317.43</v>
      </c>
      <c r="CT12" s="38">
        <v>-101.86000000000001</v>
      </c>
      <c r="CU12" s="37">
        <v>-0.2429344844856782</v>
      </c>
      <c r="CV12" s="36">
        <v>4.8211603509262929E-3</v>
      </c>
      <c r="CW12" s="35">
        <v>4.2743829897250799E-3</v>
      </c>
      <c r="CX12" s="40">
        <v>-6129.75</v>
      </c>
      <c r="CY12" s="39">
        <v>-3853.38</v>
      </c>
      <c r="CZ12" s="38">
        <v>2276.37</v>
      </c>
      <c r="DA12" s="37">
        <v>0.37136424813410007</v>
      </c>
      <c r="DB12" s="36">
        <v>-2.9636226828589882E-2</v>
      </c>
      <c r="DC12" s="35">
        <v>-1.6592858764086123E-2</v>
      </c>
      <c r="DD12" s="34">
        <v>1.0704822620646579</v>
      </c>
      <c r="DE12" s="33">
        <v>1.0518881790277439</v>
      </c>
    </row>
    <row r="13" spans="1:116" s="30" customFormat="1" ht="19.5" customHeight="1">
      <c r="A13" s="44" t="s">
        <v>37</v>
      </c>
      <c r="B13" s="40">
        <v>193052.48</v>
      </c>
      <c r="C13" s="41">
        <v>197491.31</v>
      </c>
      <c r="D13" s="38">
        <v>4438.8299999999872</v>
      </c>
      <c r="E13" s="43">
        <v>2.2992867017300099E-2</v>
      </c>
      <c r="F13" s="40">
        <v>186119.26</v>
      </c>
      <c r="G13" s="39">
        <v>195178.87</v>
      </c>
      <c r="H13" s="38">
        <v>9059.609999999986</v>
      </c>
      <c r="I13" s="37">
        <v>4.8676370194035729E-2</v>
      </c>
      <c r="J13" s="42">
        <v>0.96408634584751252</v>
      </c>
      <c r="K13" s="35">
        <v>0.98829092783879957</v>
      </c>
      <c r="L13" s="40">
        <v>10613.6</v>
      </c>
      <c r="M13" s="41">
        <v>9781.1</v>
      </c>
      <c r="N13" s="38">
        <v>-832.5</v>
      </c>
      <c r="O13" s="37">
        <v>-7.8437099570362545E-2</v>
      </c>
      <c r="P13" s="42">
        <v>5.7025801628482725E-2</v>
      </c>
      <c r="Q13" s="35">
        <v>5.0113518948029574E-2</v>
      </c>
      <c r="R13" s="40">
        <v>175505.66</v>
      </c>
      <c r="S13" s="39">
        <v>185397.77</v>
      </c>
      <c r="T13" s="38">
        <v>9892.109999999986</v>
      </c>
      <c r="U13" s="37">
        <v>5.6363481382879534E-2</v>
      </c>
      <c r="V13" s="42">
        <v>0.94297419837151719</v>
      </c>
      <c r="W13" s="35">
        <v>0.94988648105197038</v>
      </c>
      <c r="X13" s="40">
        <v>12866.87</v>
      </c>
      <c r="Y13" s="41">
        <v>22026.62</v>
      </c>
      <c r="Z13" s="38">
        <v>9159.7499999999982</v>
      </c>
      <c r="AA13" s="37">
        <v>0.71188641837525346</v>
      </c>
      <c r="AB13" s="36">
        <v>6.9132393928495101E-2</v>
      </c>
      <c r="AC13" s="35">
        <v>0.11285350714449777</v>
      </c>
      <c r="AD13" s="40">
        <v>162638.79</v>
      </c>
      <c r="AE13" s="41">
        <v>163371.15</v>
      </c>
      <c r="AF13" s="38">
        <v>732.35999999998603</v>
      </c>
      <c r="AG13" s="37">
        <v>4.502984804547464E-3</v>
      </c>
      <c r="AH13" s="36">
        <v>0.87384180444302217</v>
      </c>
      <c r="AI13" s="35">
        <v>0.83703297390747267</v>
      </c>
      <c r="AJ13" s="40">
        <v>50621.33</v>
      </c>
      <c r="AK13" s="39">
        <v>36586.6</v>
      </c>
      <c r="AL13" s="38">
        <v>-14034.730000000003</v>
      </c>
      <c r="AM13" s="37">
        <v>-0.27724933343315955</v>
      </c>
      <c r="AN13" s="36">
        <v>0.26221538309168574</v>
      </c>
      <c r="AO13" s="35">
        <v>0.18525675889232796</v>
      </c>
      <c r="AP13" s="40">
        <v>49346.58</v>
      </c>
      <c r="AQ13" s="41">
        <v>33684.19</v>
      </c>
      <c r="AR13" s="38">
        <v>-15662.39</v>
      </c>
      <c r="AS13" s="37">
        <v>-0.31739565335632175</v>
      </c>
      <c r="AT13" s="36">
        <v>0.26513419406460137</v>
      </c>
      <c r="AU13" s="35">
        <v>0.17258113032419956</v>
      </c>
      <c r="AV13" s="40">
        <v>22550.36</v>
      </c>
      <c r="AW13" s="39">
        <v>56168.66</v>
      </c>
      <c r="AX13" s="38">
        <v>33618.300000000003</v>
      </c>
      <c r="AY13" s="37">
        <v>1.4908099028130817</v>
      </c>
      <c r="AZ13" s="36">
        <v>0.4569791868048404</v>
      </c>
      <c r="BA13" s="35">
        <v>1.6675081098877544</v>
      </c>
      <c r="BB13" s="40">
        <v>71896.94</v>
      </c>
      <c r="BC13" s="41">
        <v>89852.85</v>
      </c>
      <c r="BD13" s="38">
        <v>17955.910000000003</v>
      </c>
      <c r="BE13" s="37">
        <v>0.2497451212805441</v>
      </c>
      <c r="BF13" s="36">
        <v>0.40965596209261856</v>
      </c>
      <c r="BG13" s="35">
        <v>0.48464903326507114</v>
      </c>
      <c r="BH13" s="40">
        <v>52608.03</v>
      </c>
      <c r="BI13" s="41">
        <v>87066.96</v>
      </c>
      <c r="BJ13" s="38">
        <v>34458.930000000008</v>
      </c>
      <c r="BK13" s="37">
        <v>0.65501274235131035</v>
      </c>
      <c r="BL13" s="36">
        <v>0.32346545372109564</v>
      </c>
      <c r="BM13" s="35">
        <v>0.53293962856967103</v>
      </c>
      <c r="BN13" s="40">
        <v>25142.5</v>
      </c>
      <c r="BO13" s="41">
        <v>26419.27</v>
      </c>
      <c r="BP13" s="38">
        <v>1276.7700000000004</v>
      </c>
      <c r="BQ13" s="37">
        <v>5.0781346325942146E-2</v>
      </c>
      <c r="BR13" s="36">
        <v>0.13023660716505686</v>
      </c>
      <c r="BS13" s="35">
        <v>0.13377434176724029</v>
      </c>
      <c r="BT13" s="40">
        <v>24061.439999999999</v>
      </c>
      <c r="BU13" s="39">
        <v>25682.959999999999</v>
      </c>
      <c r="BV13" s="38">
        <v>1621.5200000000004</v>
      </c>
      <c r="BW13" s="37">
        <v>6.7390812852431134E-2</v>
      </c>
      <c r="BX13" s="36">
        <v>0.14794404213164644</v>
      </c>
      <c r="BY13" s="35">
        <v>0.15720621419387695</v>
      </c>
      <c r="BZ13" s="40">
        <v>0</v>
      </c>
      <c r="CA13" s="41">
        <v>0</v>
      </c>
      <c r="CB13" s="38">
        <v>0</v>
      </c>
      <c r="CC13" s="37">
        <v>0</v>
      </c>
      <c r="CD13" s="36">
        <v>0</v>
      </c>
      <c r="CE13" s="35">
        <v>0</v>
      </c>
      <c r="CF13" s="40">
        <v>17856.02</v>
      </c>
      <c r="CG13" s="39">
        <v>19666.419999999998</v>
      </c>
      <c r="CH13" s="38">
        <v>1810.3999999999978</v>
      </c>
      <c r="CI13" s="37">
        <v>0.10138877532619239</v>
      </c>
      <c r="CJ13" s="36">
        <v>0.1097894296926336</v>
      </c>
      <c r="CK13" s="35">
        <v>0.12037878168819892</v>
      </c>
      <c r="CL13" s="40">
        <v>34732.17</v>
      </c>
      <c r="CM13" s="41">
        <v>41710.78</v>
      </c>
      <c r="CN13" s="38">
        <v>6978.6100000000006</v>
      </c>
      <c r="CO13" s="37">
        <v>0.20092640338913464</v>
      </c>
      <c r="CP13" s="36">
        <v>0.21355403590988348</v>
      </c>
      <c r="CQ13" s="35">
        <v>0.25531300967153625</v>
      </c>
      <c r="CR13" s="40">
        <v>1183.1099999999999</v>
      </c>
      <c r="CS13" s="39">
        <v>684</v>
      </c>
      <c r="CT13" s="38">
        <v>-499.1099999999999</v>
      </c>
      <c r="CU13" s="37">
        <v>-0.4218627177523645</v>
      </c>
      <c r="CV13" s="36">
        <v>7.2744638594519784E-3</v>
      </c>
      <c r="CW13" s="35">
        <v>4.186785732976722E-3</v>
      </c>
      <c r="CX13" s="40">
        <v>32198.02</v>
      </c>
      <c r="CY13" s="39">
        <v>-11439.98</v>
      </c>
      <c r="CZ13" s="38">
        <v>-43638</v>
      </c>
      <c r="DA13" s="37">
        <v>-1.3553007296721973</v>
      </c>
      <c r="DB13" s="36">
        <v>0.16678376781277299</v>
      </c>
      <c r="DC13" s="35">
        <v>-5.792649813300646E-2</v>
      </c>
      <c r="DD13" s="34">
        <v>0.80202742531471116</v>
      </c>
      <c r="DE13" s="33">
        <v>1.0700244810665775</v>
      </c>
    </row>
    <row r="14" spans="1:116" s="30" customFormat="1" ht="19.5" customHeight="1">
      <c r="A14" s="44" t="s">
        <v>36</v>
      </c>
      <c r="B14" s="40">
        <v>174314.9</v>
      </c>
      <c r="C14" s="41">
        <v>183723.88</v>
      </c>
      <c r="D14" s="38">
        <v>9408.9800000000105</v>
      </c>
      <c r="E14" s="43">
        <v>5.3976911899097611E-2</v>
      </c>
      <c r="F14" s="40">
        <v>170445.17</v>
      </c>
      <c r="G14" s="39">
        <v>179242.62</v>
      </c>
      <c r="H14" s="38">
        <v>8797.4499999999825</v>
      </c>
      <c r="I14" s="37">
        <v>5.1614545604313583E-2</v>
      </c>
      <c r="J14" s="42">
        <v>0.97780034867931553</v>
      </c>
      <c r="K14" s="35">
        <v>0.97560872326449888</v>
      </c>
      <c r="L14" s="40">
        <v>2552.12</v>
      </c>
      <c r="M14" s="41">
        <v>3659.54</v>
      </c>
      <c r="N14" s="38">
        <v>1107.42</v>
      </c>
      <c r="O14" s="37">
        <v>0.43392160243248756</v>
      </c>
      <c r="P14" s="42">
        <v>1.4973260902611672E-2</v>
      </c>
      <c r="Q14" s="35">
        <v>2.0416684380087726E-2</v>
      </c>
      <c r="R14" s="40">
        <v>167893.06</v>
      </c>
      <c r="S14" s="39">
        <v>175583.08</v>
      </c>
      <c r="T14" s="38">
        <v>7690.0199999999895</v>
      </c>
      <c r="U14" s="37">
        <v>4.5803084415758401E-2</v>
      </c>
      <c r="V14" s="42">
        <v>0.98502679776728186</v>
      </c>
      <c r="W14" s="35">
        <v>0.97958331561991219</v>
      </c>
      <c r="X14" s="40">
        <v>4064.44</v>
      </c>
      <c r="Y14" s="41">
        <v>4008.03</v>
      </c>
      <c r="Z14" s="38">
        <v>-56.409999999999854</v>
      </c>
      <c r="AA14" s="37">
        <v>-1.3878910747852066E-2</v>
      </c>
      <c r="AB14" s="36">
        <v>2.3846026261700463E-2</v>
      </c>
      <c r="AC14" s="35">
        <v>2.2360920633719816E-2</v>
      </c>
      <c r="AD14" s="40">
        <v>163828.60999999999</v>
      </c>
      <c r="AE14" s="41">
        <v>171575.04000000001</v>
      </c>
      <c r="AF14" s="38">
        <v>7746.4300000000221</v>
      </c>
      <c r="AG14" s="37">
        <v>4.7283743663576364E-2</v>
      </c>
      <c r="AH14" s="36">
        <v>0.96118071283568773</v>
      </c>
      <c r="AI14" s="35">
        <v>0.95722233919588995</v>
      </c>
      <c r="AJ14" s="40">
        <v>27396.39</v>
      </c>
      <c r="AK14" s="39">
        <v>32824.1</v>
      </c>
      <c r="AL14" s="38">
        <v>5427.7099999999991</v>
      </c>
      <c r="AM14" s="37">
        <v>0.19811770820900124</v>
      </c>
      <c r="AN14" s="36">
        <v>0.15716608276171457</v>
      </c>
      <c r="AO14" s="35">
        <v>0.17865995427486073</v>
      </c>
      <c r="AP14" s="40">
        <v>26798.02</v>
      </c>
      <c r="AQ14" s="41">
        <v>32295.08</v>
      </c>
      <c r="AR14" s="38">
        <v>5497.0600000000013</v>
      </c>
      <c r="AS14" s="37">
        <v>0.20512933418215232</v>
      </c>
      <c r="AT14" s="36">
        <v>0.15722369838934128</v>
      </c>
      <c r="AU14" s="35">
        <v>0.18017522841386721</v>
      </c>
      <c r="AV14" s="40">
        <v>10779.67</v>
      </c>
      <c r="AW14" s="39">
        <v>13916.84</v>
      </c>
      <c r="AX14" s="38">
        <v>3137.17</v>
      </c>
      <c r="AY14" s="37">
        <v>0.2910265342074479</v>
      </c>
      <c r="AZ14" s="36">
        <v>0.40225621146636953</v>
      </c>
      <c r="BA14" s="35">
        <v>0.4309275592443183</v>
      </c>
      <c r="BB14" s="40">
        <v>37577.69</v>
      </c>
      <c r="BC14" s="41">
        <v>46211.92</v>
      </c>
      <c r="BD14" s="38">
        <v>8634.2299999999959</v>
      </c>
      <c r="BE14" s="37">
        <v>0.22977011093550442</v>
      </c>
      <c r="BF14" s="36">
        <v>0.22381919776791251</v>
      </c>
      <c r="BG14" s="35">
        <v>0.26319119131524521</v>
      </c>
      <c r="BH14" s="40">
        <v>34332.870000000003</v>
      </c>
      <c r="BI14" s="41">
        <v>42470.05</v>
      </c>
      <c r="BJ14" s="38">
        <v>8137.18</v>
      </c>
      <c r="BK14" s="37">
        <v>0.23700844118187614</v>
      </c>
      <c r="BL14" s="36">
        <v>0.20956577730837125</v>
      </c>
      <c r="BM14" s="35">
        <v>0.24753046830121678</v>
      </c>
      <c r="BN14" s="40">
        <v>32095.439999999999</v>
      </c>
      <c r="BO14" s="41">
        <v>33915.800000000003</v>
      </c>
      <c r="BP14" s="38">
        <v>1820.3600000000042</v>
      </c>
      <c r="BQ14" s="37">
        <v>5.6717091275271636E-2</v>
      </c>
      <c r="BR14" s="36">
        <v>0.18412333082255161</v>
      </c>
      <c r="BS14" s="35">
        <v>0.18460202342776563</v>
      </c>
      <c r="BT14" s="40">
        <v>28706.84</v>
      </c>
      <c r="BU14" s="39">
        <v>31907.05</v>
      </c>
      <c r="BV14" s="38">
        <v>3200.2099999999991</v>
      </c>
      <c r="BW14" s="37">
        <v>0.11147900639708164</v>
      </c>
      <c r="BX14" s="36">
        <v>0.17522482794671823</v>
      </c>
      <c r="BY14" s="35">
        <v>0.18596556935087993</v>
      </c>
      <c r="BZ14" s="40">
        <v>0.56999999999999995</v>
      </c>
      <c r="CA14" s="41">
        <v>0.41</v>
      </c>
      <c r="CB14" s="38">
        <v>-0.15999999999999998</v>
      </c>
      <c r="CC14" s="37">
        <v>-0.2807017543859649</v>
      </c>
      <c r="CD14" s="36">
        <v>3.4792457800868845E-6</v>
      </c>
      <c r="CE14" s="35">
        <v>2.3896249710913661E-6</v>
      </c>
      <c r="CF14" s="40">
        <v>14134.97</v>
      </c>
      <c r="CG14" s="39">
        <v>16598.59</v>
      </c>
      <c r="CH14" s="38">
        <v>2463.6200000000008</v>
      </c>
      <c r="CI14" s="37">
        <v>0.17429255244262995</v>
      </c>
      <c r="CJ14" s="36">
        <v>8.6279008287990733E-2</v>
      </c>
      <c r="CK14" s="35">
        <v>9.6742451582701075E-2</v>
      </c>
      <c r="CL14" s="40">
        <v>31721.16</v>
      </c>
      <c r="CM14" s="41">
        <v>33102.75</v>
      </c>
      <c r="CN14" s="38">
        <v>1381.5900000000001</v>
      </c>
      <c r="CO14" s="37">
        <v>4.3554207979783849E-2</v>
      </c>
      <c r="CP14" s="36">
        <v>0.1936240562622121</v>
      </c>
      <c r="CQ14" s="35">
        <v>0.19293453173608469</v>
      </c>
      <c r="CR14" s="40">
        <v>7.28</v>
      </c>
      <c r="CS14" s="39">
        <v>-47.87</v>
      </c>
      <c r="CT14" s="38">
        <v>-55.15</v>
      </c>
      <c r="CU14" s="37">
        <v>-7.5755494505494498</v>
      </c>
      <c r="CV14" s="36">
        <v>4.4436682945671091E-5</v>
      </c>
      <c r="CW14" s="35">
        <v>-2.7900328625888704E-4</v>
      </c>
      <c r="CX14" s="40">
        <v>54924.93</v>
      </c>
      <c r="CY14" s="39">
        <v>47544.06</v>
      </c>
      <c r="CZ14" s="38">
        <v>-7380.8700000000026</v>
      </c>
      <c r="DA14" s="37">
        <v>-0.1343810542862777</v>
      </c>
      <c r="DB14" s="36">
        <v>0.31509027627586628</v>
      </c>
      <c r="DC14" s="35">
        <v>0.25877996915806478</v>
      </c>
      <c r="DD14" s="34">
        <v>0.66474152469461834</v>
      </c>
      <c r="DE14" s="33">
        <v>0.72289646559313059</v>
      </c>
      <c r="DF14" s="48"/>
      <c r="DG14" s="31"/>
    </row>
    <row r="15" spans="1:116" s="30" customFormat="1" ht="19.5" customHeight="1">
      <c r="A15" s="45" t="s">
        <v>35</v>
      </c>
      <c r="B15" s="40">
        <v>177917.13</v>
      </c>
      <c r="C15" s="41">
        <v>165566.51999999999</v>
      </c>
      <c r="D15" s="38">
        <v>-12350.610000000015</v>
      </c>
      <c r="E15" s="43">
        <v>-6.9417767698928226E-2</v>
      </c>
      <c r="F15" s="40">
        <v>113025.72</v>
      </c>
      <c r="G15" s="39">
        <v>114807.66</v>
      </c>
      <c r="H15" s="38">
        <v>1781.9400000000023</v>
      </c>
      <c r="I15" s="37">
        <v>1.5765792069274163E-2</v>
      </c>
      <c r="J15" s="42">
        <v>0.63527171329708387</v>
      </c>
      <c r="K15" s="35">
        <v>0.6934231630887695</v>
      </c>
      <c r="L15" s="40">
        <v>-6270.85</v>
      </c>
      <c r="M15" s="41">
        <v>-3522.9</v>
      </c>
      <c r="N15" s="38">
        <v>2747.9500000000003</v>
      </c>
      <c r="O15" s="37">
        <v>0.43821013100297412</v>
      </c>
      <c r="P15" s="42">
        <v>-5.5481619581808458E-2</v>
      </c>
      <c r="Q15" s="35">
        <v>-3.0685234765694205E-2</v>
      </c>
      <c r="R15" s="40">
        <v>119296.57</v>
      </c>
      <c r="S15" s="39">
        <v>118330.57</v>
      </c>
      <c r="T15" s="38">
        <v>-966</v>
      </c>
      <c r="U15" s="37">
        <v>-8.0974666748591349E-3</v>
      </c>
      <c r="V15" s="42">
        <v>1.0554816195818084</v>
      </c>
      <c r="W15" s="35">
        <v>1.0306853218678964</v>
      </c>
      <c r="X15" s="40">
        <v>21322.02</v>
      </c>
      <c r="Y15" s="41">
        <v>14555.47</v>
      </c>
      <c r="Z15" s="38">
        <v>-6766.5500000000011</v>
      </c>
      <c r="AA15" s="37">
        <v>-0.31735032609480718</v>
      </c>
      <c r="AB15" s="36">
        <v>0.18864750430256053</v>
      </c>
      <c r="AC15" s="35">
        <v>0.12678134890999432</v>
      </c>
      <c r="AD15" s="40">
        <v>97974.55</v>
      </c>
      <c r="AE15" s="41">
        <v>103775.1</v>
      </c>
      <c r="AF15" s="38">
        <v>5800.5500000000029</v>
      </c>
      <c r="AG15" s="37">
        <v>5.9204660802218562E-2</v>
      </c>
      <c r="AH15" s="36">
        <v>0.86683411527924792</v>
      </c>
      <c r="AI15" s="35">
        <v>0.90390397295790192</v>
      </c>
      <c r="AJ15" s="40">
        <v>41936.19</v>
      </c>
      <c r="AK15" s="39">
        <v>41123.74</v>
      </c>
      <c r="AL15" s="38">
        <v>-812.45000000000437</v>
      </c>
      <c r="AM15" s="37">
        <v>-1.9373481472685153E-2</v>
      </c>
      <c r="AN15" s="36">
        <v>0.23570630888661481</v>
      </c>
      <c r="AO15" s="35">
        <v>0.24838197964177783</v>
      </c>
      <c r="AP15" s="40">
        <v>32560.51</v>
      </c>
      <c r="AQ15" s="41">
        <v>36155.160000000003</v>
      </c>
      <c r="AR15" s="38">
        <v>3594.6500000000051</v>
      </c>
      <c r="AS15" s="37">
        <v>0.11039906930204733</v>
      </c>
      <c r="AT15" s="36">
        <v>0.2880805360054331</v>
      </c>
      <c r="AU15" s="35">
        <v>0.31491940520345074</v>
      </c>
      <c r="AV15" s="40">
        <v>46507.360000000001</v>
      </c>
      <c r="AW15" s="39">
        <v>21582</v>
      </c>
      <c r="AX15" s="38">
        <v>-24925.360000000001</v>
      </c>
      <c r="AY15" s="37">
        <v>-0.53594441825981953</v>
      </c>
      <c r="AZ15" s="36">
        <v>1.4283363497684773</v>
      </c>
      <c r="BA15" s="35">
        <v>0.59692724358016946</v>
      </c>
      <c r="BB15" s="40">
        <v>79067.87</v>
      </c>
      <c r="BC15" s="41">
        <v>57737.16</v>
      </c>
      <c r="BD15" s="38">
        <v>-21330.709999999992</v>
      </c>
      <c r="BE15" s="37">
        <v>-0.26977721797741605</v>
      </c>
      <c r="BF15" s="36">
        <v>0.66278410183964209</v>
      </c>
      <c r="BG15" s="35">
        <v>0.48793105619283333</v>
      </c>
      <c r="BH15" s="40">
        <v>79067.87</v>
      </c>
      <c r="BI15" s="41">
        <v>57737.16</v>
      </c>
      <c r="BJ15" s="38">
        <v>-21330.709999999992</v>
      </c>
      <c r="BK15" s="37">
        <v>-0.26977721797741605</v>
      </c>
      <c r="BL15" s="36">
        <v>0.80702457934228833</v>
      </c>
      <c r="BM15" s="35">
        <v>0.55636814611597585</v>
      </c>
      <c r="BN15" s="40">
        <v>20944.169999999998</v>
      </c>
      <c r="BO15" s="41">
        <v>19037.87</v>
      </c>
      <c r="BP15" s="38">
        <v>-1906.2999999999993</v>
      </c>
      <c r="BQ15" s="37">
        <v>-9.1018168779187683E-2</v>
      </c>
      <c r="BR15" s="36">
        <v>0.11771868172558762</v>
      </c>
      <c r="BS15" s="35">
        <v>0.11498623030791491</v>
      </c>
      <c r="BT15" s="40">
        <v>-30928.74</v>
      </c>
      <c r="BU15" s="39">
        <v>9563.3700000000008</v>
      </c>
      <c r="BV15" s="38">
        <v>40492.11</v>
      </c>
      <c r="BW15" s="37">
        <v>1.3092065826153927</v>
      </c>
      <c r="BX15" s="36">
        <v>-0.31568136827369964</v>
      </c>
      <c r="BY15" s="35">
        <v>9.2154765449515355E-2</v>
      </c>
      <c r="BZ15" s="40">
        <v>0</v>
      </c>
      <c r="CA15" s="41">
        <v>0</v>
      </c>
      <c r="CB15" s="38">
        <v>0</v>
      </c>
      <c r="CC15" s="37">
        <v>0</v>
      </c>
      <c r="CD15" s="36">
        <v>0</v>
      </c>
      <c r="CE15" s="35">
        <v>0</v>
      </c>
      <c r="CF15" s="40">
        <v>14999.68</v>
      </c>
      <c r="CG15" s="39">
        <v>20188.7</v>
      </c>
      <c r="CH15" s="38">
        <v>5189.0200000000004</v>
      </c>
      <c r="CI15" s="37">
        <v>0.3459420467636643</v>
      </c>
      <c r="CJ15" s="36">
        <v>0.15309771772363334</v>
      </c>
      <c r="CK15" s="35">
        <v>0.19454281422036693</v>
      </c>
      <c r="CL15" s="40">
        <v>19298.37</v>
      </c>
      <c r="CM15" s="41">
        <v>20565.66</v>
      </c>
      <c r="CN15" s="38">
        <v>1267.2900000000009</v>
      </c>
      <c r="CO15" s="37">
        <v>6.566824037470527E-2</v>
      </c>
      <c r="CP15" s="36">
        <v>0.19697329561605537</v>
      </c>
      <c r="CQ15" s="35">
        <v>0.19817528482265975</v>
      </c>
      <c r="CR15" s="40">
        <v>-852.43</v>
      </c>
      <c r="CS15" s="39">
        <v>14.82</v>
      </c>
      <c r="CT15" s="38">
        <v>867.25</v>
      </c>
      <c r="CU15" s="37">
        <v>1.0173855917787971</v>
      </c>
      <c r="CV15" s="36">
        <v>-8.7005247791390721E-3</v>
      </c>
      <c r="CW15" s="35">
        <v>1.428088240820775E-4</v>
      </c>
      <c r="CX15" s="40">
        <v>16389.810000000001</v>
      </c>
      <c r="CY15" s="39">
        <v>-4294.6099999999997</v>
      </c>
      <c r="CZ15" s="38">
        <v>-20684.420000000002</v>
      </c>
      <c r="DA15" s="37">
        <v>-1.2620292730666189</v>
      </c>
      <c r="DB15" s="36">
        <v>9.2120472042236751E-2</v>
      </c>
      <c r="DC15" s="35">
        <v>-2.5938879430454902E-2</v>
      </c>
      <c r="DD15" s="34">
        <v>0.83271359756181584</v>
      </c>
      <c r="DE15" s="33">
        <v>1.0413838194325999</v>
      </c>
      <c r="DF15" s="32"/>
      <c r="DG15" s="31"/>
    </row>
    <row r="16" spans="1:116" s="30" customFormat="1" ht="19.5" customHeight="1">
      <c r="A16" s="44" t="s">
        <v>34</v>
      </c>
      <c r="B16" s="40">
        <v>149934.68</v>
      </c>
      <c r="C16" s="41">
        <v>142697.54</v>
      </c>
      <c r="D16" s="38">
        <v>-7237.1399999999849</v>
      </c>
      <c r="E16" s="43">
        <v>-4.826861937478364E-2</v>
      </c>
      <c r="F16" s="40">
        <v>86278.18</v>
      </c>
      <c r="G16" s="39">
        <v>81577.87</v>
      </c>
      <c r="H16" s="38">
        <v>-4700.3099999999977</v>
      </c>
      <c r="I16" s="37">
        <v>-5.447854834211846E-2</v>
      </c>
      <c r="J16" s="42">
        <v>0.57543845093076529</v>
      </c>
      <c r="K16" s="35">
        <v>0.5716837865600205</v>
      </c>
      <c r="L16" s="40">
        <v>-3119.35</v>
      </c>
      <c r="M16" s="41">
        <v>-2405.62</v>
      </c>
      <c r="N16" s="38">
        <v>713.73</v>
      </c>
      <c r="O16" s="37">
        <v>0.2288072835686922</v>
      </c>
      <c r="P16" s="42">
        <v>-3.6154564224697372E-2</v>
      </c>
      <c r="Q16" s="35">
        <v>-2.9488634601516319E-2</v>
      </c>
      <c r="R16" s="40">
        <v>89397.53</v>
      </c>
      <c r="S16" s="39">
        <v>83983.5</v>
      </c>
      <c r="T16" s="38">
        <v>-5414.0299999999988</v>
      </c>
      <c r="U16" s="37">
        <v>-6.0561292912678893E-2</v>
      </c>
      <c r="V16" s="42">
        <v>1.0361545642246974</v>
      </c>
      <c r="W16" s="35">
        <v>1.0294887571837805</v>
      </c>
      <c r="X16" s="40">
        <v>36288.22</v>
      </c>
      <c r="Y16" s="41">
        <v>27450.74</v>
      </c>
      <c r="Z16" s="38">
        <v>-8837.48</v>
      </c>
      <c r="AA16" s="37">
        <v>-0.24353578103307352</v>
      </c>
      <c r="AB16" s="36">
        <v>0.42059556657314751</v>
      </c>
      <c r="AC16" s="35">
        <v>0.33649738587192829</v>
      </c>
      <c r="AD16" s="40">
        <v>53109.31</v>
      </c>
      <c r="AE16" s="41">
        <v>56532.76</v>
      </c>
      <c r="AF16" s="38">
        <v>3423.4500000000044</v>
      </c>
      <c r="AG16" s="37">
        <v>6.446044958972362E-2</v>
      </c>
      <c r="AH16" s="36">
        <v>0.61555899765154998</v>
      </c>
      <c r="AI16" s="35">
        <v>0.69299137131185218</v>
      </c>
      <c r="AJ16" s="40">
        <v>23065.65</v>
      </c>
      <c r="AK16" s="39">
        <v>40605.550000000003</v>
      </c>
      <c r="AL16" s="38">
        <v>17539.900000000001</v>
      </c>
      <c r="AM16" s="37">
        <v>0.76043380524719661</v>
      </c>
      <c r="AN16" s="36">
        <v>0.15383799131728565</v>
      </c>
      <c r="AO16" s="35">
        <v>0.28455676250620721</v>
      </c>
      <c r="AP16" s="40">
        <v>15282.59</v>
      </c>
      <c r="AQ16" s="41">
        <v>17193.22</v>
      </c>
      <c r="AR16" s="38">
        <v>1910.630000000001</v>
      </c>
      <c r="AS16" s="37">
        <v>0.12502003914257995</v>
      </c>
      <c r="AT16" s="36">
        <v>0.17713157602536356</v>
      </c>
      <c r="AU16" s="35">
        <v>0.21075838337039202</v>
      </c>
      <c r="AV16" s="40">
        <v>9002.0300000000007</v>
      </c>
      <c r="AW16" s="39">
        <v>27194.01</v>
      </c>
      <c r="AX16" s="38">
        <v>18191.979999999996</v>
      </c>
      <c r="AY16" s="37">
        <v>2.0208752914620365</v>
      </c>
      <c r="AZ16" s="36">
        <v>0.58903824548064176</v>
      </c>
      <c r="BA16" s="35">
        <v>1.58167056549035</v>
      </c>
      <c r="BB16" s="40">
        <v>24284.62</v>
      </c>
      <c r="BC16" s="41">
        <v>44387.23</v>
      </c>
      <c r="BD16" s="38">
        <v>20102.610000000004</v>
      </c>
      <c r="BE16" s="37">
        <v>0.82779182873769508</v>
      </c>
      <c r="BF16" s="36">
        <v>0.27164754999383089</v>
      </c>
      <c r="BG16" s="35">
        <v>0.52852322182333433</v>
      </c>
      <c r="BH16" s="40">
        <v>24146.799999999999</v>
      </c>
      <c r="BI16" s="41">
        <v>43753.86</v>
      </c>
      <c r="BJ16" s="38">
        <v>19607.060000000001</v>
      </c>
      <c r="BK16" s="37">
        <v>0.8119941358689351</v>
      </c>
      <c r="BL16" s="36">
        <v>0.45466228049281754</v>
      </c>
      <c r="BM16" s="35">
        <v>0.77395584436351594</v>
      </c>
      <c r="BN16" s="40">
        <v>8973.8700000000008</v>
      </c>
      <c r="BO16" s="41">
        <v>9914.41</v>
      </c>
      <c r="BP16" s="38">
        <v>940.53999999999905</v>
      </c>
      <c r="BQ16" s="37">
        <v>0.10480873915044446</v>
      </c>
      <c r="BR16" s="36">
        <v>5.9851863491488431E-2</v>
      </c>
      <c r="BS16" s="35">
        <v>6.9478492761683205E-2</v>
      </c>
      <c r="BT16" s="40">
        <v>-2270.17</v>
      </c>
      <c r="BU16" s="39">
        <v>-2301.14</v>
      </c>
      <c r="BV16" s="38">
        <v>-30.9699999999998</v>
      </c>
      <c r="BW16" s="37">
        <v>-1.3642150147345706E-2</v>
      </c>
      <c r="BX16" s="36">
        <v>-4.2745236193051657E-2</v>
      </c>
      <c r="BY16" s="35">
        <v>-4.0704540163968642E-2</v>
      </c>
      <c r="BZ16" s="40">
        <v>-10.119999999999999</v>
      </c>
      <c r="CA16" s="41">
        <v>-3.28</v>
      </c>
      <c r="CB16" s="38">
        <v>6.84</v>
      </c>
      <c r="CC16" s="37">
        <v>0.67588932806324109</v>
      </c>
      <c r="CD16" s="36">
        <v>-1.9055039502490241E-4</v>
      </c>
      <c r="CE16" s="35">
        <v>-5.8019456329392013E-5</v>
      </c>
      <c r="CF16" s="40">
        <v>10527.3</v>
      </c>
      <c r="CG16" s="39">
        <v>8205.99</v>
      </c>
      <c r="CH16" s="38">
        <v>-2321.3099999999995</v>
      </c>
      <c r="CI16" s="37">
        <v>-0.22050383289162459</v>
      </c>
      <c r="CJ16" s="36">
        <v>0.19821948355194222</v>
      </c>
      <c r="CK16" s="35">
        <v>0.14515459708671574</v>
      </c>
      <c r="CL16" s="40">
        <v>11651.3</v>
      </c>
      <c r="CM16" s="41">
        <v>11916.95</v>
      </c>
      <c r="CN16" s="38">
        <v>265.65000000000146</v>
      </c>
      <c r="CO16" s="37">
        <v>2.2800030897839853E-2</v>
      </c>
      <c r="CP16" s="36">
        <v>0.21938338118119027</v>
      </c>
      <c r="CQ16" s="35">
        <v>0.21079724393431348</v>
      </c>
      <c r="CR16" s="40">
        <v>580.61</v>
      </c>
      <c r="CS16" s="39">
        <v>-471.89</v>
      </c>
      <c r="CT16" s="38">
        <v>-1052.5</v>
      </c>
      <c r="CU16" s="37">
        <v>-1.8127486608911316</v>
      </c>
      <c r="CV16" s="36">
        <v>1.093235818729334E-2</v>
      </c>
      <c r="CW16" s="35">
        <v>-8.3471955022185358E-3</v>
      </c>
      <c r="CX16" s="40">
        <v>8483.6</v>
      </c>
      <c r="CY16" s="39">
        <v>-4567.74</v>
      </c>
      <c r="CZ16" s="38">
        <v>-13051.34</v>
      </c>
      <c r="DA16" s="37">
        <v>-1.5384200103729548</v>
      </c>
      <c r="DB16" s="36">
        <v>5.6581972896463988E-2</v>
      </c>
      <c r="DC16" s="35">
        <v>-3.2009942147566098E-2</v>
      </c>
      <c r="DD16" s="34">
        <v>0.84026152853426261</v>
      </c>
      <c r="DE16" s="33">
        <v>1.080798107150615</v>
      </c>
      <c r="DF16" s="47"/>
    </row>
    <row r="17" spans="1:111" s="30" customFormat="1" ht="19.5" customHeight="1">
      <c r="A17" s="44" t="s">
        <v>33</v>
      </c>
      <c r="B17" s="40">
        <v>102467.45</v>
      </c>
      <c r="C17" s="41">
        <v>141221.85</v>
      </c>
      <c r="D17" s="38">
        <v>38754.400000000009</v>
      </c>
      <c r="E17" s="43">
        <v>0.37821181262927894</v>
      </c>
      <c r="F17" s="40">
        <v>73954.22</v>
      </c>
      <c r="G17" s="39">
        <v>113340.52</v>
      </c>
      <c r="H17" s="38">
        <v>39386.300000000003</v>
      </c>
      <c r="I17" s="37">
        <v>0.53257677519957625</v>
      </c>
      <c r="J17" s="42">
        <v>0.72173377984911313</v>
      </c>
      <c r="K17" s="35">
        <v>0.8025707070116983</v>
      </c>
      <c r="L17" s="40">
        <v>3845.27</v>
      </c>
      <c r="M17" s="41">
        <v>24906.58</v>
      </c>
      <c r="N17" s="38">
        <v>21061.31</v>
      </c>
      <c r="O17" s="37">
        <v>5.4771992603900381</v>
      </c>
      <c r="P17" s="42">
        <v>5.1995274914670181E-2</v>
      </c>
      <c r="Q17" s="35">
        <v>0.21975000644076806</v>
      </c>
      <c r="R17" s="40">
        <v>70108.95</v>
      </c>
      <c r="S17" s="39">
        <v>88433.93</v>
      </c>
      <c r="T17" s="38">
        <v>18324.979999999996</v>
      </c>
      <c r="U17" s="37">
        <v>0.26137861143263447</v>
      </c>
      <c r="V17" s="42">
        <v>0.94800472508532974</v>
      </c>
      <c r="W17" s="35">
        <v>0.78024990532953253</v>
      </c>
      <c r="X17" s="40">
        <v>31.01</v>
      </c>
      <c r="Y17" s="41">
        <v>197.75</v>
      </c>
      <c r="Z17" s="38">
        <v>166.74</v>
      </c>
      <c r="AA17" s="37">
        <v>5.3769751693002261</v>
      </c>
      <c r="AB17" s="36">
        <v>4.1931346176053241E-4</v>
      </c>
      <c r="AC17" s="35">
        <v>1.7447423039880176E-3</v>
      </c>
      <c r="AD17" s="40">
        <v>70077.94</v>
      </c>
      <c r="AE17" s="41">
        <v>88236.18</v>
      </c>
      <c r="AF17" s="38">
        <v>18158.239999999991</v>
      </c>
      <c r="AG17" s="37">
        <v>0.25911492261330726</v>
      </c>
      <c r="AH17" s="36">
        <v>0.94758541162356935</v>
      </c>
      <c r="AI17" s="35">
        <v>0.77850516302554451</v>
      </c>
      <c r="AJ17" s="40">
        <v>58835.5</v>
      </c>
      <c r="AK17" s="39">
        <v>49913.1</v>
      </c>
      <c r="AL17" s="38">
        <v>-8922.4000000000015</v>
      </c>
      <c r="AM17" s="37">
        <v>-0.15164993923736522</v>
      </c>
      <c r="AN17" s="36">
        <v>0.57418721750175306</v>
      </c>
      <c r="AO17" s="35">
        <v>0.3534375169281524</v>
      </c>
      <c r="AP17" s="40">
        <v>55256.02</v>
      </c>
      <c r="AQ17" s="41">
        <v>48424.89</v>
      </c>
      <c r="AR17" s="38">
        <v>-6831.1299999999974</v>
      </c>
      <c r="AS17" s="37">
        <v>-0.1236268916943348</v>
      </c>
      <c r="AT17" s="36">
        <v>0.74716520571780753</v>
      </c>
      <c r="AU17" s="35">
        <v>0.42725134841449464</v>
      </c>
      <c r="AV17" s="40">
        <v>-3897.42</v>
      </c>
      <c r="AW17" s="39">
        <v>13742.28</v>
      </c>
      <c r="AX17" s="38">
        <v>17639.7</v>
      </c>
      <c r="AY17" s="37">
        <v>4.5259941191865387</v>
      </c>
      <c r="AZ17" s="36">
        <v>-7.0533853143965139E-2</v>
      </c>
      <c r="BA17" s="35">
        <v>0.28378546652351716</v>
      </c>
      <c r="BB17" s="40">
        <v>51358.6</v>
      </c>
      <c r="BC17" s="41">
        <v>62167.17</v>
      </c>
      <c r="BD17" s="38">
        <v>10808.57</v>
      </c>
      <c r="BE17" s="37">
        <v>0.21045297184892112</v>
      </c>
      <c r="BF17" s="36">
        <v>0.73255411755560451</v>
      </c>
      <c r="BG17" s="35">
        <v>0.70297870964232845</v>
      </c>
      <c r="BH17" s="40">
        <v>51358.6</v>
      </c>
      <c r="BI17" s="41">
        <v>62167.17</v>
      </c>
      <c r="BJ17" s="38">
        <v>10808.57</v>
      </c>
      <c r="BK17" s="37">
        <v>0.21045297184892112</v>
      </c>
      <c r="BL17" s="36">
        <v>0.73287827810006967</v>
      </c>
      <c r="BM17" s="35">
        <v>0.70455418627596977</v>
      </c>
      <c r="BN17" s="40">
        <v>4724.5200000000004</v>
      </c>
      <c r="BO17" s="41">
        <v>6042.57</v>
      </c>
      <c r="BP17" s="38">
        <v>1318.0499999999993</v>
      </c>
      <c r="BQ17" s="37">
        <v>0.2789807218511085</v>
      </c>
      <c r="BR17" s="36">
        <v>4.6107519997813942E-2</v>
      </c>
      <c r="BS17" s="35">
        <v>4.278778390171209E-2</v>
      </c>
      <c r="BT17" s="40">
        <v>2163.8200000000002</v>
      </c>
      <c r="BU17" s="39">
        <v>3047.06</v>
      </c>
      <c r="BV17" s="38">
        <v>883.23999999999978</v>
      </c>
      <c r="BW17" s="37">
        <v>0.40818552374966482</v>
      </c>
      <c r="BX17" s="36">
        <v>3.0877334579184262E-2</v>
      </c>
      <c r="BY17" s="35">
        <v>3.4532999955347116E-2</v>
      </c>
      <c r="BZ17" s="40">
        <v>0</v>
      </c>
      <c r="CA17" s="41">
        <v>0</v>
      </c>
      <c r="CB17" s="38">
        <v>0</v>
      </c>
      <c r="CC17" s="37">
        <v>0</v>
      </c>
      <c r="CD17" s="36">
        <v>0</v>
      </c>
      <c r="CE17" s="35">
        <v>0</v>
      </c>
      <c r="CF17" s="40">
        <v>3712.34</v>
      </c>
      <c r="CG17" s="39">
        <v>3244.13</v>
      </c>
      <c r="CH17" s="38">
        <v>-468.21000000000004</v>
      </c>
      <c r="CI17" s="37">
        <v>-0.12612260730428787</v>
      </c>
      <c r="CJ17" s="36">
        <v>5.2974445310464323E-2</v>
      </c>
      <c r="CK17" s="35">
        <v>3.6766437531633854E-2</v>
      </c>
      <c r="CL17" s="40">
        <v>7170.22</v>
      </c>
      <c r="CM17" s="41">
        <v>6271.87</v>
      </c>
      <c r="CN17" s="38">
        <v>-898.35000000000036</v>
      </c>
      <c r="CO17" s="37">
        <v>-0.12528904273509045</v>
      </c>
      <c r="CP17" s="36">
        <v>0.10231779073414544</v>
      </c>
      <c r="CQ17" s="35">
        <v>7.1080479685317291E-2</v>
      </c>
      <c r="CR17" s="40">
        <v>73.31</v>
      </c>
      <c r="CS17" s="39">
        <v>404.26</v>
      </c>
      <c r="CT17" s="38">
        <v>330.95</v>
      </c>
      <c r="CU17" s="37">
        <v>4.5143909425726365</v>
      </c>
      <c r="CV17" s="36">
        <v>1.0461209333493535E-3</v>
      </c>
      <c r="CW17" s="35">
        <v>4.5815673343972962E-3</v>
      </c>
      <c r="CX17" s="40">
        <v>5599.65</v>
      </c>
      <c r="CY17" s="39">
        <v>13101.7</v>
      </c>
      <c r="CZ17" s="38">
        <v>7502.0500000000011</v>
      </c>
      <c r="DA17" s="37">
        <v>1.3397355191842351</v>
      </c>
      <c r="DB17" s="36">
        <v>5.4648085806761074E-2</v>
      </c>
      <c r="DC17" s="35">
        <v>9.277388732692568E-2</v>
      </c>
      <c r="DD17" s="34">
        <v>0.92009396965721313</v>
      </c>
      <c r="DE17" s="33">
        <v>0.85151555745046992</v>
      </c>
      <c r="DF17" s="32"/>
      <c r="DG17" s="31"/>
    </row>
    <row r="18" spans="1:111" s="30" customFormat="1" ht="19.5" customHeight="1">
      <c r="A18" s="45" t="s">
        <v>32</v>
      </c>
      <c r="B18" s="40">
        <v>135995.03</v>
      </c>
      <c r="C18" s="41">
        <v>115430</v>
      </c>
      <c r="D18" s="38">
        <v>-20565.03</v>
      </c>
      <c r="E18" s="43">
        <v>-0.15121898204662332</v>
      </c>
      <c r="F18" s="40">
        <v>12663.31</v>
      </c>
      <c r="G18" s="39">
        <v>11689.27</v>
      </c>
      <c r="H18" s="38">
        <v>-974.03999999999905</v>
      </c>
      <c r="I18" s="37">
        <v>-7.6918278080533378E-2</v>
      </c>
      <c r="J18" s="42">
        <v>9.3115976370607076E-2</v>
      </c>
      <c r="K18" s="35">
        <v>0.1012671749112016</v>
      </c>
      <c r="L18" s="40">
        <v>8363.4599999999991</v>
      </c>
      <c r="M18" s="41">
        <v>3207.14</v>
      </c>
      <c r="N18" s="38">
        <v>-5156.32</v>
      </c>
      <c r="O18" s="37">
        <v>-0.61652952247036519</v>
      </c>
      <c r="P18" s="42">
        <v>0.66044817666155209</v>
      </c>
      <c r="Q18" s="35">
        <v>0.27436614946870075</v>
      </c>
      <c r="R18" s="40">
        <v>4299.8500000000004</v>
      </c>
      <c r="S18" s="39">
        <v>8482.1200000000008</v>
      </c>
      <c r="T18" s="38">
        <v>4182.2700000000004</v>
      </c>
      <c r="U18" s="37">
        <v>0.97265486005325774</v>
      </c>
      <c r="V18" s="42">
        <v>0.33955182333844791</v>
      </c>
      <c r="W18" s="35">
        <v>0.72563299504588397</v>
      </c>
      <c r="X18" s="40">
        <v>0</v>
      </c>
      <c r="Y18" s="41">
        <v>0</v>
      </c>
      <c r="Z18" s="38">
        <v>0</v>
      </c>
      <c r="AA18" s="37">
        <v>0</v>
      </c>
      <c r="AB18" s="36">
        <v>0</v>
      </c>
      <c r="AC18" s="35">
        <v>0</v>
      </c>
      <c r="AD18" s="40">
        <v>4299.8500000000004</v>
      </c>
      <c r="AE18" s="41">
        <v>8482.1200000000008</v>
      </c>
      <c r="AF18" s="38">
        <v>4182.2700000000004</v>
      </c>
      <c r="AG18" s="37">
        <v>0.97265486005325774</v>
      </c>
      <c r="AH18" s="36">
        <v>0.33955182333844791</v>
      </c>
      <c r="AI18" s="35">
        <v>0.72563299504588397</v>
      </c>
      <c r="AJ18" s="40">
        <v>24145.51</v>
      </c>
      <c r="AK18" s="39">
        <v>38373.800000000003</v>
      </c>
      <c r="AL18" s="38">
        <v>14228.290000000005</v>
      </c>
      <c r="AM18" s="37">
        <v>0.58927270536012721</v>
      </c>
      <c r="AN18" s="36">
        <v>0.17754700300444801</v>
      </c>
      <c r="AO18" s="35">
        <v>0.33244217274538684</v>
      </c>
      <c r="AP18" s="40">
        <v>8413.7999999999993</v>
      </c>
      <c r="AQ18" s="41">
        <v>13070.17</v>
      </c>
      <c r="AR18" s="38">
        <v>4656.3700000000008</v>
      </c>
      <c r="AS18" s="37">
        <v>0.55342057096674524</v>
      </c>
      <c r="AT18" s="36">
        <v>0.66442344063282033</v>
      </c>
      <c r="AU18" s="35">
        <v>1.118133980992825</v>
      </c>
      <c r="AV18" s="40">
        <v>-7657.04</v>
      </c>
      <c r="AW18" s="39">
        <v>-9062.7199999999993</v>
      </c>
      <c r="AX18" s="38">
        <v>-1405.6799999999994</v>
      </c>
      <c r="AY18" s="37">
        <v>-0.1835800779413454</v>
      </c>
      <c r="AZ18" s="36">
        <v>-0.91005728683828957</v>
      </c>
      <c r="BA18" s="35">
        <v>-0.69338960396077476</v>
      </c>
      <c r="BB18" s="40">
        <v>756.75</v>
      </c>
      <c r="BC18" s="41">
        <v>4007.45</v>
      </c>
      <c r="BD18" s="38">
        <v>3250.7</v>
      </c>
      <c r="BE18" s="37">
        <v>4.2956062107697388</v>
      </c>
      <c r="BF18" s="36">
        <v>0.17599451143644546</v>
      </c>
      <c r="BG18" s="35">
        <v>0.47245853630931883</v>
      </c>
      <c r="BH18" s="40">
        <v>756.75</v>
      </c>
      <c r="BI18" s="41">
        <v>4007.45</v>
      </c>
      <c r="BJ18" s="38">
        <v>3250.7</v>
      </c>
      <c r="BK18" s="37">
        <v>4.2956062107697388</v>
      </c>
      <c r="BL18" s="36">
        <v>0.17599451143644546</v>
      </c>
      <c r="BM18" s="35">
        <v>0.47245853630931883</v>
      </c>
      <c r="BN18" s="40">
        <v>8054.84</v>
      </c>
      <c r="BO18" s="41">
        <v>10525.32</v>
      </c>
      <c r="BP18" s="38">
        <v>2470.4799999999996</v>
      </c>
      <c r="BQ18" s="37">
        <v>0.30670751995073764</v>
      </c>
      <c r="BR18" s="36">
        <v>5.9228929174838227E-2</v>
      </c>
      <c r="BS18" s="35">
        <v>9.1183574460712111E-2</v>
      </c>
      <c r="BT18" s="40">
        <v>-30040.880000000001</v>
      </c>
      <c r="BU18" s="39">
        <v>-28655.96</v>
      </c>
      <c r="BV18" s="38">
        <v>1384.9200000000019</v>
      </c>
      <c r="BW18" s="37">
        <v>4.6101179459456638E-2</v>
      </c>
      <c r="BX18" s="36">
        <v>-6.9864948777282923</v>
      </c>
      <c r="BY18" s="35">
        <v>-3.3783959670459738</v>
      </c>
      <c r="BZ18" s="40">
        <v>0</v>
      </c>
      <c r="CA18" s="41">
        <v>0</v>
      </c>
      <c r="CB18" s="38">
        <v>0</v>
      </c>
      <c r="CC18" s="37">
        <v>0</v>
      </c>
      <c r="CD18" s="36">
        <v>0</v>
      </c>
      <c r="CE18" s="35">
        <v>0</v>
      </c>
      <c r="CF18" s="40">
        <v>5780.85</v>
      </c>
      <c r="CG18" s="39">
        <v>6641.58</v>
      </c>
      <c r="CH18" s="38">
        <v>860.72999999999956</v>
      </c>
      <c r="CI18" s="37">
        <v>0.14889332883572476</v>
      </c>
      <c r="CJ18" s="36">
        <v>1.3444306196727793</v>
      </c>
      <c r="CK18" s="35">
        <v>0.78300943632016518</v>
      </c>
      <c r="CL18" s="40">
        <v>11462.53</v>
      </c>
      <c r="CM18" s="41">
        <v>12288.58</v>
      </c>
      <c r="CN18" s="38">
        <v>826.04999999999927</v>
      </c>
      <c r="CO18" s="37">
        <v>7.2065242141132829E-2</v>
      </c>
      <c r="CP18" s="36">
        <v>2.665797644103864</v>
      </c>
      <c r="CQ18" s="35">
        <v>1.4487628092976754</v>
      </c>
      <c r="CR18" s="40">
        <v>40.840000000000003</v>
      </c>
      <c r="CS18" s="39">
        <v>1801.4</v>
      </c>
      <c r="CT18" s="38">
        <v>1760.5600000000002</v>
      </c>
      <c r="CU18" s="37">
        <v>43.108716944172379</v>
      </c>
      <c r="CV18" s="36">
        <v>9.4980057443864313E-3</v>
      </c>
      <c r="CW18" s="35">
        <v>0.21237615124520756</v>
      </c>
      <c r="CX18" s="40">
        <v>16299.75</v>
      </c>
      <c r="CY18" s="39">
        <v>12399.08</v>
      </c>
      <c r="CZ18" s="38">
        <v>-3900.67</v>
      </c>
      <c r="DA18" s="37">
        <v>-0.23930857835242872</v>
      </c>
      <c r="DB18" s="36">
        <v>0.11985548295404619</v>
      </c>
      <c r="DC18" s="35">
        <v>0.10741644286580612</v>
      </c>
      <c r="DD18" s="34">
        <v>-2.790771771108294</v>
      </c>
      <c r="DE18" s="33">
        <v>-0.46178903387360698</v>
      </c>
      <c r="DF18" s="32"/>
      <c r="DG18" s="31"/>
    </row>
    <row r="19" spans="1:111" s="30" customFormat="1" ht="19.5" customHeight="1">
      <c r="A19" s="44" t="s">
        <v>31</v>
      </c>
      <c r="B19" s="40">
        <v>98642</v>
      </c>
      <c r="C19" s="41">
        <v>104427.26</v>
      </c>
      <c r="D19" s="38">
        <v>5785.2599999999948</v>
      </c>
      <c r="E19" s="43">
        <v>5.8649054155430695E-2</v>
      </c>
      <c r="F19" s="40">
        <v>67408.11</v>
      </c>
      <c r="G19" s="39">
        <v>58915.78</v>
      </c>
      <c r="H19" s="38">
        <v>-8492.3300000000017</v>
      </c>
      <c r="I19" s="37">
        <v>-0.12598380224575353</v>
      </c>
      <c r="J19" s="42">
        <v>0.68336114434013906</v>
      </c>
      <c r="K19" s="35">
        <v>0.56418008094821215</v>
      </c>
      <c r="L19" s="40">
        <v>2649.79</v>
      </c>
      <c r="M19" s="41">
        <v>4416.9799999999996</v>
      </c>
      <c r="N19" s="38">
        <v>1767.1899999999996</v>
      </c>
      <c r="O19" s="37">
        <v>0.66691700096988804</v>
      </c>
      <c r="P19" s="42">
        <v>3.9309661700943702E-2</v>
      </c>
      <c r="Q19" s="35">
        <v>7.4971085844912855E-2</v>
      </c>
      <c r="R19" s="40">
        <v>64758.32</v>
      </c>
      <c r="S19" s="39">
        <v>54498.8</v>
      </c>
      <c r="T19" s="38">
        <v>-10259.519999999997</v>
      </c>
      <c r="U19" s="37">
        <v>-0.1584278282697883</v>
      </c>
      <c r="V19" s="42">
        <v>0.96069033829905626</v>
      </c>
      <c r="W19" s="35">
        <v>0.92502891415508726</v>
      </c>
      <c r="X19" s="40">
        <v>31823.94</v>
      </c>
      <c r="Y19" s="41">
        <v>16946.490000000002</v>
      </c>
      <c r="Z19" s="38">
        <v>-14877.449999999997</v>
      </c>
      <c r="AA19" s="37">
        <v>-0.46749239723302638</v>
      </c>
      <c r="AB19" s="36">
        <v>0.47210847478144691</v>
      </c>
      <c r="AC19" s="35">
        <v>0.28763923689035437</v>
      </c>
      <c r="AD19" s="40">
        <v>32934.379999999997</v>
      </c>
      <c r="AE19" s="41">
        <v>37552.31</v>
      </c>
      <c r="AF19" s="38">
        <v>4617.93</v>
      </c>
      <c r="AG19" s="37">
        <v>0.14021609029834478</v>
      </c>
      <c r="AH19" s="36">
        <v>0.48858186351760935</v>
      </c>
      <c r="AI19" s="35">
        <v>0.63738967726473283</v>
      </c>
      <c r="AJ19" s="40">
        <v>21258.62</v>
      </c>
      <c r="AK19" s="39">
        <v>24201.22</v>
      </c>
      <c r="AL19" s="38">
        <v>2942.6000000000022</v>
      </c>
      <c r="AM19" s="37">
        <v>0.13841914479867473</v>
      </c>
      <c r="AN19" s="36">
        <v>0.21551286470266215</v>
      </c>
      <c r="AO19" s="35">
        <v>0.2317519391009589</v>
      </c>
      <c r="AP19" s="40">
        <v>19503.36</v>
      </c>
      <c r="AQ19" s="41">
        <v>19759.099999999999</v>
      </c>
      <c r="AR19" s="38">
        <v>255.73999999999796</v>
      </c>
      <c r="AS19" s="37">
        <v>1.3112612390890491E-2</v>
      </c>
      <c r="AT19" s="36">
        <v>0.28933254470419062</v>
      </c>
      <c r="AU19" s="35">
        <v>0.33537873893887171</v>
      </c>
      <c r="AV19" s="40">
        <v>7052.5</v>
      </c>
      <c r="AW19" s="39">
        <v>719.53</v>
      </c>
      <c r="AX19" s="38">
        <v>-6332.97</v>
      </c>
      <c r="AY19" s="37">
        <v>-0.89797518610421845</v>
      </c>
      <c r="AZ19" s="36">
        <v>0.36160435945396074</v>
      </c>
      <c r="BA19" s="35">
        <v>3.64151201218679E-2</v>
      </c>
      <c r="BB19" s="40">
        <v>26555.86</v>
      </c>
      <c r="BC19" s="41">
        <v>20478.62</v>
      </c>
      <c r="BD19" s="38">
        <v>-6077.2400000000016</v>
      </c>
      <c r="BE19" s="37">
        <v>-0.22884741823461946</v>
      </c>
      <c r="BF19" s="36">
        <v>0.41007641952416307</v>
      </c>
      <c r="BG19" s="35">
        <v>0.37576276908849365</v>
      </c>
      <c r="BH19" s="40">
        <v>23810.240000000002</v>
      </c>
      <c r="BI19" s="41">
        <v>18719.580000000002</v>
      </c>
      <c r="BJ19" s="38">
        <v>-5090.66</v>
      </c>
      <c r="BK19" s="37">
        <v>-0.21380128885723115</v>
      </c>
      <c r="BL19" s="36">
        <v>0.72296001928683651</v>
      </c>
      <c r="BM19" s="35">
        <v>0.4984934348912225</v>
      </c>
      <c r="BN19" s="40">
        <v>7678.89</v>
      </c>
      <c r="BO19" s="41">
        <v>8728.82</v>
      </c>
      <c r="BP19" s="38">
        <v>1049.9299999999994</v>
      </c>
      <c r="BQ19" s="37">
        <v>0.13672939708733936</v>
      </c>
      <c r="BR19" s="36">
        <v>7.7846049350175389E-2</v>
      </c>
      <c r="BS19" s="35">
        <v>8.3587561332165564E-2</v>
      </c>
      <c r="BT19" s="40">
        <v>-726.13</v>
      </c>
      <c r="BU19" s="39">
        <v>776.43</v>
      </c>
      <c r="BV19" s="38">
        <v>1502.56</v>
      </c>
      <c r="BW19" s="37">
        <v>2.0692713425970557</v>
      </c>
      <c r="BX19" s="36">
        <v>-2.2047781072544861E-2</v>
      </c>
      <c r="BY19" s="35">
        <v>2.0675958416406341E-2</v>
      </c>
      <c r="BZ19" s="40">
        <v>-0.92</v>
      </c>
      <c r="CA19" s="41">
        <v>0</v>
      </c>
      <c r="CB19" s="38">
        <v>0.92</v>
      </c>
      <c r="CC19" s="37">
        <v>1</v>
      </c>
      <c r="CD19" s="36">
        <v>-2.793433488045016E-5</v>
      </c>
      <c r="CE19" s="35">
        <v>0</v>
      </c>
      <c r="CF19" s="40">
        <v>3719.47</v>
      </c>
      <c r="CG19" s="39">
        <v>6216.07</v>
      </c>
      <c r="CH19" s="38">
        <v>2496.6</v>
      </c>
      <c r="CI19" s="37">
        <v>0.67122466372897216</v>
      </c>
      <c r="CJ19" s="36">
        <v>0.1129357832149869</v>
      </c>
      <c r="CK19" s="35">
        <v>0.1655309620100601</v>
      </c>
      <c r="CL19" s="40">
        <v>9198.73</v>
      </c>
      <c r="CM19" s="41">
        <v>9479.19</v>
      </c>
      <c r="CN19" s="38">
        <v>280.46000000000095</v>
      </c>
      <c r="CO19" s="37">
        <v>3.0488991415119366E-2</v>
      </c>
      <c r="CP19" s="36">
        <v>0.27930478727700353</v>
      </c>
      <c r="CQ19" s="35">
        <v>0.25242628216479895</v>
      </c>
      <c r="CR19" s="40">
        <v>2.23</v>
      </c>
      <c r="CS19" s="39">
        <v>3.45</v>
      </c>
      <c r="CT19" s="38">
        <v>1.2200000000000002</v>
      </c>
      <c r="CU19" s="37">
        <v>0.54708520179372211</v>
      </c>
      <c r="CV19" s="36">
        <v>6.7710398677612882E-5</v>
      </c>
      <c r="CW19" s="35">
        <v>9.1871844901152556E-5</v>
      </c>
      <c r="CX19" s="40">
        <v>-3069.24</v>
      </c>
      <c r="CY19" s="39">
        <v>2357.59</v>
      </c>
      <c r="CZ19" s="38">
        <v>5426.83</v>
      </c>
      <c r="DA19" s="37">
        <v>1.7681347825520326</v>
      </c>
      <c r="DB19" s="36">
        <v>-3.1114940897386506E-2</v>
      </c>
      <c r="DC19" s="35">
        <v>2.2576384748580019E-2</v>
      </c>
      <c r="DD19" s="34">
        <v>1.0931925847700794</v>
      </c>
      <c r="DE19" s="33">
        <v>0.93721850932738904</v>
      </c>
      <c r="DF19" s="32"/>
      <c r="DG19" s="31"/>
    </row>
    <row r="20" spans="1:111" s="30" customFormat="1" ht="19.5" customHeight="1">
      <c r="A20" s="45" t="s">
        <v>30</v>
      </c>
      <c r="B20" s="40">
        <v>87087.77</v>
      </c>
      <c r="C20" s="41">
        <v>95798.5</v>
      </c>
      <c r="D20" s="38">
        <v>8710.7299999999959</v>
      </c>
      <c r="E20" s="43">
        <v>0.10002242565173038</v>
      </c>
      <c r="F20" s="40">
        <v>34874.76</v>
      </c>
      <c r="G20" s="39">
        <v>38878.39</v>
      </c>
      <c r="H20" s="38">
        <v>4003.6299999999974</v>
      </c>
      <c r="I20" s="37">
        <v>0.11480021654629299</v>
      </c>
      <c r="J20" s="42">
        <v>0.4004553107744061</v>
      </c>
      <c r="K20" s="35">
        <v>0.40583506004791309</v>
      </c>
      <c r="L20" s="40">
        <v>222.5</v>
      </c>
      <c r="M20" s="41">
        <v>1100.55</v>
      </c>
      <c r="N20" s="38">
        <v>878.05</v>
      </c>
      <c r="O20" s="37">
        <v>3.9462921348314604</v>
      </c>
      <c r="P20" s="42">
        <v>6.3799722205973601E-3</v>
      </c>
      <c r="Q20" s="35">
        <v>2.8307499358898348E-2</v>
      </c>
      <c r="R20" s="40">
        <v>34652.26</v>
      </c>
      <c r="S20" s="39">
        <v>37777.839999999997</v>
      </c>
      <c r="T20" s="38">
        <v>3125.5799999999945</v>
      </c>
      <c r="U20" s="37">
        <v>9.0198445931087737E-2</v>
      </c>
      <c r="V20" s="42">
        <v>0.99362002777940261</v>
      </c>
      <c r="W20" s="35">
        <v>0.97169250064110158</v>
      </c>
      <c r="X20" s="40">
        <v>7084.83</v>
      </c>
      <c r="Y20" s="41">
        <v>7240.6</v>
      </c>
      <c r="Z20" s="38">
        <v>155.77000000000044</v>
      </c>
      <c r="AA20" s="37">
        <v>2.1986413223747139E-2</v>
      </c>
      <c r="AB20" s="36">
        <v>0.20315064533777435</v>
      </c>
      <c r="AC20" s="35">
        <v>0.18623713584847523</v>
      </c>
      <c r="AD20" s="40">
        <v>27567.43</v>
      </c>
      <c r="AE20" s="41">
        <v>30537.23</v>
      </c>
      <c r="AF20" s="38">
        <v>2969.7999999999993</v>
      </c>
      <c r="AG20" s="37">
        <v>0.10772857680240774</v>
      </c>
      <c r="AH20" s="36">
        <v>0.79046938244162823</v>
      </c>
      <c r="AI20" s="35">
        <v>0.78545510758032933</v>
      </c>
      <c r="AJ20" s="40">
        <v>12759.39</v>
      </c>
      <c r="AK20" s="39">
        <v>13667.33</v>
      </c>
      <c r="AL20" s="38">
        <v>907.94000000000051</v>
      </c>
      <c r="AM20" s="37">
        <v>7.1158574195161417E-2</v>
      </c>
      <c r="AN20" s="36">
        <v>0.14651184661175728</v>
      </c>
      <c r="AO20" s="35">
        <v>0.1426674739166062</v>
      </c>
      <c r="AP20" s="40">
        <v>4517.7700000000004</v>
      </c>
      <c r="AQ20" s="41">
        <v>5042.58</v>
      </c>
      <c r="AR20" s="38">
        <v>524.80999999999949</v>
      </c>
      <c r="AS20" s="37">
        <v>0.11616571892770093</v>
      </c>
      <c r="AT20" s="36">
        <v>0.12954268359122759</v>
      </c>
      <c r="AU20" s="35">
        <v>0.12970135851818967</v>
      </c>
      <c r="AV20" s="40">
        <v>3982.65</v>
      </c>
      <c r="AW20" s="39">
        <v>7212.5</v>
      </c>
      <c r="AX20" s="38">
        <v>3229.85</v>
      </c>
      <c r="AY20" s="37">
        <v>0.81098012629781668</v>
      </c>
      <c r="AZ20" s="36">
        <v>0.88155218171797145</v>
      </c>
      <c r="BA20" s="35">
        <v>1.4303193999896879</v>
      </c>
      <c r="BB20" s="40">
        <v>8500.42</v>
      </c>
      <c r="BC20" s="41">
        <v>12255.09</v>
      </c>
      <c r="BD20" s="38">
        <v>3754.67</v>
      </c>
      <c r="BE20" s="37">
        <v>0.44170405697600823</v>
      </c>
      <c r="BF20" s="36">
        <v>0.24530636674202488</v>
      </c>
      <c r="BG20" s="35">
        <v>0.3243989068723887</v>
      </c>
      <c r="BH20" s="40">
        <v>8500.42</v>
      </c>
      <c r="BI20" s="41">
        <v>12255.09</v>
      </c>
      <c r="BJ20" s="38">
        <v>3754.67</v>
      </c>
      <c r="BK20" s="37">
        <v>0.44170405697600823</v>
      </c>
      <c r="BL20" s="36">
        <v>0.3083501073549475</v>
      </c>
      <c r="BM20" s="35">
        <v>0.40131636039025154</v>
      </c>
      <c r="BN20" s="40">
        <v>10540.09</v>
      </c>
      <c r="BO20" s="41">
        <v>11742.83</v>
      </c>
      <c r="BP20" s="38">
        <v>1202.7399999999998</v>
      </c>
      <c r="BQ20" s="37">
        <v>0.1141109800770202</v>
      </c>
      <c r="BR20" s="36">
        <v>0.12102836023933096</v>
      </c>
      <c r="BS20" s="35">
        <v>0.12257843285646434</v>
      </c>
      <c r="BT20" s="40">
        <v>-7260.62</v>
      </c>
      <c r="BU20" s="39">
        <v>-7727.67</v>
      </c>
      <c r="BV20" s="38">
        <v>-467.05000000000018</v>
      </c>
      <c r="BW20" s="37">
        <v>-6.4326462478410965E-2</v>
      </c>
      <c r="BX20" s="36">
        <v>-0.26337674567415242</v>
      </c>
      <c r="BY20" s="35">
        <v>-0.25305733362194277</v>
      </c>
      <c r="BZ20" s="40">
        <v>-0.12</v>
      </c>
      <c r="CA20" s="41">
        <v>-2.04</v>
      </c>
      <c r="CB20" s="38">
        <v>-1.92</v>
      </c>
      <c r="CC20" s="37">
        <v>-16</v>
      </c>
      <c r="CD20" s="36">
        <v>-4.3529628986089739E-6</v>
      </c>
      <c r="CE20" s="35">
        <v>-6.6803701580005792E-5</v>
      </c>
      <c r="CF20" s="40">
        <v>9505.9500000000007</v>
      </c>
      <c r="CG20" s="39">
        <v>11844.75</v>
      </c>
      <c r="CH20" s="38">
        <v>2338.7999999999993</v>
      </c>
      <c r="CI20" s="37">
        <v>0.24603537784229867</v>
      </c>
      <c r="CJ20" s="36">
        <v>0.34482539721693317</v>
      </c>
      <c r="CK20" s="35">
        <v>0.3878789922989086</v>
      </c>
      <c r="CL20" s="40">
        <v>8789.6299999999992</v>
      </c>
      <c r="CM20" s="41">
        <v>11585.83</v>
      </c>
      <c r="CN20" s="38">
        <v>2796.2000000000007</v>
      </c>
      <c r="CO20" s="37">
        <v>0.31812488125211197</v>
      </c>
      <c r="CP20" s="36">
        <v>0.31884111068750332</v>
      </c>
      <c r="CQ20" s="35">
        <v>0.37940016170425411</v>
      </c>
      <c r="CR20" s="40">
        <v>156.63999999999999</v>
      </c>
      <c r="CS20" s="39">
        <v>-159.44</v>
      </c>
      <c r="CT20" s="38">
        <v>-316.08</v>
      </c>
      <c r="CU20" s="37">
        <v>-2.0178753830439224</v>
      </c>
      <c r="CV20" s="36">
        <v>5.6820675703175803E-3</v>
      </c>
      <c r="CW20" s="35">
        <v>-5.2211677352530014E-3</v>
      </c>
      <c r="CX20" s="40">
        <v>7875.54</v>
      </c>
      <c r="CY20" s="39">
        <v>2740.7</v>
      </c>
      <c r="CZ20" s="38">
        <v>-5134.84</v>
      </c>
      <c r="DA20" s="37">
        <v>-0.65199846613692525</v>
      </c>
      <c r="DB20" s="36">
        <v>9.043221568309763E-2</v>
      </c>
      <c r="DC20" s="35">
        <v>2.8609007447924547E-2</v>
      </c>
      <c r="DD20" s="34">
        <v>0.71431758419265057</v>
      </c>
      <c r="DE20" s="33">
        <v>0.91025086427288926</v>
      </c>
      <c r="DF20" s="32"/>
      <c r="DG20" s="31"/>
    </row>
    <row r="21" spans="1:111" s="30" customFormat="1" ht="19.5" customHeight="1">
      <c r="A21" s="44" t="s">
        <v>29</v>
      </c>
      <c r="B21" s="40">
        <v>67465.66</v>
      </c>
      <c r="C21" s="41">
        <v>83031.16</v>
      </c>
      <c r="D21" s="38">
        <v>15565.5</v>
      </c>
      <c r="E21" s="43">
        <v>0.23071737532842634</v>
      </c>
      <c r="F21" s="40">
        <v>15366.59</v>
      </c>
      <c r="G21" s="39">
        <v>22102.45</v>
      </c>
      <c r="H21" s="38">
        <v>6735.8600000000006</v>
      </c>
      <c r="I21" s="37">
        <v>0.43834448631739381</v>
      </c>
      <c r="J21" s="42">
        <v>0.22776906058578542</v>
      </c>
      <c r="K21" s="35">
        <v>0.26619464307134816</v>
      </c>
      <c r="L21" s="40">
        <v>-306.18</v>
      </c>
      <c r="M21" s="41">
        <v>2190.36</v>
      </c>
      <c r="N21" s="38">
        <v>2496.54</v>
      </c>
      <c r="O21" s="37">
        <v>8.1538310797570048</v>
      </c>
      <c r="P21" s="42">
        <v>-1.9925045179184191E-2</v>
      </c>
      <c r="Q21" s="35">
        <v>9.9100325981961279E-2</v>
      </c>
      <c r="R21" s="40">
        <v>15672.77</v>
      </c>
      <c r="S21" s="39">
        <v>19912.09</v>
      </c>
      <c r="T21" s="38">
        <v>4239.32</v>
      </c>
      <c r="U21" s="37">
        <v>0.27048951780699898</v>
      </c>
      <c r="V21" s="42">
        <v>1.0199250451791841</v>
      </c>
      <c r="W21" s="35">
        <v>0.90089967401803872</v>
      </c>
      <c r="X21" s="40">
        <v>583.70000000000005</v>
      </c>
      <c r="Y21" s="41">
        <v>2081.4299999999998</v>
      </c>
      <c r="Z21" s="38">
        <v>1497.7299999999998</v>
      </c>
      <c r="AA21" s="37">
        <v>2.5659242761692647</v>
      </c>
      <c r="AB21" s="36">
        <v>3.7985005131262045E-2</v>
      </c>
      <c r="AC21" s="35">
        <v>9.4171913068460719E-2</v>
      </c>
      <c r="AD21" s="40">
        <v>15089.07</v>
      </c>
      <c r="AE21" s="41">
        <v>17830.66</v>
      </c>
      <c r="AF21" s="38">
        <v>2741.59</v>
      </c>
      <c r="AG21" s="37">
        <v>0.18169376906595305</v>
      </c>
      <c r="AH21" s="36">
        <v>0.98194004004792212</v>
      </c>
      <c r="AI21" s="35">
        <v>0.80672776094957799</v>
      </c>
      <c r="AJ21" s="40">
        <v>99141.58</v>
      </c>
      <c r="AK21" s="39">
        <v>625639.27</v>
      </c>
      <c r="AL21" s="38">
        <v>526497.69000000006</v>
      </c>
      <c r="AM21" s="37">
        <v>5.3105638421336439</v>
      </c>
      <c r="AN21" s="36">
        <v>1.4695117486436804</v>
      </c>
      <c r="AO21" s="35">
        <v>7.5349937300647127</v>
      </c>
      <c r="AP21" s="40">
        <v>5361.79</v>
      </c>
      <c r="AQ21" s="41">
        <v>9645.1200000000008</v>
      </c>
      <c r="AR21" s="38">
        <v>4283.3300000000008</v>
      </c>
      <c r="AS21" s="37">
        <v>0.7988619472228492</v>
      </c>
      <c r="AT21" s="36">
        <v>0.34892516817329022</v>
      </c>
      <c r="AU21" s="35">
        <v>0.4363823919972673</v>
      </c>
      <c r="AV21" s="40">
        <v>11677.62</v>
      </c>
      <c r="AW21" s="39">
        <v>9188.7900000000009</v>
      </c>
      <c r="AX21" s="38">
        <v>-2488.83</v>
      </c>
      <c r="AY21" s="37">
        <v>-0.21312818879189421</v>
      </c>
      <c r="AZ21" s="36">
        <v>2.1779331156199704</v>
      </c>
      <c r="BA21" s="35">
        <v>0.95268799144023097</v>
      </c>
      <c r="BB21" s="40">
        <v>17039.419999999998</v>
      </c>
      <c r="BC21" s="41">
        <v>18833.91</v>
      </c>
      <c r="BD21" s="38">
        <v>1794.4900000000016</v>
      </c>
      <c r="BE21" s="37">
        <v>0.10531403064188816</v>
      </c>
      <c r="BF21" s="36">
        <v>1.0871990082161607</v>
      </c>
      <c r="BG21" s="35">
        <v>0.94585299684764379</v>
      </c>
      <c r="BH21" s="40">
        <v>17039.419999999998</v>
      </c>
      <c r="BI21" s="41">
        <v>18833.91</v>
      </c>
      <c r="BJ21" s="38">
        <v>1794.4900000000016</v>
      </c>
      <c r="BK21" s="37">
        <v>0.10531403064188816</v>
      </c>
      <c r="BL21" s="36">
        <v>1.1292558123197785</v>
      </c>
      <c r="BM21" s="35">
        <v>1.0562654439039272</v>
      </c>
      <c r="BN21" s="40">
        <v>3383.32</v>
      </c>
      <c r="BO21" s="41">
        <v>4374.7700000000004</v>
      </c>
      <c r="BP21" s="38">
        <v>991.45000000000027</v>
      </c>
      <c r="BQ21" s="37">
        <v>0.29304056370665504</v>
      </c>
      <c r="BR21" s="36">
        <v>5.0148771982664958E-2</v>
      </c>
      <c r="BS21" s="35">
        <v>5.2688291961716545E-2</v>
      </c>
      <c r="BT21" s="40">
        <v>-2837.02</v>
      </c>
      <c r="BU21" s="39">
        <v>-2936.71</v>
      </c>
      <c r="BV21" s="38">
        <v>-99.690000000000055</v>
      </c>
      <c r="BW21" s="37">
        <v>-3.5138983863349592E-2</v>
      </c>
      <c r="BX21" s="36">
        <v>-0.18801821450891273</v>
      </c>
      <c r="BY21" s="35">
        <v>-0.16470001671278572</v>
      </c>
      <c r="BZ21" s="40">
        <v>0</v>
      </c>
      <c r="CA21" s="41">
        <v>0</v>
      </c>
      <c r="CB21" s="38">
        <v>0</v>
      </c>
      <c r="CC21" s="37">
        <v>0</v>
      </c>
      <c r="CD21" s="36">
        <v>0</v>
      </c>
      <c r="CE21" s="35">
        <v>0</v>
      </c>
      <c r="CF21" s="40">
        <v>3479.27</v>
      </c>
      <c r="CG21" s="39">
        <v>4306.1000000000004</v>
      </c>
      <c r="CH21" s="38">
        <v>826.83000000000038</v>
      </c>
      <c r="CI21" s="37">
        <v>0.2376446783376974</v>
      </c>
      <c r="CJ21" s="36">
        <v>0.23058213660616592</v>
      </c>
      <c r="CK21" s="35">
        <v>0.24149975379486796</v>
      </c>
      <c r="CL21" s="40">
        <v>5950.19</v>
      </c>
      <c r="CM21" s="41">
        <v>6975.61</v>
      </c>
      <c r="CN21" s="38">
        <v>1025.42</v>
      </c>
      <c r="CO21" s="37">
        <v>0.17233399269603158</v>
      </c>
      <c r="CP21" s="36">
        <v>0.39433775573975066</v>
      </c>
      <c r="CQ21" s="35">
        <v>0.39121434652446962</v>
      </c>
      <c r="CR21" s="40">
        <v>4507.8599999999997</v>
      </c>
      <c r="CS21" s="39">
        <v>2197.1999999999998</v>
      </c>
      <c r="CT21" s="38">
        <v>-2310.66</v>
      </c>
      <c r="CU21" s="37">
        <v>-0.51258468541613977</v>
      </c>
      <c r="CV21" s="36">
        <v>0.29875002236718362</v>
      </c>
      <c r="CW21" s="35">
        <v>0.12322594901142189</v>
      </c>
      <c r="CX21" s="40">
        <v>-13050.65</v>
      </c>
      <c r="CY21" s="39">
        <v>-11545.45</v>
      </c>
      <c r="CZ21" s="38">
        <v>1505.1999999999989</v>
      </c>
      <c r="DA21" s="37">
        <v>0.11533525150088302</v>
      </c>
      <c r="DB21" s="36">
        <v>-0.1934413744711013</v>
      </c>
      <c r="DC21" s="35">
        <v>-0.13904960499166819</v>
      </c>
      <c r="DD21" s="34">
        <v>1.864907512523966</v>
      </c>
      <c r="DE21" s="33">
        <v>1.647505476521901</v>
      </c>
      <c r="DF21" s="32"/>
      <c r="DG21" s="31"/>
    </row>
    <row r="22" spans="1:111" s="30" customFormat="1" ht="19.5" customHeight="1">
      <c r="A22" s="44" t="s">
        <v>28</v>
      </c>
      <c r="B22" s="40">
        <v>53927.94</v>
      </c>
      <c r="C22" s="41">
        <v>45309.02</v>
      </c>
      <c r="D22" s="38">
        <v>-8618.9200000000055</v>
      </c>
      <c r="E22" s="43">
        <v>-0.15982290441652333</v>
      </c>
      <c r="F22" s="40">
        <v>4510.62</v>
      </c>
      <c r="G22" s="39">
        <v>5845.14</v>
      </c>
      <c r="H22" s="38">
        <v>1334.5200000000004</v>
      </c>
      <c r="I22" s="37">
        <v>0.2958617662316933</v>
      </c>
      <c r="J22" s="42">
        <v>8.3641615088579313E-2</v>
      </c>
      <c r="K22" s="35">
        <v>0.12900610077198757</v>
      </c>
      <c r="L22" s="40">
        <v>-358.79</v>
      </c>
      <c r="M22" s="41">
        <v>979.39</v>
      </c>
      <c r="N22" s="38">
        <v>1338.18</v>
      </c>
      <c r="O22" s="37">
        <v>3.7297026115555059</v>
      </c>
      <c r="P22" s="42">
        <v>-7.9543388713746679E-2</v>
      </c>
      <c r="Q22" s="35">
        <v>0.16755629463109523</v>
      </c>
      <c r="R22" s="40">
        <v>4869.41</v>
      </c>
      <c r="S22" s="39">
        <v>4865.75</v>
      </c>
      <c r="T22" s="38">
        <v>-3.6599999999998545</v>
      </c>
      <c r="U22" s="37">
        <v>-7.5163110109846055E-4</v>
      </c>
      <c r="V22" s="42">
        <v>1.0795433887137467</v>
      </c>
      <c r="W22" s="35">
        <v>0.83244370536890477</v>
      </c>
      <c r="X22" s="40">
        <v>176.89</v>
      </c>
      <c r="Y22" s="41">
        <v>257.08999999999997</v>
      </c>
      <c r="Z22" s="38">
        <v>80.199999999999989</v>
      </c>
      <c r="AA22" s="37">
        <v>0.45338911187743791</v>
      </c>
      <c r="AB22" s="36">
        <v>3.9216338330429076E-2</v>
      </c>
      <c r="AC22" s="35">
        <v>4.3983548725950096E-2</v>
      </c>
      <c r="AD22" s="40">
        <v>4692.51</v>
      </c>
      <c r="AE22" s="41">
        <v>4608.66</v>
      </c>
      <c r="AF22" s="38">
        <v>-83.850000000000364</v>
      </c>
      <c r="AG22" s="37">
        <v>-1.7868901717844044E-2</v>
      </c>
      <c r="AH22" s="36">
        <v>1.040324833393192</v>
      </c>
      <c r="AI22" s="35">
        <v>0.78846015664295455</v>
      </c>
      <c r="AJ22" s="40">
        <v>9382.23</v>
      </c>
      <c r="AK22" s="39">
        <v>10613.31</v>
      </c>
      <c r="AL22" s="38">
        <v>1231.08</v>
      </c>
      <c r="AM22" s="37">
        <v>0.13121400775721764</v>
      </c>
      <c r="AN22" s="36">
        <v>0.17397716285843662</v>
      </c>
      <c r="AO22" s="35">
        <v>0.23424276225793453</v>
      </c>
      <c r="AP22" s="40">
        <v>5525.82</v>
      </c>
      <c r="AQ22" s="41">
        <v>5898.67</v>
      </c>
      <c r="AR22" s="38">
        <v>372.85000000000036</v>
      </c>
      <c r="AS22" s="37">
        <v>6.7474148633144104E-2</v>
      </c>
      <c r="AT22" s="36">
        <v>1.2250688375433976</v>
      </c>
      <c r="AU22" s="35">
        <v>1.0091580355645886</v>
      </c>
      <c r="AV22" s="40">
        <v>-2769.13</v>
      </c>
      <c r="AW22" s="39">
        <v>-1468.44</v>
      </c>
      <c r="AX22" s="38">
        <v>1300.69</v>
      </c>
      <c r="AY22" s="37">
        <v>0.46971070336170567</v>
      </c>
      <c r="AZ22" s="36">
        <v>-0.50112562479414824</v>
      </c>
      <c r="BA22" s="35">
        <v>-0.24894425353511895</v>
      </c>
      <c r="BB22" s="40">
        <v>2756.69</v>
      </c>
      <c r="BC22" s="41">
        <v>4430.24</v>
      </c>
      <c r="BD22" s="38">
        <v>1673.5499999999997</v>
      </c>
      <c r="BE22" s="37">
        <v>0.6070867598460471</v>
      </c>
      <c r="BF22" s="36">
        <v>0.5661240273462288</v>
      </c>
      <c r="BG22" s="35">
        <v>0.91049478497662228</v>
      </c>
      <c r="BH22" s="40">
        <v>2756.69</v>
      </c>
      <c r="BI22" s="41">
        <v>3769.71</v>
      </c>
      <c r="BJ22" s="38">
        <v>1013.02</v>
      </c>
      <c r="BK22" s="37">
        <v>0.36747693792192809</v>
      </c>
      <c r="BL22" s="36">
        <v>0.58746598302401054</v>
      </c>
      <c r="BM22" s="35">
        <v>0.81796227102888908</v>
      </c>
      <c r="BN22" s="40">
        <v>2023.63</v>
      </c>
      <c r="BO22" s="41">
        <v>2312.13</v>
      </c>
      <c r="BP22" s="38">
        <v>288.5</v>
      </c>
      <c r="BQ22" s="37">
        <v>0.14256558758271026</v>
      </c>
      <c r="BR22" s="36">
        <v>3.7524704262762491E-2</v>
      </c>
      <c r="BS22" s="35">
        <v>5.1030236363532037E-2</v>
      </c>
      <c r="BT22" s="40">
        <v>-3881.94</v>
      </c>
      <c r="BU22" s="39">
        <v>-3096.77</v>
      </c>
      <c r="BV22" s="38">
        <v>785.17000000000007</v>
      </c>
      <c r="BW22" s="37">
        <v>0.20226227092639248</v>
      </c>
      <c r="BX22" s="36">
        <v>-0.8272630212828529</v>
      </c>
      <c r="BY22" s="35">
        <v>-0.67194585844909371</v>
      </c>
      <c r="BZ22" s="40">
        <v>0</v>
      </c>
      <c r="CA22" s="41">
        <v>0</v>
      </c>
      <c r="CB22" s="38">
        <v>0</v>
      </c>
      <c r="CC22" s="37">
        <v>0</v>
      </c>
      <c r="CD22" s="36">
        <v>0</v>
      </c>
      <c r="CE22" s="35">
        <v>0</v>
      </c>
      <c r="CF22" s="40">
        <v>648.25</v>
      </c>
      <c r="CG22" s="39">
        <v>844.86</v>
      </c>
      <c r="CH22" s="38">
        <v>196.61</v>
      </c>
      <c r="CI22" s="37">
        <v>0.30329348245275745</v>
      </c>
      <c r="CJ22" s="36">
        <v>0.13814568322710019</v>
      </c>
      <c r="CK22" s="35">
        <v>0.18332009738188543</v>
      </c>
      <c r="CL22" s="40">
        <v>685.52</v>
      </c>
      <c r="CM22" s="41">
        <v>777.54</v>
      </c>
      <c r="CN22" s="38">
        <v>92.019999999999982</v>
      </c>
      <c r="CO22" s="37">
        <v>0.13423386626210757</v>
      </c>
      <c r="CP22" s="36">
        <v>0.14608812767580676</v>
      </c>
      <c r="CQ22" s="35">
        <v>0.16871281457082971</v>
      </c>
      <c r="CR22" s="40">
        <v>-44.76</v>
      </c>
      <c r="CS22" s="39">
        <v>20.59</v>
      </c>
      <c r="CT22" s="38">
        <v>65.349999999999994</v>
      </c>
      <c r="CU22" s="37">
        <v>1.4600089365504914</v>
      </c>
      <c r="CV22" s="36">
        <v>-9.5386051388276199E-3</v>
      </c>
      <c r="CW22" s="35">
        <v>4.4676760707016792E-3</v>
      </c>
      <c r="CX22" s="40">
        <v>4528.75</v>
      </c>
      <c r="CY22" s="39">
        <v>2292.73</v>
      </c>
      <c r="CZ22" s="38">
        <v>-2236.02</v>
      </c>
      <c r="DA22" s="37">
        <v>-0.49373889042230196</v>
      </c>
      <c r="DB22" s="36">
        <v>8.3977804455352828E-2</v>
      </c>
      <c r="DC22" s="35">
        <v>5.0602065548978996E-2</v>
      </c>
      <c r="DD22" s="34">
        <v>3.4900298560898116E-2</v>
      </c>
      <c r="DE22" s="33">
        <v>0.50251917043131844</v>
      </c>
      <c r="DF22" s="32"/>
      <c r="DG22" s="31"/>
    </row>
    <row r="23" spans="1:111" s="30" customFormat="1" ht="19.5" customHeight="1">
      <c r="A23" s="44" t="s">
        <v>27</v>
      </c>
      <c r="B23" s="40">
        <v>43166.61</v>
      </c>
      <c r="C23" s="41">
        <v>40525.910000000003</v>
      </c>
      <c r="D23" s="38">
        <v>-2640.6999999999971</v>
      </c>
      <c r="E23" s="43">
        <v>-6.1174597680938969E-2</v>
      </c>
      <c r="F23" s="40">
        <v>1198.45</v>
      </c>
      <c r="G23" s="39">
        <v>1331.77</v>
      </c>
      <c r="H23" s="38">
        <v>133.31999999999994</v>
      </c>
      <c r="I23" s="37">
        <v>0.11124368976594763</v>
      </c>
      <c r="J23" s="42">
        <v>2.7763356909426058E-2</v>
      </c>
      <c r="K23" s="35">
        <v>3.2862186191500692E-2</v>
      </c>
      <c r="L23" s="40">
        <v>45.64</v>
      </c>
      <c r="M23" s="41">
        <v>-60.56</v>
      </c>
      <c r="N23" s="38">
        <v>-106.2</v>
      </c>
      <c r="O23" s="37">
        <v>-2.3269062226117443</v>
      </c>
      <c r="P23" s="42">
        <v>3.8082523259209813E-2</v>
      </c>
      <c r="Q23" s="35">
        <v>-4.5473317464727395E-2</v>
      </c>
      <c r="R23" s="40">
        <v>1152.81</v>
      </c>
      <c r="S23" s="39">
        <v>1392.34</v>
      </c>
      <c r="T23" s="38">
        <v>239.52999999999997</v>
      </c>
      <c r="U23" s="37">
        <v>0.20777925243535361</v>
      </c>
      <c r="V23" s="42">
        <v>0.96191747674079009</v>
      </c>
      <c r="W23" s="35">
        <v>1.0454808262688</v>
      </c>
      <c r="X23" s="40">
        <v>0</v>
      </c>
      <c r="Y23" s="41">
        <v>0</v>
      </c>
      <c r="Z23" s="38">
        <v>0</v>
      </c>
      <c r="AA23" s="37">
        <v>0</v>
      </c>
      <c r="AB23" s="36">
        <v>0</v>
      </c>
      <c r="AC23" s="35">
        <v>0</v>
      </c>
      <c r="AD23" s="40">
        <v>1152.81</v>
      </c>
      <c r="AE23" s="41">
        <v>1392.34</v>
      </c>
      <c r="AF23" s="38">
        <v>239.52999999999997</v>
      </c>
      <c r="AG23" s="37">
        <v>0.20777925243535361</v>
      </c>
      <c r="AH23" s="36">
        <v>0.96191747674079009</v>
      </c>
      <c r="AI23" s="35">
        <v>1.0454808262688</v>
      </c>
      <c r="AJ23" s="40">
        <v>907.85</v>
      </c>
      <c r="AK23" s="39">
        <v>608.75</v>
      </c>
      <c r="AL23" s="38">
        <v>-299.10000000000002</v>
      </c>
      <c r="AM23" s="37">
        <v>-0.32945971250757283</v>
      </c>
      <c r="AN23" s="36">
        <v>2.1031301739932787E-2</v>
      </c>
      <c r="AO23" s="35">
        <v>1.5021254303728157E-2</v>
      </c>
      <c r="AP23" s="40">
        <v>25.86</v>
      </c>
      <c r="AQ23" s="41">
        <v>130.97</v>
      </c>
      <c r="AR23" s="38">
        <v>105.11</v>
      </c>
      <c r="AS23" s="37">
        <v>4.0645784996133028</v>
      </c>
      <c r="AT23" s="36">
        <v>2.1577871417247277E-2</v>
      </c>
      <c r="AU23" s="35">
        <v>9.8342806941138491E-2</v>
      </c>
      <c r="AV23" s="40">
        <v>406.44</v>
      </c>
      <c r="AW23" s="39">
        <v>391.16</v>
      </c>
      <c r="AX23" s="38">
        <v>-15.279999999999973</v>
      </c>
      <c r="AY23" s="37">
        <v>-3.7594724928648689E-2</v>
      </c>
      <c r="AZ23" s="36">
        <v>15.716937354988399</v>
      </c>
      <c r="BA23" s="35">
        <v>2.9866381614110105</v>
      </c>
      <c r="BB23" s="40">
        <v>432.3</v>
      </c>
      <c r="BC23" s="41">
        <v>522.13</v>
      </c>
      <c r="BD23" s="38">
        <v>89.829999999999984</v>
      </c>
      <c r="BE23" s="37">
        <v>0.20779551237566501</v>
      </c>
      <c r="BF23" s="36">
        <v>0.37499674707887687</v>
      </c>
      <c r="BG23" s="35">
        <v>0.37500179553844609</v>
      </c>
      <c r="BH23" s="40">
        <v>432.3</v>
      </c>
      <c r="BI23" s="41">
        <v>522.13</v>
      </c>
      <c r="BJ23" s="38">
        <v>89.829999999999984</v>
      </c>
      <c r="BK23" s="37">
        <v>0.20779551237566501</v>
      </c>
      <c r="BL23" s="36">
        <v>0.37499674707887687</v>
      </c>
      <c r="BM23" s="35">
        <v>0.37500179553844609</v>
      </c>
      <c r="BN23" s="40">
        <v>4022.95</v>
      </c>
      <c r="BO23" s="41">
        <v>3441.88</v>
      </c>
      <c r="BP23" s="38">
        <v>-581.06999999999971</v>
      </c>
      <c r="BQ23" s="37">
        <v>-0.14443878248548944</v>
      </c>
      <c r="BR23" s="36">
        <v>9.319587523782849E-2</v>
      </c>
      <c r="BS23" s="35">
        <v>8.4930356900067144E-2</v>
      </c>
      <c r="BT23" s="40">
        <v>-7200.1</v>
      </c>
      <c r="BU23" s="39">
        <v>-6388.26</v>
      </c>
      <c r="BV23" s="38">
        <v>811.84000000000015</v>
      </c>
      <c r="BW23" s="37">
        <v>0.11275398952792323</v>
      </c>
      <c r="BX23" s="36">
        <v>-6.2456953010470073</v>
      </c>
      <c r="BY23" s="35">
        <v>-4.5881465733944298</v>
      </c>
      <c r="BZ23" s="40">
        <v>0</v>
      </c>
      <c r="CA23" s="41">
        <v>0</v>
      </c>
      <c r="CB23" s="38">
        <v>0</v>
      </c>
      <c r="CC23" s="37">
        <v>0</v>
      </c>
      <c r="CD23" s="36">
        <v>0</v>
      </c>
      <c r="CE23" s="35">
        <v>0</v>
      </c>
      <c r="CF23" s="40">
        <v>380.03</v>
      </c>
      <c r="CG23" s="39">
        <v>2283.6799999999998</v>
      </c>
      <c r="CH23" s="38">
        <v>1903.6499999999999</v>
      </c>
      <c r="CI23" s="37">
        <v>5.0092097992263769</v>
      </c>
      <c r="CJ23" s="36">
        <v>0.32965536385007072</v>
      </c>
      <c r="CK23" s="35">
        <v>1.6401740954077308</v>
      </c>
      <c r="CL23" s="40">
        <v>1906.66</v>
      </c>
      <c r="CM23" s="41">
        <v>3938.49</v>
      </c>
      <c r="CN23" s="38">
        <v>2031.8299999999997</v>
      </c>
      <c r="CO23" s="37">
        <v>1.0656488309399681</v>
      </c>
      <c r="CP23" s="36">
        <v>1.6539238903201743</v>
      </c>
      <c r="CQ23" s="35">
        <v>2.8286840857836446</v>
      </c>
      <c r="CR23" s="40">
        <v>281.12</v>
      </c>
      <c r="CS23" s="39">
        <v>79.69</v>
      </c>
      <c r="CT23" s="38">
        <v>-201.43</v>
      </c>
      <c r="CU23" s="37">
        <v>-0.71652675014228795</v>
      </c>
      <c r="CV23" s="36">
        <v>0.24385631630537558</v>
      </c>
      <c r="CW23" s="35">
        <v>5.7234583506902054E-2</v>
      </c>
      <c r="CX23" s="40">
        <v>5352.8</v>
      </c>
      <c r="CY23" s="39">
        <v>956.61</v>
      </c>
      <c r="CZ23" s="38">
        <v>-4396.1900000000005</v>
      </c>
      <c r="DA23" s="37">
        <v>-0.82128792407711859</v>
      </c>
      <c r="DB23" s="36">
        <v>0.12400325158728008</v>
      </c>
      <c r="DC23" s="35">
        <v>2.3604898693206394E-2</v>
      </c>
      <c r="DD23" s="34">
        <v>-3.6432629834925097</v>
      </c>
      <c r="DE23" s="33">
        <v>0.3129479868422943</v>
      </c>
      <c r="DF23" s="32"/>
      <c r="DG23" s="31"/>
    </row>
    <row r="24" spans="1:111" s="30" customFormat="1" ht="19.5" customHeight="1">
      <c r="A24" s="44" t="s">
        <v>26</v>
      </c>
      <c r="B24" s="40">
        <v>40741.410000000003</v>
      </c>
      <c r="C24" s="41">
        <v>36559.43</v>
      </c>
      <c r="D24" s="38">
        <v>-4181.9800000000032</v>
      </c>
      <c r="E24" s="43">
        <v>-0.10264691379115261</v>
      </c>
      <c r="F24" s="40">
        <v>38503.97</v>
      </c>
      <c r="G24" s="39">
        <v>34722.78</v>
      </c>
      <c r="H24" s="38">
        <v>-3781.1900000000023</v>
      </c>
      <c r="I24" s="37">
        <v>-9.8202600926605807E-2</v>
      </c>
      <c r="J24" s="42">
        <v>0.9450819203360904</v>
      </c>
      <c r="K24" s="35">
        <v>0.94976261938438311</v>
      </c>
      <c r="L24" s="40">
        <v>5875.32</v>
      </c>
      <c r="M24" s="41">
        <v>1559.89</v>
      </c>
      <c r="N24" s="38">
        <v>-4315.4299999999994</v>
      </c>
      <c r="O24" s="37">
        <v>-0.73450126971807483</v>
      </c>
      <c r="P24" s="42">
        <v>0.15258997968261453</v>
      </c>
      <c r="Q24" s="35">
        <v>4.4924110339091515E-2</v>
      </c>
      <c r="R24" s="40">
        <v>32628.65</v>
      </c>
      <c r="S24" s="39">
        <v>33162.89</v>
      </c>
      <c r="T24" s="38">
        <v>534.23999999999796</v>
      </c>
      <c r="U24" s="37">
        <v>1.6373340607104429E-2</v>
      </c>
      <c r="V24" s="42">
        <v>0.84741002031738544</v>
      </c>
      <c r="W24" s="35">
        <v>0.95507588966090851</v>
      </c>
      <c r="X24" s="40">
        <v>5376.12</v>
      </c>
      <c r="Y24" s="41">
        <v>4466.6499999999996</v>
      </c>
      <c r="Z24" s="38">
        <v>-909.47000000000025</v>
      </c>
      <c r="AA24" s="37">
        <v>-0.1691684709418689</v>
      </c>
      <c r="AB24" s="36">
        <v>0.13962508281613559</v>
      </c>
      <c r="AC24" s="35">
        <v>0.12863745356794587</v>
      </c>
      <c r="AD24" s="40">
        <v>27252.53</v>
      </c>
      <c r="AE24" s="41">
        <v>28696.25</v>
      </c>
      <c r="AF24" s="38">
        <v>1443.7200000000012</v>
      </c>
      <c r="AG24" s="37">
        <v>5.2975631987195362E-2</v>
      </c>
      <c r="AH24" s="36">
        <v>0.70778493750124982</v>
      </c>
      <c r="AI24" s="35">
        <v>0.8264387240883363</v>
      </c>
      <c r="AJ24" s="40">
        <v>5028.25</v>
      </c>
      <c r="AK24" s="39">
        <v>6186.8</v>
      </c>
      <c r="AL24" s="38">
        <v>1158.5500000000002</v>
      </c>
      <c r="AM24" s="37">
        <v>0.23040819370556359</v>
      </c>
      <c r="AN24" s="36">
        <v>0.12341865438628657</v>
      </c>
      <c r="AO24" s="35">
        <v>0.16922583311610712</v>
      </c>
      <c r="AP24" s="40">
        <v>4480.3900000000003</v>
      </c>
      <c r="AQ24" s="41">
        <v>5816.54</v>
      </c>
      <c r="AR24" s="38">
        <v>1336.1499999999996</v>
      </c>
      <c r="AS24" s="37">
        <v>0.29822180658380176</v>
      </c>
      <c r="AT24" s="36">
        <v>0.11636176737100097</v>
      </c>
      <c r="AU24" s="35">
        <v>0.16751366106054874</v>
      </c>
      <c r="AV24" s="40">
        <v>3522.42</v>
      </c>
      <c r="AW24" s="39">
        <v>-26.38</v>
      </c>
      <c r="AX24" s="38">
        <v>-3548.8</v>
      </c>
      <c r="AY24" s="37">
        <v>-1.0074891693778709</v>
      </c>
      <c r="AZ24" s="36">
        <v>0.7861860239845192</v>
      </c>
      <c r="BA24" s="35">
        <v>-4.5353423169100533E-3</v>
      </c>
      <c r="BB24" s="40">
        <v>8002.81</v>
      </c>
      <c r="BC24" s="41">
        <v>5790.16</v>
      </c>
      <c r="BD24" s="38">
        <v>-2212.6500000000005</v>
      </c>
      <c r="BE24" s="37">
        <v>-0.27648413494759971</v>
      </c>
      <c r="BF24" s="36">
        <v>0.24526941813406317</v>
      </c>
      <c r="BG24" s="35">
        <v>0.17459756975342017</v>
      </c>
      <c r="BH24" s="40">
        <v>7626.36</v>
      </c>
      <c r="BI24" s="41">
        <v>3566.84</v>
      </c>
      <c r="BJ24" s="38">
        <v>-4059.5199999999995</v>
      </c>
      <c r="BK24" s="37">
        <v>-0.53230112399624452</v>
      </c>
      <c r="BL24" s="36">
        <v>0.27984044050222129</v>
      </c>
      <c r="BM24" s="35">
        <v>0.12429638018904909</v>
      </c>
      <c r="BN24" s="40">
        <v>6631.62</v>
      </c>
      <c r="BO24" s="41">
        <v>6569.27</v>
      </c>
      <c r="BP24" s="38">
        <v>-62.349999999999454</v>
      </c>
      <c r="BQ24" s="37">
        <v>-9.401925924585464E-3</v>
      </c>
      <c r="BR24" s="36">
        <v>0.16277345334881632</v>
      </c>
      <c r="BS24" s="35">
        <v>0.17968742948125832</v>
      </c>
      <c r="BT24" s="40">
        <v>6271.44</v>
      </c>
      <c r="BU24" s="39">
        <v>6073.27</v>
      </c>
      <c r="BV24" s="38">
        <v>-198.16999999999916</v>
      </c>
      <c r="BW24" s="37">
        <v>-3.159880346459492E-2</v>
      </c>
      <c r="BX24" s="36">
        <v>0.23012322158713339</v>
      </c>
      <c r="BY24" s="35">
        <v>0.211639848412249</v>
      </c>
      <c r="BZ24" s="40">
        <v>0</v>
      </c>
      <c r="CA24" s="41">
        <v>0</v>
      </c>
      <c r="CB24" s="38">
        <v>0</v>
      </c>
      <c r="CC24" s="37">
        <v>0</v>
      </c>
      <c r="CD24" s="36">
        <v>0</v>
      </c>
      <c r="CE24" s="35">
        <v>0</v>
      </c>
      <c r="CF24" s="40">
        <v>2572.56</v>
      </c>
      <c r="CG24" s="39">
        <v>3153.03</v>
      </c>
      <c r="CH24" s="38">
        <v>580.47000000000025</v>
      </c>
      <c r="CI24" s="37">
        <v>0.22563905215038726</v>
      </c>
      <c r="CJ24" s="36">
        <v>9.4397107351134005E-2</v>
      </c>
      <c r="CK24" s="35">
        <v>0.10987602909787865</v>
      </c>
      <c r="CL24" s="40">
        <v>8393.07</v>
      </c>
      <c r="CM24" s="41">
        <v>8631.7099999999991</v>
      </c>
      <c r="CN24" s="38">
        <v>238.63999999999942</v>
      </c>
      <c r="CO24" s="37">
        <v>2.8432981018864305E-2</v>
      </c>
      <c r="CP24" s="36">
        <v>0.30797397526027859</v>
      </c>
      <c r="CQ24" s="35">
        <v>0.30079574857341984</v>
      </c>
      <c r="CR24" s="40">
        <v>220.22</v>
      </c>
      <c r="CS24" s="39">
        <v>110.75</v>
      </c>
      <c r="CT24" s="38">
        <v>-109.47</v>
      </c>
      <c r="CU24" s="37">
        <v>-0.49709381527563345</v>
      </c>
      <c r="CV24" s="36">
        <v>8.0807176434628276E-3</v>
      </c>
      <c r="CW24" s="35">
        <v>3.8593892930260921E-3</v>
      </c>
      <c r="CX24" s="40">
        <v>2168.87</v>
      </c>
      <c r="CY24" s="39">
        <v>7160.65</v>
      </c>
      <c r="CZ24" s="38">
        <v>4991.78</v>
      </c>
      <c r="DA24" s="37">
        <v>2.3015579541420186</v>
      </c>
      <c r="DB24" s="36">
        <v>5.3235025493717565E-2</v>
      </c>
      <c r="DC24" s="35">
        <v>0.19586328342646478</v>
      </c>
      <c r="DD24" s="34">
        <v>0.9204158292826391</v>
      </c>
      <c r="DE24" s="33">
        <v>0.75046739556562259</v>
      </c>
      <c r="DF24" s="32"/>
      <c r="DG24" s="31"/>
    </row>
    <row r="25" spans="1:111" s="30" customFormat="1" ht="19.5" customHeight="1">
      <c r="A25" s="44" t="s">
        <v>25</v>
      </c>
      <c r="B25" s="40">
        <v>31405.759999999998</v>
      </c>
      <c r="C25" s="41">
        <v>29403.49</v>
      </c>
      <c r="D25" s="38">
        <v>-2002.2699999999968</v>
      </c>
      <c r="E25" s="43">
        <v>-6.3754865349540876E-2</v>
      </c>
      <c r="F25" s="40">
        <v>10046.129999999999</v>
      </c>
      <c r="G25" s="39">
        <v>60733.08</v>
      </c>
      <c r="H25" s="38">
        <v>50686.950000000004</v>
      </c>
      <c r="I25" s="37">
        <v>5.0454204753472238</v>
      </c>
      <c r="J25" s="42">
        <v>0.3198817669115474</v>
      </c>
      <c r="K25" s="35">
        <v>2.0655058294100463</v>
      </c>
      <c r="L25" s="40">
        <v>-943.21</v>
      </c>
      <c r="M25" s="41">
        <v>1212.72</v>
      </c>
      <c r="N25" s="38">
        <v>2155.9300000000003</v>
      </c>
      <c r="O25" s="37">
        <v>2.2857370044846856</v>
      </c>
      <c r="P25" s="42">
        <v>-9.3887895139720484E-2</v>
      </c>
      <c r="Q25" s="35">
        <v>1.99680306021035E-2</v>
      </c>
      <c r="R25" s="40">
        <v>10989.35</v>
      </c>
      <c r="S25" s="39">
        <v>59520.36</v>
      </c>
      <c r="T25" s="38">
        <v>48531.01</v>
      </c>
      <c r="U25" s="37">
        <v>4.4161856706720597</v>
      </c>
      <c r="V25" s="42">
        <v>1.0938888905479027</v>
      </c>
      <c r="W25" s="35">
        <v>0.9800319693978965</v>
      </c>
      <c r="X25" s="40">
        <v>361.28</v>
      </c>
      <c r="Y25" s="41">
        <v>577.27</v>
      </c>
      <c r="Z25" s="38">
        <v>215.99</v>
      </c>
      <c r="AA25" s="37">
        <v>0.59784654561558914</v>
      </c>
      <c r="AB25" s="36">
        <v>3.5962106801325486E-2</v>
      </c>
      <c r="AC25" s="35">
        <v>9.5050341593082375E-3</v>
      </c>
      <c r="AD25" s="40">
        <v>10628.07</v>
      </c>
      <c r="AE25" s="41">
        <v>58943.09</v>
      </c>
      <c r="AF25" s="38">
        <v>48315.02</v>
      </c>
      <c r="AG25" s="37">
        <v>4.5459824784744551</v>
      </c>
      <c r="AH25" s="36">
        <v>1.0579267837465771</v>
      </c>
      <c r="AI25" s="35">
        <v>0.97052693523858813</v>
      </c>
      <c r="AJ25" s="40">
        <v>12233.08</v>
      </c>
      <c r="AK25" s="39">
        <v>6803.77</v>
      </c>
      <c r="AL25" s="38">
        <v>-5429.3099999999995</v>
      </c>
      <c r="AM25" s="37">
        <v>-0.44382199740376094</v>
      </c>
      <c r="AN25" s="36">
        <v>0.38951708221676534</v>
      </c>
      <c r="AO25" s="35">
        <v>0.23139328018544739</v>
      </c>
      <c r="AP25" s="40">
        <v>10395.19</v>
      </c>
      <c r="AQ25" s="41">
        <v>5550.08</v>
      </c>
      <c r="AR25" s="38">
        <v>-4845.1100000000006</v>
      </c>
      <c r="AS25" s="37">
        <v>-0.46609152887056421</v>
      </c>
      <c r="AT25" s="36">
        <v>1.034745718002853</v>
      </c>
      <c r="AU25" s="35">
        <v>9.1384793921204063E-2</v>
      </c>
      <c r="AV25" s="40">
        <v>-52390.46</v>
      </c>
      <c r="AW25" s="39">
        <v>46886.35</v>
      </c>
      <c r="AX25" s="38">
        <v>99276.81</v>
      </c>
      <c r="AY25" s="37">
        <v>1.8949406055988056</v>
      </c>
      <c r="AZ25" s="36">
        <v>-5.0398751730367604</v>
      </c>
      <c r="BA25" s="35">
        <v>8.4478692199031364</v>
      </c>
      <c r="BB25" s="40">
        <v>-41995.27</v>
      </c>
      <c r="BC25" s="41">
        <v>52436.43</v>
      </c>
      <c r="BD25" s="38">
        <v>94431.7</v>
      </c>
      <c r="BE25" s="37">
        <v>2.2486270477603787</v>
      </c>
      <c r="BF25" s="36">
        <v>-3.8214516782157268</v>
      </c>
      <c r="BG25" s="35">
        <v>0.8809830787313786</v>
      </c>
      <c r="BH25" s="40">
        <v>-41995.27</v>
      </c>
      <c r="BI25" s="41">
        <v>52436.43</v>
      </c>
      <c r="BJ25" s="38">
        <v>94431.7</v>
      </c>
      <c r="BK25" s="37">
        <v>2.2486270477603787</v>
      </c>
      <c r="BL25" s="36">
        <v>-3.9513542910424939</v>
      </c>
      <c r="BM25" s="35">
        <v>0.88961114865203039</v>
      </c>
      <c r="BN25" s="40">
        <v>4280.66</v>
      </c>
      <c r="BO25" s="41">
        <v>6851.17</v>
      </c>
      <c r="BP25" s="38">
        <v>2570.5100000000002</v>
      </c>
      <c r="BQ25" s="37">
        <v>0.60049384907934766</v>
      </c>
      <c r="BR25" s="36">
        <v>0.13630174846907064</v>
      </c>
      <c r="BS25" s="35">
        <v>0.23300533372058893</v>
      </c>
      <c r="BT25" s="40">
        <v>-1473.55</v>
      </c>
      <c r="BU25" s="39">
        <v>-237.69</v>
      </c>
      <c r="BV25" s="38">
        <v>1235.8599999999999</v>
      </c>
      <c r="BW25" s="37">
        <v>0.83869566692680941</v>
      </c>
      <c r="BX25" s="36">
        <v>-0.1386469979968141</v>
      </c>
      <c r="BY25" s="35">
        <v>-4.0325337541686395E-3</v>
      </c>
      <c r="BZ25" s="40">
        <v>0</v>
      </c>
      <c r="CA25" s="41">
        <v>0</v>
      </c>
      <c r="CB25" s="38">
        <v>0</v>
      </c>
      <c r="CC25" s="37">
        <v>0</v>
      </c>
      <c r="CD25" s="36">
        <v>0</v>
      </c>
      <c r="CE25" s="35">
        <v>0</v>
      </c>
      <c r="CF25" s="40">
        <v>3884.87</v>
      </c>
      <c r="CG25" s="39">
        <v>1075.32</v>
      </c>
      <c r="CH25" s="38">
        <v>-2809.55</v>
      </c>
      <c r="CI25" s="37">
        <v>-0.72320309302499186</v>
      </c>
      <c r="CJ25" s="36">
        <v>0.36552920709028075</v>
      </c>
      <c r="CK25" s="35">
        <v>1.8243359823857216E-2</v>
      </c>
      <c r="CL25" s="40">
        <v>4577.88</v>
      </c>
      <c r="CM25" s="41">
        <v>2632.92</v>
      </c>
      <c r="CN25" s="38">
        <v>-1944.96</v>
      </c>
      <c r="CO25" s="37">
        <v>-0.42486041573828931</v>
      </c>
      <c r="CP25" s="36">
        <v>0.43073483708707228</v>
      </c>
      <c r="CQ25" s="35">
        <v>4.4668849223886975E-2</v>
      </c>
      <c r="CR25" s="40">
        <v>0</v>
      </c>
      <c r="CS25" s="39">
        <v>1745.76</v>
      </c>
      <c r="CT25" s="38">
        <v>1745.76</v>
      </c>
      <c r="CU25" s="37" t="s">
        <v>16</v>
      </c>
      <c r="CV25" s="36">
        <v>0</v>
      </c>
      <c r="CW25" s="35">
        <v>2.9617721093346143E-2</v>
      </c>
      <c r="CX25" s="40">
        <v>45634.14</v>
      </c>
      <c r="CY25" s="39">
        <v>1290.3499999999999</v>
      </c>
      <c r="CZ25" s="38">
        <v>-44343.79</v>
      </c>
      <c r="DA25" s="37">
        <v>-0.97172402065646468</v>
      </c>
      <c r="DB25" s="36">
        <v>1.4530500137554385</v>
      </c>
      <c r="DC25" s="35">
        <v>4.3884246393880451E-2</v>
      </c>
      <c r="DD25" s="34">
        <v>-3.2937372448619553</v>
      </c>
      <c r="DE25" s="33">
        <v>0.97810837538378137</v>
      </c>
      <c r="DF25" s="32"/>
      <c r="DG25" s="31"/>
    </row>
    <row r="26" spans="1:111" s="30" customFormat="1" ht="19.5" customHeight="1">
      <c r="A26" s="44" t="s">
        <v>24</v>
      </c>
      <c r="B26" s="40">
        <v>21607.919999999998</v>
      </c>
      <c r="C26" s="41">
        <v>25915.26</v>
      </c>
      <c r="D26" s="38">
        <v>4307.34</v>
      </c>
      <c r="E26" s="43">
        <v>0.19934079726322573</v>
      </c>
      <c r="F26" s="40">
        <v>6322.87</v>
      </c>
      <c r="G26" s="39">
        <v>12716.15</v>
      </c>
      <c r="H26" s="38">
        <v>6393.28</v>
      </c>
      <c r="I26" s="37">
        <v>1.0111357658784697</v>
      </c>
      <c r="J26" s="42">
        <v>0.29261816963409715</v>
      </c>
      <c r="K26" s="35">
        <v>0.49068193797785553</v>
      </c>
      <c r="L26" s="40">
        <v>469.22</v>
      </c>
      <c r="M26" s="41">
        <v>4203.47</v>
      </c>
      <c r="N26" s="38">
        <v>3734.25</v>
      </c>
      <c r="O26" s="37">
        <v>7.9584203571885253</v>
      </c>
      <c r="P26" s="42">
        <v>7.4209971104893829E-2</v>
      </c>
      <c r="Q26" s="35">
        <v>0.330561530022845</v>
      </c>
      <c r="R26" s="40">
        <v>5853.65</v>
      </c>
      <c r="S26" s="39">
        <v>8512.69</v>
      </c>
      <c r="T26" s="38">
        <v>2659.0400000000009</v>
      </c>
      <c r="U26" s="37">
        <v>0.4542533291194385</v>
      </c>
      <c r="V26" s="42">
        <v>0.92579002889510609</v>
      </c>
      <c r="W26" s="35">
        <v>0.66943925637869961</v>
      </c>
      <c r="X26" s="40">
        <v>497.37</v>
      </c>
      <c r="Y26" s="41">
        <v>815.24</v>
      </c>
      <c r="Z26" s="38">
        <v>317.87</v>
      </c>
      <c r="AA26" s="37">
        <v>0.63910167480949798</v>
      </c>
      <c r="AB26" s="36">
        <v>7.8662063271900257E-2</v>
      </c>
      <c r="AC26" s="35">
        <v>6.4110599513217445E-2</v>
      </c>
      <c r="AD26" s="40">
        <v>5356.28</v>
      </c>
      <c r="AE26" s="41">
        <v>7697.45</v>
      </c>
      <c r="AF26" s="38">
        <v>2341.17</v>
      </c>
      <c r="AG26" s="37">
        <v>0.43708880043612364</v>
      </c>
      <c r="AH26" s="36">
        <v>0.84712796562320591</v>
      </c>
      <c r="AI26" s="35">
        <v>0.6053286568654821</v>
      </c>
      <c r="AJ26" s="40">
        <v>1095.1300000000001</v>
      </c>
      <c r="AK26" s="39">
        <v>2031.4</v>
      </c>
      <c r="AL26" s="38">
        <v>936.27</v>
      </c>
      <c r="AM26" s="37">
        <v>0.85493959621232174</v>
      </c>
      <c r="AN26" s="36">
        <v>5.068187960710703E-2</v>
      </c>
      <c r="AO26" s="35">
        <v>7.8386248102469358E-2</v>
      </c>
      <c r="AP26" s="40">
        <v>213.12</v>
      </c>
      <c r="AQ26" s="41">
        <v>375.17</v>
      </c>
      <c r="AR26" s="38">
        <v>162.05000000000001</v>
      </c>
      <c r="AS26" s="37">
        <v>0.76036974474474484</v>
      </c>
      <c r="AT26" s="36">
        <v>3.3706212526906296E-2</v>
      </c>
      <c r="AU26" s="35">
        <v>2.9503426744730128E-2</v>
      </c>
      <c r="AV26" s="40">
        <v>2338.19</v>
      </c>
      <c r="AW26" s="39">
        <v>2614.1</v>
      </c>
      <c r="AX26" s="38">
        <v>275.90999999999985</v>
      </c>
      <c r="AY26" s="37">
        <v>0.11800153109884134</v>
      </c>
      <c r="AZ26" s="36">
        <v>10.971236861861861</v>
      </c>
      <c r="BA26" s="35">
        <v>6.9677746088439898</v>
      </c>
      <c r="BB26" s="40">
        <v>2551.31</v>
      </c>
      <c r="BC26" s="41">
        <v>2989.27</v>
      </c>
      <c r="BD26" s="38">
        <v>437.96000000000004</v>
      </c>
      <c r="BE26" s="37">
        <v>0.17166083306223079</v>
      </c>
      <c r="BF26" s="36">
        <v>0.43584942728041481</v>
      </c>
      <c r="BG26" s="35">
        <v>0.35115457041193793</v>
      </c>
      <c r="BH26" s="40">
        <v>2551.31</v>
      </c>
      <c r="BI26" s="41">
        <v>2989.27</v>
      </c>
      <c r="BJ26" s="38">
        <v>437.96000000000004</v>
      </c>
      <c r="BK26" s="37">
        <v>0.17166083306223079</v>
      </c>
      <c r="BL26" s="36">
        <v>0.47632125280978593</v>
      </c>
      <c r="BM26" s="35">
        <v>0.38834549103924026</v>
      </c>
      <c r="BN26" s="40">
        <v>3839.07</v>
      </c>
      <c r="BO26" s="41">
        <v>4817.71</v>
      </c>
      <c r="BP26" s="38">
        <v>978.63999999999987</v>
      </c>
      <c r="BQ26" s="37">
        <v>0.25491590411219378</v>
      </c>
      <c r="BR26" s="36">
        <v>0.17766957671076164</v>
      </c>
      <c r="BS26" s="35">
        <v>0.18590243740560583</v>
      </c>
      <c r="BT26" s="40">
        <v>-4445.74</v>
      </c>
      <c r="BU26" s="39">
        <v>124.59</v>
      </c>
      <c r="BV26" s="38">
        <v>4570.33</v>
      </c>
      <c r="BW26" s="37">
        <v>1.0280245808346866</v>
      </c>
      <c r="BX26" s="36">
        <v>-0.83000515282994913</v>
      </c>
      <c r="BY26" s="35">
        <v>1.6185879739394216E-2</v>
      </c>
      <c r="BZ26" s="40">
        <v>0</v>
      </c>
      <c r="CA26" s="41">
        <v>0</v>
      </c>
      <c r="CB26" s="38">
        <v>0</v>
      </c>
      <c r="CC26" s="37">
        <v>0</v>
      </c>
      <c r="CD26" s="36">
        <v>0</v>
      </c>
      <c r="CE26" s="35">
        <v>0</v>
      </c>
      <c r="CF26" s="40">
        <v>1164.51</v>
      </c>
      <c r="CG26" s="39">
        <v>1472.2</v>
      </c>
      <c r="CH26" s="38">
        <v>307.69000000000005</v>
      </c>
      <c r="CI26" s="37">
        <v>0.26422272028578547</v>
      </c>
      <c r="CJ26" s="36">
        <v>0.2174102175390383</v>
      </c>
      <c r="CK26" s="35">
        <v>0.19125814393078228</v>
      </c>
      <c r="CL26" s="40">
        <v>1987.19</v>
      </c>
      <c r="CM26" s="41">
        <v>2751.58</v>
      </c>
      <c r="CN26" s="38">
        <v>764.38999999999987</v>
      </c>
      <c r="CO26" s="37">
        <v>0.38465873922473437</v>
      </c>
      <c r="CP26" s="36">
        <v>0.37100188937098139</v>
      </c>
      <c r="CQ26" s="35">
        <v>0.35746643368907888</v>
      </c>
      <c r="CR26" s="40">
        <v>423.87</v>
      </c>
      <c r="CS26" s="39">
        <v>197.99</v>
      </c>
      <c r="CT26" s="38">
        <v>-225.88</v>
      </c>
      <c r="CU26" s="37">
        <v>-0.53289923797390704</v>
      </c>
      <c r="CV26" s="36">
        <v>7.9135146034187906E-2</v>
      </c>
      <c r="CW26" s="35">
        <v>2.5721505173791324E-2</v>
      </c>
      <c r="CX26" s="40">
        <v>3675.13</v>
      </c>
      <c r="CY26" s="39">
        <v>161.82</v>
      </c>
      <c r="CZ26" s="38">
        <v>-3513.31</v>
      </c>
      <c r="DA26" s="37">
        <v>-0.95596890450133731</v>
      </c>
      <c r="DB26" s="36">
        <v>0.17008254380801116</v>
      </c>
      <c r="DC26" s="35">
        <v>6.2441974342530232E-3</v>
      </c>
      <c r="DD26" s="34">
        <v>0.31386521989141719</v>
      </c>
      <c r="DE26" s="33">
        <v>0.97897745357228694</v>
      </c>
      <c r="DF26" s="32"/>
      <c r="DG26" s="31"/>
    </row>
    <row r="27" spans="1:111" s="30" customFormat="1" ht="19.5" customHeight="1">
      <c r="A27" s="44" t="s">
        <v>23</v>
      </c>
      <c r="B27" s="40">
        <v>12295.87</v>
      </c>
      <c r="C27" s="41">
        <v>12121.8</v>
      </c>
      <c r="D27" s="38">
        <v>-174.07000000000153</v>
      </c>
      <c r="E27" s="43">
        <v>-1.4156785977730858E-2</v>
      </c>
      <c r="F27" s="40">
        <v>5624.71</v>
      </c>
      <c r="G27" s="39">
        <v>5512.64</v>
      </c>
      <c r="H27" s="38">
        <v>-112.06999999999971</v>
      </c>
      <c r="I27" s="37">
        <v>-1.9924582778489863E-2</v>
      </c>
      <c r="J27" s="42">
        <v>0.45744709402425365</v>
      </c>
      <c r="K27" s="35">
        <v>0.45477074361893455</v>
      </c>
      <c r="L27" s="40">
        <v>249.24</v>
      </c>
      <c r="M27" s="41">
        <v>54.48</v>
      </c>
      <c r="N27" s="38">
        <v>-194.76000000000002</v>
      </c>
      <c r="O27" s="37">
        <v>-0.7814155031295138</v>
      </c>
      <c r="P27" s="42">
        <v>4.431161784340882E-2</v>
      </c>
      <c r="Q27" s="35">
        <v>9.882742207000637E-3</v>
      </c>
      <c r="R27" s="40">
        <v>5375.47</v>
      </c>
      <c r="S27" s="39">
        <v>5458.16</v>
      </c>
      <c r="T27" s="38">
        <v>82.6899999999996</v>
      </c>
      <c r="U27" s="37">
        <v>1.5382840942280322E-2</v>
      </c>
      <c r="V27" s="42">
        <v>0.95568838215659124</v>
      </c>
      <c r="W27" s="35">
        <v>0.99011725779299931</v>
      </c>
      <c r="X27" s="40">
        <v>109.19</v>
      </c>
      <c r="Y27" s="41">
        <v>253.18</v>
      </c>
      <c r="Z27" s="38">
        <v>143.99</v>
      </c>
      <c r="AA27" s="37">
        <v>1.3187105046249659</v>
      </c>
      <c r="AB27" s="36">
        <v>1.9412556380684516E-2</v>
      </c>
      <c r="AC27" s="35">
        <v>4.5927178266674404E-2</v>
      </c>
      <c r="AD27" s="40">
        <v>5266.28</v>
      </c>
      <c r="AE27" s="41">
        <v>5204.97</v>
      </c>
      <c r="AF27" s="38">
        <v>-61.309999999999491</v>
      </c>
      <c r="AG27" s="37">
        <v>-1.1641993969177387E-2</v>
      </c>
      <c r="AH27" s="36">
        <v>0.93627582577590662</v>
      </c>
      <c r="AI27" s="35">
        <v>0.94418826551343815</v>
      </c>
      <c r="AJ27" s="40">
        <v>5285</v>
      </c>
      <c r="AK27" s="39">
        <v>3543.66</v>
      </c>
      <c r="AL27" s="38">
        <v>-1741.3400000000001</v>
      </c>
      <c r="AM27" s="37">
        <v>-0.32948722800378433</v>
      </c>
      <c r="AN27" s="36">
        <v>0.42981911812665552</v>
      </c>
      <c r="AO27" s="35">
        <v>0.2923377716180765</v>
      </c>
      <c r="AP27" s="40">
        <v>2607.46</v>
      </c>
      <c r="AQ27" s="41">
        <v>2852.69</v>
      </c>
      <c r="AR27" s="38">
        <v>245.23000000000002</v>
      </c>
      <c r="AS27" s="37">
        <v>9.4049381390318557E-2</v>
      </c>
      <c r="AT27" s="36">
        <v>0.46357234417418852</v>
      </c>
      <c r="AU27" s="35">
        <v>0.51748164218958614</v>
      </c>
      <c r="AV27" s="40">
        <v>2605.54</v>
      </c>
      <c r="AW27" s="39">
        <v>2224.98</v>
      </c>
      <c r="AX27" s="38">
        <v>-380.55999999999995</v>
      </c>
      <c r="AY27" s="37">
        <v>-0.14605801484529116</v>
      </c>
      <c r="AZ27" s="36">
        <v>0.99926365121612604</v>
      </c>
      <c r="BA27" s="35">
        <v>0.7799585654242136</v>
      </c>
      <c r="BB27" s="40">
        <v>5212.99</v>
      </c>
      <c r="BC27" s="41">
        <v>5077.67</v>
      </c>
      <c r="BD27" s="38">
        <v>-135.31999999999971</v>
      </c>
      <c r="BE27" s="37">
        <v>-2.59582312645909E-2</v>
      </c>
      <c r="BF27" s="36">
        <v>0.969773805825351</v>
      </c>
      <c r="BG27" s="35">
        <v>0.93028969469564837</v>
      </c>
      <c r="BH27" s="40">
        <v>4915.32</v>
      </c>
      <c r="BI27" s="41">
        <v>4539.47</v>
      </c>
      <c r="BJ27" s="38">
        <v>-375.84999999999945</v>
      </c>
      <c r="BK27" s="37">
        <v>-7.6465011433640026E-2</v>
      </c>
      <c r="BL27" s="36">
        <v>0.9333571325489719</v>
      </c>
      <c r="BM27" s="35">
        <v>0.8721414340524537</v>
      </c>
      <c r="BN27" s="40">
        <v>1664.87</v>
      </c>
      <c r="BO27" s="41">
        <v>1605.04</v>
      </c>
      <c r="BP27" s="38">
        <v>-59.829999999999927</v>
      </c>
      <c r="BQ27" s="37">
        <v>-3.59367398055103E-2</v>
      </c>
      <c r="BR27" s="36">
        <v>0.13540074838136706</v>
      </c>
      <c r="BS27" s="35">
        <v>0.13240937814515996</v>
      </c>
      <c r="BT27" s="40">
        <v>852.73</v>
      </c>
      <c r="BU27" s="39">
        <v>-7.02</v>
      </c>
      <c r="BV27" s="38">
        <v>-859.75</v>
      </c>
      <c r="BW27" s="37">
        <v>-1.0082323830520799</v>
      </c>
      <c r="BX27" s="36">
        <v>0.16192264748551161</v>
      </c>
      <c r="BY27" s="35">
        <v>-1.3487109435789254E-3</v>
      </c>
      <c r="BZ27" s="40">
        <v>0</v>
      </c>
      <c r="CA27" s="41">
        <v>0</v>
      </c>
      <c r="CB27" s="38">
        <v>0</v>
      </c>
      <c r="CC27" s="37">
        <v>0</v>
      </c>
      <c r="CD27" s="36">
        <v>0</v>
      </c>
      <c r="CE27" s="35">
        <v>0</v>
      </c>
      <c r="CF27" s="40">
        <v>704.46</v>
      </c>
      <c r="CG27" s="39">
        <v>550.98</v>
      </c>
      <c r="CH27" s="38">
        <v>-153.48000000000002</v>
      </c>
      <c r="CI27" s="37">
        <v>-0.21786900604718509</v>
      </c>
      <c r="CJ27" s="36">
        <v>0.13376804879345575</v>
      </c>
      <c r="CK27" s="35">
        <v>0.10585651790500233</v>
      </c>
      <c r="CL27" s="40">
        <v>1199.98</v>
      </c>
      <c r="CM27" s="41">
        <v>1031.6199999999999</v>
      </c>
      <c r="CN27" s="38">
        <v>-168.36000000000013</v>
      </c>
      <c r="CO27" s="37">
        <v>-0.1403023383723063</v>
      </c>
      <c r="CP27" s="36">
        <v>0.22786103283532211</v>
      </c>
      <c r="CQ27" s="35">
        <v>0.19819902900497022</v>
      </c>
      <c r="CR27" s="40">
        <v>7.93</v>
      </c>
      <c r="CS27" s="39">
        <v>-7.86</v>
      </c>
      <c r="CT27" s="38">
        <v>-15.79</v>
      </c>
      <c r="CU27" s="37">
        <v>-1.9911727616645649</v>
      </c>
      <c r="CV27" s="36">
        <v>1.5058067554326773E-3</v>
      </c>
      <c r="CW27" s="35">
        <v>-1.5100951590499082E-3</v>
      </c>
      <c r="CX27" s="40">
        <v>-2414.14</v>
      </c>
      <c r="CY27" s="39">
        <v>-902.23</v>
      </c>
      <c r="CZ27" s="38">
        <v>1511.9099999999999</v>
      </c>
      <c r="DA27" s="37">
        <v>0.62627270995054141</v>
      </c>
      <c r="DB27" s="36">
        <v>-0.19633746941046057</v>
      </c>
      <c r="DC27" s="35">
        <v>-7.4430365127291329E-2</v>
      </c>
      <c r="DD27" s="34">
        <v>1.458414668418694</v>
      </c>
      <c r="DE27" s="33">
        <v>1.1733400961004576</v>
      </c>
      <c r="DF27" s="32"/>
      <c r="DG27" s="31"/>
    </row>
    <row r="28" spans="1:111" s="30" customFormat="1" ht="19.5" customHeight="1">
      <c r="A28" s="44" t="s">
        <v>22</v>
      </c>
      <c r="B28" s="40">
        <v>9860.61</v>
      </c>
      <c r="C28" s="41">
        <v>10280.44</v>
      </c>
      <c r="D28" s="38">
        <v>419.82999999999993</v>
      </c>
      <c r="E28" s="43">
        <v>4.2576473463609238E-2</v>
      </c>
      <c r="F28" s="40">
        <v>4003.45</v>
      </c>
      <c r="G28" s="39">
        <v>4078.72</v>
      </c>
      <c r="H28" s="38">
        <v>75.269999999999982</v>
      </c>
      <c r="I28" s="37">
        <v>1.8801283892642594E-2</v>
      </c>
      <c r="J28" s="42">
        <v>0.40600429385200304</v>
      </c>
      <c r="K28" s="35">
        <v>0.39674566458244975</v>
      </c>
      <c r="L28" s="40">
        <v>933.01</v>
      </c>
      <c r="M28" s="41">
        <v>-32.74</v>
      </c>
      <c r="N28" s="38">
        <v>-965.75</v>
      </c>
      <c r="O28" s="37">
        <v>-1.035090727859294</v>
      </c>
      <c r="P28" s="42">
        <v>0.23305149308721229</v>
      </c>
      <c r="Q28" s="35">
        <v>-8.0270280872430568E-3</v>
      </c>
      <c r="R28" s="40">
        <v>3070.44</v>
      </c>
      <c r="S28" s="39">
        <v>4111.46</v>
      </c>
      <c r="T28" s="38">
        <v>1041.02</v>
      </c>
      <c r="U28" s="37">
        <v>0.33904586964734695</v>
      </c>
      <c r="V28" s="42">
        <v>0.76694850691278782</v>
      </c>
      <c r="W28" s="35">
        <v>1.0080270280872432</v>
      </c>
      <c r="X28" s="40">
        <v>0</v>
      </c>
      <c r="Y28" s="41">
        <v>0</v>
      </c>
      <c r="Z28" s="38">
        <v>0</v>
      </c>
      <c r="AA28" s="37">
        <v>0</v>
      </c>
      <c r="AB28" s="36">
        <v>0</v>
      </c>
      <c r="AC28" s="35">
        <v>0</v>
      </c>
      <c r="AD28" s="40">
        <v>3070.44</v>
      </c>
      <c r="AE28" s="41">
        <v>4111.46</v>
      </c>
      <c r="AF28" s="38">
        <v>1041.02</v>
      </c>
      <c r="AG28" s="37">
        <v>0.33904586964734695</v>
      </c>
      <c r="AH28" s="36">
        <v>0.76694850691278782</v>
      </c>
      <c r="AI28" s="35">
        <v>1.0080270280872432</v>
      </c>
      <c r="AJ28" s="40">
        <v>1589.81</v>
      </c>
      <c r="AK28" s="39">
        <v>2004.14</v>
      </c>
      <c r="AL28" s="38">
        <v>414.33000000000015</v>
      </c>
      <c r="AM28" s="37">
        <v>0.26061604845862096</v>
      </c>
      <c r="AN28" s="36">
        <v>0.1612283621398676</v>
      </c>
      <c r="AO28" s="35">
        <v>0.19494690888716826</v>
      </c>
      <c r="AP28" s="40">
        <v>453.71</v>
      </c>
      <c r="AQ28" s="41">
        <v>675.08</v>
      </c>
      <c r="AR28" s="38">
        <v>221.37000000000006</v>
      </c>
      <c r="AS28" s="37">
        <v>0.48791078001366528</v>
      </c>
      <c r="AT28" s="36">
        <v>0.11332975308796163</v>
      </c>
      <c r="AU28" s="35">
        <v>0.16551270986976307</v>
      </c>
      <c r="AV28" s="40">
        <v>1996.07</v>
      </c>
      <c r="AW28" s="39">
        <v>1241.78</v>
      </c>
      <c r="AX28" s="38">
        <v>-754.29</v>
      </c>
      <c r="AY28" s="37">
        <v>-0.37788754903385152</v>
      </c>
      <c r="AZ28" s="36">
        <v>4.3994401710343611</v>
      </c>
      <c r="BA28" s="35">
        <v>1.8394560644664335</v>
      </c>
      <c r="BB28" s="40">
        <v>2449.7800000000002</v>
      </c>
      <c r="BC28" s="41">
        <v>1916.87</v>
      </c>
      <c r="BD28" s="38">
        <v>-532.91000000000031</v>
      </c>
      <c r="BE28" s="37">
        <v>-0.21753381936337152</v>
      </c>
      <c r="BF28" s="36">
        <v>0.79785959015645969</v>
      </c>
      <c r="BG28" s="35">
        <v>0.46622610945989984</v>
      </c>
      <c r="BH28" s="40">
        <v>2449.7800000000002</v>
      </c>
      <c r="BI28" s="41">
        <v>1916.87</v>
      </c>
      <c r="BJ28" s="38">
        <v>-532.91000000000031</v>
      </c>
      <c r="BK28" s="37">
        <v>-0.21753381936337152</v>
      </c>
      <c r="BL28" s="36">
        <v>0.79785959015645969</v>
      </c>
      <c r="BM28" s="35">
        <v>0.46622610945989984</v>
      </c>
      <c r="BN28" s="40">
        <v>1219.21</v>
      </c>
      <c r="BO28" s="41">
        <v>1228.5</v>
      </c>
      <c r="BP28" s="38">
        <v>9.2899999999999636</v>
      </c>
      <c r="BQ28" s="37">
        <v>7.6196881587257022E-3</v>
      </c>
      <c r="BR28" s="36">
        <v>0.12364448041246941</v>
      </c>
      <c r="BS28" s="35">
        <v>0.11949877631696697</v>
      </c>
      <c r="BT28" s="40">
        <v>-432.94</v>
      </c>
      <c r="BU28" s="39">
        <v>-684.79</v>
      </c>
      <c r="BV28" s="38">
        <v>-251.84999999999997</v>
      </c>
      <c r="BW28" s="37">
        <v>-0.58172033076176832</v>
      </c>
      <c r="BX28" s="36">
        <v>-0.14100259246231811</v>
      </c>
      <c r="BY28" s="35">
        <v>-0.16655640575367386</v>
      </c>
      <c r="BZ28" s="40">
        <v>0</v>
      </c>
      <c r="CA28" s="41">
        <v>0</v>
      </c>
      <c r="CB28" s="38">
        <v>0</v>
      </c>
      <c r="CC28" s="37">
        <v>0</v>
      </c>
      <c r="CD28" s="36">
        <v>0</v>
      </c>
      <c r="CE28" s="35">
        <v>0</v>
      </c>
      <c r="CF28" s="40">
        <v>106.9</v>
      </c>
      <c r="CG28" s="39">
        <v>137.29</v>
      </c>
      <c r="CH28" s="38">
        <v>30.389999999999986</v>
      </c>
      <c r="CI28" s="37">
        <v>0.28428437792329264</v>
      </c>
      <c r="CJ28" s="36">
        <v>3.4815857010721589E-2</v>
      </c>
      <c r="CK28" s="35">
        <v>3.3392031054661847E-2</v>
      </c>
      <c r="CL28" s="40">
        <v>280.13</v>
      </c>
      <c r="CM28" s="41">
        <v>294.57</v>
      </c>
      <c r="CN28" s="38">
        <v>14.439999999999998</v>
      </c>
      <c r="CO28" s="37">
        <v>5.1547495805518859E-2</v>
      </c>
      <c r="CP28" s="36">
        <v>9.1234481051575667E-2</v>
      </c>
      <c r="CQ28" s="35">
        <v>7.1646081927101313E-2</v>
      </c>
      <c r="CR28" s="40">
        <v>98.92</v>
      </c>
      <c r="CS28" s="39">
        <v>384.19</v>
      </c>
      <c r="CT28" s="38">
        <v>285.27</v>
      </c>
      <c r="CU28" s="37">
        <v>2.8838455317428222</v>
      </c>
      <c r="CV28" s="36">
        <v>3.2216880968199996E-2</v>
      </c>
      <c r="CW28" s="35">
        <v>9.3443691535366996E-2</v>
      </c>
      <c r="CX28" s="40">
        <v>567.66</v>
      </c>
      <c r="CY28" s="39">
        <v>2063.33</v>
      </c>
      <c r="CZ28" s="38">
        <v>1495.67</v>
      </c>
      <c r="DA28" s="37">
        <v>2.6347989994010503</v>
      </c>
      <c r="DB28" s="36">
        <v>5.7568446576834492E-2</v>
      </c>
      <c r="DC28" s="35">
        <v>0.20070444455684774</v>
      </c>
      <c r="DD28" s="34">
        <v>0.81512421672463875</v>
      </c>
      <c r="DE28" s="33">
        <v>0.49815150822335619</v>
      </c>
      <c r="DF28" s="32"/>
      <c r="DG28" s="31"/>
    </row>
    <row r="29" spans="1:111" s="30" customFormat="1" ht="19.5" customHeight="1">
      <c r="A29" s="46" t="s">
        <v>21</v>
      </c>
      <c r="B29" s="40">
        <v>7340.34</v>
      </c>
      <c r="C29" s="41">
        <v>9821.2900000000009</v>
      </c>
      <c r="D29" s="38">
        <v>2480.9500000000007</v>
      </c>
      <c r="E29" s="43">
        <v>0.33798843105360249</v>
      </c>
      <c r="F29" s="40">
        <v>28.74</v>
      </c>
      <c r="G29" s="39">
        <v>44.83</v>
      </c>
      <c r="H29" s="38">
        <v>16.09</v>
      </c>
      <c r="I29" s="37">
        <v>0.55984690327070286</v>
      </c>
      <c r="J29" s="42">
        <v>3.9153499701648697E-3</v>
      </c>
      <c r="K29" s="35">
        <v>4.5645734928914626E-3</v>
      </c>
      <c r="L29" s="40">
        <v>35.94</v>
      </c>
      <c r="M29" s="41">
        <v>170.31</v>
      </c>
      <c r="N29" s="38">
        <v>134.37</v>
      </c>
      <c r="O29" s="37">
        <v>3.7387312186978301</v>
      </c>
      <c r="P29" s="42">
        <v>1.2505219206680585</v>
      </c>
      <c r="Q29" s="35">
        <v>3.7990185143876869</v>
      </c>
      <c r="R29" s="40">
        <v>-7.2</v>
      </c>
      <c r="S29" s="39">
        <v>-125.48</v>
      </c>
      <c r="T29" s="38">
        <v>-118.28</v>
      </c>
      <c r="U29" s="37">
        <v>-16.427777777777777</v>
      </c>
      <c r="V29" s="42">
        <v>-0.25052192066805845</v>
      </c>
      <c r="W29" s="35">
        <v>-2.7990185143876869</v>
      </c>
      <c r="X29" s="40">
        <v>0</v>
      </c>
      <c r="Y29" s="41">
        <v>0</v>
      </c>
      <c r="Z29" s="38">
        <v>0</v>
      </c>
      <c r="AA29" s="37">
        <v>0</v>
      </c>
      <c r="AB29" s="36">
        <v>0</v>
      </c>
      <c r="AC29" s="35">
        <v>0</v>
      </c>
      <c r="AD29" s="40">
        <v>-7.2</v>
      </c>
      <c r="AE29" s="41">
        <v>-125.48</v>
      </c>
      <c r="AF29" s="38">
        <v>-118.28</v>
      </c>
      <c r="AG29" s="37">
        <v>-16.427777777777777</v>
      </c>
      <c r="AH29" s="36">
        <v>-0.25052192066805845</v>
      </c>
      <c r="AI29" s="35">
        <v>-2.7990185143876869</v>
      </c>
      <c r="AJ29" s="40">
        <v>953.71</v>
      </c>
      <c r="AK29" s="39">
        <v>830.01</v>
      </c>
      <c r="AL29" s="38">
        <v>-123.70000000000005</v>
      </c>
      <c r="AM29" s="37">
        <v>-0.12970399807069238</v>
      </c>
      <c r="AN29" s="36">
        <v>0.12992722407953855</v>
      </c>
      <c r="AO29" s="35">
        <v>8.4511301468544353E-2</v>
      </c>
      <c r="AP29" s="40">
        <v>1.85</v>
      </c>
      <c r="AQ29" s="41">
        <v>4.8099999999999996</v>
      </c>
      <c r="AR29" s="38">
        <v>2.9599999999999995</v>
      </c>
      <c r="AS29" s="37">
        <v>1.5999999999999996</v>
      </c>
      <c r="AT29" s="36">
        <v>6.4370215727209468E-2</v>
      </c>
      <c r="AU29" s="35">
        <v>0.10729422261878206</v>
      </c>
      <c r="AV29" s="40">
        <v>-8.52</v>
      </c>
      <c r="AW29" s="39">
        <v>-4.97</v>
      </c>
      <c r="AX29" s="38">
        <v>3.55</v>
      </c>
      <c r="AY29" s="37">
        <v>0.41666666666666669</v>
      </c>
      <c r="AZ29" s="36">
        <v>-4.6054054054054046</v>
      </c>
      <c r="BA29" s="35">
        <v>-1.0332640332640333</v>
      </c>
      <c r="BB29" s="40">
        <v>-6.68</v>
      </c>
      <c r="BC29" s="41">
        <v>-0.16</v>
      </c>
      <c r="BD29" s="38">
        <v>6.52</v>
      </c>
      <c r="BE29" s="37">
        <v>0.9760479041916168</v>
      </c>
      <c r="BF29" s="36" t="s">
        <v>15</v>
      </c>
      <c r="BG29" s="35" t="s">
        <v>15</v>
      </c>
      <c r="BH29" s="40">
        <v>-6.68</v>
      </c>
      <c r="BI29" s="41">
        <v>-0.16</v>
      </c>
      <c r="BJ29" s="38">
        <v>6.52</v>
      </c>
      <c r="BK29" s="37">
        <v>0.9760479041916168</v>
      </c>
      <c r="BL29" s="36" t="s">
        <v>15</v>
      </c>
      <c r="BM29" s="35" t="s">
        <v>15</v>
      </c>
      <c r="BN29" s="40">
        <v>173.69</v>
      </c>
      <c r="BO29" s="41">
        <v>237.5</v>
      </c>
      <c r="BP29" s="38">
        <v>63.81</v>
      </c>
      <c r="BQ29" s="37">
        <v>0.36737866313547124</v>
      </c>
      <c r="BR29" s="36">
        <v>2.3662391660331808E-2</v>
      </c>
      <c r="BS29" s="35">
        <v>2.418215937010311E-2</v>
      </c>
      <c r="BT29" s="40">
        <v>-965.5</v>
      </c>
      <c r="BU29" s="39">
        <v>-1190.1400000000001</v>
      </c>
      <c r="BV29" s="38">
        <v>-224.6400000000001</v>
      </c>
      <c r="BW29" s="37">
        <v>-0.23266701191092709</v>
      </c>
      <c r="BX29" s="36" t="s">
        <v>15</v>
      </c>
      <c r="BY29" s="35" t="s">
        <v>15</v>
      </c>
      <c r="BZ29" s="40">
        <v>-0.92</v>
      </c>
      <c r="CA29" s="41">
        <v>0</v>
      </c>
      <c r="CB29" s="38">
        <v>0.92</v>
      </c>
      <c r="CC29" s="37">
        <v>1</v>
      </c>
      <c r="CD29" s="36" t="s">
        <v>15</v>
      </c>
      <c r="CE29" s="35" t="s">
        <v>15</v>
      </c>
      <c r="CF29" s="40">
        <v>84.15</v>
      </c>
      <c r="CG29" s="39">
        <v>98.7</v>
      </c>
      <c r="CH29" s="38">
        <v>14.549999999999997</v>
      </c>
      <c r="CI29" s="37">
        <v>0.17290552584670227</v>
      </c>
      <c r="CJ29" s="36" t="s">
        <v>15</v>
      </c>
      <c r="CK29" s="35" t="s">
        <v>15</v>
      </c>
      <c r="CL29" s="40">
        <v>315.49</v>
      </c>
      <c r="CM29" s="41">
        <v>394.56</v>
      </c>
      <c r="CN29" s="38">
        <v>79.069999999999993</v>
      </c>
      <c r="CO29" s="37">
        <v>0.25062601033313253</v>
      </c>
      <c r="CP29" s="36" t="s">
        <v>15</v>
      </c>
      <c r="CQ29" s="35" t="s">
        <v>15</v>
      </c>
      <c r="CR29" s="40">
        <v>-10.56</v>
      </c>
      <c r="CS29" s="39">
        <v>-14</v>
      </c>
      <c r="CT29" s="38">
        <v>-3.4399999999999995</v>
      </c>
      <c r="CU29" s="37">
        <v>-0.32575757575757569</v>
      </c>
      <c r="CV29" s="36" t="s">
        <v>15</v>
      </c>
      <c r="CW29" s="35" t="s">
        <v>15</v>
      </c>
      <c r="CX29" s="40">
        <v>576.82000000000005</v>
      </c>
      <c r="CY29" s="39">
        <v>585.55999999999995</v>
      </c>
      <c r="CZ29" s="38">
        <v>8.7399999999998954</v>
      </c>
      <c r="DA29" s="37">
        <v>1.5152040497902109E-2</v>
      </c>
      <c r="DB29" s="36">
        <v>7.8582191015675026E-2</v>
      </c>
      <c r="DC29" s="35">
        <v>5.9621495750558216E-2</v>
      </c>
      <c r="DD29" s="34">
        <v>81.112499999999997</v>
      </c>
      <c r="DE29" s="33">
        <v>5.6665604080331526</v>
      </c>
      <c r="DF29" s="32"/>
      <c r="DG29" s="31"/>
    </row>
    <row r="30" spans="1:111" s="30" customFormat="1" ht="19.5" customHeight="1">
      <c r="A30" s="44" t="s">
        <v>20</v>
      </c>
      <c r="B30" s="40">
        <v>4004.64</v>
      </c>
      <c r="C30" s="41">
        <v>4241.53</v>
      </c>
      <c r="D30" s="38">
        <v>236.88999999999987</v>
      </c>
      <c r="E30" s="43">
        <v>5.9153881497462917E-2</v>
      </c>
      <c r="F30" s="40">
        <v>799.81</v>
      </c>
      <c r="G30" s="39">
        <v>759.07</v>
      </c>
      <c r="H30" s="38">
        <v>-40.739999999999895</v>
      </c>
      <c r="I30" s="37">
        <v>-5.0937097560670531E-2</v>
      </c>
      <c r="J30" s="42">
        <v>0.19972082384434056</v>
      </c>
      <c r="K30" s="35">
        <v>0.17896136535636906</v>
      </c>
      <c r="L30" s="40">
        <v>46.19</v>
      </c>
      <c r="M30" s="41">
        <v>-299.52</v>
      </c>
      <c r="N30" s="38">
        <v>-345.71</v>
      </c>
      <c r="O30" s="37">
        <v>-7.4845204589738037</v>
      </c>
      <c r="P30" s="42">
        <v>5.7751215913779526E-2</v>
      </c>
      <c r="Q30" s="35">
        <v>-0.39458811440315117</v>
      </c>
      <c r="R30" s="40">
        <v>753.62</v>
      </c>
      <c r="S30" s="39">
        <v>1058.5899999999999</v>
      </c>
      <c r="T30" s="38">
        <v>304.96999999999991</v>
      </c>
      <c r="U30" s="37">
        <v>0.40467344284918116</v>
      </c>
      <c r="V30" s="42">
        <v>0.94224878408622059</v>
      </c>
      <c r="W30" s="35">
        <v>1.3945881144031511</v>
      </c>
      <c r="X30" s="40">
        <v>293.02999999999997</v>
      </c>
      <c r="Y30" s="41">
        <v>254</v>
      </c>
      <c r="Z30" s="38">
        <v>-39.029999999999973</v>
      </c>
      <c r="AA30" s="37">
        <v>-0.13319455345869016</v>
      </c>
      <c r="AB30" s="36">
        <v>0.36637451394706244</v>
      </c>
      <c r="AC30" s="35">
        <v>0.33461999552083466</v>
      </c>
      <c r="AD30" s="40">
        <v>460.6</v>
      </c>
      <c r="AE30" s="41">
        <v>804.59</v>
      </c>
      <c r="AF30" s="38">
        <v>343.99</v>
      </c>
      <c r="AG30" s="37">
        <v>0.74683022145028222</v>
      </c>
      <c r="AH30" s="36">
        <v>0.57588677310861336</v>
      </c>
      <c r="AI30" s="35">
        <v>1.0599681188823165</v>
      </c>
      <c r="AJ30" s="40">
        <v>121.01</v>
      </c>
      <c r="AK30" s="39">
        <v>307.17</v>
      </c>
      <c r="AL30" s="38">
        <v>186.16000000000003</v>
      </c>
      <c r="AM30" s="37">
        <v>1.5383852574167425</v>
      </c>
      <c r="AN30" s="36">
        <v>3.0217447760597708E-2</v>
      </c>
      <c r="AO30" s="35">
        <v>7.2419622164643427E-2</v>
      </c>
      <c r="AP30" s="40">
        <v>6.83</v>
      </c>
      <c r="AQ30" s="41">
        <v>18.489999999999998</v>
      </c>
      <c r="AR30" s="38">
        <v>11.659999999999998</v>
      </c>
      <c r="AS30" s="37">
        <v>1.707174231332357</v>
      </c>
      <c r="AT30" s="36">
        <v>8.5395281379327601E-3</v>
      </c>
      <c r="AU30" s="35">
        <v>2.435875479204816E-2</v>
      </c>
      <c r="AV30" s="40">
        <v>141.86000000000001</v>
      </c>
      <c r="AW30" s="39">
        <v>-38.85</v>
      </c>
      <c r="AX30" s="38">
        <v>-180.71</v>
      </c>
      <c r="AY30" s="37">
        <v>-1.2738615536444382</v>
      </c>
      <c r="AZ30" s="36">
        <v>20.770131771595903</v>
      </c>
      <c r="BA30" s="35">
        <v>-2.1011357490535425</v>
      </c>
      <c r="BB30" s="40">
        <v>148.68</v>
      </c>
      <c r="BC30" s="41">
        <v>-20.36</v>
      </c>
      <c r="BD30" s="38">
        <v>-169.04000000000002</v>
      </c>
      <c r="BE30" s="37">
        <v>-1.1369383911756794</v>
      </c>
      <c r="BF30" s="36">
        <v>0.19728775775589821</v>
      </c>
      <c r="BG30" s="35">
        <v>-1.9233130862751396E-2</v>
      </c>
      <c r="BH30" s="40">
        <v>148.68</v>
      </c>
      <c r="BI30" s="41">
        <v>-20.36</v>
      </c>
      <c r="BJ30" s="38">
        <v>-169.04000000000002</v>
      </c>
      <c r="BK30" s="37">
        <v>-1.1369383911756794</v>
      </c>
      <c r="BL30" s="36">
        <v>0.32279635258358663</v>
      </c>
      <c r="BM30" s="35">
        <v>-2.5304813631787618E-2</v>
      </c>
      <c r="BN30" s="40">
        <v>742.28</v>
      </c>
      <c r="BO30" s="41">
        <v>800.47</v>
      </c>
      <c r="BP30" s="38">
        <v>58.190000000000055</v>
      </c>
      <c r="BQ30" s="37">
        <v>7.8393598103141754E-2</v>
      </c>
      <c r="BR30" s="36">
        <v>0.18535498821367213</v>
      </c>
      <c r="BS30" s="35">
        <v>0.18872199418606023</v>
      </c>
      <c r="BT30" s="40">
        <v>-579.80999999999995</v>
      </c>
      <c r="BU30" s="39">
        <v>-760.13</v>
      </c>
      <c r="BV30" s="38">
        <v>-180.32000000000005</v>
      </c>
      <c r="BW30" s="37">
        <v>-0.31099843052034298</v>
      </c>
      <c r="BX30" s="36">
        <v>-1.2588145896656533</v>
      </c>
      <c r="BY30" s="35">
        <v>-0.94474204253097849</v>
      </c>
      <c r="BZ30" s="40">
        <v>0</v>
      </c>
      <c r="CA30" s="41">
        <v>0</v>
      </c>
      <c r="CB30" s="38">
        <v>0</v>
      </c>
      <c r="CC30" s="37">
        <v>0</v>
      </c>
      <c r="CD30" s="36">
        <v>0</v>
      </c>
      <c r="CE30" s="35">
        <v>0</v>
      </c>
      <c r="CF30" s="40">
        <v>679.4</v>
      </c>
      <c r="CG30" s="39">
        <v>808.21</v>
      </c>
      <c r="CH30" s="38">
        <v>128.81000000000006</v>
      </c>
      <c r="CI30" s="37">
        <v>0.18959375919929358</v>
      </c>
      <c r="CJ30" s="36">
        <v>1.4750325662179764</v>
      </c>
      <c r="CK30" s="35">
        <v>1.0044991859207795</v>
      </c>
      <c r="CL30" s="40">
        <v>828.8</v>
      </c>
      <c r="CM30" s="41">
        <v>1075.06</v>
      </c>
      <c r="CN30" s="38">
        <v>246.26</v>
      </c>
      <c r="CO30" s="37">
        <v>0.29712837837837841</v>
      </c>
      <c r="CP30" s="36">
        <v>1.7993920972644375</v>
      </c>
      <c r="CQ30" s="35">
        <v>1.3361587889484083</v>
      </c>
      <c r="CR30" s="40">
        <v>0.27</v>
      </c>
      <c r="CS30" s="39">
        <v>1.46</v>
      </c>
      <c r="CT30" s="38">
        <v>1.19</v>
      </c>
      <c r="CU30" s="37">
        <v>4.4074074074074066</v>
      </c>
      <c r="CV30" s="36">
        <v>5.8619192357794178E-4</v>
      </c>
      <c r="CW30" s="35">
        <v>1.8145887967784833E-3</v>
      </c>
      <c r="CX30" s="40">
        <v>-616.75</v>
      </c>
      <c r="CY30" s="39">
        <v>-299.64999999999998</v>
      </c>
      <c r="CZ30" s="38">
        <v>317.10000000000002</v>
      </c>
      <c r="DA30" s="37">
        <v>0.51414673692744228</v>
      </c>
      <c r="DB30" s="36">
        <v>-0.1540088497343082</v>
      </c>
      <c r="DC30" s="35">
        <v>-7.0646677024564244E-2</v>
      </c>
      <c r="DD30" s="34">
        <v>2.3390143291359093</v>
      </c>
      <c r="DE30" s="33">
        <v>1.3724257075032003</v>
      </c>
      <c r="DF30" s="32"/>
      <c r="DG30" s="31"/>
    </row>
    <row r="31" spans="1:111" s="30" customFormat="1" ht="19.5" customHeight="1">
      <c r="A31" s="44" t="s">
        <v>19</v>
      </c>
      <c r="B31" s="40">
        <v>1383.72</v>
      </c>
      <c r="C31" s="41">
        <v>3818.75</v>
      </c>
      <c r="D31" s="38">
        <v>2435.0299999999997</v>
      </c>
      <c r="E31" s="43">
        <v>1.7597707628711008</v>
      </c>
      <c r="F31" s="40">
        <v>603.83000000000004</v>
      </c>
      <c r="G31" s="39">
        <v>263.38</v>
      </c>
      <c r="H31" s="38">
        <v>-340.45000000000005</v>
      </c>
      <c r="I31" s="37">
        <v>-0.56381763079012304</v>
      </c>
      <c r="J31" s="42">
        <v>0.43638163790362217</v>
      </c>
      <c r="K31" s="35">
        <v>6.8970212765957439E-2</v>
      </c>
      <c r="L31" s="40">
        <v>189.51</v>
      </c>
      <c r="M31" s="41">
        <v>-153.44</v>
      </c>
      <c r="N31" s="38">
        <v>-342.95</v>
      </c>
      <c r="O31" s="37">
        <v>-1.8096670360403144</v>
      </c>
      <c r="P31" s="42">
        <v>0.31384661245714851</v>
      </c>
      <c r="Q31" s="35">
        <v>-0.58258030222492219</v>
      </c>
      <c r="R31" s="40">
        <v>414.32</v>
      </c>
      <c r="S31" s="39">
        <v>416.82</v>
      </c>
      <c r="T31" s="38">
        <v>2.5</v>
      </c>
      <c r="U31" s="37">
        <v>6.0339833944776985E-3</v>
      </c>
      <c r="V31" s="42">
        <v>0.68615338754285138</v>
      </c>
      <c r="W31" s="35">
        <v>1.5825803022249221</v>
      </c>
      <c r="X31" s="40">
        <v>38.65</v>
      </c>
      <c r="Y31" s="41">
        <v>0</v>
      </c>
      <c r="Z31" s="38">
        <v>-38.65</v>
      </c>
      <c r="AA31" s="37">
        <v>-1</v>
      </c>
      <c r="AB31" s="36">
        <v>6.4008081744861958E-2</v>
      </c>
      <c r="AC31" s="35">
        <v>0</v>
      </c>
      <c r="AD31" s="40">
        <v>375.66</v>
      </c>
      <c r="AE31" s="41">
        <v>416.82</v>
      </c>
      <c r="AF31" s="38">
        <v>41.159999999999968</v>
      </c>
      <c r="AG31" s="37">
        <v>0.10956716179524029</v>
      </c>
      <c r="AH31" s="36">
        <v>0.62212874484540348</v>
      </c>
      <c r="AI31" s="35">
        <v>1.5825803022249221</v>
      </c>
      <c r="AJ31" s="40">
        <v>2.09</v>
      </c>
      <c r="AK31" s="39">
        <v>717.53</v>
      </c>
      <c r="AL31" s="38">
        <v>715.43999999999994</v>
      </c>
      <c r="AM31" s="37">
        <v>342.31578947368422</v>
      </c>
      <c r="AN31" s="36">
        <v>1.5104211834764257E-3</v>
      </c>
      <c r="AO31" s="35">
        <v>0.18789656301145663</v>
      </c>
      <c r="AP31" s="40">
        <v>0.93</v>
      </c>
      <c r="AQ31" s="41">
        <v>172.99</v>
      </c>
      <c r="AR31" s="38">
        <v>172.06</v>
      </c>
      <c r="AS31" s="37">
        <v>185.01075268817203</v>
      </c>
      <c r="AT31" s="36">
        <v>1.5401685904973255E-3</v>
      </c>
      <c r="AU31" s="35">
        <v>0.65680765433973731</v>
      </c>
      <c r="AV31" s="40">
        <v>184.31</v>
      </c>
      <c r="AW31" s="39">
        <v>113.17</v>
      </c>
      <c r="AX31" s="38">
        <v>-71.14</v>
      </c>
      <c r="AY31" s="37">
        <v>-0.38598014215180942</v>
      </c>
      <c r="AZ31" s="36">
        <v>198.18279569892474</v>
      </c>
      <c r="BA31" s="35">
        <v>0.65419966472050406</v>
      </c>
      <c r="BB31" s="40">
        <v>185.24</v>
      </c>
      <c r="BC31" s="41">
        <v>286.14999999999998</v>
      </c>
      <c r="BD31" s="38">
        <v>100.90999999999997</v>
      </c>
      <c r="BE31" s="37">
        <v>0.544752753185057</v>
      </c>
      <c r="BF31" s="36">
        <v>0.44709403359721955</v>
      </c>
      <c r="BG31" s="35">
        <v>0.68650736528957335</v>
      </c>
      <c r="BH31" s="40">
        <v>185.24</v>
      </c>
      <c r="BI31" s="41">
        <v>286.14999999999998</v>
      </c>
      <c r="BJ31" s="38">
        <v>100.90999999999997</v>
      </c>
      <c r="BK31" s="37">
        <v>0.544752753185057</v>
      </c>
      <c r="BL31" s="36">
        <v>0.49310546771016345</v>
      </c>
      <c r="BM31" s="35">
        <v>0.68650736528957335</v>
      </c>
      <c r="BN31" s="40">
        <v>201.84</v>
      </c>
      <c r="BO31" s="41">
        <v>413.24</v>
      </c>
      <c r="BP31" s="38">
        <v>211.4</v>
      </c>
      <c r="BQ31" s="37">
        <v>1.0473642489100277</v>
      </c>
      <c r="BR31" s="36">
        <v>0.14586766108750326</v>
      </c>
      <c r="BS31" s="35">
        <v>0.10821342062193126</v>
      </c>
      <c r="BT31" s="40">
        <v>-42.48</v>
      </c>
      <c r="BU31" s="39">
        <v>-811.16</v>
      </c>
      <c r="BV31" s="38">
        <v>-768.68</v>
      </c>
      <c r="BW31" s="37">
        <v>-18.095103578154426</v>
      </c>
      <c r="BX31" s="36">
        <v>-0.11308097747963583</v>
      </c>
      <c r="BY31" s="35">
        <v>-1.9460678470322921</v>
      </c>
      <c r="BZ31" s="40">
        <v>0</v>
      </c>
      <c r="CA31" s="41">
        <v>0</v>
      </c>
      <c r="CB31" s="38">
        <v>0</v>
      </c>
      <c r="CC31" s="37">
        <v>0</v>
      </c>
      <c r="CD31" s="36">
        <v>0</v>
      </c>
      <c r="CE31" s="35">
        <v>0</v>
      </c>
      <c r="CF31" s="40">
        <v>52.7</v>
      </c>
      <c r="CG31" s="39">
        <v>303.2</v>
      </c>
      <c r="CH31" s="38">
        <v>250.5</v>
      </c>
      <c r="CI31" s="37">
        <v>4.7533206831119541</v>
      </c>
      <c r="CJ31" s="36">
        <v>0.14028642921790982</v>
      </c>
      <c r="CK31" s="35">
        <v>0.72741231226908498</v>
      </c>
      <c r="CL31" s="40">
        <v>133.62</v>
      </c>
      <c r="CM31" s="41">
        <v>1136.95</v>
      </c>
      <c r="CN31" s="38">
        <v>1003.33</v>
      </c>
      <c r="CO31" s="37">
        <v>7.5088310133213589</v>
      </c>
      <c r="CP31" s="36">
        <v>0.3556939785976681</v>
      </c>
      <c r="CQ31" s="35">
        <v>2.7276762151528238</v>
      </c>
      <c r="CR31" s="40">
        <v>4.17</v>
      </c>
      <c r="CS31" s="39">
        <v>29.61</v>
      </c>
      <c r="CT31" s="38">
        <v>25.439999999999998</v>
      </c>
      <c r="CU31" s="37">
        <v>6.100719424460431</v>
      </c>
      <c r="CV31" s="36">
        <v>1.1100463184794761E-2</v>
      </c>
      <c r="CW31" s="35">
        <v>7.1037858068230889E-2</v>
      </c>
      <c r="CX31" s="40">
        <v>42.42</v>
      </c>
      <c r="CY31" s="39">
        <v>-527.92999999999995</v>
      </c>
      <c r="CZ31" s="38">
        <v>-570.34999999999991</v>
      </c>
      <c r="DA31" s="37">
        <v>-13.445308816595942</v>
      </c>
      <c r="DB31" s="36">
        <v>3.0656491197641141E-2</v>
      </c>
      <c r="DC31" s="35">
        <v>-0.13824680851063828</v>
      </c>
      <c r="DD31" s="34">
        <v>0.88707874141510934</v>
      </c>
      <c r="DE31" s="33">
        <v>2.2665659037474208</v>
      </c>
      <c r="DF31" s="32"/>
      <c r="DG31" s="31"/>
    </row>
    <row r="32" spans="1:111" s="30" customFormat="1" ht="19.5" customHeight="1">
      <c r="A32" s="45" t="s">
        <v>18</v>
      </c>
      <c r="B32" s="40">
        <v>1789.95</v>
      </c>
      <c r="C32" s="41">
        <v>1289.82</v>
      </c>
      <c r="D32" s="38">
        <v>-500.13000000000011</v>
      </c>
      <c r="E32" s="43">
        <v>-0.2794100393865751</v>
      </c>
      <c r="F32" s="40">
        <v>437.17</v>
      </c>
      <c r="G32" s="39">
        <v>322.66000000000003</v>
      </c>
      <c r="H32" s="38">
        <v>-114.50999999999999</v>
      </c>
      <c r="I32" s="37">
        <v>-0.26193471647185301</v>
      </c>
      <c r="J32" s="42">
        <v>0.24423587251040532</v>
      </c>
      <c r="K32" s="35">
        <v>0.25015893690592489</v>
      </c>
      <c r="L32" s="40">
        <v>37.51</v>
      </c>
      <c r="M32" s="41">
        <v>-30.89</v>
      </c>
      <c r="N32" s="38">
        <v>-68.400000000000006</v>
      </c>
      <c r="O32" s="37">
        <v>-1.8235137296720878</v>
      </c>
      <c r="P32" s="42">
        <v>8.5801861975890376E-2</v>
      </c>
      <c r="Q32" s="35">
        <v>-9.5735449079526427E-2</v>
      </c>
      <c r="R32" s="40">
        <v>399.66</v>
      </c>
      <c r="S32" s="39">
        <v>353.55</v>
      </c>
      <c r="T32" s="38">
        <v>-46.110000000000014</v>
      </c>
      <c r="U32" s="37">
        <v>-0.11537306710704101</v>
      </c>
      <c r="V32" s="42">
        <v>0.91419813802410965</v>
      </c>
      <c r="W32" s="35">
        <v>1.0957354490795264</v>
      </c>
      <c r="X32" s="40">
        <v>0</v>
      </c>
      <c r="Y32" s="41">
        <v>0</v>
      </c>
      <c r="Z32" s="38">
        <v>0</v>
      </c>
      <c r="AA32" s="37">
        <v>0</v>
      </c>
      <c r="AB32" s="36">
        <v>0</v>
      </c>
      <c r="AC32" s="35">
        <v>0</v>
      </c>
      <c r="AD32" s="40">
        <v>399.66</v>
      </c>
      <c r="AE32" s="41">
        <v>353.55</v>
      </c>
      <c r="AF32" s="38">
        <v>-46.110000000000014</v>
      </c>
      <c r="AG32" s="37">
        <v>-0.11537306710704101</v>
      </c>
      <c r="AH32" s="36">
        <v>0.91419813802410965</v>
      </c>
      <c r="AI32" s="35">
        <v>1.0957354490795264</v>
      </c>
      <c r="AJ32" s="40">
        <v>28.76</v>
      </c>
      <c r="AK32" s="39">
        <v>149.72</v>
      </c>
      <c r="AL32" s="38">
        <v>120.96</v>
      </c>
      <c r="AM32" s="37">
        <v>4.2058414464534071</v>
      </c>
      <c r="AN32" s="36">
        <v>1.6067487918656947E-2</v>
      </c>
      <c r="AO32" s="35">
        <v>0.11607821246375463</v>
      </c>
      <c r="AP32" s="40">
        <v>3.99</v>
      </c>
      <c r="AQ32" s="41">
        <v>28.74</v>
      </c>
      <c r="AR32" s="38">
        <v>24.75</v>
      </c>
      <c r="AS32" s="37">
        <v>6.2030075187969924</v>
      </c>
      <c r="AT32" s="36">
        <v>9.1268842784271564E-3</v>
      </c>
      <c r="AU32" s="35">
        <v>8.9072088266286487E-2</v>
      </c>
      <c r="AV32" s="40">
        <v>3.26</v>
      </c>
      <c r="AW32" s="39">
        <v>-12.23</v>
      </c>
      <c r="AX32" s="38">
        <v>-15.49</v>
      </c>
      <c r="AY32" s="37">
        <v>-4.7515337423312891</v>
      </c>
      <c r="AZ32" s="36">
        <v>0.81704260651629068</v>
      </c>
      <c r="BA32" s="35">
        <v>-0.42553931802366046</v>
      </c>
      <c r="BB32" s="40">
        <v>7.25</v>
      </c>
      <c r="BC32" s="41">
        <v>16.510000000000002</v>
      </c>
      <c r="BD32" s="38">
        <v>9.2600000000000016</v>
      </c>
      <c r="BE32" s="37">
        <v>1.277241379310345</v>
      </c>
      <c r="BF32" s="36">
        <v>1.8140419356452983E-2</v>
      </c>
      <c r="BG32" s="35">
        <v>4.6697779663413951E-2</v>
      </c>
      <c r="BH32" s="40">
        <v>7.25</v>
      </c>
      <c r="BI32" s="41">
        <v>16.510000000000002</v>
      </c>
      <c r="BJ32" s="38">
        <v>9.2600000000000016</v>
      </c>
      <c r="BK32" s="37">
        <v>1.277241379310345</v>
      </c>
      <c r="BL32" s="36">
        <v>1.8140419356452983E-2</v>
      </c>
      <c r="BM32" s="35">
        <v>4.6697779663413951E-2</v>
      </c>
      <c r="BN32" s="40">
        <v>325.2</v>
      </c>
      <c r="BO32" s="41">
        <v>330.06</v>
      </c>
      <c r="BP32" s="38">
        <v>4.8600000000000136</v>
      </c>
      <c r="BQ32" s="37">
        <v>1.4944649446494507E-2</v>
      </c>
      <c r="BR32" s="36">
        <v>0.18168105254336711</v>
      </c>
      <c r="BS32" s="35">
        <v>0.25589617155882216</v>
      </c>
      <c r="BT32" s="40">
        <v>-298.73</v>
      </c>
      <c r="BU32" s="39">
        <v>-208.73</v>
      </c>
      <c r="BV32" s="38">
        <v>90.000000000000028</v>
      </c>
      <c r="BW32" s="37">
        <v>0.30127539918990398</v>
      </c>
      <c r="BX32" s="36">
        <v>-0.74746034129009653</v>
      </c>
      <c r="BY32" s="35">
        <v>-0.59038325555084137</v>
      </c>
      <c r="BZ32" s="40">
        <v>0</v>
      </c>
      <c r="CA32" s="41">
        <v>0</v>
      </c>
      <c r="CB32" s="38">
        <v>0</v>
      </c>
      <c r="CC32" s="37">
        <v>0</v>
      </c>
      <c r="CD32" s="36">
        <v>0</v>
      </c>
      <c r="CE32" s="35">
        <v>0</v>
      </c>
      <c r="CF32" s="40">
        <v>207.57</v>
      </c>
      <c r="CG32" s="39">
        <v>200.19</v>
      </c>
      <c r="CH32" s="38">
        <v>-7.3799999999999955</v>
      </c>
      <c r="CI32" s="37">
        <v>-3.5554270848388476E-2</v>
      </c>
      <c r="CJ32" s="36">
        <v>0.51936646149226839</v>
      </c>
      <c r="CK32" s="35">
        <v>0.56622825625795503</v>
      </c>
      <c r="CL32" s="40">
        <v>259.16000000000003</v>
      </c>
      <c r="CM32" s="41">
        <v>276.67</v>
      </c>
      <c r="CN32" s="38">
        <v>17.509999999999991</v>
      </c>
      <c r="CO32" s="37">
        <v>6.7564438956629072E-2</v>
      </c>
      <c r="CP32" s="36">
        <v>0.64845118350598008</v>
      </c>
      <c r="CQ32" s="35">
        <v>0.78254843727902701</v>
      </c>
      <c r="CR32" s="40">
        <v>5.84</v>
      </c>
      <c r="CS32" s="39">
        <v>-24.27</v>
      </c>
      <c r="CT32" s="38">
        <v>-30.11</v>
      </c>
      <c r="CU32" s="37">
        <v>-5.1558219178082192</v>
      </c>
      <c r="CV32" s="36">
        <v>1.4612420557473851E-2</v>
      </c>
      <c r="CW32" s="35">
        <v>-6.8646584641493424E-2</v>
      </c>
      <c r="CX32" s="40">
        <v>218.57</v>
      </c>
      <c r="CY32" s="39">
        <v>93.17</v>
      </c>
      <c r="CZ32" s="38">
        <v>-125.39999999999999</v>
      </c>
      <c r="DA32" s="37">
        <v>-0.5737292400603925</v>
      </c>
      <c r="DB32" s="36">
        <v>0.12210955613285286</v>
      </c>
      <c r="DC32" s="35">
        <v>7.223488548789754E-2</v>
      </c>
      <c r="DD32" s="34">
        <v>0.45311014362207874</v>
      </c>
      <c r="DE32" s="33">
        <v>0.73647291755055855</v>
      </c>
      <c r="DF32" s="32"/>
      <c r="DG32" s="31"/>
    </row>
    <row r="33" spans="1:111" s="30" customFormat="1" ht="19.5" customHeight="1" thickBot="1">
      <c r="A33" s="44" t="s">
        <v>17</v>
      </c>
      <c r="B33" s="40">
        <v>0</v>
      </c>
      <c r="C33" s="41">
        <v>46.98</v>
      </c>
      <c r="D33" s="38">
        <v>46.98</v>
      </c>
      <c r="E33" s="43" t="s">
        <v>16</v>
      </c>
      <c r="F33" s="40">
        <v>0</v>
      </c>
      <c r="G33" s="39">
        <v>0.47</v>
      </c>
      <c r="H33" s="38">
        <v>0.47</v>
      </c>
      <c r="I33" s="37" t="s">
        <v>16</v>
      </c>
      <c r="J33" s="42" t="s">
        <v>15</v>
      </c>
      <c r="K33" s="35">
        <v>1.0004257130693913E-2</v>
      </c>
      <c r="L33" s="40">
        <v>0</v>
      </c>
      <c r="M33" s="41">
        <v>3.55</v>
      </c>
      <c r="N33" s="38">
        <v>3.55</v>
      </c>
      <c r="O33" s="37" t="s">
        <v>16</v>
      </c>
      <c r="P33" s="42" t="s">
        <v>15</v>
      </c>
      <c r="Q33" s="35">
        <v>7.5531914893617023</v>
      </c>
      <c r="R33" s="40">
        <v>0</v>
      </c>
      <c r="S33" s="39">
        <v>-3.08</v>
      </c>
      <c r="T33" s="38">
        <v>-3.08</v>
      </c>
      <c r="U33" s="37" t="s">
        <v>16</v>
      </c>
      <c r="V33" s="42" t="s">
        <v>15</v>
      </c>
      <c r="W33" s="35">
        <v>-6.5531914893617023</v>
      </c>
      <c r="X33" s="40">
        <v>0</v>
      </c>
      <c r="Y33" s="41">
        <v>0</v>
      </c>
      <c r="Z33" s="38">
        <v>0</v>
      </c>
      <c r="AA33" s="37">
        <v>0</v>
      </c>
      <c r="AB33" s="36" t="s">
        <v>15</v>
      </c>
      <c r="AC33" s="35">
        <v>0</v>
      </c>
      <c r="AD33" s="40">
        <v>0</v>
      </c>
      <c r="AE33" s="41">
        <v>-3.08</v>
      </c>
      <c r="AF33" s="38">
        <v>-3.08</v>
      </c>
      <c r="AG33" s="37" t="s">
        <v>16</v>
      </c>
      <c r="AH33" s="36" t="s">
        <v>15</v>
      </c>
      <c r="AI33" s="35">
        <v>-6.5531914893617023</v>
      </c>
      <c r="AJ33" s="40">
        <v>0</v>
      </c>
      <c r="AK33" s="39">
        <v>0</v>
      </c>
      <c r="AL33" s="38">
        <v>0</v>
      </c>
      <c r="AM33" s="37">
        <v>0</v>
      </c>
      <c r="AN33" s="36" t="s">
        <v>15</v>
      </c>
      <c r="AO33" s="35">
        <v>0</v>
      </c>
      <c r="AP33" s="40">
        <v>0</v>
      </c>
      <c r="AQ33" s="41">
        <v>0</v>
      </c>
      <c r="AR33" s="38">
        <v>0</v>
      </c>
      <c r="AS33" s="37">
        <v>0</v>
      </c>
      <c r="AT33" s="36" t="s">
        <v>15</v>
      </c>
      <c r="AU33" s="35">
        <v>0</v>
      </c>
      <c r="AV33" s="40">
        <v>0</v>
      </c>
      <c r="AW33" s="39">
        <v>7.0000000000000007E-2</v>
      </c>
      <c r="AX33" s="38">
        <v>7.0000000000000007E-2</v>
      </c>
      <c r="AY33" s="37" t="s">
        <v>16</v>
      </c>
      <c r="AZ33" s="36" t="s">
        <v>15</v>
      </c>
      <c r="BA33" s="35" t="s">
        <v>15</v>
      </c>
      <c r="BB33" s="40">
        <v>0</v>
      </c>
      <c r="BC33" s="41">
        <v>7.0000000000000007E-2</v>
      </c>
      <c r="BD33" s="38">
        <v>7.0000000000000007E-2</v>
      </c>
      <c r="BE33" s="37" t="s">
        <v>16</v>
      </c>
      <c r="BF33" s="36" t="s">
        <v>15</v>
      </c>
      <c r="BG33" s="35" t="s">
        <v>15</v>
      </c>
      <c r="BH33" s="40">
        <v>0</v>
      </c>
      <c r="BI33" s="41">
        <v>7.0000000000000007E-2</v>
      </c>
      <c r="BJ33" s="38">
        <v>7.0000000000000007E-2</v>
      </c>
      <c r="BK33" s="37" t="s">
        <v>16</v>
      </c>
      <c r="BL33" s="36" t="s">
        <v>15</v>
      </c>
      <c r="BM33" s="35" t="s">
        <v>15</v>
      </c>
      <c r="BN33" s="40">
        <v>0</v>
      </c>
      <c r="BO33" s="41">
        <v>20.14</v>
      </c>
      <c r="BP33" s="38">
        <v>20.14</v>
      </c>
      <c r="BQ33" s="37" t="s">
        <v>16</v>
      </c>
      <c r="BR33" s="36" t="s">
        <v>15</v>
      </c>
      <c r="BS33" s="35">
        <v>0.42869306087696896</v>
      </c>
      <c r="BT33" s="40">
        <v>0</v>
      </c>
      <c r="BU33" s="39">
        <v>7.16</v>
      </c>
      <c r="BV33" s="38">
        <v>7.16</v>
      </c>
      <c r="BW33" s="37" t="s">
        <v>16</v>
      </c>
      <c r="BX33" s="36" t="s">
        <v>15</v>
      </c>
      <c r="BY33" s="35" t="s">
        <v>15</v>
      </c>
      <c r="BZ33" s="40">
        <v>0</v>
      </c>
      <c r="CA33" s="41">
        <v>0</v>
      </c>
      <c r="CB33" s="38">
        <v>0</v>
      </c>
      <c r="CC33" s="37">
        <v>0</v>
      </c>
      <c r="CD33" s="36" t="s">
        <v>15</v>
      </c>
      <c r="CE33" s="35" t="s">
        <v>15</v>
      </c>
      <c r="CF33" s="40">
        <v>0</v>
      </c>
      <c r="CG33" s="39">
        <v>62.12</v>
      </c>
      <c r="CH33" s="38">
        <v>62.12</v>
      </c>
      <c r="CI33" s="37" t="s">
        <v>16</v>
      </c>
      <c r="CJ33" s="36" t="s">
        <v>15</v>
      </c>
      <c r="CK33" s="35" t="s">
        <v>15</v>
      </c>
      <c r="CL33" s="40">
        <v>0</v>
      </c>
      <c r="CM33" s="41">
        <v>2.79</v>
      </c>
      <c r="CN33" s="38">
        <v>2.79</v>
      </c>
      <c r="CO33" s="37" t="s">
        <v>16</v>
      </c>
      <c r="CP33" s="36" t="s">
        <v>15</v>
      </c>
      <c r="CQ33" s="35" t="s">
        <v>15</v>
      </c>
      <c r="CR33" s="40">
        <v>0</v>
      </c>
      <c r="CS33" s="39">
        <v>0.01</v>
      </c>
      <c r="CT33" s="38">
        <v>0.01</v>
      </c>
      <c r="CU33" s="37" t="s">
        <v>16</v>
      </c>
      <c r="CV33" s="36" t="s">
        <v>15</v>
      </c>
      <c r="CW33" s="35" t="s">
        <v>15</v>
      </c>
      <c r="CX33" s="40">
        <v>0</v>
      </c>
      <c r="CY33" s="39">
        <v>-75.23</v>
      </c>
      <c r="CZ33" s="38">
        <v>-75.23</v>
      </c>
      <c r="DA33" s="37" t="s">
        <v>16</v>
      </c>
      <c r="DB33" s="36" t="s">
        <v>15</v>
      </c>
      <c r="DC33" s="35">
        <v>-1.6013197105151129</v>
      </c>
      <c r="DD33" s="34" t="s">
        <v>14</v>
      </c>
      <c r="DE33" s="33">
        <v>-23.425324675324678</v>
      </c>
      <c r="DF33" s="32"/>
      <c r="DG33" s="31"/>
    </row>
    <row r="34" spans="1:111" s="11" customFormat="1" ht="24" customHeight="1" thickTop="1" thickBot="1">
      <c r="A34" s="29" t="s">
        <v>13</v>
      </c>
      <c r="B34" s="26">
        <v>2235766.12</v>
      </c>
      <c r="C34" s="28">
        <v>2439308.02</v>
      </c>
      <c r="D34" s="19">
        <v>203541.9</v>
      </c>
      <c r="E34" s="27">
        <v>9.1038994722757449E-2</v>
      </c>
      <c r="F34" s="26">
        <v>1101746.56</v>
      </c>
      <c r="G34" s="25">
        <v>1221524.1300000001</v>
      </c>
      <c r="H34" s="19">
        <v>119777.57000000002</v>
      </c>
      <c r="I34" s="23">
        <v>0.10871608258073441</v>
      </c>
      <c r="J34" s="24">
        <v>0.49278256349997823</v>
      </c>
      <c r="K34" s="16">
        <v>0.50076666004648318</v>
      </c>
      <c r="L34" s="21">
        <v>31713.409999999993</v>
      </c>
      <c r="M34" s="22">
        <v>55541.160000000018</v>
      </c>
      <c r="N34" s="19">
        <v>23827.750000000007</v>
      </c>
      <c r="O34" s="18">
        <v>0.7513461970819294</v>
      </c>
      <c r="P34" s="24">
        <v>2.878466895326634E-2</v>
      </c>
      <c r="Q34" s="16">
        <v>4.54687374861764E-2</v>
      </c>
      <c r="R34" s="21">
        <v>1070033.1800000002</v>
      </c>
      <c r="S34" s="20">
        <v>1165983</v>
      </c>
      <c r="T34" s="19">
        <v>95949.819999999992</v>
      </c>
      <c r="U34" s="23">
        <v>8.966994836552622E-2</v>
      </c>
      <c r="V34" s="24">
        <v>0.97121535827622651</v>
      </c>
      <c r="W34" s="16">
        <v>0.95453128707330559</v>
      </c>
      <c r="X34" s="21">
        <v>125486.81999999998</v>
      </c>
      <c r="Y34" s="22">
        <v>104315.91999999998</v>
      </c>
      <c r="Z34" s="19">
        <v>-21170.9</v>
      </c>
      <c r="AA34" s="23">
        <v>-0.16871014820520591</v>
      </c>
      <c r="AB34" s="17">
        <v>0.113898081969051</v>
      </c>
      <c r="AC34" s="16">
        <v>8.5398165650644967E-2</v>
      </c>
      <c r="AD34" s="21">
        <v>944546.33000000019</v>
      </c>
      <c r="AE34" s="22">
        <v>1061667.05</v>
      </c>
      <c r="AF34" s="19">
        <v>117120.72000000003</v>
      </c>
      <c r="AG34" s="18">
        <v>0.12399679748901235</v>
      </c>
      <c r="AH34" s="17">
        <v>0.8573172490776827</v>
      </c>
      <c r="AI34" s="16">
        <v>0.86913309686317852</v>
      </c>
      <c r="AJ34" s="21">
        <v>532325.42999999993</v>
      </c>
      <c r="AK34" s="20">
        <v>1167890.23</v>
      </c>
      <c r="AL34" s="19">
        <v>635564.80000000005</v>
      </c>
      <c r="AM34" s="18">
        <v>1.1939403308235719</v>
      </c>
      <c r="AN34" s="24">
        <v>0.23809531114998733</v>
      </c>
      <c r="AO34" s="16">
        <v>0.47877931791492245</v>
      </c>
      <c r="AP34" s="21">
        <v>315167.03999999998</v>
      </c>
      <c r="AQ34" s="22">
        <v>329323.85999999993</v>
      </c>
      <c r="AR34" s="19">
        <v>14156.820000000009</v>
      </c>
      <c r="AS34" s="23">
        <v>4.4918466093408591E-2</v>
      </c>
      <c r="AT34" s="17">
        <v>0.28606128799712338</v>
      </c>
      <c r="AU34" s="16">
        <v>0.26960078144342503</v>
      </c>
      <c r="AV34" s="21">
        <v>83163.62</v>
      </c>
      <c r="AW34" s="20">
        <v>218751.20999999996</v>
      </c>
      <c r="AX34" s="19">
        <v>135587.59000000003</v>
      </c>
      <c r="AY34" s="23">
        <v>1.6303714292379285</v>
      </c>
      <c r="AZ34" s="17">
        <v>0.263871564742303</v>
      </c>
      <c r="BA34" s="16">
        <v>0.66424342894559785</v>
      </c>
      <c r="BB34" s="21">
        <v>398330.63999999996</v>
      </c>
      <c r="BC34" s="22">
        <v>548075.06999999995</v>
      </c>
      <c r="BD34" s="19">
        <v>149744.43000000002</v>
      </c>
      <c r="BE34" s="18">
        <v>0.3759299811834711</v>
      </c>
      <c r="BF34" s="17">
        <v>0.3722600826265966</v>
      </c>
      <c r="BG34" s="16">
        <v>0.47005408312128044</v>
      </c>
      <c r="BH34" s="21">
        <v>369956.34999999992</v>
      </c>
      <c r="BI34" s="22">
        <v>532222.88</v>
      </c>
      <c r="BJ34" s="19">
        <v>162266.53000000003</v>
      </c>
      <c r="BK34" s="18">
        <v>0.43860993330699721</v>
      </c>
      <c r="BL34" s="17">
        <v>0.39167623466389401</v>
      </c>
      <c r="BM34" s="16">
        <v>0.50130865415857073</v>
      </c>
      <c r="BN34" s="21">
        <v>259836.35000000003</v>
      </c>
      <c r="BO34" s="22">
        <v>277135.8</v>
      </c>
      <c r="BP34" s="19">
        <v>17299.45</v>
      </c>
      <c r="BQ34" s="18">
        <v>6.6578252042102465E-2</v>
      </c>
      <c r="BR34" s="17">
        <v>0.11621803715318847</v>
      </c>
      <c r="BS34" s="16">
        <v>0.11361246621080678</v>
      </c>
      <c r="BT34" s="21">
        <v>-31980.829999999998</v>
      </c>
      <c r="BU34" s="20">
        <v>12873.80000000001</v>
      </c>
      <c r="BV34" s="19">
        <v>44854.62999999999</v>
      </c>
      <c r="BW34" s="18">
        <v>1.4025474010524432</v>
      </c>
      <c r="BX34" s="17">
        <v>-3.3858402689468915E-2</v>
      </c>
      <c r="BY34" s="16">
        <v>1.2126023879143664E-2</v>
      </c>
      <c r="BZ34" s="21">
        <v>-127.19999999999999</v>
      </c>
      <c r="CA34" s="22">
        <v>-40.97</v>
      </c>
      <c r="CB34" s="19">
        <v>86.22999999999999</v>
      </c>
      <c r="CC34" s="18">
        <v>0.67790880503144657</v>
      </c>
      <c r="CD34" s="17">
        <v>-1.3466782513463365E-4</v>
      </c>
      <c r="CE34" s="16">
        <v>-3.8590252942294851E-5</v>
      </c>
      <c r="CF34" s="21">
        <v>134919.56</v>
      </c>
      <c r="CG34" s="20">
        <v>152743.59</v>
      </c>
      <c r="CH34" s="19">
        <v>17824.03</v>
      </c>
      <c r="CI34" s="18">
        <v>0.13210856898732845</v>
      </c>
      <c r="CJ34" s="17">
        <v>0.14284059523051662</v>
      </c>
      <c r="CK34" s="16">
        <v>0.1438714613964896</v>
      </c>
      <c r="CL34" s="21">
        <v>242731.02000000002</v>
      </c>
      <c r="CM34" s="22">
        <v>262106.47999999995</v>
      </c>
      <c r="CN34" s="19">
        <v>19375.460000000006</v>
      </c>
      <c r="CO34" s="18">
        <v>7.9822760189447284E-2</v>
      </c>
      <c r="CP34" s="17">
        <v>0.25698159242225838</v>
      </c>
      <c r="CQ34" s="16">
        <v>0.2468819956313045</v>
      </c>
      <c r="CR34" s="21">
        <v>7364.17</v>
      </c>
      <c r="CS34" s="20">
        <v>8654.5399999999991</v>
      </c>
      <c r="CT34" s="19">
        <v>1290.3700000000003</v>
      </c>
      <c r="CU34" s="18">
        <v>0.1752227338586696</v>
      </c>
      <c r="CV34" s="17">
        <v>7.7965153916801505E-3</v>
      </c>
      <c r="CW34" s="16">
        <v>8.1518400707641797E-3</v>
      </c>
      <c r="CX34" s="21">
        <v>221683.28</v>
      </c>
      <c r="CY34" s="20">
        <v>93106.709999999977</v>
      </c>
      <c r="CZ34" s="19">
        <v>-128576.56999999999</v>
      </c>
      <c r="DA34" s="18">
        <v>-0.58000120712757419</v>
      </c>
      <c r="DB34" s="17">
        <v>9.9153161870079679E-2</v>
      </c>
      <c r="DC34" s="16">
        <v>3.8169312459358853E-2</v>
      </c>
      <c r="DD34" s="15">
        <v>0.765301888367932</v>
      </c>
      <c r="DE34" s="14">
        <v>0.91230144139822367</v>
      </c>
      <c r="DF34" s="13"/>
      <c r="DG34" s="12"/>
    </row>
    <row r="35" spans="1:111" ht="13.5" thickTop="1">
      <c r="A35" s="1"/>
      <c r="B35" s="10" t="s">
        <v>12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19</v>
      </c>
      <c r="T35" s="1">
        <v>20</v>
      </c>
      <c r="U35" s="1">
        <v>21</v>
      </c>
      <c r="V35" s="1">
        <v>22</v>
      </c>
      <c r="W35" s="1">
        <v>23</v>
      </c>
      <c r="X35" s="1">
        <v>24</v>
      </c>
      <c r="Y35" s="1">
        <v>25</v>
      </c>
      <c r="Z35" s="1">
        <v>26</v>
      </c>
      <c r="AA35" s="1">
        <v>27</v>
      </c>
      <c r="AB35" s="1">
        <v>28</v>
      </c>
      <c r="AC35" s="1">
        <v>29</v>
      </c>
      <c r="AD35" s="1">
        <v>30</v>
      </c>
      <c r="AE35" s="1">
        <v>31</v>
      </c>
      <c r="AF35" s="1">
        <v>32</v>
      </c>
      <c r="AG35" s="1">
        <v>33</v>
      </c>
      <c r="AH35" s="1">
        <v>34</v>
      </c>
      <c r="AI35" s="1">
        <v>35</v>
      </c>
      <c r="AJ35" s="1">
        <v>36</v>
      </c>
      <c r="AK35" s="1">
        <v>37</v>
      </c>
      <c r="AL35" s="1">
        <v>38</v>
      </c>
      <c r="AM35" s="1">
        <v>39</v>
      </c>
      <c r="AN35" s="1">
        <v>40</v>
      </c>
      <c r="AO35" s="1">
        <v>41</v>
      </c>
      <c r="AP35" s="1">
        <v>42</v>
      </c>
      <c r="AQ35" s="1">
        <v>43</v>
      </c>
      <c r="AR35" s="1">
        <v>44</v>
      </c>
      <c r="AS35" s="1">
        <v>45</v>
      </c>
      <c r="AT35" s="1">
        <v>46</v>
      </c>
      <c r="AU35" s="1">
        <v>47</v>
      </c>
      <c r="AV35" s="1">
        <v>48</v>
      </c>
      <c r="AW35" s="1">
        <v>49</v>
      </c>
      <c r="AX35" s="1">
        <v>50</v>
      </c>
      <c r="AY35" s="1">
        <v>51</v>
      </c>
      <c r="AZ35" s="1">
        <v>52</v>
      </c>
      <c r="BA35" s="1">
        <v>53</v>
      </c>
      <c r="BB35" s="1">
        <v>54</v>
      </c>
      <c r="BC35" s="1">
        <v>55</v>
      </c>
      <c r="BD35" s="1">
        <v>56</v>
      </c>
      <c r="BE35" s="1">
        <v>57</v>
      </c>
      <c r="BF35" s="1">
        <v>58</v>
      </c>
      <c r="BG35" s="1">
        <v>59</v>
      </c>
      <c r="BH35" s="1">
        <v>60</v>
      </c>
      <c r="BI35" s="1">
        <v>61</v>
      </c>
      <c r="BJ35" s="1">
        <v>62</v>
      </c>
      <c r="BK35" s="1">
        <v>63</v>
      </c>
      <c r="BL35" s="1">
        <v>64</v>
      </c>
      <c r="BM35" s="1">
        <v>65</v>
      </c>
      <c r="BN35" s="1">
        <v>66</v>
      </c>
      <c r="BO35" s="1">
        <v>67</v>
      </c>
      <c r="BP35" s="1">
        <v>68</v>
      </c>
      <c r="BQ35" s="1">
        <v>69</v>
      </c>
      <c r="BR35" s="1">
        <v>70</v>
      </c>
      <c r="BS35" s="1">
        <v>71</v>
      </c>
      <c r="BT35" s="1">
        <v>72</v>
      </c>
      <c r="BU35" s="1">
        <v>73</v>
      </c>
      <c r="BV35" s="1">
        <v>74</v>
      </c>
      <c r="BW35" s="1">
        <v>75</v>
      </c>
      <c r="BX35" s="1">
        <v>76</v>
      </c>
      <c r="BY35" s="1">
        <v>77</v>
      </c>
      <c r="BZ35" s="1">
        <v>78</v>
      </c>
      <c r="CA35" s="1">
        <v>79</v>
      </c>
      <c r="CB35" s="1">
        <v>80</v>
      </c>
      <c r="CC35" s="1">
        <v>81</v>
      </c>
      <c r="CD35" s="1">
        <v>82</v>
      </c>
      <c r="CE35" s="1">
        <v>83</v>
      </c>
      <c r="CF35" s="1">
        <v>84</v>
      </c>
      <c r="CG35" s="1">
        <v>85</v>
      </c>
      <c r="CH35" s="1">
        <v>86</v>
      </c>
      <c r="CI35" s="1">
        <v>87</v>
      </c>
      <c r="CJ35" s="1">
        <v>88</v>
      </c>
      <c r="CK35" s="1">
        <v>89</v>
      </c>
      <c r="CL35" s="1">
        <v>90</v>
      </c>
      <c r="CM35" s="1">
        <v>91</v>
      </c>
      <c r="CN35" s="1">
        <v>92</v>
      </c>
      <c r="CO35" s="1">
        <v>93</v>
      </c>
      <c r="CP35" s="1">
        <v>94</v>
      </c>
      <c r="CQ35" s="1">
        <v>95</v>
      </c>
      <c r="CR35" s="1">
        <v>96</v>
      </c>
      <c r="CS35" s="1">
        <v>97</v>
      </c>
      <c r="CT35" s="1">
        <v>98</v>
      </c>
      <c r="CU35" s="1">
        <v>99</v>
      </c>
      <c r="CV35" s="1">
        <v>100</v>
      </c>
      <c r="CW35" s="1">
        <v>101</v>
      </c>
      <c r="CX35" s="1">
        <v>102</v>
      </c>
      <c r="CY35" s="1">
        <v>103</v>
      </c>
      <c r="CZ35" s="1">
        <v>104</v>
      </c>
      <c r="DA35" s="1">
        <v>105</v>
      </c>
      <c r="DB35" s="1">
        <v>106</v>
      </c>
      <c r="DC35" s="1">
        <v>107</v>
      </c>
      <c r="DD35" s="1">
        <v>108</v>
      </c>
      <c r="DE35" s="1">
        <v>109</v>
      </c>
    </row>
    <row r="36" spans="1:111" ht="15">
      <c r="AJ36" s="4"/>
      <c r="AK36" s="3"/>
      <c r="AL36" s="3"/>
      <c r="AM36" s="3"/>
      <c r="AN36" s="4"/>
      <c r="AS36" s="82">
        <f>AQ11+AW11</f>
        <v>69971.95</v>
      </c>
      <c r="AT36" s="2"/>
      <c r="AU36" s="2"/>
      <c r="AV36" s="2"/>
      <c r="AW36" s="2"/>
      <c r="AX36" s="2"/>
      <c r="AY36" s="2"/>
      <c r="DF36" s="9"/>
      <c r="DG36" s="9"/>
    </row>
    <row r="37" spans="1:111" ht="15">
      <c r="AJ37" s="4"/>
      <c r="AK37" s="3"/>
      <c r="AL37" s="3"/>
      <c r="AM37" s="3"/>
      <c r="AN37" s="4"/>
      <c r="AT37" s="2"/>
      <c r="AU37" s="2"/>
      <c r="AV37" s="2"/>
      <c r="AW37" s="2"/>
      <c r="AX37" s="2"/>
      <c r="AY37" s="2"/>
      <c r="DF37" s="9"/>
      <c r="DG37" s="9"/>
    </row>
    <row r="38" spans="1:111">
      <c r="B38" s="2" t="s">
        <v>11</v>
      </c>
      <c r="X38" s="2" t="s">
        <v>10</v>
      </c>
      <c r="AJ38" s="3"/>
      <c r="AK38" s="4"/>
      <c r="AL38" s="4"/>
      <c r="AM38" s="4"/>
      <c r="AN38" s="3"/>
      <c r="AO38" s="4"/>
      <c r="AP38" s="3"/>
      <c r="AQ38" s="2"/>
      <c r="AR38" s="2"/>
      <c r="AS38" s="2"/>
      <c r="AT38" s="2"/>
      <c r="AU38" s="2"/>
      <c r="AV38" s="2"/>
      <c r="AW38" s="2"/>
      <c r="AX38" s="2"/>
      <c r="AY38" s="2"/>
      <c r="BB38" s="2" t="s">
        <v>9</v>
      </c>
      <c r="CL38" s="1" t="s">
        <v>8</v>
      </c>
    </row>
    <row r="39" spans="1:111">
      <c r="B39" s="2" t="s">
        <v>7</v>
      </c>
      <c r="X39" s="2" t="s">
        <v>6</v>
      </c>
      <c r="AJ39" s="3"/>
      <c r="AK39" s="4"/>
      <c r="AL39" s="4"/>
      <c r="AM39" s="4"/>
      <c r="AN39" s="3"/>
      <c r="AO39" s="4"/>
      <c r="AP39" s="3"/>
      <c r="AQ39" s="2"/>
      <c r="AR39" s="2"/>
      <c r="AS39" s="2"/>
      <c r="AT39" s="2"/>
      <c r="AU39" s="2"/>
      <c r="AV39" s="2"/>
      <c r="AW39" s="2"/>
      <c r="AX39" s="2"/>
      <c r="AY39" s="2"/>
    </row>
    <row r="40" spans="1:111">
      <c r="B40" s="2" t="s">
        <v>5</v>
      </c>
      <c r="X40" s="2" t="s">
        <v>4</v>
      </c>
      <c r="AJ40" s="3"/>
      <c r="AK40" s="4"/>
      <c r="AL40" s="4"/>
      <c r="AM40" s="4"/>
      <c r="AN40" s="3"/>
      <c r="AO40" s="4"/>
      <c r="AP40" s="3"/>
      <c r="AQ40" s="2"/>
      <c r="AR40" s="2"/>
      <c r="AS40" s="2"/>
      <c r="AT40" s="2"/>
      <c r="AU40" s="2"/>
      <c r="AV40" s="2"/>
      <c r="AW40" s="2"/>
      <c r="AX40" s="2"/>
      <c r="AY40" s="2"/>
    </row>
    <row r="41" spans="1:111">
      <c r="X41" s="2" t="s">
        <v>3</v>
      </c>
      <c r="AJ41" s="3"/>
      <c r="AK41" s="4"/>
      <c r="AL41" s="4"/>
      <c r="AM41" s="4"/>
      <c r="AN41" s="3"/>
      <c r="AO41" s="4"/>
      <c r="AP41" s="3"/>
      <c r="AQ41" s="2"/>
      <c r="AR41" s="2"/>
      <c r="AS41" s="2"/>
      <c r="AT41" s="2"/>
      <c r="AU41" s="2"/>
      <c r="AV41" s="2"/>
      <c r="AW41" s="2"/>
      <c r="AX41" s="2"/>
      <c r="AY41" s="2"/>
    </row>
    <row r="44" spans="1:111">
      <c r="A44" s="6"/>
    </row>
    <row r="45" spans="1:111">
      <c r="A45" s="6"/>
      <c r="H45" s="8"/>
    </row>
    <row r="46" spans="1:111">
      <c r="A46" s="6"/>
    </row>
    <row r="47" spans="1:111">
      <c r="A47" s="7"/>
    </row>
    <row r="50" spans="1:51" s="2" customFormat="1">
      <c r="A50" s="6"/>
      <c r="AO50" s="3"/>
      <c r="AP50" s="4"/>
      <c r="AQ50" s="3"/>
      <c r="AR50" s="3"/>
      <c r="AS50" s="3"/>
      <c r="AT50" s="4"/>
      <c r="AU50" s="3"/>
      <c r="AV50" s="4"/>
      <c r="AW50" s="3"/>
      <c r="AX50" s="3"/>
      <c r="AY50" s="3"/>
    </row>
    <row r="51" spans="1:51" s="2" customFormat="1">
      <c r="A51" s="6"/>
      <c r="AO51" s="3"/>
      <c r="AP51" s="4"/>
      <c r="AQ51" s="3"/>
      <c r="AR51" s="3"/>
      <c r="AS51" s="3"/>
      <c r="AT51" s="4"/>
      <c r="AU51" s="3"/>
      <c r="AV51" s="4"/>
      <c r="AW51" s="3"/>
      <c r="AX51" s="3"/>
      <c r="AY51" s="3"/>
    </row>
    <row r="52" spans="1:51" s="2" customFormat="1">
      <c r="A52" s="6"/>
      <c r="AO52" s="3"/>
      <c r="AP52" s="4"/>
      <c r="AQ52" s="3"/>
      <c r="AR52" s="3"/>
      <c r="AS52" s="3"/>
      <c r="AT52" s="4"/>
      <c r="AU52" s="3"/>
      <c r="AV52" s="4"/>
      <c r="AW52" s="3"/>
      <c r="AX52" s="3"/>
      <c r="AY52" s="3"/>
    </row>
    <row r="53" spans="1:51" s="2" customFormat="1">
      <c r="A53" s="6"/>
      <c r="AO53" s="3"/>
      <c r="AP53" s="4"/>
      <c r="AQ53" s="3"/>
      <c r="AR53" s="3"/>
      <c r="AS53" s="3"/>
      <c r="AT53" s="4"/>
      <c r="AU53" s="3"/>
      <c r="AV53" s="4"/>
      <c r="AW53" s="3"/>
      <c r="AX53" s="3"/>
      <c r="AY53" s="3"/>
    </row>
    <row r="54" spans="1:51" s="2" customFormat="1">
      <c r="A54" s="6"/>
      <c r="AO54" s="3"/>
      <c r="AP54" s="4"/>
      <c r="AQ54" s="3"/>
      <c r="AR54" s="3"/>
      <c r="AS54" s="3"/>
      <c r="AT54" s="4"/>
      <c r="AU54" s="3"/>
      <c r="AV54" s="4"/>
      <c r="AW54" s="3"/>
      <c r="AX54" s="3"/>
      <c r="AY54" s="3"/>
    </row>
    <row r="55" spans="1:51" s="2" customFormat="1">
      <c r="A55" s="6"/>
      <c r="AO55" s="3"/>
      <c r="AP55" s="4"/>
      <c r="AQ55" s="3"/>
      <c r="AR55" s="3"/>
      <c r="AS55" s="3"/>
      <c r="AT55" s="4"/>
      <c r="AU55" s="3"/>
      <c r="AV55" s="4"/>
      <c r="AW55" s="3"/>
      <c r="AX55" s="3"/>
      <c r="AY55" s="3"/>
    </row>
    <row r="56" spans="1:51" s="2" customFormat="1">
      <c r="A56" s="6"/>
      <c r="AO56" s="3"/>
      <c r="AP56" s="4"/>
      <c r="AQ56" s="3"/>
      <c r="AR56" s="3"/>
      <c r="AS56" s="3"/>
      <c r="AT56" s="4"/>
      <c r="AU56" s="3"/>
      <c r="AV56" s="4"/>
      <c r="AW56" s="3"/>
      <c r="AX56" s="3"/>
      <c r="AY56" s="3"/>
    </row>
    <row r="57" spans="1:51" s="2" customFormat="1">
      <c r="A57" s="6"/>
      <c r="AO57" s="3"/>
      <c r="AP57" s="4"/>
      <c r="AQ57" s="3"/>
      <c r="AR57" s="3"/>
      <c r="AS57" s="3"/>
      <c r="AT57" s="4"/>
      <c r="AU57" s="3"/>
      <c r="AV57" s="4"/>
      <c r="AW57" s="3"/>
      <c r="AX57" s="3"/>
      <c r="AY57" s="3"/>
    </row>
    <row r="58" spans="1:51" s="2" customFormat="1">
      <c r="A58" s="6"/>
      <c r="AO58" s="3"/>
      <c r="AP58" s="4"/>
      <c r="AQ58" s="3"/>
      <c r="AR58" s="3"/>
      <c r="AS58" s="3"/>
      <c r="AT58" s="4"/>
      <c r="AU58" s="3"/>
      <c r="AV58" s="4"/>
      <c r="AW58" s="3"/>
      <c r="AX58" s="3"/>
      <c r="AY58" s="3"/>
    </row>
    <row r="63" spans="1:51" s="2" customFormat="1">
      <c r="A63" s="6"/>
      <c r="AO63" s="3"/>
      <c r="AP63" s="4"/>
      <c r="AQ63" s="3"/>
      <c r="AR63" s="3"/>
      <c r="AS63" s="3"/>
      <c r="AT63" s="4"/>
      <c r="AU63" s="3"/>
      <c r="AV63" s="4"/>
      <c r="AW63" s="3"/>
      <c r="AX63" s="3"/>
      <c r="AY63" s="3"/>
    </row>
    <row r="64" spans="1:51" s="2" customFormat="1">
      <c r="A64" s="5"/>
      <c r="AO64" s="3"/>
      <c r="AP64" s="4"/>
      <c r="AQ64" s="3"/>
      <c r="AR64" s="3"/>
      <c r="AS64" s="3"/>
      <c r="AT64" s="4"/>
      <c r="AU64" s="3"/>
      <c r="AV64" s="4"/>
      <c r="AW64" s="3"/>
      <c r="AX64" s="3"/>
      <c r="AY64" s="3"/>
    </row>
    <row r="67" spans="41:51" s="1" customFormat="1">
      <c r="AO67" s="3"/>
      <c r="AP67" s="4"/>
      <c r="AQ67" s="3"/>
      <c r="AR67" s="3"/>
      <c r="AS67" s="3"/>
      <c r="AT67" s="4"/>
      <c r="AU67" s="3"/>
      <c r="AV67" s="4"/>
      <c r="AW67" s="3"/>
      <c r="AX67" s="3"/>
      <c r="AY67" s="3"/>
    </row>
    <row r="68" spans="41:51" s="1" customFormat="1">
      <c r="AO68" s="3"/>
      <c r="AP68" s="4"/>
      <c r="AQ68" s="3"/>
      <c r="AR68" s="3"/>
      <c r="AS68" s="3"/>
      <c r="AT68" s="4"/>
      <c r="AU68" s="3"/>
      <c r="AV68" s="4"/>
      <c r="AW68" s="3"/>
      <c r="AX68" s="3"/>
      <c r="AY68" s="3"/>
    </row>
    <row r="69" spans="41:51" s="1" customFormat="1">
      <c r="AO69" s="3"/>
      <c r="AP69" s="4"/>
      <c r="AQ69" s="3"/>
      <c r="AR69" s="3"/>
      <c r="AS69" s="3"/>
      <c r="AT69" s="4"/>
      <c r="AU69" s="3"/>
      <c r="AV69" s="4"/>
      <c r="AW69" s="3"/>
      <c r="AX69" s="3"/>
      <c r="AY69" s="3"/>
    </row>
    <row r="70" spans="41:51" s="1" customFormat="1">
      <c r="AO70" s="3"/>
      <c r="AP70" s="4"/>
      <c r="AQ70" s="3"/>
      <c r="AR70" s="3"/>
      <c r="AS70" s="3"/>
      <c r="AT70" s="4"/>
      <c r="AU70" s="3"/>
      <c r="AV70" s="4"/>
      <c r="AW70" s="3"/>
      <c r="AX70" s="3"/>
      <c r="AY70" s="3"/>
    </row>
    <row r="71" spans="41:51" s="1" customFormat="1">
      <c r="AO71" s="3"/>
      <c r="AP71" s="4"/>
      <c r="AQ71" s="3"/>
      <c r="AR71" s="3"/>
      <c r="AS71" s="3"/>
      <c r="AT71" s="4"/>
      <c r="AU71" s="3"/>
      <c r="AV71" s="4"/>
      <c r="AW71" s="3"/>
      <c r="AX71" s="3"/>
      <c r="AY71" s="3"/>
    </row>
    <row r="72" spans="41:51" s="1" customFormat="1">
      <c r="AO72" s="3"/>
      <c r="AP72" s="4"/>
      <c r="AQ72" s="3"/>
      <c r="AR72" s="3"/>
      <c r="AS72" s="3"/>
      <c r="AT72" s="4"/>
      <c r="AU72" s="3"/>
      <c r="AV72" s="4"/>
      <c r="AW72" s="3"/>
      <c r="AX72" s="3"/>
      <c r="AY72" s="3"/>
    </row>
    <row r="73" spans="41:51" s="1" customFormat="1">
      <c r="AO73" s="3"/>
      <c r="AP73" s="4"/>
      <c r="AQ73" s="3"/>
      <c r="AR73" s="3"/>
      <c r="AS73" s="3"/>
      <c r="AT73" s="4"/>
      <c r="AU73" s="3"/>
      <c r="AV73" s="4"/>
      <c r="AW73" s="3"/>
      <c r="AX73" s="3"/>
      <c r="AY73" s="3"/>
    </row>
    <row r="74" spans="41:51" s="1" customFormat="1">
      <c r="AO74" s="3"/>
      <c r="AP74" s="4"/>
      <c r="AQ74" s="3"/>
      <c r="AR74" s="3"/>
      <c r="AS74" s="3"/>
      <c r="AT74" s="4"/>
      <c r="AU74" s="3"/>
      <c r="AV74" s="4"/>
      <c r="AW74" s="3"/>
      <c r="AX74" s="3"/>
      <c r="AY74" s="3"/>
    </row>
    <row r="75" spans="41:51" s="1" customFormat="1">
      <c r="AO75" s="3"/>
      <c r="AP75" s="4"/>
      <c r="AQ75" s="3"/>
      <c r="AR75" s="3"/>
      <c r="AS75" s="3"/>
      <c r="AT75" s="4"/>
      <c r="AU75" s="3"/>
      <c r="AV75" s="4"/>
      <c r="AW75" s="3"/>
      <c r="AX75" s="3"/>
      <c r="AY75" s="3"/>
    </row>
    <row r="76" spans="41:51" s="1" customFormat="1">
      <c r="AO76" s="3"/>
      <c r="AP76" s="4"/>
      <c r="AQ76" s="3"/>
      <c r="AR76" s="3"/>
      <c r="AS76" s="3"/>
      <c r="AT76" s="4"/>
      <c r="AU76" s="3"/>
      <c r="AV76" s="4"/>
      <c r="AW76" s="3"/>
      <c r="AX76" s="3"/>
      <c r="AY76" s="3"/>
    </row>
    <row r="77" spans="41:51" s="1" customFormat="1">
      <c r="AO77" s="3"/>
      <c r="AP77" s="4"/>
      <c r="AQ77" s="3"/>
      <c r="AR77" s="3"/>
      <c r="AS77" s="3"/>
      <c r="AT77" s="4"/>
      <c r="AU77" s="3"/>
      <c r="AV77" s="4"/>
      <c r="AW77" s="3"/>
      <c r="AX77" s="3"/>
      <c r="AY77" s="3"/>
    </row>
    <row r="78" spans="41:51" s="1" customFormat="1">
      <c r="AO78" s="3"/>
      <c r="AP78" s="4"/>
      <c r="AQ78" s="3"/>
      <c r="AR78" s="3"/>
      <c r="AS78" s="3"/>
      <c r="AT78" s="4"/>
      <c r="AU78" s="3"/>
      <c r="AV78" s="4"/>
      <c r="AW78" s="3"/>
      <c r="AX78" s="3"/>
      <c r="AY78" s="3"/>
    </row>
    <row r="79" spans="41:51" s="1" customFormat="1">
      <c r="AO79" s="3"/>
      <c r="AP79" s="4"/>
      <c r="AQ79" s="3"/>
      <c r="AR79" s="3"/>
      <c r="AS79" s="3"/>
      <c r="AT79" s="4"/>
      <c r="AU79" s="3"/>
      <c r="AV79" s="4"/>
      <c r="AW79" s="3"/>
      <c r="AX79" s="3"/>
      <c r="AY79" s="3"/>
    </row>
    <row r="80" spans="41:51" s="1" customFormat="1">
      <c r="AO80" s="3"/>
      <c r="AP80" s="4"/>
      <c r="AQ80" s="3"/>
      <c r="AR80" s="3"/>
      <c r="AS80" s="3"/>
      <c r="AT80" s="4"/>
      <c r="AU80" s="3"/>
      <c r="AV80" s="4"/>
      <c r="AW80" s="3"/>
      <c r="AX80" s="3"/>
      <c r="AY80" s="3"/>
    </row>
    <row r="81" spans="41:51" s="1" customFormat="1">
      <c r="AO81" s="3"/>
      <c r="AP81" s="4"/>
      <c r="AQ81" s="3"/>
      <c r="AR81" s="3"/>
      <c r="AS81" s="3"/>
      <c r="AT81" s="4"/>
      <c r="AU81" s="3"/>
      <c r="AV81" s="4"/>
      <c r="AW81" s="3"/>
      <c r="AX81" s="3"/>
      <c r="AY81" s="3"/>
    </row>
    <row r="82" spans="41:51" s="1" customFormat="1">
      <c r="AO82" s="3"/>
      <c r="AP82" s="4"/>
      <c r="AQ82" s="3"/>
      <c r="AR82" s="3"/>
      <c r="AS82" s="3"/>
      <c r="AT82" s="4"/>
      <c r="AU82" s="3"/>
      <c r="AV82" s="4"/>
      <c r="AW82" s="3"/>
      <c r="AX82" s="3"/>
      <c r="AY82" s="3"/>
    </row>
  </sheetData>
  <mergeCells count="188">
    <mergeCell ref="CF9:CG9"/>
    <mergeCell ref="DB9:DC9"/>
    <mergeCell ref="DD9:DE9"/>
    <mergeCell ref="CJ9:CK9"/>
    <mergeCell ref="CL9:CM9"/>
    <mergeCell ref="CP9:CQ9"/>
    <mergeCell ref="CR9:CS9"/>
    <mergeCell ref="CV9:CW9"/>
    <mergeCell ref="CX9:CY9"/>
    <mergeCell ref="CN8:CN9"/>
    <mergeCell ref="CO8:CO9"/>
    <mergeCell ref="AH9:AI9"/>
    <mergeCell ref="AJ9:AK9"/>
    <mergeCell ref="AN9:AO9"/>
    <mergeCell ref="AP9:AQ9"/>
    <mergeCell ref="AT9:AU9"/>
    <mergeCell ref="AV9:AW9"/>
    <mergeCell ref="AZ9:BA9"/>
    <mergeCell ref="BB9:BC9"/>
    <mergeCell ref="BF9:BG9"/>
    <mergeCell ref="BD8:BD9"/>
    <mergeCell ref="BE8:BE9"/>
    <mergeCell ref="B9:C9"/>
    <mergeCell ref="F9:G9"/>
    <mergeCell ref="J9:K9"/>
    <mergeCell ref="L9:M9"/>
    <mergeCell ref="P9:Q9"/>
    <mergeCell ref="R9:S9"/>
    <mergeCell ref="D8:D9"/>
    <mergeCell ref="E8:E9"/>
    <mergeCell ref="H8:H9"/>
    <mergeCell ref="I8:I9"/>
    <mergeCell ref="AR8:AR9"/>
    <mergeCell ref="AS8:AS9"/>
    <mergeCell ref="AX8:AX9"/>
    <mergeCell ref="AY8:AY9"/>
    <mergeCell ref="CT8:CT9"/>
    <mergeCell ref="CU8:CU9"/>
    <mergeCell ref="CZ8:CZ9"/>
    <mergeCell ref="DA8:DA9"/>
    <mergeCell ref="BV8:BV9"/>
    <mergeCell ref="BW8:BW9"/>
    <mergeCell ref="CB8:CB9"/>
    <mergeCell ref="CC8:CC9"/>
    <mergeCell ref="CH8:CH9"/>
    <mergeCell ref="CI8:CI9"/>
    <mergeCell ref="BH9:BI9"/>
    <mergeCell ref="BL9:BM9"/>
    <mergeCell ref="BN9:BO9"/>
    <mergeCell ref="BJ8:BJ9"/>
    <mergeCell ref="BK8:BK9"/>
    <mergeCell ref="BR9:BS9"/>
    <mergeCell ref="BT9:BU9"/>
    <mergeCell ref="BX9:BY9"/>
    <mergeCell ref="BZ9:CA9"/>
    <mergeCell ref="CD9:CE9"/>
    <mergeCell ref="N8:N9"/>
    <mergeCell ref="O8:O9"/>
    <mergeCell ref="CT7:CU7"/>
    <mergeCell ref="CV7:CW7"/>
    <mergeCell ref="CX7:CY7"/>
    <mergeCell ref="CZ7:DA7"/>
    <mergeCell ref="BV7:BW7"/>
    <mergeCell ref="BX7:BY7"/>
    <mergeCell ref="BZ7:CA7"/>
    <mergeCell ref="CB7:CC7"/>
    <mergeCell ref="T8:T9"/>
    <mergeCell ref="U8:U9"/>
    <mergeCell ref="Z8:Z9"/>
    <mergeCell ref="AA8:AA9"/>
    <mergeCell ref="AF8:AF9"/>
    <mergeCell ref="AG8:AG9"/>
    <mergeCell ref="V9:W9"/>
    <mergeCell ref="X9:Y9"/>
    <mergeCell ref="AB9:AC9"/>
    <mergeCell ref="AD9:AE9"/>
    <mergeCell ref="BP8:BP9"/>
    <mergeCell ref="BQ8:BQ9"/>
    <mergeCell ref="AL8:AL9"/>
    <mergeCell ref="AM8:AM9"/>
    <mergeCell ref="CF7:CG7"/>
    <mergeCell ref="BJ7:BK7"/>
    <mergeCell ref="BL7:BM7"/>
    <mergeCell ref="BN7:BO7"/>
    <mergeCell ref="BP7:BQ7"/>
    <mergeCell ref="BR7:BS7"/>
    <mergeCell ref="BT7:BU7"/>
    <mergeCell ref="DB7:DC7"/>
    <mergeCell ref="DD7:DE7"/>
    <mergeCell ref="CH7:CI7"/>
    <mergeCell ref="CJ7:CK7"/>
    <mergeCell ref="CL7:CM7"/>
    <mergeCell ref="CN7:CO7"/>
    <mergeCell ref="CP7:CQ7"/>
    <mergeCell ref="CR7:CS7"/>
    <mergeCell ref="AT7:AU7"/>
    <mergeCell ref="AV7:AW7"/>
    <mergeCell ref="AX7:AY7"/>
    <mergeCell ref="AZ7:BA7"/>
    <mergeCell ref="BB7:BC7"/>
    <mergeCell ref="BD7:BE7"/>
    <mergeCell ref="BF7:BG7"/>
    <mergeCell ref="BH7:BI7"/>
    <mergeCell ref="CD7:CE7"/>
    <mergeCell ref="CR6:CW6"/>
    <mergeCell ref="CX6:DC6"/>
    <mergeCell ref="DD6:DE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BZ5:CA5"/>
    <mergeCell ref="CD5:CE5"/>
    <mergeCell ref="CF5:CG5"/>
    <mergeCell ref="CJ5:CK5"/>
    <mergeCell ref="CL5:CM5"/>
    <mergeCell ref="CP5:CQ5"/>
    <mergeCell ref="A6:A9"/>
    <mergeCell ref="B6:E6"/>
    <mergeCell ref="F6:K6"/>
    <mergeCell ref="L6:Q6"/>
    <mergeCell ref="R6:W6"/>
    <mergeCell ref="X6:AC6"/>
    <mergeCell ref="AD6:AI6"/>
    <mergeCell ref="AJ6:AO6"/>
    <mergeCell ref="AP6:AU6"/>
    <mergeCell ref="AV6:BA6"/>
    <mergeCell ref="BB6:BG6"/>
    <mergeCell ref="BH6:BM6"/>
    <mergeCell ref="BN6:BS6"/>
    <mergeCell ref="BT6:BY6"/>
    <mergeCell ref="BZ6:CE6"/>
    <mergeCell ref="CF6:CK6"/>
    <mergeCell ref="CL6:CQ6"/>
    <mergeCell ref="AR7:AS7"/>
    <mergeCell ref="B4:W4"/>
    <mergeCell ref="X4:BA4"/>
    <mergeCell ref="BB4:CK4"/>
    <mergeCell ref="CL4:DE4"/>
    <mergeCell ref="B5:C5"/>
    <mergeCell ref="D5:E5"/>
    <mergeCell ref="F5:G5"/>
    <mergeCell ref="J5:K5"/>
    <mergeCell ref="L5:M5"/>
    <mergeCell ref="P5:Q5"/>
    <mergeCell ref="R5:S5"/>
    <mergeCell ref="V5:W5"/>
    <mergeCell ref="X5:Y5"/>
    <mergeCell ref="AB5:AC5"/>
    <mergeCell ref="AJ5:AK5"/>
    <mergeCell ref="AN5:AO5"/>
    <mergeCell ref="AP5:AQ5"/>
    <mergeCell ref="AT5:AU5"/>
    <mergeCell ref="AV5:AW5"/>
    <mergeCell ref="AZ5:BA5"/>
    <mergeCell ref="BB5:BC5"/>
    <mergeCell ref="BF5:BG5"/>
    <mergeCell ref="BT5:BU5"/>
    <mergeCell ref="BX5:BY5"/>
    <mergeCell ref="B1:W1"/>
    <mergeCell ref="X1:BA1"/>
    <mergeCell ref="BB1:CK1"/>
    <mergeCell ref="CL1:DE1"/>
    <mergeCell ref="B2:W2"/>
    <mergeCell ref="X2:BA2"/>
    <mergeCell ref="BB2:CK2"/>
    <mergeCell ref="CL2:DE2"/>
    <mergeCell ref="B3:W3"/>
    <mergeCell ref="X3:BA3"/>
    <mergeCell ref="BB3:CK3"/>
    <mergeCell ref="CL3:DE3"/>
  </mergeCells>
  <printOptions horizontalCentered="1"/>
  <pageMargins left="0.78740157480314965" right="0.19685039370078741" top="0.59055118110236227" bottom="0.19685039370078741" header="0" footer="0"/>
  <pageSetup scale="75" fitToWidth="4" orientation="landscape" horizontalDpi="300" r:id="rId1"/>
  <headerFooter alignWithMargins="0"/>
  <colBreaks count="2" manualBreakCount="2">
    <brk id="53" max="39" man="1"/>
    <brk id="89" max="39" man="1"/>
  </colBreaks>
  <drawing r:id="rId2"/>
</worksheet>
</file>

<file path=docMetadata/LabelInfo.xml><?xml version="1.0" encoding="utf-8"?>
<clbl:labelList xmlns:clbl="http://schemas.microsoft.com/office/2020/mipLabelMetadata">
  <clbl:label id="{5cc6c66d-ffb2-469f-9385-cda840e57836}" enabled="0" method="" siteId="{5cc6c66d-ffb2-469f-9385-cda840e5783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Responsabilidad Civil</vt:lpstr>
      <vt:lpstr>'Responsabilidad Civil'!Área_de_impresión</vt:lpstr>
      <vt:lpstr>'Responsabilidad Civil'!Títulos_a_imprimir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DIAZ VERA</dc:creator>
  <cp:lastModifiedBy>SERGIO ANDRES DIAZ VERA</cp:lastModifiedBy>
  <dcterms:created xsi:type="dcterms:W3CDTF">2025-08-12T18:31:21Z</dcterms:created>
  <dcterms:modified xsi:type="dcterms:W3CDTF">2025-08-13T12:27:48Z</dcterms:modified>
</cp:coreProperties>
</file>