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U:\Reyer\privat\zusätzliche Sachen\Schön_2018\"/>
    </mc:Choice>
  </mc:AlternateContent>
  <bookViews>
    <workbookView xWindow="0" yWindow="0" windowWidth="28800" windowHeight="14100" tabRatio="723"/>
  </bookViews>
  <sheets>
    <sheet name="NGS_Order" sheetId="36" r:id="rId1"/>
    <sheet name="Indices&amp;Primers" sheetId="46" r:id="rId2"/>
    <sheet name="Samples (tubes) 1-24" sheetId="3" r:id="rId3"/>
    <sheet name="Samples (plate) 1-96" sheetId="58" r:id="rId4"/>
    <sheet name="Samples (plate) 97-192" sheetId="59" r:id="rId5"/>
  </sheets>
  <definedNames>
    <definedName name="_xlnm._FilterDatabase" localSheetId="3" hidden="1">'Samples (plate) 1-96'!$D$8:$L$9</definedName>
    <definedName name="_xlnm._FilterDatabase" localSheetId="4" hidden="1">'Samples (plate) 97-192'!$D$8:$L$9</definedName>
    <definedName name="_xlnm._FilterDatabase" localSheetId="2" hidden="1">'Samples (tubes) 1-24'!$A$8:$J$9</definedName>
    <definedName name="all" localSheetId="3">'Samples (plate) 1-96'!#REF!</definedName>
    <definedName name="all" localSheetId="4">'Samples (plate) 97-192'!#REF!</definedName>
    <definedName name="all">'Samples (tubes) 1-24'!#REF!</definedName>
    <definedName name="ddd" localSheetId="3">'Samples (plate) 1-96'!#REF!</definedName>
    <definedName name="ddd" localSheetId="4">'Samples (plate) 97-192'!#REF!</definedName>
    <definedName name="ddd">'Samples (tubes) 1-24'!#REF!</definedName>
    <definedName name="DNA_Runs" localSheetId="3">'Samples (plate) 1-96'!#REF!</definedName>
    <definedName name="DNA_Runs" localSheetId="4">'Samples (plate) 97-192'!#REF!</definedName>
    <definedName name="DNA_Runs">'Samples (tubes) 1-24'!#REF!</definedName>
    <definedName name="_xlnm.Print_Area" localSheetId="1">'Indices&amp;Primers'!$A$1:$G$124</definedName>
    <definedName name="_xlnm.Print_Area" localSheetId="0">NGS_Order!$A$1:$J$35</definedName>
    <definedName name="_xlnm.Print_Area" localSheetId="3">'Samples (plate) 1-96'!$A$1:$M$120</definedName>
    <definedName name="_xlnm.Print_Area" localSheetId="4">'Samples (plate) 97-192'!$A$1:$M$120</definedName>
    <definedName name="_xlnm.Print_Area" localSheetId="2">'Samples (tubes) 1-24'!$A$1:$L$48</definedName>
    <definedName name="hallo" localSheetId="3">'Samples (plate) 1-96'!#REF!</definedName>
    <definedName name="hallo" localSheetId="4">'Samples (plate) 97-192'!#REF!</definedName>
    <definedName name="hallo">'Samples (tubes) 1-24'!#REF!</definedName>
    <definedName name="please_select" localSheetId="3">'Samples (plate) 1-96'!#REF!</definedName>
    <definedName name="please_select" localSheetId="4">'Samples (plate) 97-192'!#REF!</definedName>
    <definedName name="please_select">'Samples (tubes) 1-24'!#REF!</definedName>
    <definedName name="RNA_Runs" localSheetId="3">'Samples (plate) 1-96'!#REF!</definedName>
    <definedName name="RNA_Runs" localSheetId="4">'Samples (plate) 97-192'!#REF!</definedName>
    <definedName name="RNA_Runs">'Samples (tubes) 1-24'!#REF!</definedName>
    <definedName name="Run_no_libs" localSheetId="3">'Samples (plate) 1-96'!#REF!</definedName>
    <definedName name="Run_no_libs" localSheetId="4">'Samples (plate) 97-192'!#REF!</definedName>
    <definedName name="Run_no_libs">'Samples (tubes) 1-24'!#REF!</definedName>
    <definedName name="sdgg">'Samples (tubes) 1-24'!#REF!</definedName>
    <definedName name="x" localSheetId="3">'Samples (plate) 1-96'!#REF!</definedName>
    <definedName name="x" localSheetId="4">'Samples (plate) 97-192'!#REF!</definedName>
    <definedName name="x">'Samples (tubes) 1-24'!#REF!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58" l="1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29" i="46"/>
  <c r="A30" i="46"/>
  <c r="A31" i="46"/>
  <c r="A32" i="46"/>
  <c r="A33" i="46"/>
  <c r="A34" i="46"/>
  <c r="A35" i="46"/>
  <c r="A36" i="46"/>
  <c r="A37" i="46"/>
  <c r="A38" i="46"/>
  <c r="A39" i="46"/>
  <c r="A40" i="46"/>
  <c r="A41" i="46"/>
  <c r="A42" i="46"/>
  <c r="A43" i="46"/>
  <c r="A44" i="46"/>
  <c r="A45" i="46"/>
  <c r="A46" i="46"/>
  <c r="A47" i="46"/>
  <c r="A48" i="46"/>
  <c r="A49" i="46"/>
  <c r="A50" i="46"/>
  <c r="A51" i="46"/>
  <c r="A52" i="46"/>
  <c r="A53" i="46"/>
  <c r="A54" i="46"/>
  <c r="A55" i="46"/>
  <c r="A56" i="46"/>
  <c r="A57" i="46"/>
  <c r="A58" i="46"/>
  <c r="A59" i="46"/>
  <c r="A60" i="46"/>
  <c r="A61" i="46"/>
  <c r="A62" i="46"/>
  <c r="A63" i="46"/>
  <c r="A64" i="46"/>
  <c r="A65" i="46"/>
  <c r="A66" i="46"/>
  <c r="A67" i="46"/>
  <c r="A68" i="46"/>
  <c r="A69" i="46"/>
  <c r="A70" i="46"/>
  <c r="A71" i="46"/>
  <c r="A72" i="46"/>
  <c r="A73" i="46"/>
  <c r="A74" i="46"/>
  <c r="A75" i="46"/>
  <c r="A76" i="46"/>
  <c r="A77" i="46"/>
  <c r="A78" i="46"/>
  <c r="A79" i="46"/>
  <c r="A80" i="46"/>
  <c r="A81" i="46"/>
  <c r="A82" i="46"/>
  <c r="A83" i="46"/>
  <c r="A84" i="46"/>
  <c r="A85" i="46"/>
  <c r="A86" i="46"/>
  <c r="A87" i="46"/>
  <c r="A88" i="46"/>
  <c r="A89" i="46"/>
  <c r="A90" i="46"/>
  <c r="A91" i="46"/>
  <c r="A92" i="46"/>
  <c r="A93" i="46"/>
  <c r="A94" i="46"/>
  <c r="A95" i="46"/>
  <c r="A96" i="46"/>
  <c r="A97" i="46"/>
  <c r="A98" i="46"/>
  <c r="A99" i="46"/>
  <c r="A100" i="46"/>
  <c r="A101" i="46"/>
  <c r="A102" i="46"/>
  <c r="A103" i="46"/>
  <c r="A104" i="46"/>
  <c r="A105" i="46"/>
  <c r="A106" i="46"/>
  <c r="A107" i="46"/>
  <c r="A108" i="46"/>
  <c r="A109" i="46"/>
  <c r="A110" i="46"/>
  <c r="A111" i="46"/>
  <c r="A112" i="46"/>
  <c r="A113" i="46"/>
  <c r="A114" i="46"/>
  <c r="A115" i="46"/>
  <c r="A116" i="46"/>
  <c r="A117" i="46"/>
  <c r="A118" i="46"/>
  <c r="A119" i="46"/>
  <c r="A120" i="46"/>
  <c r="A121" i="46"/>
  <c r="A122" i="46"/>
  <c r="A123" i="46"/>
  <c r="A124" i="46"/>
  <c r="A29" i="46"/>
  <c r="C11" i="36"/>
  <c r="D106" i="59"/>
  <c r="D106" i="58"/>
  <c r="E12" i="36"/>
  <c r="C12" i="36"/>
  <c r="K3" i="59" s="1"/>
  <c r="E136" i="59"/>
  <c r="E135" i="59"/>
  <c r="E134" i="59"/>
  <c r="E133" i="59"/>
  <c r="E132" i="59"/>
  <c r="E131" i="59"/>
  <c r="E130" i="59"/>
  <c r="E129" i="59"/>
  <c r="E128" i="59"/>
  <c r="E127" i="59"/>
  <c r="I126" i="59"/>
  <c r="E126" i="59"/>
  <c r="I125" i="59"/>
  <c r="E125" i="59"/>
  <c r="I124" i="59"/>
  <c r="E124" i="59"/>
  <c r="I123" i="59"/>
  <c r="E123" i="59"/>
  <c r="L106" i="59"/>
  <c r="E106" i="59"/>
  <c r="I116" i="59"/>
  <c r="I104" i="59"/>
  <c r="I103" i="59"/>
  <c r="I102" i="59"/>
  <c r="I101" i="59"/>
  <c r="I100" i="59"/>
  <c r="I99" i="59"/>
  <c r="I98" i="59"/>
  <c r="I97" i="59"/>
  <c r="I96" i="59"/>
  <c r="I95" i="59"/>
  <c r="I94" i="59"/>
  <c r="I93" i="59"/>
  <c r="I92" i="59"/>
  <c r="I91" i="59"/>
  <c r="I90" i="59"/>
  <c r="I89" i="59"/>
  <c r="I88" i="59"/>
  <c r="I87" i="59"/>
  <c r="I86" i="59"/>
  <c r="I85" i="59"/>
  <c r="I84" i="59"/>
  <c r="I83" i="59"/>
  <c r="I82" i="59"/>
  <c r="I81" i="59"/>
  <c r="I80" i="59"/>
  <c r="I79" i="59"/>
  <c r="I78" i="59"/>
  <c r="I77" i="59"/>
  <c r="I76" i="59"/>
  <c r="I75" i="59"/>
  <c r="I74" i="59"/>
  <c r="I73" i="59"/>
  <c r="I72" i="59"/>
  <c r="I71" i="59"/>
  <c r="I70" i="59"/>
  <c r="I69" i="59"/>
  <c r="I68" i="59"/>
  <c r="I67" i="59"/>
  <c r="I66" i="59"/>
  <c r="I65" i="59"/>
  <c r="I64" i="59"/>
  <c r="I63" i="59"/>
  <c r="I62" i="59"/>
  <c r="I61" i="59"/>
  <c r="I60" i="59"/>
  <c r="I59" i="59"/>
  <c r="I58" i="59"/>
  <c r="I57" i="59"/>
  <c r="I56" i="59"/>
  <c r="I55" i="59"/>
  <c r="I54" i="59"/>
  <c r="I53" i="59"/>
  <c r="I52" i="59"/>
  <c r="I51" i="59"/>
  <c r="I50" i="59"/>
  <c r="I49" i="59"/>
  <c r="I48" i="59"/>
  <c r="I47" i="59"/>
  <c r="I46" i="59"/>
  <c r="I45" i="59"/>
  <c r="I44" i="59"/>
  <c r="I43" i="59"/>
  <c r="I42" i="59"/>
  <c r="I41" i="59"/>
  <c r="I40" i="59"/>
  <c r="I39" i="59"/>
  <c r="I38" i="59"/>
  <c r="I37" i="59"/>
  <c r="I36" i="59"/>
  <c r="I35" i="59"/>
  <c r="I34" i="59"/>
  <c r="I33" i="59"/>
  <c r="I32" i="59"/>
  <c r="I31" i="59"/>
  <c r="I30" i="59"/>
  <c r="I29" i="59"/>
  <c r="I28" i="59"/>
  <c r="I27" i="59"/>
  <c r="I26" i="59"/>
  <c r="I25" i="59"/>
  <c r="I24" i="59"/>
  <c r="I23" i="59"/>
  <c r="I22" i="59"/>
  <c r="I21" i="59"/>
  <c r="I20" i="59"/>
  <c r="I19" i="59"/>
  <c r="I18" i="59"/>
  <c r="I17" i="59"/>
  <c r="I16" i="59"/>
  <c r="I15" i="59"/>
  <c r="I14" i="59"/>
  <c r="I13" i="59"/>
  <c r="I12" i="59"/>
  <c r="I11" i="59"/>
  <c r="I10" i="59"/>
  <c r="I9" i="59"/>
  <c r="D6" i="59"/>
  <c r="D5" i="59"/>
  <c r="D4" i="59"/>
  <c r="D3" i="59"/>
  <c r="L1" i="59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L106" i="58"/>
  <c r="B34" i="3"/>
  <c r="E136" i="58"/>
  <c r="E135" i="58"/>
  <c r="E134" i="58"/>
  <c r="E133" i="58"/>
  <c r="E132" i="58"/>
  <c r="E131" i="58"/>
  <c r="E130" i="58"/>
  <c r="E129" i="58"/>
  <c r="E128" i="58"/>
  <c r="E127" i="58"/>
  <c r="I126" i="58"/>
  <c r="E126" i="58"/>
  <c r="I125" i="58"/>
  <c r="E125" i="58"/>
  <c r="I124" i="58"/>
  <c r="E124" i="58"/>
  <c r="I123" i="58"/>
  <c r="E123" i="58"/>
  <c r="E106" i="58"/>
  <c r="I116" i="58"/>
  <c r="D6" i="58"/>
  <c r="D5" i="58"/>
  <c r="D4" i="58"/>
  <c r="D3" i="58"/>
  <c r="L1" i="58"/>
  <c r="G9" i="3"/>
  <c r="F54" i="3"/>
  <c r="B3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F52" i="3"/>
  <c r="F53" i="3"/>
  <c r="F51" i="3"/>
  <c r="A27" i="46"/>
  <c r="A26" i="46"/>
  <c r="A25" i="46"/>
  <c r="A24" i="46"/>
  <c r="A23" i="46"/>
  <c r="A22" i="46"/>
  <c r="A21" i="46"/>
  <c r="A20" i="46"/>
  <c r="A19" i="46"/>
  <c r="A18" i="46"/>
  <c r="A17" i="46"/>
  <c r="A16" i="46"/>
  <c r="A15" i="46"/>
  <c r="A14" i="46"/>
  <c r="A13" i="46"/>
  <c r="A12" i="46"/>
  <c r="A11" i="46"/>
  <c r="A10" i="46"/>
  <c r="A9" i="46"/>
  <c r="A8" i="46"/>
  <c r="A7" i="46"/>
  <c r="A6" i="46"/>
  <c r="A5" i="46"/>
  <c r="A4" i="46"/>
  <c r="B6" i="3"/>
  <c r="B5" i="3"/>
  <c r="B4" i="3"/>
  <c r="J1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C34" i="3"/>
  <c r="G44" i="3" s="1"/>
  <c r="I34" i="3"/>
  <c r="I3" i="3" l="1"/>
  <c r="K3" i="58"/>
</calcChain>
</file>

<file path=xl/comments1.xml><?xml version="1.0" encoding="utf-8"?>
<comments xmlns="http://schemas.openxmlformats.org/spreadsheetml/2006/main">
  <authors>
    <author>mbs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Enter the index sequence like it was ordered (6-12 bp)</t>
        </r>
      </text>
    </comment>
    <comment ref="C2" authorId="0" shapeId="0">
      <text>
        <r>
          <rPr>
            <sz val="9"/>
            <color indexed="81"/>
            <rFont val="Tahoma"/>
            <family val="2"/>
          </rPr>
          <t>Enter the index sequence like it was ordered (6-12 bp)</t>
        </r>
      </text>
    </comment>
  </commentList>
</comments>
</file>

<file path=xl/comments2.xml><?xml version="1.0" encoding="utf-8"?>
<comments xmlns="http://schemas.openxmlformats.org/spreadsheetml/2006/main">
  <authors>
    <author>mbs</author>
  </authors>
  <commentList>
    <comment ref="B8" authorId="0" shapeId="0">
      <text>
        <r>
          <rPr>
            <b/>
            <sz val="8"/>
            <color indexed="81"/>
            <rFont val="Tahoma"/>
            <family val="2"/>
          </rPr>
          <t>mbs:</t>
        </r>
        <r>
          <rPr>
            <sz val="8"/>
            <color indexed="81"/>
            <rFont val="Tahoma"/>
            <family val="2"/>
          </rPr>
          <t xml:space="preserve">
For quality checks we need a mapping reference sequence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mbs:</t>
        </r>
        <r>
          <rPr>
            <sz val="9"/>
            <color indexed="81"/>
            <rFont val="Tahoma"/>
            <family val="2"/>
          </rPr>
          <t xml:space="preserve">
When red: too low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mbs:</t>
        </r>
        <r>
          <rPr>
            <sz val="9"/>
            <color indexed="81"/>
            <rFont val="Tahoma"/>
            <family val="2"/>
          </rPr>
          <t xml:space="preserve">
When red: too low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mbs:</t>
        </r>
        <r>
          <rPr>
            <sz val="9"/>
            <color indexed="81"/>
            <rFont val="Tahoma"/>
            <family val="2"/>
          </rPr>
          <t xml:space="preserve">
When red: too few</t>
        </r>
      </text>
    </comment>
    <comment ref="I8" authorId="0" shapeId="0">
      <text>
        <r>
          <rPr>
            <b/>
            <sz val="8"/>
            <color indexed="81"/>
            <rFont val="Tahoma"/>
            <family val="2"/>
          </rPr>
          <t>mbs:</t>
        </r>
        <r>
          <rPr>
            <sz val="8"/>
            <color indexed="81"/>
            <rFont val="Tahoma"/>
            <family val="2"/>
          </rPr>
          <t xml:space="preserve">
Fractions appreciated:
=1/2 for half a lane
=1/4 for a quarter etc</t>
        </r>
      </text>
    </comment>
    <comment ref="A55" authorId="0" shapeId="0">
      <text>
        <r>
          <rPr>
            <b/>
            <sz val="9"/>
            <color indexed="81"/>
            <rFont val="Tahoma"/>
            <family val="2"/>
          </rPr>
          <t>mbs:</t>
        </r>
        <r>
          <rPr>
            <sz val="9"/>
            <color indexed="81"/>
            <rFont val="Tahoma"/>
            <family val="2"/>
          </rPr>
          <t xml:space="preserve">
nur fuer TruSeq RNA?</t>
        </r>
      </text>
    </comment>
  </commentList>
</comments>
</file>

<file path=xl/comments3.xml><?xml version="1.0" encoding="utf-8"?>
<comments xmlns="http://schemas.openxmlformats.org/spreadsheetml/2006/main">
  <authors>
    <author>mbs</author>
  </authors>
  <commentList>
    <comment ref="D8" authorId="0" shapeId="0">
      <text>
        <r>
          <rPr>
            <b/>
            <sz val="8"/>
            <color indexed="81"/>
            <rFont val="Tahoma"/>
            <family val="2"/>
          </rPr>
          <t>mbs:</t>
        </r>
        <r>
          <rPr>
            <sz val="8"/>
            <color indexed="81"/>
            <rFont val="Tahoma"/>
            <family val="2"/>
          </rPr>
          <t xml:space="preserve">
For quality checks we need a mapping reference sequence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mbs:</t>
        </r>
        <r>
          <rPr>
            <sz val="9"/>
            <color indexed="81"/>
            <rFont val="Tahoma"/>
            <family val="2"/>
          </rPr>
          <t xml:space="preserve">
When red: too low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mbs:</t>
        </r>
        <r>
          <rPr>
            <sz val="9"/>
            <color indexed="81"/>
            <rFont val="Tahoma"/>
            <family val="2"/>
          </rPr>
          <t xml:space="preserve">
When red: too low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mbs:</t>
        </r>
        <r>
          <rPr>
            <sz val="9"/>
            <color indexed="81"/>
            <rFont val="Tahoma"/>
            <family val="2"/>
          </rPr>
          <t xml:space="preserve">
When red: too few</t>
        </r>
      </text>
    </comment>
    <comment ref="K8" authorId="0" shapeId="0">
      <text>
        <r>
          <rPr>
            <b/>
            <sz val="8"/>
            <color indexed="81"/>
            <rFont val="Tahoma"/>
            <family val="2"/>
          </rPr>
          <t>mbs:</t>
        </r>
        <r>
          <rPr>
            <sz val="8"/>
            <color indexed="81"/>
            <rFont val="Tahoma"/>
            <family val="2"/>
          </rPr>
          <t xml:space="preserve">
Fractions appreciated:
=1/2 for half a lane
=1/4 for a quarter etc</t>
        </r>
      </text>
    </comment>
    <comment ref="D127" authorId="0" shapeId="0">
      <text>
        <r>
          <rPr>
            <b/>
            <sz val="9"/>
            <color indexed="81"/>
            <rFont val="Tahoma"/>
            <family val="2"/>
          </rPr>
          <t>mbs:</t>
        </r>
        <r>
          <rPr>
            <sz val="9"/>
            <color indexed="81"/>
            <rFont val="Tahoma"/>
            <family val="2"/>
          </rPr>
          <t xml:space="preserve">
nur fuer TruSeq RNA?</t>
        </r>
      </text>
    </comment>
  </commentList>
</comments>
</file>

<file path=xl/comments4.xml><?xml version="1.0" encoding="utf-8"?>
<comments xmlns="http://schemas.openxmlformats.org/spreadsheetml/2006/main">
  <authors>
    <author>mbs</author>
  </authors>
  <commentList>
    <comment ref="D8" authorId="0" shapeId="0">
      <text>
        <r>
          <rPr>
            <b/>
            <sz val="8"/>
            <color indexed="81"/>
            <rFont val="Tahoma"/>
            <family val="2"/>
          </rPr>
          <t>mbs:</t>
        </r>
        <r>
          <rPr>
            <sz val="8"/>
            <color indexed="81"/>
            <rFont val="Tahoma"/>
            <family val="2"/>
          </rPr>
          <t xml:space="preserve">
For quality checks we need a mapping reference sequence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mbs:</t>
        </r>
        <r>
          <rPr>
            <sz val="9"/>
            <color indexed="81"/>
            <rFont val="Tahoma"/>
            <family val="2"/>
          </rPr>
          <t xml:space="preserve">
When red: too low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mbs:</t>
        </r>
        <r>
          <rPr>
            <sz val="9"/>
            <color indexed="81"/>
            <rFont val="Tahoma"/>
            <family val="2"/>
          </rPr>
          <t xml:space="preserve">
When red: too low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mbs:</t>
        </r>
        <r>
          <rPr>
            <sz val="9"/>
            <color indexed="81"/>
            <rFont val="Tahoma"/>
            <family val="2"/>
          </rPr>
          <t xml:space="preserve">
When red: too few</t>
        </r>
      </text>
    </comment>
    <comment ref="K8" authorId="0" shapeId="0">
      <text>
        <r>
          <rPr>
            <b/>
            <sz val="8"/>
            <color indexed="81"/>
            <rFont val="Tahoma"/>
            <family val="2"/>
          </rPr>
          <t>mbs:</t>
        </r>
        <r>
          <rPr>
            <sz val="8"/>
            <color indexed="81"/>
            <rFont val="Tahoma"/>
            <family val="2"/>
          </rPr>
          <t xml:space="preserve">
Fractions appreciated:
=1/2 for half a lane
=1/4 for a quarter etc</t>
        </r>
      </text>
    </comment>
    <comment ref="D127" authorId="0" shapeId="0">
      <text>
        <r>
          <rPr>
            <b/>
            <sz val="9"/>
            <color indexed="81"/>
            <rFont val="Tahoma"/>
            <family val="2"/>
          </rPr>
          <t>mbs:</t>
        </r>
        <r>
          <rPr>
            <sz val="9"/>
            <color indexed="81"/>
            <rFont val="Tahoma"/>
            <family val="2"/>
          </rPr>
          <t xml:space="preserve">
nur fuer TruSeq RNA?</t>
        </r>
      </text>
    </comment>
  </commentList>
</comments>
</file>

<file path=xl/sharedStrings.xml><?xml version="1.0" encoding="utf-8"?>
<sst xmlns="http://schemas.openxmlformats.org/spreadsheetml/2006/main" count="1020" uniqueCount="112">
  <si>
    <t>Place, Date, Signature</t>
  </si>
  <si>
    <t>Comments:</t>
  </si>
  <si>
    <t>Data Analysis</t>
  </si>
  <si>
    <t>purified mRNA</t>
  </si>
  <si>
    <t>Machine data only</t>
  </si>
  <si>
    <t>please select</t>
  </si>
  <si>
    <t>confirmed analysis @ IKMB</t>
  </si>
  <si>
    <t>other (use comment)</t>
  </si>
  <si>
    <t>Data analysis</t>
  </si>
  <si>
    <t>Project title:</t>
  </si>
  <si>
    <t>Total number of samples:</t>
  </si>
  <si>
    <t>Total sequencing amount:</t>
  </si>
  <si>
    <t>Sample #</t>
  </si>
  <si>
    <t>Read1   Primer 5'-&gt;3'</t>
  </si>
  <si>
    <t>Index i7 Primer 5'-&gt;3'</t>
  </si>
  <si>
    <t>Read2   Primer 5'-&gt;3'</t>
  </si>
  <si>
    <t>external contact person:</t>
  </si>
  <si>
    <t>IKMB contact person:</t>
  </si>
  <si>
    <t>IKMB - NGS Sample list</t>
  </si>
  <si>
    <t>Please print this and the used following sheet. Sign it, hand it in with the samples and send per email to next-gen_ta@ikmb.uni-kiel.de &amp; the IKMB contact person.</t>
  </si>
  <si>
    <t>lanes 
per sample</t>
  </si>
  <si>
    <t>internal IKMB ID's</t>
  </si>
  <si>
    <t>16S Amplicons</t>
  </si>
  <si>
    <t>library type</t>
  </si>
  <si>
    <t>run type</t>
  </si>
  <si>
    <t>HiSeq2500</t>
  </si>
  <si>
    <t>MiSeq, 2x300bp (PE)</t>
  </si>
  <si>
    <t>MiSeq, 2x250bp (PE)</t>
  </si>
  <si>
    <t>MiSeq, 2x150bp (PE)</t>
  </si>
  <si>
    <t>MiSeq, 2x75bp (PE)</t>
  </si>
  <si>
    <t>MiSeq, 1x50bp (SR)</t>
  </si>
  <si>
    <t>NextSeq500, High Output, 2x150bp (PE)</t>
  </si>
  <si>
    <t>NextSeq500, High Output, 2x75bp (PE)</t>
  </si>
  <si>
    <t>concentration (ng/µl)</t>
  </si>
  <si>
    <t>volume</t>
  </si>
  <si>
    <t>sample type</t>
  </si>
  <si>
    <t>RRBS</t>
  </si>
  <si>
    <t>TruSeq small RNA</t>
  </si>
  <si>
    <t>NexteraXT</t>
  </si>
  <si>
    <t>No lib prep/run only</t>
  </si>
  <si>
    <t>Custom primer Seq</t>
  </si>
  <si>
    <t>totalRNA</t>
  </si>
  <si>
    <t>small from totalRNA</t>
  </si>
  <si>
    <t>Illumina library (P7/P5 ligated Adapter)</t>
  </si>
  <si>
    <t>sequencing system</t>
  </si>
  <si>
    <t>sequencing system:</t>
  </si>
  <si>
    <t>HiSeq3000/4000</t>
  </si>
  <si>
    <t>MiSeq</t>
  </si>
  <si>
    <t>NextSeq500</t>
  </si>
  <si>
    <t>concentration
(ng/µl)</t>
  </si>
  <si>
    <t>volume
(µl)</t>
  </si>
  <si>
    <r>
      <t xml:space="preserve">mapping reference organism name
</t>
    </r>
    <r>
      <rPr>
        <b/>
        <sz val="10"/>
        <color rgb="FFFF0000"/>
        <rFont val="Arial"/>
        <family val="2"/>
      </rPr>
      <t>(not sample name!)</t>
    </r>
  </si>
  <si>
    <t>internal IKMB ID</t>
  </si>
  <si>
    <t>NextSeq500, High Output, 1x75bp (SR)</t>
  </si>
  <si>
    <t>NextSeq500, Mid Output, 2x75 bp (PE)</t>
  </si>
  <si>
    <t>NextSeq500, Mid Output, 2x150 bp (PE)</t>
  </si>
  <si>
    <t>If you deliver a tube that contains a mix of samples with indices, we must demultiplex them. 
Please provide the index sequences here.</t>
  </si>
  <si>
    <t>gDNA (many or larger genomes)</t>
  </si>
  <si>
    <t>gDNA (small genome)</t>
  </si>
  <si>
    <t>micro RNA only</t>
  </si>
  <si>
    <t>HiSeq4000, 2x150bp (PE)</t>
  </si>
  <si>
    <t>HiSeq4000, 2x75bp (PE)</t>
  </si>
  <si>
    <t>HiSeq4000, 1x50bp (SR)</t>
  </si>
  <si>
    <t>HiSeq4000</t>
  </si>
  <si>
    <t>&lt;- 1st enter organism</t>
  </si>
  <si>
    <t>currently Nextera won't run on HiSeq4000</t>
  </si>
  <si>
    <t>amount
(ng)</t>
  </si>
  <si>
    <t>&lt;- 2nd enter sample type</t>
  </si>
  <si>
    <t>For custom sequencing primers we need the sequences. Please provide the sequences here.</t>
  </si>
  <si>
    <r>
      <t xml:space="preserve">
P7 (i7) Index Sequence 
</t>
    </r>
    <r>
      <rPr>
        <b/>
        <sz val="10"/>
        <rFont val="Arial"/>
        <family val="2"/>
      </rPr>
      <t>5'-&gt;3'</t>
    </r>
  </si>
  <si>
    <r>
      <t xml:space="preserve">P5 (i5) Index Sequence 
</t>
    </r>
    <r>
      <rPr>
        <b/>
        <sz val="10"/>
        <rFont val="Arial"/>
        <family val="2"/>
      </rPr>
      <t>5'-&gt;3'</t>
    </r>
  </si>
  <si>
    <t>NovaSeq6000</t>
  </si>
  <si>
    <t>NovaSeq6000, S4, 2x150bp (PE)</t>
  </si>
  <si>
    <t>NovaSeq6000, S4, 2x100bp (PE)</t>
  </si>
  <si>
    <t>NovaSeq6000, S2, 2x150bp (PE)</t>
  </si>
  <si>
    <t>NovaSeq6000, S2, 2x100bp (PE)</t>
  </si>
  <si>
    <t>NovaSeq6000, S2, 2x50bp (PE)</t>
  </si>
  <si>
    <t>NovaSeq6000, S1, 2x150bp (PE)</t>
  </si>
  <si>
    <t>NovaSeq6000, S1, 2x100bp (PE)</t>
  </si>
  <si>
    <t>NovaSeq6000, S1, 2x50bp (PE)</t>
  </si>
  <si>
    <t>Nextera DNA Flex</t>
  </si>
  <si>
    <t>PCR products</t>
  </si>
  <si>
    <t>Nextera IDT Exome</t>
  </si>
  <si>
    <t>TruSeq DNA Nano</t>
  </si>
  <si>
    <t>NEXTFLEX Small RNA-Seq Kit v3</t>
  </si>
  <si>
    <t>TruSeq stranded mRNA</t>
  </si>
  <si>
    <t>TruSeq stranded mRNA_without enrichment</t>
  </si>
  <si>
    <t>TruSeq stranded totalRNA_without enrichment</t>
  </si>
  <si>
    <t>TruSeq stranded totalRNA</t>
  </si>
  <si>
    <t>NovaSeq6000, SP, 2x250bp (PE)</t>
  </si>
  <si>
    <t>NovaSeq6000, SP, 2x50bp (PE)</t>
  </si>
  <si>
    <t>NovaSeq6000, SP, 2x150bp (PE)</t>
  </si>
  <si>
    <t>Position</t>
  </si>
  <si>
    <t>A</t>
  </si>
  <si>
    <t>B</t>
  </si>
  <si>
    <t>C</t>
  </si>
  <si>
    <t>D</t>
  </si>
  <si>
    <t>E</t>
  </si>
  <si>
    <t>F</t>
  </si>
  <si>
    <t>G</t>
  </si>
  <si>
    <t>H</t>
  </si>
  <si>
    <t>NGS Sequencing Order Form (Sample Specifications TUBES)</t>
  </si>
  <si>
    <t>TUBES</t>
  </si>
  <si>
    <t>PLATE 1-96</t>
  </si>
  <si>
    <t>PLATE 97-192</t>
  </si>
  <si>
    <t>.</t>
  </si>
  <si>
    <t>PS611 (PlateS00610)</t>
  </si>
  <si>
    <t>Dr. Henry Reyer</t>
  </si>
  <si>
    <t>Dr. Sören Franzenburg</t>
  </si>
  <si>
    <t>SF_fertility_mice_WGS_Schoen_02</t>
  </si>
  <si>
    <t>PS611</t>
  </si>
  <si>
    <t>house 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</si>
</sst>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0" x14ac:knownFonts="1"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color indexed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name val="Arial"/>
      <family val="2"/>
    </font>
    <font>
      <sz val="11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0"/>
      <name val="Courier New"/>
      <family val="3"/>
    </font>
    <font>
      <sz val="10"/>
      <name val="Courier"/>
      <family val="3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name val="Arial"/>
      <family val="2"/>
    </font>
    <font>
      <b/>
      <sz val="10"/>
      <name val="Courier New"/>
      <family val="3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9" fillId="0" borderId="0"/>
  </cellStyleXfs>
  <cellXfs count="241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 applyProtection="1"/>
    <xf numFmtId="0" fontId="0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64" fontId="0" fillId="0" borderId="4" xfId="0" applyNumberFormat="1" applyFont="1" applyBorder="1" applyAlignment="1" applyProtection="1">
      <alignment horizontal="center" vertical="center"/>
      <protection locked="0"/>
    </xf>
    <xf numFmtId="164" fontId="0" fillId="0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0" fontId="0" fillId="2" borderId="9" xfId="0" applyFont="1" applyFill="1" applyBorder="1" applyAlignment="1" applyProtection="1">
      <alignment horizontal="center" vertical="center"/>
    </xf>
    <xf numFmtId="0" fontId="0" fillId="2" borderId="10" xfId="0" applyFont="1" applyFill="1" applyBorder="1" applyAlignment="1" applyProtection="1">
      <alignment horizontal="center" vertical="center"/>
    </xf>
    <xf numFmtId="164" fontId="0" fillId="0" borderId="9" xfId="0" applyNumberFormat="1" applyFont="1" applyBorder="1" applyAlignment="1" applyProtection="1">
      <alignment horizontal="center" vertical="center"/>
      <protection locked="0"/>
    </xf>
    <xf numFmtId="164" fontId="0" fillId="0" borderId="9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165" fontId="0" fillId="0" borderId="13" xfId="0" applyNumberForma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8" fillId="2" borderId="10" xfId="0" applyFont="1" applyFill="1" applyBorder="1" applyAlignment="1" applyProtection="1">
      <alignment horizontal="left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/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2" borderId="11" xfId="0" applyFont="1" applyFill="1" applyBorder="1"/>
    <xf numFmtId="0" fontId="2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 applyProtection="1">
      <alignment horizontal="center" vertical="center"/>
    </xf>
    <xf numFmtId="0" fontId="0" fillId="0" borderId="13" xfId="0" applyFont="1" applyBorder="1" applyAlignment="1" applyProtection="1">
      <alignment horizontal="center" vertical="center"/>
      <protection locked="0"/>
    </xf>
    <xf numFmtId="164" fontId="0" fillId="0" borderId="13" xfId="0" applyNumberFormat="1" applyFont="1" applyBorder="1" applyAlignment="1" applyProtection="1">
      <alignment horizontal="center" vertical="center"/>
      <protection locked="0"/>
    </xf>
    <xf numFmtId="164" fontId="0" fillId="0" borderId="15" xfId="0" applyNumberFormat="1" applyFont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5" borderId="0" xfId="0" applyFill="1"/>
    <xf numFmtId="0" fontId="8" fillId="5" borderId="0" xfId="0" applyFont="1" applyFill="1" applyBorder="1"/>
    <xf numFmtId="0" fontId="8" fillId="5" borderId="8" xfId="0" applyFont="1" applyFill="1" applyBorder="1" applyAlignment="1">
      <alignment wrapText="1"/>
    </xf>
    <xf numFmtId="0" fontId="8" fillId="5" borderId="8" xfId="0" applyFont="1" applyFill="1" applyBorder="1" applyAlignment="1" applyProtection="1">
      <protection locked="0"/>
    </xf>
    <xf numFmtId="0" fontId="8" fillId="5" borderId="0" xfId="0" applyFont="1" applyFill="1" applyBorder="1" applyAlignment="1">
      <alignment horizontal="center" vertical="center"/>
    </xf>
    <xf numFmtId="0" fontId="1" fillId="4" borderId="21" xfId="0" applyFont="1" applyFill="1" applyBorder="1" applyAlignment="1" applyProtection="1">
      <alignment vertical="center"/>
    </xf>
    <xf numFmtId="0" fontId="1" fillId="4" borderId="12" xfId="0" applyFont="1" applyFill="1" applyBorder="1" applyAlignment="1" applyProtection="1">
      <alignment vertical="center"/>
    </xf>
    <xf numFmtId="0" fontId="3" fillId="5" borderId="0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Alignment="1" applyProtection="1">
      <alignment horizontal="center" vertical="center"/>
    </xf>
    <xf numFmtId="0" fontId="0" fillId="0" borderId="0" xfId="0" applyBorder="1" applyAlignment="1" applyProtection="1">
      <alignment wrapText="1"/>
    </xf>
    <xf numFmtId="0" fontId="0" fillId="4" borderId="13" xfId="0" applyFill="1" applyBorder="1" applyAlignment="1">
      <alignment horizontal="center" vertical="center"/>
    </xf>
    <xf numFmtId="0" fontId="0" fillId="5" borderId="0" xfId="0" applyFill="1" applyProtection="1"/>
    <xf numFmtId="0" fontId="0" fillId="4" borderId="24" xfId="0" applyFill="1" applyBorder="1" applyProtection="1"/>
    <xf numFmtId="0" fontId="0" fillId="4" borderId="5" xfId="0" applyFill="1" applyBorder="1" applyProtection="1"/>
    <xf numFmtId="0" fontId="0" fillId="0" borderId="0" xfId="0" applyFont="1" applyAlignment="1" applyProtection="1">
      <alignment horizont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Alignment="1" applyProtection="1">
      <alignment horizontal="center"/>
    </xf>
    <xf numFmtId="0" fontId="0" fillId="0" borderId="0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6" borderId="0" xfId="0" applyFill="1" applyBorder="1" applyAlignment="1" applyProtection="1">
      <alignment vertical="center"/>
    </xf>
    <xf numFmtId="0" fontId="0" fillId="0" borderId="0" xfId="0" applyFont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Fill="1" applyBorder="1" applyAlignment="1" applyProtection="1">
      <alignment vertical="center"/>
    </xf>
    <xf numFmtId="0" fontId="0" fillId="0" borderId="8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/>
    </xf>
    <xf numFmtId="0" fontId="0" fillId="7" borderId="0" xfId="0" applyFill="1" applyBorder="1" applyAlignment="1">
      <alignment vertical="center"/>
    </xf>
    <xf numFmtId="0" fontId="0" fillId="5" borderId="8" xfId="0" applyFill="1" applyBorder="1"/>
    <xf numFmtId="0" fontId="0" fillId="0" borderId="0" xfId="0" applyAlignment="1">
      <alignment horizontal="left" vertical="center"/>
    </xf>
    <xf numFmtId="0" fontId="0" fillId="4" borderId="24" xfId="0" applyFill="1" applyBorder="1" applyAlignment="1" applyProtection="1">
      <alignment horizontal="center"/>
    </xf>
    <xf numFmtId="0" fontId="0" fillId="0" borderId="0" xfId="0" applyFont="1" applyAlignment="1" applyProtection="1">
      <alignment horizontal="center"/>
    </xf>
    <xf numFmtId="0" fontId="0" fillId="0" borderId="0" xfId="0" applyFont="1" applyFill="1" applyBorder="1" applyAlignment="1" applyProtection="1">
      <alignment horizontal="center" vertical="center"/>
    </xf>
    <xf numFmtId="49" fontId="13" fillId="0" borderId="4" xfId="0" applyNumberFormat="1" applyFont="1" applyFill="1" applyBorder="1" applyProtection="1">
      <protection locked="0"/>
    </xf>
    <xf numFmtId="49" fontId="13" fillId="0" borderId="27" xfId="0" applyNumberFormat="1" applyFont="1" applyFill="1" applyBorder="1" applyProtection="1">
      <protection locked="0"/>
    </xf>
    <xf numFmtId="0" fontId="12" fillId="0" borderId="27" xfId="0" applyFont="1" applyFill="1" applyBorder="1" applyProtection="1">
      <protection locked="0"/>
    </xf>
    <xf numFmtId="0" fontId="0" fillId="9" borderId="0" xfId="0" applyFill="1" applyBorder="1" applyAlignment="1">
      <alignment horizontal="left" vertical="center"/>
    </xf>
    <xf numFmtId="0" fontId="0" fillId="11" borderId="0" xfId="0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0" fillId="10" borderId="0" xfId="0" applyFill="1" applyBorder="1" applyAlignment="1" applyProtection="1">
      <alignment vertical="center"/>
    </xf>
    <xf numFmtId="0" fontId="0" fillId="10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6" borderId="0" xfId="0" applyFont="1" applyFill="1" applyBorder="1" applyAlignment="1" applyProtection="1">
      <alignment vertical="center"/>
    </xf>
    <xf numFmtId="0" fontId="0" fillId="5" borderId="0" xfId="0" applyFill="1" applyBorder="1"/>
    <xf numFmtId="0" fontId="8" fillId="5" borderId="4" xfId="0" applyFont="1" applyFill="1" applyBorder="1" applyAlignment="1"/>
    <xf numFmtId="0" fontId="0" fillId="0" borderId="0" xfId="0" applyAlignment="1">
      <alignment vertical="center"/>
    </xf>
    <xf numFmtId="0" fontId="0" fillId="0" borderId="13" xfId="0" applyFont="1" applyBorder="1" applyAlignment="1" applyProtection="1">
      <alignment horizontal="left" vertical="center"/>
      <protection locked="0"/>
    </xf>
    <xf numFmtId="0" fontId="8" fillId="5" borderId="8" xfId="0" applyFont="1" applyFill="1" applyBorder="1" applyAlignment="1" applyProtection="1">
      <alignment wrapText="1"/>
      <protection locked="0"/>
    </xf>
    <xf numFmtId="0" fontId="8" fillId="5" borderId="4" xfId="0" applyFont="1" applyFill="1" applyBorder="1" applyAlignment="1"/>
    <xf numFmtId="0" fontId="8" fillId="5" borderId="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1" fillId="4" borderId="24" xfId="0" applyFont="1" applyFill="1" applyBorder="1" applyAlignment="1" applyProtection="1">
      <alignment horizontal="center" vertical="center" wrapText="1"/>
    </xf>
    <xf numFmtId="0" fontId="11" fillId="4" borderId="27" xfId="0" applyFont="1" applyFill="1" applyBorder="1" applyAlignment="1" applyProtection="1">
      <alignment horizontal="center" vertical="center" wrapText="1"/>
    </xf>
    <xf numFmtId="0" fontId="0" fillId="6" borderId="0" xfId="0" applyFont="1" applyFill="1" applyAlignment="1">
      <alignment horizontal="left" vertical="center"/>
    </xf>
    <xf numFmtId="0" fontId="0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 applyProtection="1">
      <alignment horizontal="center" vertical="center"/>
    </xf>
    <xf numFmtId="0" fontId="0" fillId="4" borderId="37" xfId="0" applyFill="1" applyBorder="1" applyAlignment="1" applyProtection="1">
      <alignment horizontal="center"/>
    </xf>
    <xf numFmtId="49" fontId="13" fillId="0" borderId="14" xfId="0" applyNumberFormat="1" applyFont="1" applyFill="1" applyBorder="1" applyProtection="1">
      <protection locked="0"/>
    </xf>
    <xf numFmtId="49" fontId="13" fillId="0" borderId="38" xfId="0" applyNumberFormat="1" applyFont="1" applyFill="1" applyBorder="1" applyProtection="1">
      <protection locked="0"/>
    </xf>
    <xf numFmtId="0" fontId="0" fillId="4" borderId="39" xfId="0" applyFill="1" applyBorder="1" applyAlignment="1" applyProtection="1">
      <alignment horizontal="center"/>
    </xf>
    <xf numFmtId="49" fontId="13" fillId="0" borderId="13" xfId="0" applyNumberFormat="1" applyFont="1" applyFill="1" applyBorder="1" applyProtection="1">
      <protection locked="0"/>
    </xf>
    <xf numFmtId="49" fontId="13" fillId="0" borderId="40" xfId="0" applyNumberFormat="1" applyFont="1" applyFill="1" applyBorder="1" applyProtection="1">
      <protection locked="0"/>
    </xf>
    <xf numFmtId="0" fontId="0" fillId="4" borderId="14" xfId="0" applyFill="1" applyBorder="1" applyAlignment="1" applyProtection="1">
      <alignment horizontal="center" wrapText="1"/>
    </xf>
    <xf numFmtId="0" fontId="0" fillId="4" borderId="38" xfId="0" applyFill="1" applyBorder="1" applyAlignment="1" applyProtection="1">
      <alignment horizontal="center" wrapText="1"/>
    </xf>
    <xf numFmtId="0" fontId="18" fillId="0" borderId="7" xfId="0" applyFont="1" applyFill="1" applyBorder="1" applyProtection="1">
      <protection locked="0"/>
    </xf>
    <xf numFmtId="0" fontId="0" fillId="5" borderId="0" xfId="0" applyFill="1" applyAlignment="1" applyProtection="1">
      <alignment horizontal="center"/>
    </xf>
    <xf numFmtId="0" fontId="0" fillId="0" borderId="0" xfId="0" applyFont="1" applyAlignment="1" applyProtection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2" borderId="10" xfId="0" applyFont="1" applyFill="1" applyBorder="1" applyAlignment="1" applyProtection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4" xfId="0" applyFont="1" applyFill="1" applyBorder="1" applyAlignment="1" applyProtection="1">
      <alignment horizontal="center" vertical="center"/>
    </xf>
    <xf numFmtId="0" fontId="8" fillId="4" borderId="32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21" xfId="0" applyFont="1" applyFill="1" applyBorder="1" applyAlignment="1" applyProtection="1">
      <alignment horizontal="center" vertical="center"/>
    </xf>
    <xf numFmtId="0" fontId="8" fillId="4" borderId="29" xfId="0" applyFont="1" applyFill="1" applyBorder="1" applyAlignment="1" applyProtection="1">
      <alignment horizontal="center" vertical="center"/>
    </xf>
    <xf numFmtId="0" fontId="8" fillId="8" borderId="9" xfId="0" applyFont="1" applyFill="1" applyBorder="1" applyAlignment="1">
      <alignment horizontal="left"/>
    </xf>
    <xf numFmtId="0" fontId="8" fillId="8" borderId="10" xfId="0" applyFont="1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8" borderId="11" xfId="0" applyFill="1" applyBorder="1" applyAlignment="1">
      <alignment horizontal="left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center"/>
    </xf>
    <xf numFmtId="0" fontId="9" fillId="4" borderId="1" xfId="0" applyFont="1" applyFill="1" applyBorder="1" applyAlignment="1" applyProtection="1">
      <alignment horizontal="center" vertical="center"/>
    </xf>
    <xf numFmtId="0" fontId="9" fillId="4" borderId="28" xfId="0" applyFont="1" applyFill="1" applyBorder="1" applyAlignment="1" applyProtection="1">
      <alignment horizontal="center" vertical="center"/>
    </xf>
    <xf numFmtId="0" fontId="9" fillId="4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 applyProtection="1">
      <alignment horizontal="center" vertical="center" wrapText="1"/>
    </xf>
    <xf numFmtId="0" fontId="0" fillId="4" borderId="2" xfId="0" applyFont="1" applyFill="1" applyBorder="1" applyAlignment="1" applyProtection="1">
      <alignment horizontal="center" vertical="center" wrapText="1"/>
    </xf>
    <xf numFmtId="0" fontId="9" fillId="0" borderId="2" xfId="0" applyFont="1" applyFill="1" applyBorder="1" applyAlignment="1" applyProtection="1">
      <alignment horizontal="center" vertical="center" wrapText="1"/>
    </xf>
    <xf numFmtId="0" fontId="9" fillId="0" borderId="3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8" fillId="0" borderId="2" xfId="0" applyFont="1" applyFill="1" applyBorder="1" applyAlignment="1" applyProtection="1">
      <alignment horizontal="left" vertical="center"/>
    </xf>
    <xf numFmtId="0" fontId="8" fillId="0" borderId="3" xfId="0" applyFont="1" applyFill="1" applyBorder="1" applyAlignment="1" applyProtection="1">
      <alignment horizontal="left" vertical="center"/>
    </xf>
    <xf numFmtId="0" fontId="8" fillId="4" borderId="30" xfId="0" applyFont="1" applyFill="1" applyBorder="1" applyAlignment="1" applyProtection="1">
      <alignment horizontal="center" vertical="center"/>
    </xf>
    <xf numFmtId="0" fontId="8" fillId="4" borderId="31" xfId="0" applyFont="1" applyFill="1" applyBorder="1" applyAlignment="1" applyProtection="1">
      <alignment horizontal="center" vertical="center"/>
    </xf>
    <xf numFmtId="0" fontId="8" fillId="4" borderId="32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1" fillId="4" borderId="6" xfId="0" applyFont="1" applyFill="1" applyBorder="1" applyAlignment="1" applyProtection="1">
      <alignment horizontal="center" vertical="center"/>
    </xf>
    <xf numFmtId="0" fontId="1" fillId="4" borderId="7" xfId="0" applyFont="1" applyFill="1" applyBorder="1" applyAlignment="1" applyProtection="1">
      <alignment horizontal="center" vertical="center"/>
    </xf>
    <xf numFmtId="0" fontId="8" fillId="5" borderId="4" xfId="0" applyFont="1" applyFill="1" applyBorder="1" applyAlignment="1"/>
    <xf numFmtId="0" fontId="8" fillId="0" borderId="4" xfId="0" applyFont="1" applyFill="1" applyBorder="1" applyAlignment="1" applyProtection="1">
      <alignment horizontal="left" vertical="center"/>
    </xf>
    <xf numFmtId="0" fontId="8" fillId="0" borderId="27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center" vertical="center"/>
    </xf>
    <xf numFmtId="0" fontId="8" fillId="0" borderId="4" xfId="0" applyFont="1" applyFill="1" applyBorder="1" applyAlignment="1" applyProtection="1">
      <alignment horizontal="left" vertical="center" wrapText="1"/>
    </xf>
    <xf numFmtId="0" fontId="8" fillId="0" borderId="6" xfId="0" applyFont="1" applyFill="1" applyBorder="1" applyAlignment="1" applyProtection="1">
      <alignment horizontal="left" vertical="center"/>
    </xf>
    <xf numFmtId="0" fontId="8" fillId="0" borderId="7" xfId="0" applyFont="1" applyFill="1" applyBorder="1" applyAlignment="1" applyProtection="1">
      <alignment horizontal="left" vertical="center"/>
    </xf>
    <xf numFmtId="0" fontId="8" fillId="4" borderId="33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0" borderId="25" xfId="0" applyFont="1" applyFill="1" applyBorder="1" applyAlignment="1" applyProtection="1">
      <alignment horizontal="center" vertical="center"/>
    </xf>
    <xf numFmtId="0" fontId="8" fillId="0" borderId="26" xfId="0" applyFont="1" applyFill="1" applyBorder="1" applyAlignment="1" applyProtection="1">
      <alignment horizontal="center" vertical="center"/>
    </xf>
    <xf numFmtId="0" fontId="8" fillId="4" borderId="42" xfId="0" applyFont="1" applyFill="1" applyBorder="1" applyAlignment="1">
      <alignment horizontal="center"/>
    </xf>
    <xf numFmtId="0" fontId="8" fillId="4" borderId="43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0" borderId="6" xfId="0" applyFont="1" applyFill="1" applyBorder="1" applyAlignment="1" applyProtection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left"/>
    </xf>
    <xf numFmtId="0" fontId="11" fillId="4" borderId="1" xfId="0" applyFont="1" applyFill="1" applyBorder="1" applyAlignment="1" applyProtection="1">
      <alignment horizontal="center" vertical="center" wrapText="1"/>
    </xf>
    <xf numFmtId="0" fontId="11" fillId="4" borderId="2" xfId="0" applyFont="1" applyFill="1" applyBorder="1" applyAlignment="1" applyProtection="1">
      <alignment horizontal="center" vertical="center" wrapText="1"/>
    </xf>
    <xf numFmtId="0" fontId="11" fillId="4" borderId="3" xfId="0" applyFont="1" applyFill="1" applyBorder="1" applyAlignment="1" applyProtection="1">
      <alignment horizontal="center" vertical="center" wrapText="1"/>
    </xf>
    <xf numFmtId="0" fontId="11" fillId="4" borderId="24" xfId="0" applyFont="1" applyFill="1" applyBorder="1" applyAlignment="1" applyProtection="1">
      <alignment horizontal="center" vertical="center" wrapText="1"/>
    </xf>
    <xf numFmtId="0" fontId="11" fillId="4" borderId="27" xfId="0" applyFont="1" applyFill="1" applyBorder="1" applyAlignment="1" applyProtection="1">
      <alignment horizontal="center" vertical="center" wrapText="1"/>
    </xf>
    <xf numFmtId="0" fontId="2" fillId="4" borderId="30" xfId="0" applyFont="1" applyFill="1" applyBorder="1" applyAlignment="1" applyProtection="1">
      <alignment horizontal="center"/>
    </xf>
    <xf numFmtId="0" fontId="2" fillId="4" borderId="26" xfId="0" applyFont="1" applyFill="1" applyBorder="1" applyAlignment="1" applyProtection="1">
      <alignment horizontal="center"/>
    </xf>
    <xf numFmtId="0" fontId="2" fillId="4" borderId="41" xfId="0" applyFont="1" applyFill="1" applyBorder="1" applyAlignment="1" applyProtection="1">
      <alignment horizontal="center"/>
    </xf>
    <xf numFmtId="0" fontId="8" fillId="4" borderId="4" xfId="0" applyFont="1" applyFill="1" applyBorder="1" applyAlignment="1">
      <alignment horizontal="left" vertical="center"/>
    </xf>
    <xf numFmtId="0" fontId="17" fillId="4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left" vertical="center"/>
    </xf>
    <xf numFmtId="0" fontId="8" fillId="4" borderId="14" xfId="0" applyFont="1" applyFill="1" applyBorder="1" applyAlignment="1">
      <alignment horizontal="right" vertical="center"/>
    </xf>
    <xf numFmtId="0" fontId="8" fillId="4" borderId="20" xfId="0" applyFont="1" applyFill="1" applyBorder="1" applyAlignment="1">
      <alignment horizontal="right" vertical="center"/>
    </xf>
    <xf numFmtId="0" fontId="8" fillId="4" borderId="13" xfId="0" applyFont="1" applyFill="1" applyBorder="1" applyAlignment="1">
      <alignment horizontal="right" vertical="center"/>
    </xf>
    <xf numFmtId="0" fontId="0" fillId="0" borderId="0" xfId="0" applyFont="1" applyAlignment="1" applyProtection="1">
      <alignment horizontal="left"/>
    </xf>
    <xf numFmtId="0" fontId="0" fillId="0" borderId="0" xfId="0" applyFont="1" applyAlignment="1" applyProtection="1">
      <alignment horizontal="center"/>
    </xf>
    <xf numFmtId="0" fontId="0" fillId="2" borderId="14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Font="1" applyAlignment="1" applyProtection="1">
      <alignment horizontal="left" vertical="center"/>
      <protection locked="0"/>
    </xf>
    <xf numFmtId="0" fontId="0" fillId="0" borderId="8" xfId="0" applyFont="1" applyBorder="1" applyAlignment="1" applyProtection="1">
      <alignment horizontal="left" vertical="center"/>
      <protection locked="0"/>
    </xf>
    <xf numFmtId="0" fontId="0" fillId="2" borderId="10" xfId="0" applyFont="1" applyFill="1" applyBorder="1" applyAlignment="1" applyProtection="1">
      <alignment horizontal="center" vertical="center"/>
    </xf>
    <xf numFmtId="0" fontId="0" fillId="2" borderId="11" xfId="0" applyFont="1" applyFill="1" applyBorder="1" applyAlignment="1" applyProtection="1">
      <alignment horizontal="center" vertical="center"/>
    </xf>
    <xf numFmtId="0" fontId="0" fillId="0" borderId="23" xfId="0" applyFill="1" applyBorder="1" applyAlignment="1" applyProtection="1">
      <alignment horizontal="center" vertical="top" wrapText="1"/>
      <protection locked="0"/>
    </xf>
    <xf numFmtId="0" fontId="0" fillId="0" borderId="16" xfId="0" applyFill="1" applyBorder="1" applyAlignment="1" applyProtection="1">
      <alignment horizontal="center" vertical="top" wrapText="1"/>
      <protection locked="0"/>
    </xf>
    <xf numFmtId="0" fontId="0" fillId="0" borderId="17" xfId="0" applyFill="1" applyBorder="1" applyAlignment="1" applyProtection="1">
      <alignment horizontal="center" vertical="top" wrapText="1"/>
      <protection locked="0"/>
    </xf>
    <xf numFmtId="0" fontId="0" fillId="0" borderId="22" xfId="0" applyFill="1" applyBorder="1" applyAlignment="1" applyProtection="1">
      <alignment horizontal="center" vertical="top" wrapText="1"/>
      <protection locked="0"/>
    </xf>
    <xf numFmtId="0" fontId="0" fillId="0" borderId="0" xfId="0" applyFill="1" applyBorder="1" applyAlignment="1" applyProtection="1">
      <alignment horizontal="center" vertical="top" wrapText="1"/>
      <protection locked="0"/>
    </xf>
    <xf numFmtId="0" fontId="0" fillId="0" borderId="18" xfId="0" applyFill="1" applyBorder="1" applyAlignment="1" applyProtection="1">
      <alignment horizontal="center" vertical="top" wrapText="1"/>
      <protection locked="0"/>
    </xf>
    <xf numFmtId="0" fontId="0" fillId="0" borderId="15" xfId="0" applyFill="1" applyBorder="1" applyAlignment="1" applyProtection="1">
      <alignment horizontal="center" vertical="top" wrapText="1"/>
      <protection locked="0"/>
    </xf>
    <xf numFmtId="0" fontId="0" fillId="0" borderId="8" xfId="0" applyFill="1" applyBorder="1" applyAlignment="1" applyProtection="1">
      <alignment horizontal="center" vertical="top" wrapText="1"/>
      <protection locked="0"/>
    </xf>
    <xf numFmtId="0" fontId="0" fillId="0" borderId="19" xfId="0" applyFill="1" applyBorder="1" applyAlignment="1" applyProtection="1">
      <alignment horizontal="center" vertical="top" wrapText="1"/>
      <protection locked="0"/>
    </xf>
    <xf numFmtId="0" fontId="7" fillId="0" borderId="0" xfId="0" applyFont="1" applyAlignment="1">
      <alignment horizontal="left"/>
    </xf>
    <xf numFmtId="0" fontId="2" fillId="4" borderId="9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 applyProtection="1">
      <alignment horizontal="center" vertical="center"/>
    </xf>
    <xf numFmtId="0" fontId="8" fillId="4" borderId="23" xfId="0" applyFont="1" applyFill="1" applyBorder="1" applyAlignment="1">
      <alignment horizontal="right" vertical="center"/>
    </xf>
    <xf numFmtId="0" fontId="8" fillId="4" borderId="17" xfId="0" applyFont="1" applyFill="1" applyBorder="1" applyAlignment="1">
      <alignment horizontal="right" vertical="center"/>
    </xf>
    <xf numFmtId="0" fontId="8" fillId="4" borderId="22" xfId="0" applyFont="1" applyFill="1" applyBorder="1" applyAlignment="1">
      <alignment horizontal="right" vertical="center"/>
    </xf>
    <xf numFmtId="0" fontId="8" fillId="4" borderId="18" xfId="0" applyFont="1" applyFill="1" applyBorder="1" applyAlignment="1">
      <alignment horizontal="right" vertical="center"/>
    </xf>
    <xf numFmtId="0" fontId="8" fillId="4" borderId="15" xfId="0" applyFont="1" applyFill="1" applyBorder="1" applyAlignment="1">
      <alignment horizontal="right" vertical="center"/>
    </xf>
    <xf numFmtId="0" fontId="8" fillId="4" borderId="19" xfId="0" applyFont="1" applyFill="1" applyBorder="1" applyAlignment="1">
      <alignment horizontal="right" vertical="center"/>
    </xf>
    <xf numFmtId="0" fontId="17" fillId="4" borderId="23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/>
    </xf>
    <xf numFmtId="0" fontId="17" fillId="4" borderId="15" xfId="0" applyFont="1" applyFill="1" applyBorder="1" applyAlignment="1">
      <alignment horizontal="center" vertical="center"/>
    </xf>
    <xf numFmtId="0" fontId="17" fillId="4" borderId="19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</cellXfs>
  <cellStyles count="2">
    <cellStyle name="Standard" xfId="0" builtinId="0"/>
    <cellStyle name="Standard 2" xfId="1"/>
  </cellStyles>
  <dxfs count="143">
    <dxf>
      <fill>
        <patternFill>
          <bgColor theme="1" tint="0.24994659260841701"/>
        </patternFill>
      </fill>
    </dxf>
    <dxf>
      <font>
        <b val="0"/>
        <i/>
        <color rgb="FF9C0006"/>
      </font>
      <fill>
        <patternFill>
          <bgColor theme="5" tint="0.79998168889431442"/>
        </patternFill>
      </fill>
    </dxf>
    <dxf>
      <fill>
        <patternFill>
          <bgColor theme="1" tint="0.24994659260841701"/>
        </patternFill>
      </fill>
    </dxf>
    <dxf>
      <font>
        <b val="0"/>
        <i/>
        <color rgb="FF9C0006"/>
      </font>
      <fill>
        <patternFill>
          <bgColor theme="5" tint="0.79998168889431442"/>
        </patternFill>
      </fill>
    </dxf>
    <dxf>
      <fill>
        <patternFill>
          <bgColor theme="1" tint="0.24994659260841701"/>
        </patternFill>
      </fill>
    </dxf>
    <dxf>
      <font>
        <b val="0"/>
        <i/>
        <color rgb="FF9C0006"/>
      </font>
      <fill>
        <patternFill patternType="solid"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theme="5" tint="0.79998168889431442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ont>
        <b/>
        <i val="0"/>
        <color rgb="FF9C0006"/>
      </font>
      <fill>
        <patternFill>
          <bgColor theme="5" tint="0.59996337778862885"/>
        </patternFill>
      </fill>
    </dxf>
    <dxf>
      <fill>
        <patternFill>
          <bgColor theme="1" tint="0.24994659260841701"/>
        </patternFill>
      </fill>
    </dxf>
    <dxf>
      <font>
        <b val="0"/>
        <i/>
        <color rgb="FF9C0006"/>
      </font>
      <fill>
        <patternFill>
          <bgColor theme="5" tint="0.79998168889431442"/>
        </patternFill>
      </fill>
    </dxf>
    <dxf>
      <fill>
        <patternFill>
          <bgColor theme="1" tint="0.24994659260841701"/>
        </patternFill>
      </fill>
    </dxf>
    <dxf>
      <font>
        <b val="0"/>
        <i/>
        <color rgb="FF9C0006"/>
      </font>
      <fill>
        <patternFill patternType="solid">
          <bgColor theme="5" tint="0.79998168889431442"/>
        </patternFill>
      </fill>
    </dxf>
    <dxf>
      <fill>
        <patternFill>
          <bgColor theme="1" tint="0.24994659260841701"/>
        </patternFill>
      </fill>
    </dxf>
    <dxf>
      <font>
        <b val="0"/>
        <i/>
        <color rgb="FF9C0006"/>
      </font>
      <fill>
        <patternFill>
          <bgColor theme="5" tint="0.79998168889431442"/>
        </patternFill>
      </fill>
    </dxf>
    <dxf>
      <fill>
        <patternFill>
          <bgColor theme="1" tint="0.24994659260841701"/>
        </patternFill>
      </fill>
    </dxf>
    <dxf>
      <font>
        <b val="0"/>
        <i/>
        <color rgb="FF9C0006"/>
      </font>
      <fill>
        <patternFill>
          <bgColor theme="5" tint="0.79998168889431442"/>
        </patternFill>
      </fill>
    </dxf>
    <dxf>
      <fill>
        <patternFill>
          <bgColor theme="1" tint="0.24994659260841701"/>
        </patternFill>
      </fill>
    </dxf>
    <dxf>
      <font>
        <b val="0"/>
        <i/>
        <color rgb="FF9C0006"/>
      </font>
      <fill>
        <patternFill patternType="solid"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theme="5" tint="0.79998168889431442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ont>
        <b/>
        <i val="0"/>
        <color rgb="FF9C0006"/>
      </font>
      <fill>
        <patternFill>
          <bgColor theme="5" tint="0.59996337778862885"/>
        </patternFill>
      </fill>
    </dxf>
    <dxf>
      <fill>
        <patternFill>
          <bgColor theme="1" tint="0.24994659260841701"/>
        </patternFill>
      </fill>
    </dxf>
    <dxf>
      <font>
        <b val="0"/>
        <i/>
        <color rgb="FF9C0006"/>
      </font>
      <fill>
        <patternFill>
          <bgColor theme="5" tint="0.79998168889431442"/>
        </patternFill>
      </fill>
    </dxf>
    <dxf>
      <fill>
        <patternFill>
          <bgColor theme="1" tint="0.24994659260841701"/>
        </patternFill>
      </fill>
    </dxf>
    <dxf>
      <font>
        <b val="0"/>
        <i/>
        <color rgb="FF9C0006"/>
      </font>
      <fill>
        <patternFill>
          <bgColor theme="5" tint="0.79998168889431442"/>
        </patternFill>
      </fill>
    </dxf>
    <dxf>
      <fill>
        <patternFill>
          <bgColor theme="1" tint="0.24994659260841701"/>
        </patternFill>
      </fill>
    </dxf>
    <dxf>
      <font>
        <b val="0"/>
        <i/>
        <color rgb="FF9C0006"/>
      </font>
      <fill>
        <patternFill patternType="solid">
          <bgColor theme="5" tint="0.79998168889431442"/>
        </patternFill>
      </fill>
    </dxf>
    <dxf>
      <fill>
        <patternFill>
          <bgColor theme="1" tint="0.24994659260841701"/>
        </patternFill>
      </fill>
    </dxf>
    <dxf>
      <font>
        <b val="0"/>
        <i/>
        <color rgb="FF9C0006"/>
      </font>
      <fill>
        <patternFill>
          <bgColor theme="5" tint="0.79998168889431442"/>
        </patternFill>
      </fill>
    </dxf>
    <dxf>
      <fill>
        <patternFill>
          <bgColor theme="1" tint="0.24994659260841701"/>
        </patternFill>
      </fill>
    </dxf>
    <dxf>
      <font>
        <b val="0"/>
        <i/>
        <color rgb="FF9C0006"/>
      </font>
      <fill>
        <patternFill>
          <bgColor theme="5" tint="0.79998168889431442"/>
        </patternFill>
      </fill>
    </dxf>
    <dxf>
      <fill>
        <patternFill>
          <bgColor theme="1" tint="0.24994659260841701"/>
        </patternFill>
      </fill>
    </dxf>
    <dxf>
      <font>
        <b val="0"/>
        <i/>
        <color rgb="FF9C0006"/>
      </font>
      <fill>
        <patternFill patternType="solid"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theme="5" tint="0.79998168889431442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ont>
        <b/>
        <i val="0"/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C000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0</xdr:rowOff>
    </xdr:from>
    <xdr:ext cx="1804533" cy="280205"/>
    <xdr:sp macro="" textlink="">
      <xdr:nvSpPr>
        <xdr:cNvPr id="2" name="Textfeld 1"/>
        <xdr:cNvSpPr txBox="1"/>
      </xdr:nvSpPr>
      <xdr:spPr>
        <a:xfrm>
          <a:off x="0" y="3533775"/>
          <a:ext cx="180453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Dummerstorf,</a:t>
          </a:r>
          <a:r>
            <a:rPr lang="en-GB" sz="1200" baseline="0"/>
            <a:t> 16.12.2019</a:t>
          </a:r>
          <a:endParaRPr lang="en-GB" sz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40821</xdr:colOff>
      <xdr:row>116</xdr:row>
      <xdr:rowOff>122465</xdr:rowOff>
    </xdr:from>
    <xdr:ext cx="2286000" cy="311496"/>
    <xdr:sp macro="" textlink="">
      <xdr:nvSpPr>
        <xdr:cNvPr id="2" name="Textfeld 1"/>
        <xdr:cNvSpPr txBox="1"/>
      </xdr:nvSpPr>
      <xdr:spPr>
        <a:xfrm>
          <a:off x="40821" y="27581679"/>
          <a:ext cx="228600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400"/>
            <a:t>Dummerstorf,</a:t>
          </a:r>
          <a:r>
            <a:rPr lang="en-GB" sz="1400" baseline="0"/>
            <a:t> 16.12.2019</a:t>
          </a:r>
          <a:endParaRPr lang="en-GB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6"/>
  <sheetViews>
    <sheetView tabSelected="1" zoomScaleNormal="100" workbookViewId="0">
      <selection activeCell="A17" sqref="A17:J17"/>
    </sheetView>
  </sheetViews>
  <sheetFormatPr baseColWidth="10" defaultColWidth="9.140625" defaultRowHeight="12.75" x14ac:dyDescent="0.2"/>
  <cols>
    <col min="1" max="1" width="17.42578125" style="32" bestFit="1" customWidth="1"/>
    <col min="2" max="2" width="17.42578125" style="32" customWidth="1"/>
    <col min="3" max="13" width="10.42578125" style="32" customWidth="1"/>
    <col min="14" max="16384" width="9.140625" style="32"/>
  </cols>
  <sheetData>
    <row r="1" spans="1:10" ht="38.25" customHeight="1" x14ac:dyDescent="0.2">
      <c r="A1" s="128" t="s">
        <v>18</v>
      </c>
      <c r="B1" s="129"/>
      <c r="C1" s="130"/>
      <c r="D1" s="130"/>
      <c r="E1" s="131" t="s">
        <v>21</v>
      </c>
      <c r="F1" s="132"/>
      <c r="G1" s="133" t="s">
        <v>106</v>
      </c>
      <c r="H1" s="133"/>
      <c r="I1" s="133"/>
      <c r="J1" s="134"/>
    </row>
    <row r="2" spans="1:10" ht="21.75" customHeight="1" thickBot="1" x14ac:dyDescent="0.25">
      <c r="A2" s="37"/>
      <c r="B2" s="38"/>
      <c r="C2" s="38"/>
      <c r="D2" s="38"/>
      <c r="E2" s="38"/>
      <c r="F2" s="38"/>
      <c r="G2" s="38"/>
      <c r="H2" s="38"/>
      <c r="I2" s="142">
        <v>190508</v>
      </c>
      <c r="J2" s="143"/>
    </row>
    <row r="3" spans="1:10" ht="7.5" customHeight="1" thickBot="1" x14ac:dyDescent="0.25">
      <c r="A3" s="147"/>
      <c r="B3" s="147"/>
      <c r="C3" s="147"/>
      <c r="D3" s="147"/>
      <c r="E3" s="147"/>
      <c r="F3" s="147"/>
      <c r="G3" s="147"/>
      <c r="H3" s="147"/>
      <c r="I3" s="147"/>
      <c r="J3" s="147"/>
    </row>
    <row r="4" spans="1:10" ht="21.75" customHeight="1" thickBot="1" x14ac:dyDescent="0.25">
      <c r="A4" s="138" t="s">
        <v>45</v>
      </c>
      <c r="B4" s="139"/>
      <c r="C4" s="157" t="s">
        <v>71</v>
      </c>
      <c r="D4" s="158"/>
      <c r="E4" s="159"/>
      <c r="F4" s="159"/>
      <c r="G4" s="159"/>
      <c r="H4" s="159"/>
      <c r="I4" s="159"/>
      <c r="J4" s="160"/>
    </row>
    <row r="5" spans="1:10" ht="7.5" customHeight="1" thickBot="1" x14ac:dyDescent="0.25">
      <c r="A5" s="135"/>
      <c r="B5" s="135"/>
      <c r="C5" s="135"/>
      <c r="D5" s="135"/>
      <c r="E5" s="135"/>
      <c r="F5" s="135"/>
      <c r="G5" s="135"/>
    </row>
    <row r="6" spans="1:10" ht="21.75" customHeight="1" x14ac:dyDescent="0.2">
      <c r="A6" s="140" t="s">
        <v>16</v>
      </c>
      <c r="B6" s="141"/>
      <c r="C6" s="136" t="s">
        <v>107</v>
      </c>
      <c r="D6" s="136"/>
      <c r="E6" s="136"/>
      <c r="F6" s="136"/>
      <c r="G6" s="136"/>
      <c r="H6" s="136"/>
      <c r="I6" s="136"/>
      <c r="J6" s="137"/>
    </row>
    <row r="7" spans="1:10" ht="21.75" customHeight="1" x14ac:dyDescent="0.2">
      <c r="A7" s="151" t="s">
        <v>17</v>
      </c>
      <c r="B7" s="152"/>
      <c r="C7" s="145" t="s">
        <v>108</v>
      </c>
      <c r="D7" s="145"/>
      <c r="E7" s="145"/>
      <c r="F7" s="145"/>
      <c r="G7" s="145"/>
      <c r="H7" s="145"/>
      <c r="I7" s="145"/>
      <c r="J7" s="146"/>
    </row>
    <row r="8" spans="1:10" ht="21.75" customHeight="1" x14ac:dyDescent="0.2">
      <c r="A8" s="153" t="s">
        <v>9</v>
      </c>
      <c r="B8" s="154"/>
      <c r="C8" s="148" t="s">
        <v>109</v>
      </c>
      <c r="D8" s="145"/>
      <c r="E8" s="145"/>
      <c r="F8" s="145"/>
      <c r="G8" s="145"/>
      <c r="H8" s="145"/>
      <c r="I8" s="145"/>
      <c r="J8" s="146"/>
    </row>
    <row r="9" spans="1:10" ht="21.75" customHeight="1" thickBot="1" x14ac:dyDescent="0.25">
      <c r="A9" s="155"/>
      <c r="B9" s="156"/>
      <c r="C9" s="149"/>
      <c r="D9" s="149"/>
      <c r="E9" s="149"/>
      <c r="F9" s="149"/>
      <c r="G9" s="149"/>
      <c r="H9" s="149"/>
      <c r="I9" s="149"/>
      <c r="J9" s="150"/>
    </row>
    <row r="10" spans="1:10" ht="7.5" customHeight="1" thickBot="1" x14ac:dyDescent="0.25">
      <c r="A10" s="161"/>
      <c r="B10" s="161"/>
      <c r="C10" s="161"/>
      <c r="D10" s="161"/>
      <c r="E10" s="161"/>
      <c r="F10" s="161"/>
      <c r="G10" s="161"/>
    </row>
    <row r="11" spans="1:10" ht="21.75" customHeight="1" x14ac:dyDescent="0.2">
      <c r="A11" s="118" t="s">
        <v>10</v>
      </c>
      <c r="B11" s="119"/>
      <c r="C11" s="162">
        <f>COUNTA('Samples (tubes) 1-24'!A9:A32)+COUNTA('Samples (plate) 1-96'!A9:A104)+COUNTA('Samples (plate) 97-192'!A9:A104)</f>
        <v>90</v>
      </c>
      <c r="D11" s="162"/>
      <c r="E11" s="163"/>
      <c r="F11" s="163"/>
      <c r="G11" s="163"/>
      <c r="H11" s="163"/>
      <c r="I11" s="163"/>
      <c r="J11" s="164"/>
    </row>
    <row r="12" spans="1:10" ht="21.75" customHeight="1" thickBot="1" x14ac:dyDescent="0.25">
      <c r="A12" s="120" t="s">
        <v>11</v>
      </c>
      <c r="B12" s="121"/>
      <c r="C12" s="165" t="str">
        <f>CONCATENATE(ROUNDDOWN(SUM('Samples (tubes) 1-24'!I9:I32,'Samples (plate) 1-96'!K9:K104,'Samples (plate) 97-192'!K9:K104),0)," lanes ")</f>
        <v xml:space="preserve">3 lanes </v>
      </c>
      <c r="D12" s="165"/>
      <c r="E12" s="166" t="str">
        <f>IF(SUM('Samples (tubes) 1-24'!I9:I32,'Samples (plate) 1-96'!K9:K104,'Samples (plate) 97-192'!K9:K104),CONCATENATE((IF(SUM('Samples (tubes) 1-24'!I9:I32),1,0)+IF(SUM('Samples (plate) 1-96'!K9:K104),1,0)+IF(SUM('Samples (plate) 97-192'!K9:K104),1,0))," filled of the following 3 sheet(s)"),"Enter lanes in sample sheets")</f>
        <v>1 filled of the following 3 sheet(s)</v>
      </c>
      <c r="F12" s="166"/>
      <c r="G12" s="166"/>
      <c r="H12" s="166"/>
      <c r="I12" s="166"/>
      <c r="J12" s="167"/>
    </row>
    <row r="13" spans="1:10" ht="21.75" customHeight="1" x14ac:dyDescent="0.2">
      <c r="A13" s="33"/>
      <c r="B13" s="33"/>
      <c r="C13" s="33"/>
      <c r="D13" s="33"/>
      <c r="E13" s="33"/>
      <c r="F13" s="33"/>
      <c r="G13" s="33"/>
    </row>
    <row r="14" spans="1:10" ht="21.75" customHeight="1" x14ac:dyDescent="0.2">
      <c r="A14" s="33"/>
      <c r="B14" s="33"/>
      <c r="C14" s="33"/>
      <c r="D14" s="33"/>
      <c r="E14" s="33"/>
      <c r="F14" s="33"/>
      <c r="G14" s="33"/>
    </row>
    <row r="15" spans="1:10" ht="21.75" customHeight="1" x14ac:dyDescent="0.2">
      <c r="A15" s="34"/>
      <c r="B15" s="91"/>
      <c r="C15" s="35"/>
      <c r="D15" s="35"/>
      <c r="E15" s="35"/>
      <c r="F15" s="35"/>
      <c r="G15" s="35"/>
    </row>
    <row r="16" spans="1:10" ht="21.75" customHeight="1" x14ac:dyDescent="0.2">
      <c r="A16" s="126" t="s">
        <v>0</v>
      </c>
      <c r="B16" s="126"/>
      <c r="C16" s="126"/>
      <c r="D16" s="126"/>
      <c r="E16" s="126"/>
      <c r="F16" s="126"/>
      <c r="G16" s="126"/>
      <c r="H16" s="126"/>
      <c r="I16" s="126"/>
      <c r="J16" s="126"/>
    </row>
    <row r="17" spans="1:10" ht="21.75" customHeight="1" x14ac:dyDescent="0.2">
      <c r="A17" s="127" t="s">
        <v>19</v>
      </c>
      <c r="B17" s="127"/>
      <c r="C17" s="127"/>
      <c r="D17" s="127"/>
      <c r="E17" s="127"/>
      <c r="F17" s="127"/>
      <c r="G17" s="127"/>
      <c r="H17" s="127"/>
      <c r="I17" s="127"/>
      <c r="J17" s="127"/>
    </row>
    <row r="18" spans="1:10" ht="21.75" customHeight="1" x14ac:dyDescent="0.2">
      <c r="A18" s="36"/>
      <c r="B18" s="36"/>
      <c r="C18" s="36"/>
      <c r="D18" s="36"/>
      <c r="E18" s="36"/>
      <c r="F18" s="36"/>
      <c r="G18" s="36"/>
    </row>
    <row r="19" spans="1:10" ht="21.75" hidden="1" customHeight="1" x14ac:dyDescent="0.2">
      <c r="A19" s="122"/>
      <c r="B19" s="123"/>
      <c r="C19" s="124"/>
      <c r="D19" s="124"/>
      <c r="E19" s="124"/>
      <c r="F19" s="124"/>
      <c r="G19" s="124"/>
      <c r="H19" s="124"/>
      <c r="I19" s="124"/>
      <c r="J19" s="125"/>
    </row>
    <row r="20" spans="1:10" ht="21.75" hidden="1" customHeight="1" x14ac:dyDescent="0.2">
      <c r="A20" s="36" t="s">
        <v>5</v>
      </c>
      <c r="B20" s="36"/>
      <c r="C20" s="36"/>
      <c r="D20" s="36"/>
      <c r="E20" s="36"/>
      <c r="F20" s="36"/>
      <c r="G20" s="36"/>
      <c r="H20" s="36"/>
      <c r="I20" s="36"/>
      <c r="J20" s="36"/>
    </row>
    <row r="21" spans="1:10" ht="21.75" hidden="1" customHeight="1" x14ac:dyDescent="0.2">
      <c r="A21" s="88" t="s">
        <v>63</v>
      </c>
      <c r="B21" s="168"/>
      <c r="C21" s="168"/>
      <c r="D21" s="168"/>
      <c r="E21" s="93"/>
      <c r="F21" s="93"/>
      <c r="G21" s="93"/>
      <c r="H21" s="93"/>
      <c r="I21" s="93"/>
      <c r="J21" s="93"/>
    </row>
    <row r="22" spans="1:10" ht="21.75" hidden="1" customHeight="1" x14ac:dyDescent="0.2">
      <c r="A22" s="88" t="s">
        <v>47</v>
      </c>
      <c r="B22" s="144"/>
      <c r="C22" s="144"/>
      <c r="D22" s="144"/>
      <c r="E22" s="93"/>
      <c r="F22" s="93"/>
      <c r="G22" s="93"/>
      <c r="H22" s="93"/>
      <c r="I22" s="93"/>
      <c r="J22" s="93"/>
    </row>
    <row r="23" spans="1:10" ht="21.75" hidden="1" customHeight="1" x14ac:dyDescent="0.2">
      <c r="A23" s="88" t="s">
        <v>48</v>
      </c>
      <c r="B23" s="144"/>
      <c r="C23" s="144"/>
      <c r="D23" s="144"/>
      <c r="E23" s="93"/>
      <c r="F23" s="93"/>
      <c r="G23" s="93"/>
      <c r="H23" s="93"/>
      <c r="I23" s="93"/>
      <c r="J23" s="93"/>
    </row>
    <row r="24" spans="1:10" ht="21.75" hidden="1" customHeight="1" x14ac:dyDescent="0.2">
      <c r="A24" s="92" t="s">
        <v>71</v>
      </c>
      <c r="B24" s="144"/>
      <c r="C24" s="144"/>
      <c r="D24" s="144"/>
      <c r="E24" s="93"/>
      <c r="F24" s="93"/>
      <c r="G24" s="93"/>
      <c r="H24" s="93"/>
      <c r="I24" s="93"/>
      <c r="J24" s="93"/>
    </row>
    <row r="25" spans="1:10" ht="21.75" customHeight="1" x14ac:dyDescent="0.2"/>
    <row r="26" spans="1:10" ht="21.75" customHeight="1" x14ac:dyDescent="0.2"/>
    <row r="27" spans="1:10" ht="21.75" customHeight="1" x14ac:dyDescent="0.2"/>
    <row r="28" spans="1:10" ht="21.75" customHeight="1" x14ac:dyDescent="0.2"/>
    <row r="29" spans="1:10" ht="21.75" customHeight="1" x14ac:dyDescent="0.2"/>
    <row r="30" spans="1:10" ht="21.75" customHeight="1" x14ac:dyDescent="0.2"/>
    <row r="31" spans="1:10" ht="21.75" customHeight="1" x14ac:dyDescent="0.2"/>
    <row r="32" spans="1:10" ht="21.75" customHeight="1" x14ac:dyDescent="0.2"/>
    <row r="33" ht="21.75" customHeight="1" x14ac:dyDescent="0.2"/>
    <row r="34" ht="21.75" customHeight="1" x14ac:dyDescent="0.2"/>
    <row r="35" ht="21.75" customHeight="1" x14ac:dyDescent="0.2"/>
    <row r="36" ht="21.75" customHeight="1" x14ac:dyDescent="0.2"/>
    <row r="37" ht="21.75" customHeight="1" x14ac:dyDescent="0.2"/>
    <row r="38" ht="21.75" customHeight="1" x14ac:dyDescent="0.2"/>
    <row r="39" ht="21.75" customHeight="1" x14ac:dyDescent="0.2"/>
    <row r="40" ht="21.75" customHeight="1" x14ac:dyDescent="0.2"/>
    <row r="41" ht="21.75" customHeight="1" x14ac:dyDescent="0.2"/>
    <row r="42" ht="21.75" customHeight="1" x14ac:dyDescent="0.2"/>
    <row r="43" ht="21.75" customHeight="1" x14ac:dyDescent="0.2"/>
    <row r="44" ht="21.75" customHeight="1" x14ac:dyDescent="0.2"/>
    <row r="45" ht="21.75" customHeight="1" x14ac:dyDescent="0.2"/>
    <row r="46" ht="21.75" customHeight="1" x14ac:dyDescent="0.2"/>
    <row r="47" ht="21.75" customHeight="1" x14ac:dyDescent="0.2"/>
    <row r="48" ht="21.75" customHeight="1" x14ac:dyDescent="0.2"/>
    <row r="49" spans="1:2" ht="21.75" customHeight="1" x14ac:dyDescent="0.2"/>
    <row r="51" spans="1:2" hidden="1" x14ac:dyDescent="0.2">
      <c r="A51" s="69" t="s">
        <v>44</v>
      </c>
      <c r="B51" s="87"/>
    </row>
    <row r="52" spans="1:2" hidden="1" x14ac:dyDescent="0.2">
      <c r="A52" s="32" t="s">
        <v>25</v>
      </c>
    </row>
    <row r="53" spans="1:2" hidden="1" x14ac:dyDescent="0.2">
      <c r="A53" s="32" t="s">
        <v>46</v>
      </c>
    </row>
    <row r="54" spans="1:2" hidden="1" x14ac:dyDescent="0.2">
      <c r="A54" s="32" t="s">
        <v>47</v>
      </c>
    </row>
    <row r="55" spans="1:2" hidden="1" x14ac:dyDescent="0.2">
      <c r="A55" s="32" t="s">
        <v>48</v>
      </c>
    </row>
    <row r="56" spans="1:2" hidden="1" x14ac:dyDescent="0.2">
      <c r="A56" s="32" t="s">
        <v>5</v>
      </c>
    </row>
  </sheetData>
  <sheetProtection algorithmName="SHA-512" hashValue="ZS/JOJemhvV6EfKwMFS23g++0081eGcLJ1yPBFNv5/FOouTj2/1vmnqdwKa3s567XoBRV/hZ0dG6EYZVPtUf0w==" saltValue="FGLor8HQaobJpeGtwSwCiw==" spinCount="100000" sheet="1" selectLockedCells="1"/>
  <mergeCells count="29">
    <mergeCell ref="B24:D24"/>
    <mergeCell ref="C7:J7"/>
    <mergeCell ref="A3:J3"/>
    <mergeCell ref="C8:J9"/>
    <mergeCell ref="A7:B7"/>
    <mergeCell ref="A8:B9"/>
    <mergeCell ref="C4:D4"/>
    <mergeCell ref="E4:J4"/>
    <mergeCell ref="A10:G10"/>
    <mergeCell ref="C11:D11"/>
    <mergeCell ref="E11:J11"/>
    <mergeCell ref="C12:D12"/>
    <mergeCell ref="E12:J12"/>
    <mergeCell ref="B21:D21"/>
    <mergeCell ref="B22:D22"/>
    <mergeCell ref="B23:D23"/>
    <mergeCell ref="A1:D1"/>
    <mergeCell ref="E1:F1"/>
    <mergeCell ref="G1:J1"/>
    <mergeCell ref="A5:G5"/>
    <mergeCell ref="C6:J6"/>
    <mergeCell ref="A4:B4"/>
    <mergeCell ref="A6:B6"/>
    <mergeCell ref="I2:J2"/>
    <mergeCell ref="A11:B11"/>
    <mergeCell ref="A12:B12"/>
    <mergeCell ref="A19:J19"/>
    <mergeCell ref="A16:J16"/>
    <mergeCell ref="A17:J17"/>
  </mergeCells>
  <conditionalFormatting sqref="E12">
    <cfRule type="expression" dxfId="142" priority="8">
      <formula>LEFT($E$12,5)="Enter"</formula>
    </cfRule>
  </conditionalFormatting>
  <conditionalFormatting sqref="C6:C7">
    <cfRule type="expression" dxfId="141" priority="7">
      <formula>LEFT($C$6,6)="(enter"</formula>
    </cfRule>
  </conditionalFormatting>
  <conditionalFormatting sqref="C8">
    <cfRule type="expression" dxfId="140" priority="3">
      <formula>LEFT($C$8,6)="(enter"</formula>
    </cfRule>
  </conditionalFormatting>
  <conditionalFormatting sqref="C4">
    <cfRule type="containsText" dxfId="139" priority="1" operator="containsText" text="please select">
      <formula>NOT(ISERROR(SEARCH("please select",C4)))</formula>
    </cfRule>
  </conditionalFormatting>
  <dataValidations count="1">
    <dataValidation type="list" allowBlank="1" showInputMessage="1" showErrorMessage="1" sqref="C4:D4">
      <formula1>$A$20:$A$24</formula1>
    </dataValidation>
  </dataValidations>
  <pageMargins left="0.7" right="0.7" top="0.75" bottom="0.75" header="0.3" footer="0.3"/>
  <pageSetup paperSize="9" scale="7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4"/>
  <sheetViews>
    <sheetView zoomScaleNormal="100" workbookViewId="0">
      <selection activeCell="F6" sqref="F6"/>
    </sheetView>
  </sheetViews>
  <sheetFormatPr baseColWidth="10" defaultColWidth="9.140625" defaultRowHeight="12.75" x14ac:dyDescent="0.2"/>
  <cols>
    <col min="1" max="1" width="14.85546875" style="44" customWidth="1"/>
    <col min="2" max="3" width="25.7109375" style="44" bestFit="1" customWidth="1"/>
    <col min="4" max="4" width="9.140625" style="44"/>
    <col min="5" max="5" width="18.42578125" style="44" bestFit="1" customWidth="1"/>
    <col min="6" max="6" width="43.42578125" style="44" customWidth="1"/>
    <col min="7" max="16384" width="9.140625" style="44"/>
  </cols>
  <sheetData>
    <row r="1" spans="1:6" ht="51.75" customHeight="1" x14ac:dyDescent="0.2">
      <c r="A1" s="169" t="s">
        <v>56</v>
      </c>
      <c r="B1" s="170"/>
      <c r="C1" s="171"/>
      <c r="D1" s="110"/>
      <c r="E1" s="169" t="s">
        <v>68</v>
      </c>
      <c r="F1" s="171"/>
    </row>
    <row r="2" spans="1:6" ht="39" thickBot="1" x14ac:dyDescent="0.25">
      <c r="A2" s="101" t="s">
        <v>12</v>
      </c>
      <c r="B2" s="107" t="s">
        <v>69</v>
      </c>
      <c r="C2" s="108" t="s">
        <v>70</v>
      </c>
      <c r="E2" s="172"/>
      <c r="F2" s="173"/>
    </row>
    <row r="3" spans="1:6" ht="15.75" thickBot="1" x14ac:dyDescent="0.25">
      <c r="A3" s="174" t="s">
        <v>102</v>
      </c>
      <c r="B3" s="175"/>
      <c r="C3" s="176"/>
      <c r="E3" s="96"/>
      <c r="F3" s="97"/>
    </row>
    <row r="4" spans="1:6" ht="13.5" x14ac:dyDescent="0.25">
      <c r="A4" s="104" t="str">
        <f>IF('Samples (tubes) 1-24'!A9="","empty",'Samples (tubes) 1-24'!A9)</f>
        <v>empty</v>
      </c>
      <c r="B4" s="105"/>
      <c r="C4" s="106"/>
      <c r="E4" s="45" t="s">
        <v>13</v>
      </c>
      <c r="F4" s="76"/>
    </row>
    <row r="5" spans="1:6" ht="13.5" x14ac:dyDescent="0.25">
      <c r="A5" s="71" t="str">
        <f>IF('Samples (tubes) 1-24'!A10="","empty",'Samples (tubes) 1-24'!A10)</f>
        <v>empty</v>
      </c>
      <c r="B5" s="74"/>
      <c r="C5" s="75"/>
      <c r="E5" s="45" t="s">
        <v>14</v>
      </c>
      <c r="F5" s="76"/>
    </row>
    <row r="6" spans="1:6" ht="14.25" thickBot="1" x14ac:dyDescent="0.3">
      <c r="A6" s="71" t="str">
        <f>IF('Samples (tubes) 1-24'!A11="","empty",'Samples (tubes) 1-24'!A11)</f>
        <v>empty</v>
      </c>
      <c r="B6" s="74"/>
      <c r="C6" s="75"/>
      <c r="E6" s="46" t="s">
        <v>15</v>
      </c>
      <c r="F6" s="109"/>
    </row>
    <row r="7" spans="1:6" x14ac:dyDescent="0.2">
      <c r="A7" s="71" t="str">
        <f>IF('Samples (tubes) 1-24'!A12="","empty",'Samples (tubes) 1-24'!A12)</f>
        <v>empty</v>
      </c>
      <c r="B7" s="74"/>
      <c r="C7" s="75"/>
    </row>
    <row r="8" spans="1:6" x14ac:dyDescent="0.2">
      <c r="A8" s="71" t="str">
        <f>IF('Samples (tubes) 1-24'!A13="","empty",'Samples (tubes) 1-24'!A13)</f>
        <v>empty</v>
      </c>
      <c r="B8" s="74"/>
      <c r="C8" s="75"/>
    </row>
    <row r="9" spans="1:6" x14ac:dyDescent="0.2">
      <c r="A9" s="71" t="str">
        <f>IF('Samples (tubes) 1-24'!A14="","empty",'Samples (tubes) 1-24'!A14)</f>
        <v>empty</v>
      </c>
      <c r="B9" s="74"/>
      <c r="C9" s="75"/>
    </row>
    <row r="10" spans="1:6" x14ac:dyDescent="0.2">
      <c r="A10" s="71" t="str">
        <f>IF('Samples (tubes) 1-24'!A15="","empty",'Samples (tubes) 1-24'!A15)</f>
        <v>empty</v>
      </c>
      <c r="B10" s="74"/>
      <c r="C10" s="75"/>
    </row>
    <row r="11" spans="1:6" x14ac:dyDescent="0.2">
      <c r="A11" s="71" t="str">
        <f>IF('Samples (tubes) 1-24'!A16="","empty",'Samples (tubes) 1-24'!A16)</f>
        <v>empty</v>
      </c>
      <c r="B11" s="74"/>
      <c r="C11" s="75"/>
    </row>
    <row r="12" spans="1:6" x14ac:dyDescent="0.2">
      <c r="A12" s="71" t="str">
        <f>IF('Samples (tubes) 1-24'!A17="","empty",'Samples (tubes) 1-24'!A17)</f>
        <v>empty</v>
      </c>
      <c r="B12" s="74"/>
      <c r="C12" s="75"/>
    </row>
    <row r="13" spans="1:6" x14ac:dyDescent="0.2">
      <c r="A13" s="71" t="str">
        <f>IF('Samples (tubes) 1-24'!A18="","empty",'Samples (tubes) 1-24'!A18)</f>
        <v>empty</v>
      </c>
      <c r="B13" s="74"/>
      <c r="C13" s="75"/>
    </row>
    <row r="14" spans="1:6" x14ac:dyDescent="0.2">
      <c r="A14" s="71" t="str">
        <f>IF('Samples (tubes) 1-24'!A19="","empty",'Samples (tubes) 1-24'!A19)</f>
        <v>empty</v>
      </c>
      <c r="B14" s="74"/>
      <c r="C14" s="75"/>
    </row>
    <row r="15" spans="1:6" x14ac:dyDescent="0.2">
      <c r="A15" s="71" t="str">
        <f>IF('Samples (tubes) 1-24'!A20="","empty",'Samples (tubes) 1-24'!A20)</f>
        <v>empty</v>
      </c>
      <c r="B15" s="74"/>
      <c r="C15" s="75"/>
    </row>
    <row r="16" spans="1:6" x14ac:dyDescent="0.2">
      <c r="A16" s="71" t="str">
        <f>IF('Samples (tubes) 1-24'!A21="","empty",'Samples (tubes) 1-24'!A21)</f>
        <v>empty</v>
      </c>
      <c r="B16" s="74"/>
      <c r="C16" s="75"/>
    </row>
    <row r="17" spans="1:7" x14ac:dyDescent="0.2">
      <c r="A17" s="71" t="str">
        <f>IF('Samples (tubes) 1-24'!A22="","empty",'Samples (tubes) 1-24'!A22)</f>
        <v>empty</v>
      </c>
      <c r="B17" s="74"/>
      <c r="C17" s="75"/>
    </row>
    <row r="18" spans="1:7" x14ac:dyDescent="0.2">
      <c r="A18" s="71" t="str">
        <f>IF('Samples (tubes) 1-24'!A23="","empty",'Samples (tubes) 1-24'!A23)</f>
        <v>empty</v>
      </c>
      <c r="B18" s="74"/>
      <c r="C18" s="75"/>
    </row>
    <row r="19" spans="1:7" x14ac:dyDescent="0.2">
      <c r="A19" s="71" t="str">
        <f>IF('Samples (tubes) 1-24'!A24="","empty",'Samples (tubes) 1-24'!A24)</f>
        <v>empty</v>
      </c>
      <c r="B19" s="74"/>
      <c r="C19" s="75"/>
    </row>
    <row r="20" spans="1:7" x14ac:dyDescent="0.2">
      <c r="A20" s="71" t="str">
        <f>IF('Samples (tubes) 1-24'!A25="","empty",'Samples (tubes) 1-24'!A25)</f>
        <v>empty</v>
      </c>
      <c r="B20" s="74"/>
      <c r="C20" s="75"/>
    </row>
    <row r="21" spans="1:7" x14ac:dyDescent="0.2">
      <c r="A21" s="71" t="str">
        <f>IF('Samples (tubes) 1-24'!A26="","empty",'Samples (tubes) 1-24'!A26)</f>
        <v>empty</v>
      </c>
      <c r="B21" s="74"/>
      <c r="C21" s="75"/>
    </row>
    <row r="22" spans="1:7" x14ac:dyDescent="0.2">
      <c r="A22" s="71" t="str">
        <f>IF('Samples (tubes) 1-24'!A27="","empty",'Samples (tubes) 1-24'!A27)</f>
        <v>empty</v>
      </c>
      <c r="B22" s="74"/>
      <c r="C22" s="75"/>
    </row>
    <row r="23" spans="1:7" x14ac:dyDescent="0.2">
      <c r="A23" s="71" t="str">
        <f>IF('Samples (tubes) 1-24'!A28="","empty",'Samples (tubes) 1-24'!A28)</f>
        <v>empty</v>
      </c>
      <c r="B23" s="74"/>
      <c r="C23" s="75"/>
    </row>
    <row r="24" spans="1:7" x14ac:dyDescent="0.2">
      <c r="A24" s="71" t="str">
        <f>IF('Samples (tubes) 1-24'!A29="","empty",'Samples (tubes) 1-24'!A29)</f>
        <v>empty</v>
      </c>
      <c r="B24" s="74"/>
      <c r="C24" s="75"/>
    </row>
    <row r="25" spans="1:7" x14ac:dyDescent="0.2">
      <c r="A25" s="71" t="str">
        <f>IF('Samples (tubes) 1-24'!A30="","empty",'Samples (tubes) 1-24'!A30)</f>
        <v>empty</v>
      </c>
      <c r="B25" s="74"/>
      <c r="C25" s="75"/>
    </row>
    <row r="26" spans="1:7" x14ac:dyDescent="0.2">
      <c r="A26" s="71" t="str">
        <f>IF('Samples (tubes) 1-24'!A31="","empty",'Samples (tubes) 1-24'!A31)</f>
        <v>empty</v>
      </c>
      <c r="B26" s="74"/>
      <c r="C26" s="75"/>
    </row>
    <row r="27" spans="1:7" ht="13.5" thickBot="1" x14ac:dyDescent="0.25">
      <c r="A27" s="101" t="str">
        <f>IF('Samples (tubes) 1-24'!A32="","empty",'Samples (tubes) 1-24'!A32)</f>
        <v>empty</v>
      </c>
      <c r="B27" s="102"/>
      <c r="C27" s="103"/>
    </row>
    <row r="28" spans="1:7" ht="13.5" thickBot="1" x14ac:dyDescent="0.25">
      <c r="A28" s="174" t="s">
        <v>103</v>
      </c>
      <c r="B28" s="175"/>
      <c r="C28" s="176"/>
      <c r="E28" s="174" t="s">
        <v>104</v>
      </c>
      <c r="F28" s="175"/>
      <c r="G28" s="176"/>
    </row>
    <row r="29" spans="1:7" x14ac:dyDescent="0.2">
      <c r="A29" s="104" t="str">
        <f>IF('Samples (plate) 1-96'!A9="","empty",'Samples (plate) 1-96'!A9)</f>
        <v>PS611</v>
      </c>
      <c r="B29" s="105"/>
      <c r="C29" s="106"/>
      <c r="E29" s="104" t="str">
        <f>IF('Samples (plate) 97-192'!A9="","empty",'Samples (plate) 97-192'!A9)</f>
        <v>empty</v>
      </c>
      <c r="F29" s="105"/>
      <c r="G29" s="106"/>
    </row>
    <row r="30" spans="1:7" x14ac:dyDescent="0.2">
      <c r="A30" s="104" t="str">
        <f>IF('Samples (plate) 1-96'!A10="","empty",'Samples (plate) 1-96'!A10)</f>
        <v>PS611</v>
      </c>
      <c r="B30" s="74"/>
      <c r="C30" s="75"/>
      <c r="E30" s="104" t="str">
        <f>IF('Samples (plate) 97-192'!A10="","empty",'Samples (plate) 97-192'!A10)</f>
        <v>empty</v>
      </c>
      <c r="F30" s="74"/>
      <c r="G30" s="75"/>
    </row>
    <row r="31" spans="1:7" x14ac:dyDescent="0.2">
      <c r="A31" s="104" t="str">
        <f>IF('Samples (plate) 1-96'!A11="","empty",'Samples (plate) 1-96'!A11)</f>
        <v>PS611</v>
      </c>
      <c r="B31" s="74"/>
      <c r="C31" s="75"/>
      <c r="E31" s="104" t="str">
        <f>IF('Samples (plate) 97-192'!A11="","empty",'Samples (plate) 97-192'!A11)</f>
        <v>empty</v>
      </c>
      <c r="F31" s="74"/>
      <c r="G31" s="75"/>
    </row>
    <row r="32" spans="1:7" x14ac:dyDescent="0.2">
      <c r="A32" s="104" t="str">
        <f>IF('Samples (plate) 1-96'!A12="","empty",'Samples (plate) 1-96'!A12)</f>
        <v>PS611</v>
      </c>
      <c r="B32" s="74"/>
      <c r="C32" s="75"/>
      <c r="E32" s="104" t="str">
        <f>IF('Samples (plate) 97-192'!A12="","empty",'Samples (plate) 97-192'!A12)</f>
        <v>empty</v>
      </c>
      <c r="F32" s="74"/>
      <c r="G32" s="75"/>
    </row>
    <row r="33" spans="1:7" x14ac:dyDescent="0.2">
      <c r="A33" s="104" t="str">
        <f>IF('Samples (plate) 1-96'!A13="","empty",'Samples (plate) 1-96'!A13)</f>
        <v>PS611</v>
      </c>
      <c r="B33" s="74"/>
      <c r="C33" s="75"/>
      <c r="E33" s="104" t="str">
        <f>IF('Samples (plate) 97-192'!A13="","empty",'Samples (plate) 97-192'!A13)</f>
        <v>empty</v>
      </c>
      <c r="F33" s="74"/>
      <c r="G33" s="75"/>
    </row>
    <row r="34" spans="1:7" x14ac:dyDescent="0.2">
      <c r="A34" s="104" t="str">
        <f>IF('Samples (plate) 1-96'!A14="","empty",'Samples (plate) 1-96'!A14)</f>
        <v>PS611</v>
      </c>
      <c r="B34" s="74"/>
      <c r="C34" s="75"/>
      <c r="E34" s="104" t="str">
        <f>IF('Samples (plate) 97-192'!A14="","empty",'Samples (plate) 97-192'!A14)</f>
        <v>empty</v>
      </c>
      <c r="F34" s="74"/>
      <c r="G34" s="75"/>
    </row>
    <row r="35" spans="1:7" x14ac:dyDescent="0.2">
      <c r="A35" s="104" t="str">
        <f>IF('Samples (plate) 1-96'!A15="","empty",'Samples (plate) 1-96'!A15)</f>
        <v>PS611</v>
      </c>
      <c r="B35" s="74"/>
      <c r="C35" s="75"/>
      <c r="E35" s="104" t="str">
        <f>IF('Samples (plate) 97-192'!A15="","empty",'Samples (plate) 97-192'!A15)</f>
        <v>empty</v>
      </c>
      <c r="F35" s="74"/>
      <c r="G35" s="75"/>
    </row>
    <row r="36" spans="1:7" x14ac:dyDescent="0.2">
      <c r="A36" s="104" t="str">
        <f>IF('Samples (plate) 1-96'!A16="","empty",'Samples (plate) 1-96'!A16)</f>
        <v>PS611</v>
      </c>
      <c r="B36" s="74"/>
      <c r="C36" s="75"/>
      <c r="E36" s="104" t="str">
        <f>IF('Samples (plate) 97-192'!A16="","empty",'Samples (plate) 97-192'!A16)</f>
        <v>empty</v>
      </c>
      <c r="F36" s="74"/>
      <c r="G36" s="75"/>
    </row>
    <row r="37" spans="1:7" x14ac:dyDescent="0.2">
      <c r="A37" s="104" t="str">
        <f>IF('Samples (plate) 1-96'!A17="","empty",'Samples (plate) 1-96'!A17)</f>
        <v>PS611</v>
      </c>
      <c r="B37" s="74"/>
      <c r="C37" s="75"/>
      <c r="E37" s="104" t="str">
        <f>IF('Samples (plate) 97-192'!A17="","empty",'Samples (plate) 97-192'!A17)</f>
        <v>empty</v>
      </c>
      <c r="F37" s="74"/>
      <c r="G37" s="75"/>
    </row>
    <row r="38" spans="1:7" x14ac:dyDescent="0.2">
      <c r="A38" s="104" t="str">
        <f>IF('Samples (plate) 1-96'!A18="","empty",'Samples (plate) 1-96'!A18)</f>
        <v>PS611</v>
      </c>
      <c r="B38" s="74"/>
      <c r="C38" s="75"/>
      <c r="E38" s="104" t="str">
        <f>IF('Samples (plate) 97-192'!A18="","empty",'Samples (plate) 97-192'!A18)</f>
        <v>empty</v>
      </c>
      <c r="F38" s="74"/>
      <c r="G38" s="75"/>
    </row>
    <row r="39" spans="1:7" x14ac:dyDescent="0.2">
      <c r="A39" s="104" t="str">
        <f>IF('Samples (plate) 1-96'!A19="","empty",'Samples (plate) 1-96'!A19)</f>
        <v>PS611</v>
      </c>
      <c r="B39" s="74"/>
      <c r="C39" s="75"/>
      <c r="E39" s="104" t="str">
        <f>IF('Samples (plate) 97-192'!A19="","empty",'Samples (plate) 97-192'!A19)</f>
        <v>empty</v>
      </c>
      <c r="F39" s="74"/>
      <c r="G39" s="75"/>
    </row>
    <row r="40" spans="1:7" x14ac:dyDescent="0.2">
      <c r="A40" s="104" t="str">
        <f>IF('Samples (plate) 1-96'!A20="","empty",'Samples (plate) 1-96'!A20)</f>
        <v>PS611</v>
      </c>
      <c r="B40" s="74"/>
      <c r="C40" s="75"/>
      <c r="E40" s="104" t="str">
        <f>IF('Samples (plate) 97-192'!A20="","empty",'Samples (plate) 97-192'!A20)</f>
        <v>empty</v>
      </c>
      <c r="F40" s="74"/>
      <c r="G40" s="75"/>
    </row>
    <row r="41" spans="1:7" x14ac:dyDescent="0.2">
      <c r="A41" s="104" t="str">
        <f>IF('Samples (plate) 1-96'!A21="","empty",'Samples (plate) 1-96'!A21)</f>
        <v>PS611</v>
      </c>
      <c r="B41" s="74"/>
      <c r="C41" s="75"/>
      <c r="E41" s="104" t="str">
        <f>IF('Samples (plate) 97-192'!A21="","empty",'Samples (plate) 97-192'!A21)</f>
        <v>empty</v>
      </c>
      <c r="F41" s="74"/>
      <c r="G41" s="75"/>
    </row>
    <row r="42" spans="1:7" x14ac:dyDescent="0.2">
      <c r="A42" s="104" t="str">
        <f>IF('Samples (plate) 1-96'!A22="","empty",'Samples (plate) 1-96'!A22)</f>
        <v>PS611</v>
      </c>
      <c r="B42" s="74"/>
      <c r="C42" s="75"/>
      <c r="E42" s="104" t="str">
        <f>IF('Samples (plate) 97-192'!A22="","empty",'Samples (plate) 97-192'!A22)</f>
        <v>empty</v>
      </c>
      <c r="F42" s="74"/>
      <c r="G42" s="75"/>
    </row>
    <row r="43" spans="1:7" x14ac:dyDescent="0.2">
      <c r="A43" s="104" t="str">
        <f>IF('Samples (plate) 1-96'!A23="","empty",'Samples (plate) 1-96'!A23)</f>
        <v>PS611</v>
      </c>
      <c r="B43" s="74"/>
      <c r="C43" s="75"/>
      <c r="E43" s="104" t="str">
        <f>IF('Samples (plate) 97-192'!A23="","empty",'Samples (plate) 97-192'!A23)</f>
        <v>empty</v>
      </c>
      <c r="F43" s="74"/>
      <c r="G43" s="75"/>
    </row>
    <row r="44" spans="1:7" x14ac:dyDescent="0.2">
      <c r="A44" s="104" t="str">
        <f>IF('Samples (plate) 1-96'!A24="","empty",'Samples (plate) 1-96'!A24)</f>
        <v>PS611</v>
      </c>
      <c r="B44" s="74"/>
      <c r="C44" s="75"/>
      <c r="E44" s="104" t="str">
        <f>IF('Samples (plate) 97-192'!A24="","empty",'Samples (plate) 97-192'!A24)</f>
        <v>empty</v>
      </c>
      <c r="F44" s="74"/>
      <c r="G44" s="75"/>
    </row>
    <row r="45" spans="1:7" x14ac:dyDescent="0.2">
      <c r="A45" s="104" t="str">
        <f>IF('Samples (plate) 1-96'!A25="","empty",'Samples (plate) 1-96'!A25)</f>
        <v>PS611</v>
      </c>
      <c r="B45" s="74"/>
      <c r="C45" s="75"/>
      <c r="E45" s="104" t="str">
        <f>IF('Samples (plate) 97-192'!A25="","empty",'Samples (plate) 97-192'!A25)</f>
        <v>empty</v>
      </c>
      <c r="F45" s="74"/>
      <c r="G45" s="75"/>
    </row>
    <row r="46" spans="1:7" x14ac:dyDescent="0.2">
      <c r="A46" s="104" t="str">
        <f>IF('Samples (plate) 1-96'!A26="","empty",'Samples (plate) 1-96'!A26)</f>
        <v>PS611</v>
      </c>
      <c r="B46" s="74"/>
      <c r="C46" s="75"/>
      <c r="E46" s="104" t="str">
        <f>IF('Samples (plate) 97-192'!A26="","empty",'Samples (plate) 97-192'!A26)</f>
        <v>empty</v>
      </c>
      <c r="F46" s="74"/>
      <c r="G46" s="75"/>
    </row>
    <row r="47" spans="1:7" x14ac:dyDescent="0.2">
      <c r="A47" s="104" t="str">
        <f>IF('Samples (plate) 1-96'!A27="","empty",'Samples (plate) 1-96'!A27)</f>
        <v>PS611</v>
      </c>
      <c r="B47" s="74"/>
      <c r="C47" s="75"/>
      <c r="E47" s="104" t="str">
        <f>IF('Samples (plate) 97-192'!A27="","empty",'Samples (plate) 97-192'!A27)</f>
        <v>empty</v>
      </c>
      <c r="F47" s="74"/>
      <c r="G47" s="75"/>
    </row>
    <row r="48" spans="1:7" x14ac:dyDescent="0.2">
      <c r="A48" s="104" t="str">
        <f>IF('Samples (plate) 1-96'!A28="","empty",'Samples (plate) 1-96'!A28)</f>
        <v>PS611</v>
      </c>
      <c r="B48" s="74"/>
      <c r="C48" s="75"/>
      <c r="E48" s="104" t="str">
        <f>IF('Samples (plate) 97-192'!A28="","empty",'Samples (plate) 97-192'!A28)</f>
        <v>empty</v>
      </c>
      <c r="F48" s="74"/>
      <c r="G48" s="75"/>
    </row>
    <row r="49" spans="1:7" x14ac:dyDescent="0.2">
      <c r="A49" s="104" t="str">
        <f>IF('Samples (plate) 1-96'!A29="","empty",'Samples (plate) 1-96'!A29)</f>
        <v>PS611</v>
      </c>
      <c r="B49" s="74"/>
      <c r="C49" s="75"/>
      <c r="E49" s="104" t="str">
        <f>IF('Samples (plate) 97-192'!A29="","empty",'Samples (plate) 97-192'!A29)</f>
        <v>empty</v>
      </c>
      <c r="F49" s="74"/>
      <c r="G49" s="75"/>
    </row>
    <row r="50" spans="1:7" x14ac:dyDescent="0.2">
      <c r="A50" s="104" t="str">
        <f>IF('Samples (plate) 1-96'!A30="","empty",'Samples (plate) 1-96'!A30)</f>
        <v>PS611</v>
      </c>
      <c r="B50" s="74"/>
      <c r="C50" s="75"/>
      <c r="E50" s="104" t="str">
        <f>IF('Samples (plate) 97-192'!A30="","empty",'Samples (plate) 97-192'!A30)</f>
        <v>empty</v>
      </c>
      <c r="F50" s="74"/>
      <c r="G50" s="75"/>
    </row>
    <row r="51" spans="1:7" x14ac:dyDescent="0.2">
      <c r="A51" s="104" t="str">
        <f>IF('Samples (plate) 1-96'!A31="","empty",'Samples (plate) 1-96'!A31)</f>
        <v>PS611</v>
      </c>
      <c r="B51" s="74"/>
      <c r="C51" s="75"/>
      <c r="E51" s="104" t="str">
        <f>IF('Samples (plate) 97-192'!A31="","empty",'Samples (plate) 97-192'!A31)</f>
        <v>empty</v>
      </c>
      <c r="F51" s="74"/>
      <c r="G51" s="75"/>
    </row>
    <row r="52" spans="1:7" x14ac:dyDescent="0.2">
      <c r="A52" s="104" t="str">
        <f>IF('Samples (plate) 1-96'!A32="","empty",'Samples (plate) 1-96'!A32)</f>
        <v>PS611</v>
      </c>
      <c r="B52" s="74"/>
      <c r="C52" s="75"/>
      <c r="E52" s="104" t="str">
        <f>IF('Samples (plate) 97-192'!A32="","empty",'Samples (plate) 97-192'!A32)</f>
        <v>empty</v>
      </c>
      <c r="F52" s="74"/>
      <c r="G52" s="75"/>
    </row>
    <row r="53" spans="1:7" x14ac:dyDescent="0.2">
      <c r="A53" s="104" t="str">
        <f>IF('Samples (plate) 1-96'!A33="","empty",'Samples (plate) 1-96'!A33)</f>
        <v>PS611</v>
      </c>
      <c r="B53" s="74"/>
      <c r="C53" s="75"/>
      <c r="E53" s="104" t="str">
        <f>IF('Samples (plate) 97-192'!A33="","empty",'Samples (plate) 97-192'!A33)</f>
        <v>empty</v>
      </c>
      <c r="F53" s="74"/>
      <c r="G53" s="75"/>
    </row>
    <row r="54" spans="1:7" x14ac:dyDescent="0.2">
      <c r="A54" s="104" t="str">
        <f>IF('Samples (plate) 1-96'!A34="","empty",'Samples (plate) 1-96'!A34)</f>
        <v>PS611</v>
      </c>
      <c r="B54" s="74"/>
      <c r="C54" s="75"/>
      <c r="E54" s="104" t="str">
        <f>IF('Samples (plate) 97-192'!A34="","empty",'Samples (plate) 97-192'!A34)</f>
        <v>empty</v>
      </c>
      <c r="F54" s="74"/>
      <c r="G54" s="75"/>
    </row>
    <row r="55" spans="1:7" x14ac:dyDescent="0.2">
      <c r="A55" s="104" t="str">
        <f>IF('Samples (plate) 1-96'!A35="","empty",'Samples (plate) 1-96'!A35)</f>
        <v>PS611</v>
      </c>
      <c r="B55" s="74"/>
      <c r="C55" s="75"/>
      <c r="E55" s="104" t="str">
        <f>IF('Samples (plate) 97-192'!A35="","empty",'Samples (plate) 97-192'!A35)</f>
        <v>empty</v>
      </c>
      <c r="F55" s="74"/>
      <c r="G55" s="75"/>
    </row>
    <row r="56" spans="1:7" x14ac:dyDescent="0.2">
      <c r="A56" s="104" t="str">
        <f>IF('Samples (plate) 1-96'!A36="","empty",'Samples (plate) 1-96'!A36)</f>
        <v>PS611</v>
      </c>
      <c r="B56" s="74"/>
      <c r="C56" s="75"/>
      <c r="E56" s="104" t="str">
        <f>IF('Samples (plate) 97-192'!A36="","empty",'Samples (plate) 97-192'!A36)</f>
        <v>empty</v>
      </c>
      <c r="F56" s="74"/>
      <c r="G56" s="75"/>
    </row>
    <row r="57" spans="1:7" x14ac:dyDescent="0.2">
      <c r="A57" s="104" t="str">
        <f>IF('Samples (plate) 1-96'!A37="","empty",'Samples (plate) 1-96'!A37)</f>
        <v>PS611</v>
      </c>
      <c r="B57" s="74"/>
      <c r="C57" s="75"/>
      <c r="E57" s="104" t="str">
        <f>IF('Samples (plate) 97-192'!A37="","empty",'Samples (plate) 97-192'!A37)</f>
        <v>empty</v>
      </c>
      <c r="F57" s="74"/>
      <c r="G57" s="75"/>
    </row>
    <row r="58" spans="1:7" x14ac:dyDescent="0.2">
      <c r="A58" s="104" t="str">
        <f>IF('Samples (plate) 1-96'!A38="","empty",'Samples (plate) 1-96'!A38)</f>
        <v>PS611</v>
      </c>
      <c r="B58" s="74"/>
      <c r="C58" s="75"/>
      <c r="E58" s="104" t="str">
        <f>IF('Samples (plate) 97-192'!A38="","empty",'Samples (plate) 97-192'!A38)</f>
        <v>empty</v>
      </c>
      <c r="F58" s="74"/>
      <c r="G58" s="75"/>
    </row>
    <row r="59" spans="1:7" x14ac:dyDescent="0.2">
      <c r="A59" s="104" t="str">
        <f>IF('Samples (plate) 1-96'!A39="","empty",'Samples (plate) 1-96'!A39)</f>
        <v>PS611</v>
      </c>
      <c r="B59" s="74"/>
      <c r="C59" s="75"/>
      <c r="E59" s="104" t="str">
        <f>IF('Samples (plate) 97-192'!A39="","empty",'Samples (plate) 97-192'!A39)</f>
        <v>empty</v>
      </c>
      <c r="F59" s="74"/>
      <c r="G59" s="75"/>
    </row>
    <row r="60" spans="1:7" x14ac:dyDescent="0.2">
      <c r="A60" s="104" t="str">
        <f>IF('Samples (plate) 1-96'!A40="","empty",'Samples (plate) 1-96'!A40)</f>
        <v>PS611</v>
      </c>
      <c r="B60" s="74"/>
      <c r="C60" s="75"/>
      <c r="E60" s="104" t="str">
        <f>IF('Samples (plate) 97-192'!A40="","empty",'Samples (plate) 97-192'!A40)</f>
        <v>empty</v>
      </c>
      <c r="F60" s="74"/>
      <c r="G60" s="75"/>
    </row>
    <row r="61" spans="1:7" x14ac:dyDescent="0.2">
      <c r="A61" s="104" t="str">
        <f>IF('Samples (plate) 1-96'!A41="","empty",'Samples (plate) 1-96'!A41)</f>
        <v>PS611</v>
      </c>
      <c r="B61" s="74"/>
      <c r="C61" s="75"/>
      <c r="E61" s="104" t="str">
        <f>IF('Samples (plate) 97-192'!A41="","empty",'Samples (plate) 97-192'!A41)</f>
        <v>empty</v>
      </c>
      <c r="F61" s="74"/>
      <c r="G61" s="75"/>
    </row>
    <row r="62" spans="1:7" x14ac:dyDescent="0.2">
      <c r="A62" s="104" t="str">
        <f>IF('Samples (plate) 1-96'!A42="","empty",'Samples (plate) 1-96'!A42)</f>
        <v>PS611</v>
      </c>
      <c r="B62" s="74"/>
      <c r="C62" s="75"/>
      <c r="E62" s="104" t="str">
        <f>IF('Samples (plate) 97-192'!A42="","empty",'Samples (plate) 97-192'!A42)</f>
        <v>empty</v>
      </c>
      <c r="F62" s="74"/>
      <c r="G62" s="75"/>
    </row>
    <row r="63" spans="1:7" x14ac:dyDescent="0.2">
      <c r="A63" s="104" t="str">
        <f>IF('Samples (plate) 1-96'!A43="","empty",'Samples (plate) 1-96'!A43)</f>
        <v>PS611</v>
      </c>
      <c r="B63" s="74"/>
      <c r="C63" s="75"/>
      <c r="E63" s="104" t="str">
        <f>IF('Samples (plate) 97-192'!A43="","empty",'Samples (plate) 97-192'!A43)</f>
        <v>empty</v>
      </c>
      <c r="F63" s="74"/>
      <c r="G63" s="75"/>
    </row>
    <row r="64" spans="1:7" x14ac:dyDescent="0.2">
      <c r="A64" s="104" t="str">
        <f>IF('Samples (plate) 1-96'!A44="","empty",'Samples (plate) 1-96'!A44)</f>
        <v>PS611</v>
      </c>
      <c r="B64" s="74"/>
      <c r="C64" s="75"/>
      <c r="E64" s="104" t="str">
        <f>IF('Samples (plate) 97-192'!A44="","empty",'Samples (plate) 97-192'!A44)</f>
        <v>empty</v>
      </c>
      <c r="F64" s="74"/>
      <c r="G64" s="75"/>
    </row>
    <row r="65" spans="1:7" x14ac:dyDescent="0.2">
      <c r="A65" s="104" t="str">
        <f>IF('Samples (plate) 1-96'!A45="","empty",'Samples (plate) 1-96'!A45)</f>
        <v>PS611</v>
      </c>
      <c r="B65" s="74"/>
      <c r="C65" s="75"/>
      <c r="E65" s="104" t="str">
        <f>IF('Samples (plate) 97-192'!A45="","empty",'Samples (plate) 97-192'!A45)</f>
        <v>empty</v>
      </c>
      <c r="F65" s="74"/>
      <c r="G65" s="75"/>
    </row>
    <row r="66" spans="1:7" x14ac:dyDescent="0.2">
      <c r="A66" s="104" t="str">
        <f>IF('Samples (plate) 1-96'!A46="","empty",'Samples (plate) 1-96'!A46)</f>
        <v>PS611</v>
      </c>
      <c r="B66" s="74"/>
      <c r="C66" s="75"/>
      <c r="E66" s="104" t="str">
        <f>IF('Samples (plate) 97-192'!A46="","empty",'Samples (plate) 97-192'!A46)</f>
        <v>empty</v>
      </c>
      <c r="F66" s="74"/>
      <c r="G66" s="75"/>
    </row>
    <row r="67" spans="1:7" x14ac:dyDescent="0.2">
      <c r="A67" s="104" t="str">
        <f>IF('Samples (plate) 1-96'!A47="","empty",'Samples (plate) 1-96'!A47)</f>
        <v>PS611</v>
      </c>
      <c r="B67" s="74"/>
      <c r="C67" s="75"/>
      <c r="E67" s="104" t="str">
        <f>IF('Samples (plate) 97-192'!A47="","empty",'Samples (plate) 97-192'!A47)</f>
        <v>empty</v>
      </c>
      <c r="F67" s="74"/>
      <c r="G67" s="75"/>
    </row>
    <row r="68" spans="1:7" x14ac:dyDescent="0.2">
      <c r="A68" s="104" t="str">
        <f>IF('Samples (plate) 1-96'!A48="","empty",'Samples (plate) 1-96'!A48)</f>
        <v>PS611</v>
      </c>
      <c r="B68" s="74"/>
      <c r="C68" s="75"/>
      <c r="E68" s="104" t="str">
        <f>IF('Samples (plate) 97-192'!A48="","empty",'Samples (plate) 97-192'!A48)</f>
        <v>empty</v>
      </c>
      <c r="F68" s="74"/>
      <c r="G68" s="75"/>
    </row>
    <row r="69" spans="1:7" x14ac:dyDescent="0.2">
      <c r="A69" s="104" t="str">
        <f>IF('Samples (plate) 1-96'!A49="","empty",'Samples (plate) 1-96'!A49)</f>
        <v>PS611</v>
      </c>
      <c r="B69" s="74"/>
      <c r="C69" s="75"/>
      <c r="E69" s="104" t="str">
        <f>IF('Samples (plate) 97-192'!A49="","empty",'Samples (plate) 97-192'!A49)</f>
        <v>empty</v>
      </c>
      <c r="F69" s="74"/>
      <c r="G69" s="75"/>
    </row>
    <row r="70" spans="1:7" x14ac:dyDescent="0.2">
      <c r="A70" s="104" t="str">
        <f>IF('Samples (plate) 1-96'!A50="","empty",'Samples (plate) 1-96'!A50)</f>
        <v>PS611</v>
      </c>
      <c r="B70" s="74"/>
      <c r="C70" s="75"/>
      <c r="E70" s="104" t="str">
        <f>IF('Samples (plate) 97-192'!A50="","empty",'Samples (plate) 97-192'!A50)</f>
        <v>empty</v>
      </c>
      <c r="F70" s="74"/>
      <c r="G70" s="75"/>
    </row>
    <row r="71" spans="1:7" x14ac:dyDescent="0.2">
      <c r="A71" s="104" t="str">
        <f>IF('Samples (plate) 1-96'!A51="","empty",'Samples (plate) 1-96'!A51)</f>
        <v>PS611</v>
      </c>
      <c r="B71" s="74"/>
      <c r="C71" s="75"/>
      <c r="E71" s="104" t="str">
        <f>IF('Samples (plate) 97-192'!A51="","empty",'Samples (plate) 97-192'!A51)</f>
        <v>empty</v>
      </c>
      <c r="F71" s="74"/>
      <c r="G71" s="75"/>
    </row>
    <row r="72" spans="1:7" x14ac:dyDescent="0.2">
      <c r="A72" s="104" t="str">
        <f>IF('Samples (plate) 1-96'!A52="","empty",'Samples (plate) 1-96'!A52)</f>
        <v>PS611</v>
      </c>
      <c r="B72" s="74"/>
      <c r="C72" s="75"/>
      <c r="E72" s="104" t="str">
        <f>IF('Samples (plate) 97-192'!A52="","empty",'Samples (plate) 97-192'!A52)</f>
        <v>empty</v>
      </c>
      <c r="F72" s="74"/>
      <c r="G72" s="75"/>
    </row>
    <row r="73" spans="1:7" x14ac:dyDescent="0.2">
      <c r="A73" s="104" t="str">
        <f>IF('Samples (plate) 1-96'!A53="","empty",'Samples (plate) 1-96'!A53)</f>
        <v>PS611</v>
      </c>
      <c r="B73" s="74"/>
      <c r="C73" s="75"/>
      <c r="E73" s="104" t="str">
        <f>IF('Samples (plate) 97-192'!A53="","empty",'Samples (plate) 97-192'!A53)</f>
        <v>empty</v>
      </c>
      <c r="F73" s="74"/>
      <c r="G73" s="75"/>
    </row>
    <row r="74" spans="1:7" x14ac:dyDescent="0.2">
      <c r="A74" s="104" t="str">
        <f>IF('Samples (plate) 1-96'!A54="","empty",'Samples (plate) 1-96'!A54)</f>
        <v>PS611</v>
      </c>
      <c r="B74" s="74"/>
      <c r="C74" s="75"/>
      <c r="E74" s="104" t="str">
        <f>IF('Samples (plate) 97-192'!A54="","empty",'Samples (plate) 97-192'!A54)</f>
        <v>empty</v>
      </c>
      <c r="F74" s="74"/>
      <c r="G74" s="75"/>
    </row>
    <row r="75" spans="1:7" x14ac:dyDescent="0.2">
      <c r="A75" s="104" t="str">
        <f>IF('Samples (plate) 1-96'!A55="","empty",'Samples (plate) 1-96'!A55)</f>
        <v>PS611</v>
      </c>
      <c r="B75" s="74"/>
      <c r="C75" s="75"/>
      <c r="E75" s="104" t="str">
        <f>IF('Samples (plate) 97-192'!A55="","empty",'Samples (plate) 97-192'!A55)</f>
        <v>empty</v>
      </c>
      <c r="F75" s="74"/>
      <c r="G75" s="75"/>
    </row>
    <row r="76" spans="1:7" x14ac:dyDescent="0.2">
      <c r="A76" s="104" t="str">
        <f>IF('Samples (plate) 1-96'!A56="","empty",'Samples (plate) 1-96'!A56)</f>
        <v>PS611</v>
      </c>
      <c r="B76" s="74"/>
      <c r="C76" s="75"/>
      <c r="E76" s="104" t="str">
        <f>IF('Samples (plate) 97-192'!A56="","empty",'Samples (plate) 97-192'!A56)</f>
        <v>empty</v>
      </c>
      <c r="F76" s="74"/>
      <c r="G76" s="75"/>
    </row>
    <row r="77" spans="1:7" x14ac:dyDescent="0.2">
      <c r="A77" s="104" t="str">
        <f>IF('Samples (plate) 1-96'!A57="","empty",'Samples (plate) 1-96'!A57)</f>
        <v>PS611</v>
      </c>
      <c r="B77" s="74"/>
      <c r="C77" s="75"/>
      <c r="E77" s="104" t="str">
        <f>IF('Samples (plate) 97-192'!A57="","empty",'Samples (plate) 97-192'!A57)</f>
        <v>empty</v>
      </c>
      <c r="F77" s="74"/>
      <c r="G77" s="75"/>
    </row>
    <row r="78" spans="1:7" x14ac:dyDescent="0.2">
      <c r="A78" s="104" t="str">
        <f>IF('Samples (plate) 1-96'!A58="","empty",'Samples (plate) 1-96'!A58)</f>
        <v>PS611</v>
      </c>
      <c r="B78" s="74"/>
      <c r="C78" s="75"/>
      <c r="E78" s="104" t="str">
        <f>IF('Samples (plate) 97-192'!A58="","empty",'Samples (plate) 97-192'!A58)</f>
        <v>empty</v>
      </c>
      <c r="F78" s="74"/>
      <c r="G78" s="75"/>
    </row>
    <row r="79" spans="1:7" x14ac:dyDescent="0.2">
      <c r="A79" s="104" t="str">
        <f>IF('Samples (plate) 1-96'!A59="","empty",'Samples (plate) 1-96'!A59)</f>
        <v>PS611</v>
      </c>
      <c r="B79" s="74"/>
      <c r="C79" s="75"/>
      <c r="E79" s="104" t="str">
        <f>IF('Samples (plate) 97-192'!A59="","empty",'Samples (plate) 97-192'!A59)</f>
        <v>empty</v>
      </c>
      <c r="F79" s="74"/>
      <c r="G79" s="75"/>
    </row>
    <row r="80" spans="1:7" x14ac:dyDescent="0.2">
      <c r="A80" s="104" t="str">
        <f>IF('Samples (plate) 1-96'!A60="","empty",'Samples (plate) 1-96'!A60)</f>
        <v>PS611</v>
      </c>
      <c r="B80" s="74"/>
      <c r="C80" s="75"/>
      <c r="E80" s="104" t="str">
        <f>IF('Samples (plate) 97-192'!A60="","empty",'Samples (plate) 97-192'!A60)</f>
        <v>empty</v>
      </c>
      <c r="F80" s="74"/>
      <c r="G80" s="75"/>
    </row>
    <row r="81" spans="1:7" x14ac:dyDescent="0.2">
      <c r="A81" s="104" t="str">
        <f>IF('Samples (plate) 1-96'!A61="","empty",'Samples (plate) 1-96'!A61)</f>
        <v>PS611</v>
      </c>
      <c r="B81" s="74"/>
      <c r="C81" s="75"/>
      <c r="E81" s="104" t="str">
        <f>IF('Samples (plate) 97-192'!A61="","empty",'Samples (plate) 97-192'!A61)</f>
        <v>empty</v>
      </c>
      <c r="F81" s="74"/>
      <c r="G81" s="75"/>
    </row>
    <row r="82" spans="1:7" x14ac:dyDescent="0.2">
      <c r="A82" s="104" t="str">
        <f>IF('Samples (plate) 1-96'!A62="","empty",'Samples (plate) 1-96'!A62)</f>
        <v>PS611</v>
      </c>
      <c r="B82" s="74"/>
      <c r="C82" s="75"/>
      <c r="E82" s="104" t="str">
        <f>IF('Samples (plate) 97-192'!A62="","empty",'Samples (plate) 97-192'!A62)</f>
        <v>empty</v>
      </c>
      <c r="F82" s="74"/>
      <c r="G82" s="75"/>
    </row>
    <row r="83" spans="1:7" x14ac:dyDescent="0.2">
      <c r="A83" s="104" t="str">
        <f>IF('Samples (plate) 1-96'!A63="","empty",'Samples (plate) 1-96'!A63)</f>
        <v>PS611</v>
      </c>
      <c r="B83" s="74"/>
      <c r="C83" s="75"/>
      <c r="E83" s="104" t="str">
        <f>IF('Samples (plate) 97-192'!A63="","empty",'Samples (plate) 97-192'!A63)</f>
        <v>empty</v>
      </c>
      <c r="F83" s="74"/>
      <c r="G83" s="75"/>
    </row>
    <row r="84" spans="1:7" x14ac:dyDescent="0.2">
      <c r="A84" s="104" t="str">
        <f>IF('Samples (plate) 1-96'!A64="","empty",'Samples (plate) 1-96'!A64)</f>
        <v>PS611</v>
      </c>
      <c r="B84" s="74"/>
      <c r="C84" s="75"/>
      <c r="E84" s="104" t="str">
        <f>IF('Samples (plate) 97-192'!A64="","empty",'Samples (plate) 97-192'!A64)</f>
        <v>empty</v>
      </c>
      <c r="F84" s="74"/>
      <c r="G84" s="75"/>
    </row>
    <row r="85" spans="1:7" x14ac:dyDescent="0.2">
      <c r="A85" s="104" t="str">
        <f>IF('Samples (plate) 1-96'!A65="","empty",'Samples (plate) 1-96'!A65)</f>
        <v>PS611</v>
      </c>
      <c r="B85" s="74"/>
      <c r="C85" s="75"/>
      <c r="E85" s="104" t="str">
        <f>IF('Samples (plate) 97-192'!A65="","empty",'Samples (plate) 97-192'!A65)</f>
        <v>empty</v>
      </c>
      <c r="F85" s="74"/>
      <c r="G85" s="75"/>
    </row>
    <row r="86" spans="1:7" x14ac:dyDescent="0.2">
      <c r="A86" s="104" t="str">
        <f>IF('Samples (plate) 1-96'!A66="","empty",'Samples (plate) 1-96'!A66)</f>
        <v>PS611</v>
      </c>
      <c r="B86" s="74"/>
      <c r="C86" s="75"/>
      <c r="E86" s="104" t="str">
        <f>IF('Samples (plate) 97-192'!A66="","empty",'Samples (plate) 97-192'!A66)</f>
        <v>empty</v>
      </c>
      <c r="F86" s="74"/>
      <c r="G86" s="75"/>
    </row>
    <row r="87" spans="1:7" x14ac:dyDescent="0.2">
      <c r="A87" s="104" t="str">
        <f>IF('Samples (plate) 1-96'!A67="","empty",'Samples (plate) 1-96'!A67)</f>
        <v>PS611</v>
      </c>
      <c r="B87" s="74"/>
      <c r="C87" s="75"/>
      <c r="E87" s="104" t="str">
        <f>IF('Samples (plate) 97-192'!A67="","empty",'Samples (plate) 97-192'!A67)</f>
        <v>empty</v>
      </c>
      <c r="F87" s="74"/>
      <c r="G87" s="75"/>
    </row>
    <row r="88" spans="1:7" x14ac:dyDescent="0.2">
      <c r="A88" s="104" t="str">
        <f>IF('Samples (plate) 1-96'!A68="","empty",'Samples (plate) 1-96'!A68)</f>
        <v>PS611</v>
      </c>
      <c r="B88" s="74"/>
      <c r="C88" s="75"/>
      <c r="E88" s="104" t="str">
        <f>IF('Samples (plate) 97-192'!A68="","empty",'Samples (plate) 97-192'!A68)</f>
        <v>empty</v>
      </c>
      <c r="F88" s="74"/>
      <c r="G88" s="75"/>
    </row>
    <row r="89" spans="1:7" x14ac:dyDescent="0.2">
      <c r="A89" s="104" t="str">
        <f>IF('Samples (plate) 1-96'!A69="","empty",'Samples (plate) 1-96'!A69)</f>
        <v>PS611</v>
      </c>
      <c r="B89" s="74"/>
      <c r="C89" s="75"/>
      <c r="E89" s="104" t="str">
        <f>IF('Samples (plate) 97-192'!A69="","empty",'Samples (plate) 97-192'!A69)</f>
        <v>empty</v>
      </c>
      <c r="F89" s="74"/>
      <c r="G89" s="75"/>
    </row>
    <row r="90" spans="1:7" x14ac:dyDescent="0.2">
      <c r="A90" s="104" t="str">
        <f>IF('Samples (plate) 1-96'!A70="","empty",'Samples (plate) 1-96'!A70)</f>
        <v>PS611</v>
      </c>
      <c r="B90" s="74"/>
      <c r="C90" s="75"/>
      <c r="E90" s="104" t="str">
        <f>IF('Samples (plate) 97-192'!A70="","empty",'Samples (plate) 97-192'!A70)</f>
        <v>empty</v>
      </c>
      <c r="F90" s="74"/>
      <c r="G90" s="75"/>
    </row>
    <row r="91" spans="1:7" x14ac:dyDescent="0.2">
      <c r="A91" s="104" t="str">
        <f>IF('Samples (plate) 1-96'!A71="","empty",'Samples (plate) 1-96'!A71)</f>
        <v>PS611</v>
      </c>
      <c r="B91" s="74"/>
      <c r="C91" s="75"/>
      <c r="E91" s="104" t="str">
        <f>IF('Samples (plate) 97-192'!A71="","empty",'Samples (plate) 97-192'!A71)</f>
        <v>empty</v>
      </c>
      <c r="F91" s="74"/>
      <c r="G91" s="75"/>
    </row>
    <row r="92" spans="1:7" x14ac:dyDescent="0.2">
      <c r="A92" s="104" t="str">
        <f>IF('Samples (plate) 1-96'!A72="","empty",'Samples (plate) 1-96'!A72)</f>
        <v>PS611</v>
      </c>
      <c r="B92" s="74"/>
      <c r="C92" s="75"/>
      <c r="E92" s="104" t="str">
        <f>IF('Samples (plate) 97-192'!A72="","empty",'Samples (plate) 97-192'!A72)</f>
        <v>empty</v>
      </c>
      <c r="F92" s="74"/>
      <c r="G92" s="75"/>
    </row>
    <row r="93" spans="1:7" x14ac:dyDescent="0.2">
      <c r="A93" s="104" t="str">
        <f>IF('Samples (plate) 1-96'!A73="","empty",'Samples (plate) 1-96'!A73)</f>
        <v>PS611</v>
      </c>
      <c r="B93" s="74"/>
      <c r="C93" s="75"/>
      <c r="E93" s="104" t="str">
        <f>IF('Samples (plate) 97-192'!A73="","empty",'Samples (plate) 97-192'!A73)</f>
        <v>empty</v>
      </c>
      <c r="F93" s="74"/>
      <c r="G93" s="75"/>
    </row>
    <row r="94" spans="1:7" x14ac:dyDescent="0.2">
      <c r="A94" s="104" t="str">
        <f>IF('Samples (plate) 1-96'!A74="","empty",'Samples (plate) 1-96'!A74)</f>
        <v>PS611</v>
      </c>
      <c r="B94" s="74"/>
      <c r="C94" s="75"/>
      <c r="E94" s="104" t="str">
        <f>IF('Samples (plate) 97-192'!A74="","empty",'Samples (plate) 97-192'!A74)</f>
        <v>empty</v>
      </c>
      <c r="F94" s="74"/>
      <c r="G94" s="75"/>
    </row>
    <row r="95" spans="1:7" x14ac:dyDescent="0.2">
      <c r="A95" s="104" t="str">
        <f>IF('Samples (plate) 1-96'!A75="","empty",'Samples (plate) 1-96'!A75)</f>
        <v>PS611</v>
      </c>
      <c r="B95" s="74"/>
      <c r="C95" s="75"/>
      <c r="E95" s="104" t="str">
        <f>IF('Samples (plate) 97-192'!A75="","empty",'Samples (plate) 97-192'!A75)</f>
        <v>empty</v>
      </c>
      <c r="F95" s="74"/>
      <c r="G95" s="75"/>
    </row>
    <row r="96" spans="1:7" x14ac:dyDescent="0.2">
      <c r="A96" s="104" t="str">
        <f>IF('Samples (plate) 1-96'!A76="","empty",'Samples (plate) 1-96'!A76)</f>
        <v>PS611</v>
      </c>
      <c r="B96" s="74"/>
      <c r="C96" s="75"/>
      <c r="E96" s="104" t="str">
        <f>IF('Samples (plate) 97-192'!A76="","empty",'Samples (plate) 97-192'!A76)</f>
        <v>empty</v>
      </c>
      <c r="F96" s="74"/>
      <c r="G96" s="75"/>
    </row>
    <row r="97" spans="1:7" x14ac:dyDescent="0.2">
      <c r="A97" s="104" t="str">
        <f>IF('Samples (plate) 1-96'!A77="","empty",'Samples (plate) 1-96'!A77)</f>
        <v>PS611</v>
      </c>
      <c r="B97" s="74"/>
      <c r="C97" s="75"/>
      <c r="E97" s="104" t="str">
        <f>IF('Samples (plate) 97-192'!A77="","empty",'Samples (plate) 97-192'!A77)</f>
        <v>empty</v>
      </c>
      <c r="F97" s="74"/>
      <c r="G97" s="75"/>
    </row>
    <row r="98" spans="1:7" x14ac:dyDescent="0.2">
      <c r="A98" s="104" t="str">
        <f>IF('Samples (plate) 1-96'!A78="","empty",'Samples (plate) 1-96'!A78)</f>
        <v>PS611</v>
      </c>
      <c r="B98" s="74"/>
      <c r="C98" s="75"/>
      <c r="E98" s="104" t="str">
        <f>IF('Samples (plate) 97-192'!A78="","empty",'Samples (plate) 97-192'!A78)</f>
        <v>empty</v>
      </c>
      <c r="F98" s="74"/>
      <c r="G98" s="75"/>
    </row>
    <row r="99" spans="1:7" x14ac:dyDescent="0.2">
      <c r="A99" s="104" t="str">
        <f>IF('Samples (plate) 1-96'!A79="","empty",'Samples (plate) 1-96'!A79)</f>
        <v>PS611</v>
      </c>
      <c r="B99" s="74"/>
      <c r="C99" s="75"/>
      <c r="E99" s="104" t="str">
        <f>IF('Samples (plate) 97-192'!A79="","empty",'Samples (plate) 97-192'!A79)</f>
        <v>empty</v>
      </c>
      <c r="F99" s="74"/>
      <c r="G99" s="75"/>
    </row>
    <row r="100" spans="1:7" x14ac:dyDescent="0.2">
      <c r="A100" s="104" t="str">
        <f>IF('Samples (plate) 1-96'!A80="","empty",'Samples (plate) 1-96'!A80)</f>
        <v>PS611</v>
      </c>
      <c r="B100" s="74"/>
      <c r="C100" s="75"/>
      <c r="E100" s="104" t="str">
        <f>IF('Samples (plate) 97-192'!A80="","empty",'Samples (plate) 97-192'!A80)</f>
        <v>empty</v>
      </c>
      <c r="F100" s="74"/>
      <c r="G100" s="75"/>
    </row>
    <row r="101" spans="1:7" x14ac:dyDescent="0.2">
      <c r="A101" s="104" t="str">
        <f>IF('Samples (plate) 1-96'!A81="","empty",'Samples (plate) 1-96'!A81)</f>
        <v>PS611</v>
      </c>
      <c r="B101" s="74"/>
      <c r="C101" s="75"/>
      <c r="E101" s="104" t="str">
        <f>IF('Samples (plate) 97-192'!A81="","empty",'Samples (plate) 97-192'!A81)</f>
        <v>empty</v>
      </c>
      <c r="F101" s="74"/>
      <c r="G101" s="75"/>
    </row>
    <row r="102" spans="1:7" x14ac:dyDescent="0.2">
      <c r="A102" s="104" t="str">
        <f>IF('Samples (plate) 1-96'!A82="","empty",'Samples (plate) 1-96'!A82)</f>
        <v>PS611</v>
      </c>
      <c r="B102" s="74"/>
      <c r="C102" s="75"/>
      <c r="E102" s="104" t="str">
        <f>IF('Samples (plate) 97-192'!A82="","empty",'Samples (plate) 97-192'!A82)</f>
        <v>empty</v>
      </c>
      <c r="F102" s="74"/>
      <c r="G102" s="75"/>
    </row>
    <row r="103" spans="1:7" x14ac:dyDescent="0.2">
      <c r="A103" s="104" t="str">
        <f>IF('Samples (plate) 1-96'!A83="","empty",'Samples (plate) 1-96'!A83)</f>
        <v>PS611</v>
      </c>
      <c r="B103" s="74"/>
      <c r="C103" s="75"/>
      <c r="E103" s="104" t="str">
        <f>IF('Samples (plate) 97-192'!A83="","empty",'Samples (plate) 97-192'!A83)</f>
        <v>empty</v>
      </c>
      <c r="F103" s="74"/>
      <c r="G103" s="75"/>
    </row>
    <row r="104" spans="1:7" x14ac:dyDescent="0.2">
      <c r="A104" s="104" t="str">
        <f>IF('Samples (plate) 1-96'!A84="","empty",'Samples (plate) 1-96'!A84)</f>
        <v>PS611</v>
      </c>
      <c r="B104" s="74"/>
      <c r="C104" s="75"/>
      <c r="E104" s="104" t="str">
        <f>IF('Samples (plate) 97-192'!A84="","empty",'Samples (plate) 97-192'!A84)</f>
        <v>empty</v>
      </c>
      <c r="F104" s="74"/>
      <c r="G104" s="75"/>
    </row>
    <row r="105" spans="1:7" x14ac:dyDescent="0.2">
      <c r="A105" s="104" t="str">
        <f>IF('Samples (plate) 1-96'!A85="","empty",'Samples (plate) 1-96'!A85)</f>
        <v>PS611</v>
      </c>
      <c r="B105" s="74"/>
      <c r="C105" s="75"/>
      <c r="E105" s="104" t="str">
        <f>IF('Samples (plate) 97-192'!A85="","empty",'Samples (plate) 97-192'!A85)</f>
        <v>empty</v>
      </c>
      <c r="F105" s="74"/>
      <c r="G105" s="75"/>
    </row>
    <row r="106" spans="1:7" x14ac:dyDescent="0.2">
      <c r="A106" s="104" t="str">
        <f>IF('Samples (plate) 1-96'!A86="","empty",'Samples (plate) 1-96'!A86)</f>
        <v>PS611</v>
      </c>
      <c r="B106" s="74"/>
      <c r="C106" s="75"/>
      <c r="E106" s="104" t="str">
        <f>IF('Samples (plate) 97-192'!A86="","empty",'Samples (plate) 97-192'!A86)</f>
        <v>empty</v>
      </c>
      <c r="F106" s="74"/>
      <c r="G106" s="75"/>
    </row>
    <row r="107" spans="1:7" x14ac:dyDescent="0.2">
      <c r="A107" s="104" t="str">
        <f>IF('Samples (plate) 1-96'!A87="","empty",'Samples (plate) 1-96'!A87)</f>
        <v>PS611</v>
      </c>
      <c r="B107" s="74"/>
      <c r="C107" s="75"/>
      <c r="E107" s="104" t="str">
        <f>IF('Samples (plate) 97-192'!A87="","empty",'Samples (plate) 97-192'!A87)</f>
        <v>empty</v>
      </c>
      <c r="F107" s="74"/>
      <c r="G107" s="75"/>
    </row>
    <row r="108" spans="1:7" x14ac:dyDescent="0.2">
      <c r="A108" s="104" t="str">
        <f>IF('Samples (plate) 1-96'!A88="","empty",'Samples (plate) 1-96'!A88)</f>
        <v>PS611</v>
      </c>
      <c r="B108" s="74"/>
      <c r="C108" s="75"/>
      <c r="E108" s="104" t="str">
        <f>IF('Samples (plate) 97-192'!A88="","empty",'Samples (plate) 97-192'!A88)</f>
        <v>empty</v>
      </c>
      <c r="F108" s="74"/>
      <c r="G108" s="75"/>
    </row>
    <row r="109" spans="1:7" x14ac:dyDescent="0.2">
      <c r="A109" s="104" t="str">
        <f>IF('Samples (plate) 1-96'!A89="","empty",'Samples (plate) 1-96'!A89)</f>
        <v>PS611</v>
      </c>
      <c r="B109" s="74"/>
      <c r="C109" s="75"/>
      <c r="E109" s="104" t="str">
        <f>IF('Samples (plate) 97-192'!A89="","empty",'Samples (plate) 97-192'!A89)</f>
        <v>empty</v>
      </c>
      <c r="F109" s="74"/>
      <c r="G109" s="75"/>
    </row>
    <row r="110" spans="1:7" x14ac:dyDescent="0.2">
      <c r="A110" s="104" t="str">
        <f>IF('Samples (plate) 1-96'!A90="","empty",'Samples (plate) 1-96'!A90)</f>
        <v>PS611</v>
      </c>
      <c r="B110" s="74"/>
      <c r="C110" s="75"/>
      <c r="E110" s="104" t="str">
        <f>IF('Samples (plate) 97-192'!A90="","empty",'Samples (plate) 97-192'!A90)</f>
        <v>empty</v>
      </c>
      <c r="F110" s="74"/>
      <c r="G110" s="75"/>
    </row>
    <row r="111" spans="1:7" x14ac:dyDescent="0.2">
      <c r="A111" s="104" t="str">
        <f>IF('Samples (plate) 1-96'!A91="","empty",'Samples (plate) 1-96'!A91)</f>
        <v>PS611</v>
      </c>
      <c r="B111" s="74"/>
      <c r="C111" s="75"/>
      <c r="E111" s="104" t="str">
        <f>IF('Samples (plate) 97-192'!A91="","empty",'Samples (plate) 97-192'!A91)</f>
        <v>empty</v>
      </c>
      <c r="F111" s="74"/>
      <c r="G111" s="75"/>
    </row>
    <row r="112" spans="1:7" x14ac:dyDescent="0.2">
      <c r="A112" s="104" t="str">
        <f>IF('Samples (plate) 1-96'!A92="","empty",'Samples (plate) 1-96'!A92)</f>
        <v>PS611</v>
      </c>
      <c r="B112" s="74"/>
      <c r="C112" s="75"/>
      <c r="E112" s="104" t="str">
        <f>IF('Samples (plate) 97-192'!A92="","empty",'Samples (plate) 97-192'!A92)</f>
        <v>empty</v>
      </c>
      <c r="F112" s="74"/>
      <c r="G112" s="75"/>
    </row>
    <row r="113" spans="1:7" x14ac:dyDescent="0.2">
      <c r="A113" s="104" t="str">
        <f>IF('Samples (plate) 1-96'!A93="","empty",'Samples (plate) 1-96'!A93)</f>
        <v>PS611</v>
      </c>
      <c r="B113" s="74"/>
      <c r="C113" s="75"/>
      <c r="E113" s="104" t="str">
        <f>IF('Samples (plate) 97-192'!A93="","empty",'Samples (plate) 97-192'!A93)</f>
        <v>empty</v>
      </c>
      <c r="F113" s="74"/>
      <c r="G113" s="75"/>
    </row>
    <row r="114" spans="1:7" x14ac:dyDescent="0.2">
      <c r="A114" s="104" t="str">
        <f>IF('Samples (plate) 1-96'!A94="","empty",'Samples (plate) 1-96'!A94)</f>
        <v>PS611</v>
      </c>
      <c r="B114" s="74"/>
      <c r="C114" s="75"/>
      <c r="E114" s="104" t="str">
        <f>IF('Samples (plate) 97-192'!A94="","empty",'Samples (plate) 97-192'!A94)</f>
        <v>empty</v>
      </c>
      <c r="F114" s="74"/>
      <c r="G114" s="75"/>
    </row>
    <row r="115" spans="1:7" x14ac:dyDescent="0.2">
      <c r="A115" s="104" t="str">
        <f>IF('Samples (plate) 1-96'!A95="","empty",'Samples (plate) 1-96'!A95)</f>
        <v>PS611</v>
      </c>
      <c r="B115" s="74"/>
      <c r="C115" s="75"/>
      <c r="E115" s="104" t="str">
        <f>IF('Samples (plate) 97-192'!A95="","empty",'Samples (plate) 97-192'!A95)</f>
        <v>empty</v>
      </c>
      <c r="F115" s="74"/>
      <c r="G115" s="75"/>
    </row>
    <row r="116" spans="1:7" x14ac:dyDescent="0.2">
      <c r="A116" s="104" t="str">
        <f>IF('Samples (plate) 1-96'!A96="","empty",'Samples (plate) 1-96'!A96)</f>
        <v>PS611</v>
      </c>
      <c r="B116" s="74"/>
      <c r="C116" s="75"/>
      <c r="E116" s="104" t="str">
        <f>IF('Samples (plate) 97-192'!A96="","empty",'Samples (plate) 97-192'!A96)</f>
        <v>empty</v>
      </c>
      <c r="F116" s="74"/>
      <c r="G116" s="75"/>
    </row>
    <row r="117" spans="1:7" x14ac:dyDescent="0.2">
      <c r="A117" s="104" t="str">
        <f>IF('Samples (plate) 1-96'!A97="","empty",'Samples (plate) 1-96'!A97)</f>
        <v>PS611</v>
      </c>
      <c r="B117" s="74"/>
      <c r="C117" s="75"/>
      <c r="E117" s="104" t="str">
        <f>IF('Samples (plate) 97-192'!A97="","empty",'Samples (plate) 97-192'!A97)</f>
        <v>empty</v>
      </c>
      <c r="F117" s="74"/>
      <c r="G117" s="75"/>
    </row>
    <row r="118" spans="1:7" x14ac:dyDescent="0.2">
      <c r="A118" s="104" t="str">
        <f>IF('Samples (plate) 1-96'!A98="","empty",'Samples (plate) 1-96'!A98)</f>
        <v>PS611</v>
      </c>
      <c r="B118" s="74"/>
      <c r="C118" s="75"/>
      <c r="E118" s="104" t="str">
        <f>IF('Samples (plate) 97-192'!A98="","empty",'Samples (plate) 97-192'!A98)</f>
        <v>empty</v>
      </c>
      <c r="F118" s="74"/>
      <c r="G118" s="75"/>
    </row>
    <row r="119" spans="1:7" x14ac:dyDescent="0.2">
      <c r="A119" s="104" t="str">
        <f>IF('Samples (plate) 1-96'!A99="","empty",'Samples (plate) 1-96'!A99)</f>
        <v>empty</v>
      </c>
      <c r="B119" s="74"/>
      <c r="C119" s="75"/>
      <c r="E119" s="104" t="str">
        <f>IF('Samples (plate) 97-192'!A99="","empty",'Samples (plate) 97-192'!A99)</f>
        <v>empty</v>
      </c>
      <c r="F119" s="74"/>
      <c r="G119" s="75"/>
    </row>
    <row r="120" spans="1:7" x14ac:dyDescent="0.2">
      <c r="A120" s="104" t="str">
        <f>IF('Samples (plate) 1-96'!A100="","empty",'Samples (plate) 1-96'!A100)</f>
        <v>empty</v>
      </c>
      <c r="B120" s="74"/>
      <c r="C120" s="75"/>
      <c r="E120" s="104" t="str">
        <f>IF('Samples (plate) 97-192'!A100="","empty",'Samples (plate) 97-192'!A100)</f>
        <v>empty</v>
      </c>
      <c r="F120" s="74"/>
      <c r="G120" s="75"/>
    </row>
    <row r="121" spans="1:7" x14ac:dyDescent="0.2">
      <c r="A121" s="104" t="str">
        <f>IF('Samples (plate) 1-96'!A101="","empty",'Samples (plate) 1-96'!A101)</f>
        <v>empty</v>
      </c>
      <c r="B121" s="74"/>
      <c r="C121" s="75"/>
      <c r="E121" s="104" t="str">
        <f>IF('Samples (plate) 97-192'!A101="","empty",'Samples (plate) 97-192'!A101)</f>
        <v>empty</v>
      </c>
      <c r="F121" s="74"/>
      <c r="G121" s="75"/>
    </row>
    <row r="122" spans="1:7" x14ac:dyDescent="0.2">
      <c r="A122" s="104" t="str">
        <f>IF('Samples (plate) 1-96'!A102="","empty",'Samples (plate) 1-96'!A102)</f>
        <v>empty</v>
      </c>
      <c r="B122" s="74"/>
      <c r="C122" s="75"/>
      <c r="E122" s="104" t="str">
        <f>IF('Samples (plate) 97-192'!A102="","empty",'Samples (plate) 97-192'!A102)</f>
        <v>empty</v>
      </c>
      <c r="F122" s="74"/>
      <c r="G122" s="75"/>
    </row>
    <row r="123" spans="1:7" x14ac:dyDescent="0.2">
      <c r="A123" s="104" t="str">
        <f>IF('Samples (plate) 1-96'!A103="","empty",'Samples (plate) 1-96'!A103)</f>
        <v>empty</v>
      </c>
      <c r="B123" s="74"/>
      <c r="C123" s="75"/>
      <c r="E123" s="104" t="str">
        <f>IF('Samples (plate) 97-192'!A103="","empty",'Samples (plate) 97-192'!A103)</f>
        <v>empty</v>
      </c>
      <c r="F123" s="74"/>
      <c r="G123" s="75"/>
    </row>
    <row r="124" spans="1:7" x14ac:dyDescent="0.2">
      <c r="A124" s="104" t="str">
        <f>IF('Samples (plate) 1-96'!A104="","empty",'Samples (plate) 1-96'!A104)</f>
        <v>empty</v>
      </c>
      <c r="B124" s="74"/>
      <c r="C124" s="75"/>
      <c r="E124" s="104" t="str">
        <f>IF('Samples (plate) 97-192'!A104="","empty",'Samples (plate) 97-192'!A104)</f>
        <v>empty</v>
      </c>
      <c r="F124" s="74"/>
      <c r="G124" s="75"/>
    </row>
  </sheetData>
  <mergeCells count="5">
    <mergeCell ref="A1:C1"/>
    <mergeCell ref="E1:F2"/>
    <mergeCell ref="A28:C28"/>
    <mergeCell ref="A3:C3"/>
    <mergeCell ref="E28:G28"/>
  </mergeCells>
  <pageMargins left="0.7" right="0.7" top="0.75" bottom="0.75" header="0.3" footer="0.3"/>
  <pageSetup paperSize="9" scale="40" orientation="portrait" r:id="rId1"/>
  <rowBreaks count="2" manualBreakCount="2">
    <brk id="27" max="16383" man="1"/>
    <brk id="124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Q78"/>
  <sheetViews>
    <sheetView showGridLines="0" zoomScale="85" zoomScaleNormal="85" workbookViewId="0">
      <selection activeCell="H9" sqref="H9"/>
    </sheetView>
  </sheetViews>
  <sheetFormatPr baseColWidth="10" defaultColWidth="9.140625" defaultRowHeight="12.75" x14ac:dyDescent="0.2"/>
  <cols>
    <col min="1" max="1" width="23.85546875" style="2" bestFit="1" customWidth="1"/>
    <col min="2" max="2" width="21" style="20" customWidth="1"/>
    <col min="3" max="3" width="29.7109375" style="1" customWidth="1"/>
    <col min="4" max="4" width="42.42578125" style="13" customWidth="1"/>
    <col min="5" max="5" width="9.140625" style="1" customWidth="1"/>
    <col min="6" max="6" width="13.7109375" style="1" customWidth="1"/>
    <col min="7" max="7" width="9.85546875" style="1" customWidth="1"/>
    <col min="8" max="8" width="42.7109375" style="1" customWidth="1"/>
    <col min="9" max="9" width="12.85546875" style="13" customWidth="1"/>
    <col min="10" max="10" width="17" style="1" customWidth="1"/>
    <col min="11" max="11" width="20.42578125" style="1" customWidth="1"/>
    <col min="12" max="12" width="24.28515625" style="4" customWidth="1"/>
    <col min="13" max="17" width="9.140625" style="4"/>
    <col min="18" max="16384" width="9.140625" style="1"/>
  </cols>
  <sheetData>
    <row r="1" spans="1:17" ht="20.25" x14ac:dyDescent="0.2">
      <c r="A1" s="179" t="s">
        <v>101</v>
      </c>
      <c r="B1" s="180"/>
      <c r="C1" s="180"/>
      <c r="D1" s="180"/>
      <c r="E1" s="180"/>
      <c r="F1" s="180"/>
      <c r="G1" s="180"/>
      <c r="H1" s="180"/>
      <c r="I1" s="80"/>
      <c r="J1" s="21">
        <f>NGS_Order!I2</f>
        <v>190508</v>
      </c>
    </row>
    <row r="2" spans="1:17" s="40" customFormat="1" ht="6.75" customHeight="1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L2" s="41"/>
      <c r="M2" s="41"/>
      <c r="N2" s="41"/>
      <c r="O2" s="41"/>
      <c r="P2" s="41"/>
      <c r="Q2" s="41"/>
    </row>
    <row r="3" spans="1:17" s="40" customFormat="1" ht="20.25" customHeight="1" x14ac:dyDescent="0.2">
      <c r="A3" s="53" t="s">
        <v>45</v>
      </c>
      <c r="B3" s="177" t="str">
        <f>NGS_Order!C4</f>
        <v>NovaSeq6000</v>
      </c>
      <c r="C3" s="177"/>
      <c r="D3" s="177"/>
      <c r="E3" s="177"/>
      <c r="F3" s="177"/>
      <c r="G3" s="177"/>
      <c r="H3" s="183" t="s">
        <v>11</v>
      </c>
      <c r="I3" s="178" t="str">
        <f>NGS_Order!C12</f>
        <v xml:space="preserve">3 lanes </v>
      </c>
      <c r="J3" s="178"/>
      <c r="L3" s="41"/>
      <c r="M3" s="41"/>
      <c r="N3" s="41"/>
      <c r="O3" s="41"/>
      <c r="P3" s="41"/>
      <c r="Q3" s="41"/>
    </row>
    <row r="4" spans="1:17" s="13" customFormat="1" ht="20.25" customHeight="1" x14ac:dyDescent="0.2">
      <c r="A4" s="53" t="s">
        <v>16</v>
      </c>
      <c r="B4" s="177" t="str">
        <f>NGS_Order!C6</f>
        <v>Dr. Henry Reyer</v>
      </c>
      <c r="C4" s="177"/>
      <c r="D4" s="177"/>
      <c r="E4" s="177"/>
      <c r="F4" s="177"/>
      <c r="G4" s="177"/>
      <c r="H4" s="184"/>
      <c r="I4" s="178"/>
      <c r="J4" s="178"/>
      <c r="L4" s="4"/>
      <c r="M4" s="4"/>
      <c r="N4" s="4"/>
      <c r="O4" s="4"/>
      <c r="P4" s="4"/>
      <c r="Q4" s="4"/>
    </row>
    <row r="5" spans="1:17" s="13" customFormat="1" ht="20.25" customHeight="1" x14ac:dyDescent="0.2">
      <c r="A5" s="52" t="s">
        <v>17</v>
      </c>
      <c r="B5" s="177" t="str">
        <f>NGS_Order!C7</f>
        <v>Dr. Sören Franzenburg</v>
      </c>
      <c r="C5" s="177"/>
      <c r="D5" s="177"/>
      <c r="E5" s="177"/>
      <c r="F5" s="177"/>
      <c r="G5" s="177"/>
      <c r="H5" s="185"/>
      <c r="I5" s="178"/>
      <c r="J5" s="178"/>
      <c r="L5" s="4"/>
      <c r="M5" s="4"/>
      <c r="N5" s="4"/>
      <c r="O5" s="4"/>
      <c r="P5" s="4"/>
      <c r="Q5" s="4"/>
    </row>
    <row r="6" spans="1:17" s="13" customFormat="1" ht="20.25" customHeight="1" x14ac:dyDescent="0.2">
      <c r="A6" s="53" t="s">
        <v>9</v>
      </c>
      <c r="B6" s="181" t="str">
        <f>NGS_Order!C8</f>
        <v>SF_fertility_mice_WGS_Schoen_02</v>
      </c>
      <c r="C6" s="182"/>
      <c r="D6" s="182"/>
      <c r="E6" s="182"/>
      <c r="F6" s="182"/>
      <c r="G6" s="182"/>
      <c r="H6" s="182"/>
      <c r="I6" s="79"/>
      <c r="J6" s="79"/>
      <c r="L6" s="4"/>
      <c r="M6" s="4"/>
      <c r="N6" s="4"/>
      <c r="O6" s="4"/>
      <c r="P6" s="4"/>
      <c r="Q6" s="4"/>
    </row>
    <row r="7" spans="1:17" ht="6" customHeight="1" x14ac:dyDescent="0.2">
      <c r="A7" s="191"/>
      <c r="B7" s="191"/>
      <c r="C7" s="191"/>
      <c r="D7" s="191"/>
      <c r="E7" s="191"/>
      <c r="F7" s="191"/>
      <c r="G7" s="191"/>
      <c r="H7" s="191"/>
      <c r="I7" s="191"/>
      <c r="J7" s="191"/>
      <c r="K7" s="13"/>
    </row>
    <row r="8" spans="1:17" ht="38.25" x14ac:dyDescent="0.2">
      <c r="A8" s="22" t="s">
        <v>52</v>
      </c>
      <c r="B8" s="28" t="s">
        <v>51</v>
      </c>
      <c r="C8" s="29" t="s">
        <v>35</v>
      </c>
      <c r="D8" s="29" t="s">
        <v>23</v>
      </c>
      <c r="E8" s="28" t="s">
        <v>50</v>
      </c>
      <c r="F8" s="28" t="s">
        <v>49</v>
      </c>
      <c r="G8" s="28" t="s">
        <v>66</v>
      </c>
      <c r="H8" s="29" t="s">
        <v>24</v>
      </c>
      <c r="I8" s="28" t="s">
        <v>20</v>
      </c>
      <c r="J8" s="30" t="s">
        <v>2</v>
      </c>
    </row>
    <row r="9" spans="1:17" ht="18.75" customHeight="1" x14ac:dyDescent="0.2">
      <c r="A9" s="43"/>
      <c r="B9" s="15"/>
      <c r="C9" s="90" t="s">
        <v>64</v>
      </c>
      <c r="D9" s="90" t="s">
        <v>67</v>
      </c>
      <c r="E9" s="26"/>
      <c r="F9" s="27"/>
      <c r="G9" s="84" t="str">
        <f t="shared" ref="G9" si="0">IF(OR(E9&lt;&gt;"",F9&lt;&gt;""),E9*F9,"")</f>
        <v/>
      </c>
      <c r="H9" s="15"/>
      <c r="I9" s="14"/>
      <c r="J9" s="25" t="s">
        <v>5</v>
      </c>
      <c r="K9" s="13"/>
    </row>
    <row r="10" spans="1:17" ht="18.75" customHeight="1" x14ac:dyDescent="0.2">
      <c r="A10" s="43"/>
      <c r="B10" s="15"/>
      <c r="C10" s="90"/>
      <c r="D10" s="90"/>
      <c r="E10" s="26"/>
      <c r="F10" s="27"/>
      <c r="G10" s="84" t="str">
        <f t="shared" ref="G10:G32" si="1">IF(OR(E10&lt;&gt;"",F10&lt;&gt;""),E10*F10,"")</f>
        <v/>
      </c>
      <c r="H10" s="15"/>
      <c r="I10" s="14"/>
      <c r="J10" s="25"/>
      <c r="K10" s="13"/>
    </row>
    <row r="11" spans="1:17" ht="18.75" customHeight="1" x14ac:dyDescent="0.2">
      <c r="A11" s="43"/>
      <c r="B11" s="15"/>
      <c r="C11" s="90"/>
      <c r="D11" s="90"/>
      <c r="E11" s="26"/>
      <c r="F11" s="27"/>
      <c r="G11" s="84" t="str">
        <f t="shared" si="1"/>
        <v/>
      </c>
      <c r="H11" s="15"/>
      <c r="I11" s="14"/>
      <c r="J11" s="25"/>
    </row>
    <row r="12" spans="1:17" ht="18.75" customHeight="1" x14ac:dyDescent="0.2">
      <c r="A12" s="43"/>
      <c r="B12" s="15"/>
      <c r="C12" s="90"/>
      <c r="D12" s="90"/>
      <c r="E12" s="26"/>
      <c r="F12" s="27"/>
      <c r="G12" s="84" t="str">
        <f t="shared" si="1"/>
        <v/>
      </c>
      <c r="H12" s="15"/>
      <c r="I12" s="14"/>
      <c r="J12" s="25"/>
    </row>
    <row r="13" spans="1:17" ht="18.75" customHeight="1" x14ac:dyDescent="0.2">
      <c r="A13" s="43"/>
      <c r="B13" s="15"/>
      <c r="C13" s="90"/>
      <c r="D13" s="90"/>
      <c r="E13" s="26"/>
      <c r="F13" s="27"/>
      <c r="G13" s="84" t="str">
        <f t="shared" si="1"/>
        <v/>
      </c>
      <c r="H13" s="15"/>
      <c r="I13" s="14"/>
      <c r="J13" s="25"/>
    </row>
    <row r="14" spans="1:17" ht="18.75" customHeight="1" x14ac:dyDescent="0.2">
      <c r="A14" s="43"/>
      <c r="B14" s="15"/>
      <c r="C14" s="90"/>
      <c r="D14" s="90"/>
      <c r="E14" s="26"/>
      <c r="F14" s="27"/>
      <c r="G14" s="84" t="str">
        <f t="shared" si="1"/>
        <v/>
      </c>
      <c r="H14" s="15"/>
      <c r="I14" s="14"/>
      <c r="J14" s="25"/>
    </row>
    <row r="15" spans="1:17" ht="18.75" customHeight="1" x14ac:dyDescent="0.2">
      <c r="A15" s="43"/>
      <c r="B15" s="15"/>
      <c r="C15" s="90"/>
      <c r="D15" s="90"/>
      <c r="E15" s="26"/>
      <c r="F15" s="27"/>
      <c r="G15" s="84" t="str">
        <f t="shared" si="1"/>
        <v/>
      </c>
      <c r="H15" s="15"/>
      <c r="I15" s="14"/>
      <c r="J15" s="25"/>
    </row>
    <row r="16" spans="1:17" ht="18.75" customHeight="1" x14ac:dyDescent="0.2">
      <c r="A16" s="43"/>
      <c r="B16" s="15"/>
      <c r="C16" s="90"/>
      <c r="D16" s="90"/>
      <c r="E16" s="6"/>
      <c r="F16" s="27"/>
      <c r="G16" s="84" t="str">
        <f t="shared" si="1"/>
        <v/>
      </c>
      <c r="H16" s="15"/>
      <c r="I16" s="14"/>
      <c r="J16" s="25"/>
      <c r="K16" s="13"/>
    </row>
    <row r="17" spans="1:12" ht="18.75" customHeight="1" x14ac:dyDescent="0.2">
      <c r="A17" s="43"/>
      <c r="B17" s="15"/>
      <c r="C17" s="90"/>
      <c r="D17" s="90"/>
      <c r="E17" s="6"/>
      <c r="F17" s="27"/>
      <c r="G17" s="84" t="str">
        <f t="shared" si="1"/>
        <v/>
      </c>
      <c r="H17" s="15"/>
      <c r="I17" s="14"/>
      <c r="J17" s="25"/>
    </row>
    <row r="18" spans="1:12" ht="18.75" customHeight="1" x14ac:dyDescent="0.2">
      <c r="A18" s="43"/>
      <c r="B18" s="15"/>
      <c r="C18" s="90"/>
      <c r="D18" s="90"/>
      <c r="E18" s="6"/>
      <c r="F18" s="11"/>
      <c r="G18" s="84" t="str">
        <f t="shared" si="1"/>
        <v/>
      </c>
      <c r="H18" s="15"/>
      <c r="I18" s="14"/>
      <c r="J18" s="25"/>
    </row>
    <row r="19" spans="1:12" ht="18.75" customHeight="1" x14ac:dyDescent="0.2">
      <c r="A19" s="43"/>
      <c r="B19" s="15"/>
      <c r="C19" s="90"/>
      <c r="D19" s="90"/>
      <c r="E19" s="6"/>
      <c r="F19" s="11"/>
      <c r="G19" s="84" t="str">
        <f t="shared" si="1"/>
        <v/>
      </c>
      <c r="H19" s="15"/>
      <c r="I19" s="14"/>
      <c r="J19" s="25"/>
      <c r="K19" s="13"/>
    </row>
    <row r="20" spans="1:12" ht="18.75" customHeight="1" x14ac:dyDescent="0.2">
      <c r="A20" s="43"/>
      <c r="B20" s="15"/>
      <c r="C20" s="90"/>
      <c r="D20" s="90"/>
      <c r="E20" s="6"/>
      <c r="F20" s="11"/>
      <c r="G20" s="84" t="str">
        <f t="shared" si="1"/>
        <v/>
      </c>
      <c r="H20" s="15"/>
      <c r="I20" s="14"/>
      <c r="J20" s="25"/>
    </row>
    <row r="21" spans="1:12" ht="18.75" customHeight="1" x14ac:dyDescent="0.2">
      <c r="A21" s="43"/>
      <c r="B21" s="15"/>
      <c r="C21" s="90"/>
      <c r="D21" s="90"/>
      <c r="E21" s="6"/>
      <c r="F21" s="11"/>
      <c r="G21" s="84" t="str">
        <f t="shared" si="1"/>
        <v/>
      </c>
      <c r="H21" s="15"/>
      <c r="I21" s="14"/>
      <c r="J21" s="25"/>
    </row>
    <row r="22" spans="1:12" ht="18.75" customHeight="1" x14ac:dyDescent="0.2">
      <c r="A22" s="43"/>
      <c r="B22" s="15"/>
      <c r="C22" s="90"/>
      <c r="D22" s="90"/>
      <c r="E22" s="6"/>
      <c r="F22" s="11"/>
      <c r="G22" s="84" t="str">
        <f t="shared" si="1"/>
        <v/>
      </c>
      <c r="H22" s="15"/>
      <c r="I22" s="14"/>
      <c r="J22" s="25"/>
    </row>
    <row r="23" spans="1:12" ht="18.75" customHeight="1" x14ac:dyDescent="0.2">
      <c r="A23" s="43"/>
      <c r="B23" s="15"/>
      <c r="C23" s="90"/>
      <c r="D23" s="90"/>
      <c r="E23" s="6"/>
      <c r="F23" s="11"/>
      <c r="G23" s="84" t="str">
        <f t="shared" si="1"/>
        <v/>
      </c>
      <c r="H23" s="15"/>
      <c r="I23" s="14"/>
      <c r="J23" s="25"/>
    </row>
    <row r="24" spans="1:12" ht="18.75" customHeight="1" x14ac:dyDescent="0.2">
      <c r="A24" s="43"/>
      <c r="B24" s="15"/>
      <c r="C24" s="90"/>
      <c r="D24" s="90"/>
      <c r="E24" s="6"/>
      <c r="F24" s="11"/>
      <c r="G24" s="84" t="str">
        <f t="shared" si="1"/>
        <v/>
      </c>
      <c r="H24" s="15"/>
      <c r="I24" s="14"/>
      <c r="J24" s="25"/>
    </row>
    <row r="25" spans="1:12" ht="18.75" customHeight="1" x14ac:dyDescent="0.2">
      <c r="A25" s="43"/>
      <c r="B25" s="15"/>
      <c r="C25" s="90"/>
      <c r="D25" s="90"/>
      <c r="E25" s="6"/>
      <c r="F25" s="11"/>
      <c r="G25" s="84" t="str">
        <f t="shared" si="1"/>
        <v/>
      </c>
      <c r="H25" s="15"/>
      <c r="I25" s="14"/>
      <c r="J25" s="25"/>
    </row>
    <row r="26" spans="1:12" ht="18.75" customHeight="1" x14ac:dyDescent="0.2">
      <c r="A26" s="43"/>
      <c r="B26" s="15"/>
      <c r="C26" s="90"/>
      <c r="D26" s="90"/>
      <c r="E26" s="7"/>
      <c r="F26" s="12"/>
      <c r="G26" s="84" t="str">
        <f t="shared" si="1"/>
        <v/>
      </c>
      <c r="H26" s="15"/>
      <c r="I26" s="14"/>
      <c r="J26" s="25"/>
    </row>
    <row r="27" spans="1:12" ht="18.75" customHeight="1" x14ac:dyDescent="0.2">
      <c r="A27" s="43"/>
      <c r="B27" s="15"/>
      <c r="C27" s="90"/>
      <c r="D27" s="90"/>
      <c r="E27" s="7"/>
      <c r="F27" s="12"/>
      <c r="G27" s="84" t="str">
        <f t="shared" si="1"/>
        <v/>
      </c>
      <c r="H27" s="15"/>
      <c r="I27" s="14"/>
      <c r="J27" s="25"/>
    </row>
    <row r="28" spans="1:12" ht="18.75" customHeight="1" x14ac:dyDescent="0.2">
      <c r="A28" s="43"/>
      <c r="B28" s="15"/>
      <c r="C28" s="90"/>
      <c r="D28" s="90"/>
      <c r="E28" s="7"/>
      <c r="F28" s="12"/>
      <c r="G28" s="84" t="str">
        <f t="shared" si="1"/>
        <v/>
      </c>
      <c r="H28" s="15"/>
      <c r="I28" s="14"/>
      <c r="J28" s="25"/>
    </row>
    <row r="29" spans="1:12" ht="18.75" customHeight="1" x14ac:dyDescent="0.2">
      <c r="A29" s="43"/>
      <c r="B29" s="15"/>
      <c r="C29" s="90"/>
      <c r="D29" s="90"/>
      <c r="E29" s="7"/>
      <c r="F29" s="12"/>
      <c r="G29" s="84" t="str">
        <f t="shared" si="1"/>
        <v/>
      </c>
      <c r="H29" s="15"/>
      <c r="I29" s="14"/>
      <c r="J29" s="25"/>
    </row>
    <row r="30" spans="1:12" ht="18.75" customHeight="1" x14ac:dyDescent="0.2">
      <c r="A30" s="43"/>
      <c r="B30" s="15"/>
      <c r="C30" s="90"/>
      <c r="D30" s="90"/>
      <c r="E30" s="7"/>
      <c r="F30" s="12"/>
      <c r="G30" s="84" t="str">
        <f t="shared" si="1"/>
        <v/>
      </c>
      <c r="H30" s="15"/>
      <c r="I30" s="14"/>
      <c r="J30" s="25"/>
    </row>
    <row r="31" spans="1:12" ht="18.75" customHeight="1" x14ac:dyDescent="0.2">
      <c r="A31" s="43"/>
      <c r="B31" s="15"/>
      <c r="C31" s="90"/>
      <c r="D31" s="90"/>
      <c r="E31" s="7"/>
      <c r="F31" s="12"/>
      <c r="G31" s="84" t="str">
        <f t="shared" si="1"/>
        <v/>
      </c>
      <c r="H31" s="15"/>
      <c r="I31" s="14"/>
      <c r="J31" s="25"/>
    </row>
    <row r="32" spans="1:12" ht="18.75" customHeight="1" x14ac:dyDescent="0.2">
      <c r="A32" s="43"/>
      <c r="B32" s="15"/>
      <c r="C32" s="90"/>
      <c r="D32" s="90"/>
      <c r="E32" s="7"/>
      <c r="F32" s="12"/>
      <c r="G32" s="84" t="str">
        <f t="shared" si="1"/>
        <v/>
      </c>
      <c r="H32" s="15"/>
      <c r="I32" s="14"/>
      <c r="J32" s="25"/>
      <c r="L32" s="17"/>
    </row>
    <row r="33" spans="1:17" x14ac:dyDescent="0.2">
      <c r="A33" s="192"/>
      <c r="B33" s="192"/>
      <c r="C33" s="192"/>
      <c r="D33" s="192"/>
      <c r="E33" s="192"/>
      <c r="F33" s="192"/>
      <c r="G33" s="192"/>
      <c r="H33" s="192"/>
      <c r="I33" s="192"/>
      <c r="J33" s="192"/>
      <c r="K33" s="4"/>
      <c r="L33" s="17"/>
    </row>
    <row r="34" spans="1:17" s="8" customFormat="1" ht="16.5" customHeight="1" x14ac:dyDescent="0.2">
      <c r="A34" s="9"/>
      <c r="B34" s="10" t="str">
        <f>CONCATENATE(COUNTA(A9:A32)," samples")</f>
        <v>0 samples</v>
      </c>
      <c r="C34" s="16" t="str">
        <f>IF(COUNTA(#REF!),"Send file as email to next-gen_ta@ikmb.uni-kiel.de &amp; the IKMB contact person","")</f>
        <v>Send file as email to next-gen_ta@ikmb.uni-kiel.de &amp; the IKMB contact person</v>
      </c>
      <c r="D34" s="16"/>
      <c r="E34" s="10"/>
      <c r="F34" s="10"/>
      <c r="G34" s="10"/>
      <c r="H34" s="10"/>
      <c r="I34" s="197" t="str">
        <f>IF(SUM(I9:I32)&gt;0,CONCATENATE(ROUNDDOWN(SUM(I9:I32)/8,0)," slides + ",TRUNC(MOD(SUM(I9:I32),8),2)," lanes"),"Enter lanes!")</f>
        <v>Enter lanes!</v>
      </c>
      <c r="J34" s="198"/>
      <c r="L34" s="31"/>
      <c r="M34" s="4"/>
      <c r="N34" s="4"/>
      <c r="O34" s="4"/>
      <c r="P34" s="4"/>
      <c r="Q34" s="4"/>
    </row>
    <row r="35" spans="1:17" s="8" customFormat="1" x14ac:dyDescent="0.2">
      <c r="A35" s="19"/>
      <c r="B35" s="19"/>
      <c r="C35" s="19"/>
      <c r="D35" s="73"/>
      <c r="E35" s="19"/>
      <c r="F35" s="19"/>
      <c r="G35" s="19"/>
      <c r="H35" s="19"/>
      <c r="I35" s="51"/>
      <c r="J35" s="19"/>
      <c r="L35" s="17"/>
      <c r="M35" s="4"/>
      <c r="N35" s="4"/>
      <c r="O35" s="4"/>
      <c r="P35" s="4"/>
      <c r="Q35" s="4"/>
    </row>
    <row r="36" spans="1:17" x14ac:dyDescent="0.2">
      <c r="A36" s="188" t="s">
        <v>1</v>
      </c>
      <c r="B36" s="199"/>
      <c r="C36" s="200"/>
      <c r="D36" s="200"/>
      <c r="E36" s="200"/>
      <c r="F36" s="200"/>
      <c r="G36" s="200"/>
      <c r="H36" s="200"/>
      <c r="I36" s="200"/>
      <c r="J36" s="201"/>
      <c r="L36" s="42"/>
      <c r="M36" s="5"/>
      <c r="N36" s="5"/>
    </row>
    <row r="37" spans="1:17" x14ac:dyDescent="0.2">
      <c r="A37" s="189"/>
      <c r="B37" s="202"/>
      <c r="C37" s="203"/>
      <c r="D37" s="203"/>
      <c r="E37" s="203"/>
      <c r="F37" s="203"/>
      <c r="G37" s="203"/>
      <c r="H37" s="203"/>
      <c r="I37" s="203"/>
      <c r="J37" s="204"/>
      <c r="L37" s="42"/>
    </row>
    <row r="38" spans="1:17" x14ac:dyDescent="0.2">
      <c r="A38" s="189"/>
      <c r="B38" s="202"/>
      <c r="C38" s="203"/>
      <c r="D38" s="203"/>
      <c r="E38" s="203"/>
      <c r="F38" s="203"/>
      <c r="G38" s="203"/>
      <c r="H38" s="203"/>
      <c r="I38" s="203"/>
      <c r="J38" s="204"/>
      <c r="L38" s="42"/>
    </row>
    <row r="39" spans="1:17" x14ac:dyDescent="0.2">
      <c r="A39" s="189"/>
      <c r="B39" s="202"/>
      <c r="C39" s="203"/>
      <c r="D39" s="203"/>
      <c r="E39" s="203"/>
      <c r="F39" s="203"/>
      <c r="G39" s="203"/>
      <c r="H39" s="203"/>
      <c r="I39" s="203"/>
      <c r="J39" s="204"/>
      <c r="L39" s="42"/>
    </row>
    <row r="40" spans="1:17" x14ac:dyDescent="0.2">
      <c r="A40" s="189"/>
      <c r="B40" s="202"/>
      <c r="C40" s="203"/>
      <c r="D40" s="203"/>
      <c r="E40" s="203"/>
      <c r="F40" s="203"/>
      <c r="G40" s="203"/>
      <c r="H40" s="203"/>
      <c r="I40" s="203"/>
      <c r="J40" s="204"/>
      <c r="L40" s="42"/>
    </row>
    <row r="41" spans="1:17" x14ac:dyDescent="0.2">
      <c r="A41" s="189"/>
      <c r="B41" s="202"/>
      <c r="C41" s="203"/>
      <c r="D41" s="203"/>
      <c r="E41" s="203"/>
      <c r="F41" s="203"/>
      <c r="G41" s="203"/>
      <c r="H41" s="203"/>
      <c r="I41" s="203"/>
      <c r="J41" s="204"/>
      <c r="L41" s="42"/>
    </row>
    <row r="42" spans="1:17" x14ac:dyDescent="0.2">
      <c r="A42" s="190"/>
      <c r="B42" s="205"/>
      <c r="C42" s="206"/>
      <c r="D42" s="206"/>
      <c r="E42" s="206"/>
      <c r="F42" s="206"/>
      <c r="G42" s="206"/>
      <c r="H42" s="206"/>
      <c r="I42" s="206"/>
      <c r="J42" s="207"/>
      <c r="L42" s="42"/>
      <c r="M42" s="3"/>
      <c r="N42" s="3"/>
      <c r="O42" s="3"/>
    </row>
    <row r="43" spans="1:17" x14ac:dyDescent="0.2">
      <c r="A43" s="193"/>
      <c r="B43" s="191"/>
      <c r="C43" s="191"/>
      <c r="D43" s="191"/>
      <c r="E43" s="191"/>
      <c r="F43" s="191"/>
      <c r="G43" s="191"/>
      <c r="H43" s="191"/>
      <c r="I43" s="191"/>
      <c r="J43" s="191"/>
      <c r="K43" s="3"/>
      <c r="L43" s="18"/>
      <c r="M43" s="3"/>
      <c r="N43" s="3"/>
      <c r="O43" s="3"/>
    </row>
    <row r="44" spans="1:17" ht="12.75" customHeight="1" x14ac:dyDescent="0.2">
      <c r="A44" s="194"/>
      <c r="B44" s="195"/>
      <c r="C44" s="195"/>
      <c r="D44" s="195"/>
      <c r="E44" s="195"/>
      <c r="F44" s="195"/>
      <c r="G44" s="208" t="str">
        <f>C34</f>
        <v>Send file as email to next-gen_ta@ikmb.uni-kiel.de &amp; the IKMB contact person</v>
      </c>
      <c r="H44" s="208"/>
      <c r="I44" s="208"/>
      <c r="J44" s="208"/>
      <c r="K44" s="208"/>
      <c r="L44" s="3"/>
      <c r="M44" s="3"/>
      <c r="N44" s="3"/>
      <c r="O44" s="3"/>
    </row>
    <row r="45" spans="1:17" s="13" customFormat="1" ht="12.75" customHeight="1" x14ac:dyDescent="0.2">
      <c r="A45" s="194"/>
      <c r="B45" s="195"/>
      <c r="C45" s="195"/>
      <c r="D45" s="195"/>
      <c r="E45" s="195"/>
      <c r="F45" s="195"/>
      <c r="G45" s="208"/>
      <c r="H45" s="208"/>
      <c r="I45" s="208"/>
      <c r="J45" s="208"/>
      <c r="K45" s="208"/>
      <c r="L45" s="3"/>
      <c r="M45" s="3"/>
      <c r="N45" s="3"/>
      <c r="O45" s="3"/>
      <c r="P45" s="4"/>
      <c r="Q45" s="4"/>
    </row>
    <row r="46" spans="1:17" s="13" customFormat="1" ht="12.75" customHeight="1" x14ac:dyDescent="0.2">
      <c r="A46" s="194"/>
      <c r="B46" s="195"/>
      <c r="C46" s="195"/>
      <c r="D46" s="195"/>
      <c r="E46" s="195"/>
      <c r="F46" s="195"/>
      <c r="G46" s="208"/>
      <c r="H46" s="208"/>
      <c r="I46" s="208"/>
      <c r="J46" s="208"/>
      <c r="K46" s="208"/>
      <c r="L46" s="3"/>
      <c r="M46" s="3"/>
      <c r="N46" s="3"/>
      <c r="O46" s="3"/>
      <c r="P46" s="4"/>
      <c r="Q46" s="4"/>
    </row>
    <row r="47" spans="1:17" ht="12.75" customHeight="1" x14ac:dyDescent="0.2">
      <c r="A47" s="196"/>
      <c r="B47" s="196"/>
      <c r="C47" s="196"/>
      <c r="D47" s="196"/>
      <c r="E47" s="196"/>
      <c r="F47" s="196"/>
      <c r="G47" s="208"/>
      <c r="H47" s="208"/>
      <c r="I47" s="208"/>
      <c r="J47" s="208"/>
      <c r="K47" s="208"/>
      <c r="L47" s="3"/>
      <c r="M47" s="3"/>
      <c r="N47" s="3"/>
      <c r="O47" s="3"/>
    </row>
    <row r="48" spans="1:17" x14ac:dyDescent="0.2">
      <c r="A48" s="186" t="s">
        <v>0</v>
      </c>
      <c r="B48" s="186"/>
      <c r="C48" s="187"/>
      <c r="D48" s="187"/>
      <c r="E48" s="187"/>
      <c r="F48" s="187"/>
      <c r="G48" s="187"/>
      <c r="H48" s="187"/>
      <c r="I48" s="187"/>
      <c r="J48" s="187"/>
      <c r="K48" s="3"/>
      <c r="L48" s="3"/>
      <c r="M48" s="3"/>
      <c r="N48" s="3"/>
      <c r="O48" s="3"/>
    </row>
    <row r="49" spans="1:17" s="13" customFormat="1" x14ac:dyDescent="0.2">
      <c r="A49" s="47"/>
      <c r="B49" s="47"/>
      <c r="C49" s="47"/>
      <c r="D49" s="72"/>
      <c r="E49" s="47"/>
      <c r="F49" s="47"/>
      <c r="G49" s="47"/>
      <c r="H49" s="47"/>
      <c r="I49" s="50"/>
      <c r="J49" s="47"/>
      <c r="K49" s="3"/>
      <c r="L49" s="3"/>
      <c r="M49" s="3"/>
      <c r="N49" s="3"/>
      <c r="O49" s="3"/>
      <c r="P49" s="4"/>
      <c r="Q49" s="4"/>
    </row>
    <row r="50" spans="1:17" s="13" customFormat="1" hidden="1" x14ac:dyDescent="0.2">
      <c r="A50" s="60" t="s">
        <v>35</v>
      </c>
      <c r="B50" s="62"/>
      <c r="C50" s="60" t="s">
        <v>23</v>
      </c>
      <c r="D50" s="61" t="s">
        <v>34</v>
      </c>
      <c r="E50" s="65" t="s">
        <v>33</v>
      </c>
      <c r="F50" s="64"/>
      <c r="H50" s="60" t="s">
        <v>24</v>
      </c>
      <c r="I50" s="64"/>
      <c r="J50" s="60" t="s">
        <v>8</v>
      </c>
      <c r="K50" s="4"/>
      <c r="L50" s="4"/>
      <c r="M50" s="4"/>
      <c r="N50" s="4"/>
      <c r="O50" s="4"/>
    </row>
    <row r="51" spans="1:17" s="13" customFormat="1" hidden="1" x14ac:dyDescent="0.2">
      <c r="A51" s="81" t="s">
        <v>57</v>
      </c>
      <c r="B51" s="82">
        <f>ROW()</f>
        <v>51</v>
      </c>
      <c r="C51" s="81" t="s">
        <v>83</v>
      </c>
      <c r="D51" s="82">
        <v>15</v>
      </c>
      <c r="E51" s="82">
        <v>20</v>
      </c>
      <c r="F51" s="13" t="str">
        <f>NGS_Order!A21</f>
        <v>HiSeq4000</v>
      </c>
      <c r="H51" s="55" t="s">
        <v>60</v>
      </c>
      <c r="J51" s="48" t="s">
        <v>4</v>
      </c>
      <c r="L51" s="4"/>
      <c r="M51" s="4"/>
      <c r="N51" s="4"/>
      <c r="O51" s="4"/>
      <c r="P51" s="4"/>
      <c r="Q51" s="4"/>
    </row>
    <row r="52" spans="1:17" s="13" customFormat="1" hidden="1" x14ac:dyDescent="0.2">
      <c r="A52" s="67" t="s">
        <v>58</v>
      </c>
      <c r="B52" s="82">
        <f>ROW()</f>
        <v>52</v>
      </c>
      <c r="C52" s="83" t="s">
        <v>82</v>
      </c>
      <c r="D52" s="82">
        <v>15</v>
      </c>
      <c r="E52" s="82">
        <v>10</v>
      </c>
      <c r="F52" s="13" t="str">
        <f>NGS_Order!A22</f>
        <v>MiSeq</v>
      </c>
      <c r="H52" s="55" t="s">
        <v>61</v>
      </c>
      <c r="J52" s="48" t="s">
        <v>6</v>
      </c>
      <c r="L52" s="4"/>
      <c r="M52" s="4" t="s">
        <v>105</v>
      </c>
      <c r="N52" s="4"/>
      <c r="O52" s="4"/>
      <c r="P52" s="4"/>
      <c r="Q52" s="4"/>
    </row>
    <row r="53" spans="1:17" hidden="1" x14ac:dyDescent="0.2">
      <c r="A53" s="68" t="s">
        <v>81</v>
      </c>
      <c r="B53" s="82">
        <f>ROW()</f>
        <v>53</v>
      </c>
      <c r="C53" s="83" t="s">
        <v>36</v>
      </c>
      <c r="D53" s="82">
        <v>10</v>
      </c>
      <c r="E53" s="82">
        <v>5</v>
      </c>
      <c r="F53" s="13" t="str">
        <f>NGS_Order!A23</f>
        <v>NextSeq500</v>
      </c>
      <c r="H53" s="55" t="s">
        <v>62</v>
      </c>
      <c r="J53" s="48" t="s">
        <v>5</v>
      </c>
    </row>
    <row r="54" spans="1:17" hidden="1" x14ac:dyDescent="0.2">
      <c r="A54" s="59" t="s">
        <v>41</v>
      </c>
      <c r="B54" s="82">
        <f>ROW()</f>
        <v>54</v>
      </c>
      <c r="C54" s="83" t="s">
        <v>80</v>
      </c>
      <c r="D54" s="82">
        <v>10</v>
      </c>
      <c r="E54" s="82">
        <v>1</v>
      </c>
      <c r="F54" s="13" t="str">
        <f>NGS_Order!A24</f>
        <v>NovaSeq6000</v>
      </c>
      <c r="H54" s="89" t="s">
        <v>65</v>
      </c>
      <c r="J54" s="57"/>
    </row>
    <row r="55" spans="1:17" hidden="1" x14ac:dyDescent="0.2">
      <c r="A55" s="86" t="s">
        <v>3</v>
      </c>
      <c r="B55" s="66">
        <f>ROW()</f>
        <v>55</v>
      </c>
      <c r="C55" s="68" t="s">
        <v>38</v>
      </c>
      <c r="D55" s="85">
        <v>10</v>
      </c>
      <c r="E55" s="85">
        <v>0.5</v>
      </c>
      <c r="H55" s="63" t="s">
        <v>26</v>
      </c>
      <c r="J55" s="57"/>
    </row>
    <row r="56" spans="1:17" hidden="1" x14ac:dyDescent="0.2">
      <c r="A56" s="56" t="s">
        <v>42</v>
      </c>
      <c r="B56" s="58">
        <f>ROW()</f>
        <v>56</v>
      </c>
      <c r="C56" s="56" t="s">
        <v>88</v>
      </c>
      <c r="D56" s="58">
        <v>20</v>
      </c>
      <c r="E56" s="58">
        <v>60</v>
      </c>
      <c r="F56" s="13"/>
      <c r="H56" s="63" t="s">
        <v>27</v>
      </c>
      <c r="J56" s="57"/>
    </row>
    <row r="57" spans="1:17" hidden="1" x14ac:dyDescent="0.2">
      <c r="A57" s="56" t="s">
        <v>59</v>
      </c>
      <c r="B57" s="58">
        <f>ROW()</f>
        <v>57</v>
      </c>
      <c r="C57" s="56" t="s">
        <v>85</v>
      </c>
      <c r="D57" s="58">
        <v>15</v>
      </c>
      <c r="E57" s="58">
        <v>40</v>
      </c>
      <c r="F57" s="13"/>
      <c r="H57" s="63" t="s">
        <v>28</v>
      </c>
      <c r="J57" s="57"/>
    </row>
    <row r="58" spans="1:17" hidden="1" x14ac:dyDescent="0.2">
      <c r="A58" s="77" t="s">
        <v>22</v>
      </c>
      <c r="B58" s="58">
        <f>ROW()</f>
        <v>58</v>
      </c>
      <c r="C58" s="56" t="s">
        <v>87</v>
      </c>
      <c r="D58" s="58">
        <v>15</v>
      </c>
      <c r="E58" s="58">
        <v>40</v>
      </c>
      <c r="F58" s="13"/>
      <c r="H58" s="63" t="s">
        <v>29</v>
      </c>
      <c r="J58" s="57"/>
    </row>
    <row r="59" spans="1:17" hidden="1" x14ac:dyDescent="0.2">
      <c r="A59" s="78" t="s">
        <v>43</v>
      </c>
      <c r="B59" s="58">
        <f>ROW()</f>
        <v>59</v>
      </c>
      <c r="C59" s="56" t="s">
        <v>86</v>
      </c>
      <c r="D59" s="58">
        <v>10</v>
      </c>
      <c r="E59" s="58">
        <v>5</v>
      </c>
      <c r="F59" s="13"/>
      <c r="H59" s="63" t="s">
        <v>30</v>
      </c>
      <c r="J59" s="57"/>
    </row>
    <row r="60" spans="1:17" hidden="1" x14ac:dyDescent="0.2">
      <c r="A60" s="55" t="s">
        <v>7</v>
      </c>
      <c r="B60" s="58">
        <f>ROW()</f>
        <v>60</v>
      </c>
      <c r="C60" s="98" t="s">
        <v>84</v>
      </c>
      <c r="D60" s="58">
        <v>15</v>
      </c>
      <c r="E60" s="58">
        <v>1</v>
      </c>
      <c r="F60" s="13"/>
      <c r="H60" s="55" t="s">
        <v>31</v>
      </c>
      <c r="J60" s="57"/>
    </row>
    <row r="61" spans="1:17" hidden="1" x14ac:dyDescent="0.2">
      <c r="A61" s="55" t="s">
        <v>64</v>
      </c>
      <c r="B61" s="58">
        <f>ROW()</f>
        <v>61</v>
      </c>
      <c r="C61" s="56" t="s">
        <v>37</v>
      </c>
      <c r="D61" s="58">
        <v>15</v>
      </c>
      <c r="E61" s="58">
        <v>40</v>
      </c>
      <c r="F61" s="57"/>
      <c r="H61" s="55" t="s">
        <v>32</v>
      </c>
      <c r="J61" s="57"/>
    </row>
    <row r="62" spans="1:17" hidden="1" x14ac:dyDescent="0.2">
      <c r="A62" s="13"/>
      <c r="B62" s="95">
        <f>ROW()</f>
        <v>62</v>
      </c>
      <c r="C62" s="63" t="s">
        <v>39</v>
      </c>
      <c r="D62" s="57">
        <v>15</v>
      </c>
      <c r="E62" s="57">
        <v>10</v>
      </c>
      <c r="F62" s="57"/>
      <c r="H62" s="55" t="s">
        <v>32</v>
      </c>
      <c r="J62" s="57"/>
    </row>
    <row r="63" spans="1:17" hidden="1" x14ac:dyDescent="0.2">
      <c r="A63" s="49"/>
      <c r="B63" s="54">
        <f>ROW()</f>
        <v>63</v>
      </c>
      <c r="C63" s="63" t="s">
        <v>40</v>
      </c>
      <c r="D63" s="57">
        <v>15</v>
      </c>
      <c r="E63" s="57">
        <v>10</v>
      </c>
      <c r="F63" s="57"/>
      <c r="H63" s="55" t="s">
        <v>53</v>
      </c>
      <c r="J63" s="57"/>
    </row>
    <row r="64" spans="1:17" hidden="1" x14ac:dyDescent="0.2">
      <c r="A64" s="55"/>
      <c r="B64" s="54">
        <f>ROW()</f>
        <v>64</v>
      </c>
      <c r="C64" s="63" t="s">
        <v>7</v>
      </c>
      <c r="D64" s="57">
        <v>20</v>
      </c>
      <c r="E64" s="57">
        <v>50</v>
      </c>
      <c r="F64" s="57"/>
      <c r="H64" s="55" t="s">
        <v>55</v>
      </c>
      <c r="J64" s="57"/>
    </row>
    <row r="65" spans="1:17" hidden="1" x14ac:dyDescent="0.2">
      <c r="A65" s="48"/>
      <c r="B65" s="54">
        <v>65</v>
      </c>
      <c r="C65" s="70" t="s">
        <v>67</v>
      </c>
      <c r="F65" s="57"/>
      <c r="H65" s="55" t="s">
        <v>54</v>
      </c>
      <c r="J65" s="57"/>
    </row>
    <row r="66" spans="1:17" hidden="1" x14ac:dyDescent="0.2">
      <c r="B66" s="1">
        <v>66</v>
      </c>
      <c r="D66" s="1"/>
      <c r="H66" s="89" t="s">
        <v>72</v>
      </c>
    </row>
    <row r="67" spans="1:17" hidden="1" x14ac:dyDescent="0.2">
      <c r="H67" s="89" t="s">
        <v>73</v>
      </c>
    </row>
    <row r="68" spans="1:17" hidden="1" x14ac:dyDescent="0.2">
      <c r="H68" s="89" t="s">
        <v>74</v>
      </c>
    </row>
    <row r="69" spans="1:17" hidden="1" x14ac:dyDescent="0.2">
      <c r="H69" s="89" t="s">
        <v>75</v>
      </c>
    </row>
    <row r="70" spans="1:17" hidden="1" x14ac:dyDescent="0.2">
      <c r="H70" s="89" t="s">
        <v>76</v>
      </c>
    </row>
    <row r="71" spans="1:17" s="13" customFormat="1" hidden="1" x14ac:dyDescent="0.2">
      <c r="A71" s="94"/>
      <c r="B71" s="94"/>
      <c r="H71" s="89" t="s">
        <v>77</v>
      </c>
      <c r="L71" s="4"/>
      <c r="M71" s="4"/>
      <c r="N71" s="4"/>
      <c r="O71" s="4"/>
      <c r="P71" s="4"/>
      <c r="Q71" s="4"/>
    </row>
    <row r="72" spans="1:17" s="13" customFormat="1" hidden="1" x14ac:dyDescent="0.2">
      <c r="A72" s="94"/>
      <c r="B72" s="94"/>
      <c r="H72" s="89" t="s">
        <v>78</v>
      </c>
      <c r="L72" s="4"/>
      <c r="M72" s="4"/>
      <c r="N72" s="4"/>
      <c r="O72" s="4"/>
      <c r="P72" s="4"/>
      <c r="Q72" s="4"/>
    </row>
    <row r="73" spans="1:17" s="13" customFormat="1" hidden="1" x14ac:dyDescent="0.2">
      <c r="A73" s="94"/>
      <c r="B73" s="94"/>
      <c r="H73" s="89" t="s">
        <v>79</v>
      </c>
      <c r="L73" s="4"/>
      <c r="M73" s="4"/>
      <c r="N73" s="4"/>
      <c r="O73" s="4"/>
      <c r="P73" s="4"/>
      <c r="Q73" s="4"/>
    </row>
    <row r="74" spans="1:17" s="13" customFormat="1" hidden="1" x14ac:dyDescent="0.2">
      <c r="A74" s="94"/>
      <c r="B74" s="94"/>
      <c r="H74" s="89" t="s">
        <v>89</v>
      </c>
      <c r="L74" s="4"/>
      <c r="M74" s="4"/>
      <c r="N74" s="4"/>
      <c r="O74" s="4"/>
      <c r="P74" s="4"/>
      <c r="Q74" s="4"/>
    </row>
    <row r="75" spans="1:17" s="13" customFormat="1" hidden="1" x14ac:dyDescent="0.2">
      <c r="A75" s="94"/>
      <c r="B75" s="94"/>
      <c r="H75" s="89" t="s">
        <v>91</v>
      </c>
      <c r="L75" s="4"/>
      <c r="M75" s="4"/>
      <c r="N75" s="4"/>
      <c r="O75" s="4"/>
      <c r="P75" s="4"/>
      <c r="Q75" s="4"/>
    </row>
    <row r="76" spans="1:17" s="13" customFormat="1" hidden="1" x14ac:dyDescent="0.2">
      <c r="A76" s="94"/>
      <c r="B76" s="94"/>
      <c r="H76" s="89" t="s">
        <v>90</v>
      </c>
      <c r="L76" s="4"/>
      <c r="M76" s="4"/>
      <c r="N76" s="4"/>
      <c r="O76" s="4"/>
      <c r="P76" s="4"/>
      <c r="Q76" s="4"/>
    </row>
    <row r="77" spans="1:17" s="13" customFormat="1" hidden="1" x14ac:dyDescent="0.2">
      <c r="A77" s="94"/>
      <c r="B77" s="94"/>
      <c r="H77" s="70" t="s">
        <v>5</v>
      </c>
      <c r="L77" s="4"/>
      <c r="M77" s="4"/>
      <c r="N77" s="4"/>
      <c r="O77" s="4"/>
      <c r="P77" s="4"/>
      <c r="Q77" s="4"/>
    </row>
    <row r="78" spans="1:17" s="13" customFormat="1" x14ac:dyDescent="0.2">
      <c r="A78" s="94"/>
      <c r="B78" s="94"/>
      <c r="L78" s="4"/>
      <c r="M78" s="4"/>
      <c r="N78" s="4"/>
      <c r="O78" s="4"/>
      <c r="P78" s="4"/>
      <c r="Q78" s="4"/>
    </row>
  </sheetData>
  <sheetProtection algorithmName="SHA-512" hashValue="iAhqiuWhX7QwrNtLsc68E8fF639GQA/nvxbaKlKDuAJqWootsvufA29YkNM4dp6wx7aLggAsTUE6jSkBc48otg==" saltValue="8nYiaSK/SmRCGUFh5n1P1Q==" spinCount="100000" sheet="1" selectLockedCells="1"/>
  <dataConsolidate/>
  <mergeCells count="17">
    <mergeCell ref="A48:B48"/>
    <mergeCell ref="C48:J48"/>
    <mergeCell ref="A36:A42"/>
    <mergeCell ref="A7:J7"/>
    <mergeCell ref="A33:J33"/>
    <mergeCell ref="A43:J43"/>
    <mergeCell ref="A44:F47"/>
    <mergeCell ref="I34:J34"/>
    <mergeCell ref="B36:J42"/>
    <mergeCell ref="G44:K47"/>
    <mergeCell ref="B5:G5"/>
    <mergeCell ref="B3:G3"/>
    <mergeCell ref="I3:J5"/>
    <mergeCell ref="A1:H1"/>
    <mergeCell ref="B6:H6"/>
    <mergeCell ref="H3:H5"/>
    <mergeCell ref="B4:G4"/>
  </mergeCells>
  <conditionalFormatting sqref="I34">
    <cfRule type="cellIs" dxfId="138" priority="299" operator="equal">
      <formula>"Enter lanes!"</formula>
    </cfRule>
  </conditionalFormatting>
  <conditionalFormatting sqref="E8">
    <cfRule type="expression" dxfId="137" priority="140" stopIfTrue="1">
      <formula>OR(B8="please select",B8="")</formula>
    </cfRule>
  </conditionalFormatting>
  <conditionalFormatting sqref="E8">
    <cfRule type="expression" dxfId="136" priority="139" stopIfTrue="1">
      <formula>OR(B8="please select",B8="")</formula>
    </cfRule>
  </conditionalFormatting>
  <conditionalFormatting sqref="E8">
    <cfRule type="expression" dxfId="135" priority="138" stopIfTrue="1">
      <formula>OR(B8="please select",B8="")</formula>
    </cfRule>
  </conditionalFormatting>
  <conditionalFormatting sqref="E8">
    <cfRule type="expression" dxfId="134" priority="137" stopIfTrue="1">
      <formula>OR(B8="please select",B8="")</formula>
    </cfRule>
  </conditionalFormatting>
  <conditionalFormatting sqref="E8">
    <cfRule type="expression" dxfId="133" priority="136" stopIfTrue="1">
      <formula>OR(B8="please select",B8="")</formula>
    </cfRule>
  </conditionalFormatting>
  <conditionalFormatting sqref="E8">
    <cfRule type="expression" dxfId="132" priority="135" stopIfTrue="1">
      <formula>OR(B8="please select",B8="")</formula>
    </cfRule>
  </conditionalFormatting>
  <conditionalFormatting sqref="E8">
    <cfRule type="expression" dxfId="131" priority="134" stopIfTrue="1">
      <formula>OR(B8="please select",B8="")</formula>
    </cfRule>
  </conditionalFormatting>
  <conditionalFormatting sqref="E8">
    <cfRule type="expression" dxfId="130" priority="133" stopIfTrue="1">
      <formula>OR(B8="please select",B8="")</formula>
    </cfRule>
  </conditionalFormatting>
  <conditionalFormatting sqref="E8">
    <cfRule type="expression" dxfId="129" priority="132" stopIfTrue="1">
      <formula>OR(B8="please select",B8="")</formula>
    </cfRule>
  </conditionalFormatting>
  <conditionalFormatting sqref="E8">
    <cfRule type="expression" dxfId="128" priority="131" stopIfTrue="1">
      <formula>OR(B8="please select",B8="")</formula>
    </cfRule>
  </conditionalFormatting>
  <conditionalFormatting sqref="E8">
    <cfRule type="expression" dxfId="127" priority="130" stopIfTrue="1">
      <formula>OR(B8="please select",B8="")</formula>
    </cfRule>
  </conditionalFormatting>
  <conditionalFormatting sqref="E8">
    <cfRule type="expression" dxfId="126" priority="129" stopIfTrue="1">
      <formula>OR(B8="please select",B8="")</formula>
    </cfRule>
  </conditionalFormatting>
  <conditionalFormatting sqref="E8">
    <cfRule type="expression" dxfId="125" priority="128" stopIfTrue="1">
      <formula>OR(B8="please select",B8="")</formula>
    </cfRule>
  </conditionalFormatting>
  <conditionalFormatting sqref="E8">
    <cfRule type="expression" dxfId="124" priority="127" stopIfTrue="1">
      <formula>OR(B8="please select",B8="")</formula>
    </cfRule>
  </conditionalFormatting>
  <conditionalFormatting sqref="E8">
    <cfRule type="expression" dxfId="123" priority="126" stopIfTrue="1">
      <formula>OR(B8="please select",B8="")</formula>
    </cfRule>
  </conditionalFormatting>
  <conditionalFormatting sqref="E8">
    <cfRule type="expression" dxfId="122" priority="125" stopIfTrue="1">
      <formula>OR(B8="please select",B8="")</formula>
    </cfRule>
  </conditionalFormatting>
  <conditionalFormatting sqref="E8">
    <cfRule type="expression" dxfId="121" priority="124" stopIfTrue="1">
      <formula>OR(B8="please select",B8="")</formula>
    </cfRule>
  </conditionalFormatting>
  <conditionalFormatting sqref="E8">
    <cfRule type="expression" dxfId="120" priority="123" stopIfTrue="1">
      <formula>OR(B8="please select",B8="")</formula>
    </cfRule>
  </conditionalFormatting>
  <conditionalFormatting sqref="E8">
    <cfRule type="expression" dxfId="119" priority="122" stopIfTrue="1">
      <formula>OR(B8="please select",B8="")</formula>
    </cfRule>
  </conditionalFormatting>
  <conditionalFormatting sqref="E8">
    <cfRule type="expression" dxfId="118" priority="121" stopIfTrue="1">
      <formula>OR(B8="please select",B8="")</formula>
    </cfRule>
  </conditionalFormatting>
  <conditionalFormatting sqref="E8">
    <cfRule type="expression" dxfId="117" priority="120" stopIfTrue="1">
      <formula>OR(B8="please select",B8="")</formula>
    </cfRule>
  </conditionalFormatting>
  <conditionalFormatting sqref="E8">
    <cfRule type="expression" dxfId="116" priority="119" stopIfTrue="1">
      <formula>OR(B8="please select",B8="")</formula>
    </cfRule>
  </conditionalFormatting>
  <conditionalFormatting sqref="E8">
    <cfRule type="expression" dxfId="115" priority="118" stopIfTrue="1">
      <formula>OR(B8="please select",B8="")</formula>
    </cfRule>
  </conditionalFormatting>
  <conditionalFormatting sqref="E8">
    <cfRule type="expression" dxfId="114" priority="117" stopIfTrue="1">
      <formula>OR(B8="please select",B8="")</formula>
    </cfRule>
  </conditionalFormatting>
  <conditionalFormatting sqref="E8">
    <cfRule type="expression" dxfId="113" priority="116" stopIfTrue="1">
      <formula>OR(B8="please select",B8="")</formula>
    </cfRule>
  </conditionalFormatting>
  <conditionalFormatting sqref="E8">
    <cfRule type="expression" dxfId="112" priority="115" stopIfTrue="1">
      <formula>OR(B8="please select",B8="")</formula>
    </cfRule>
  </conditionalFormatting>
  <conditionalFormatting sqref="E8">
    <cfRule type="expression" dxfId="111" priority="114" stopIfTrue="1">
      <formula>OR(B8="please select",B8="")</formula>
    </cfRule>
  </conditionalFormatting>
  <conditionalFormatting sqref="E8">
    <cfRule type="expression" dxfId="110" priority="113" stopIfTrue="1">
      <formula>OR(B8="please select",B8="")</formula>
    </cfRule>
  </conditionalFormatting>
  <conditionalFormatting sqref="E8">
    <cfRule type="expression" dxfId="109" priority="112" stopIfTrue="1">
      <formula>OR(B8="please select",B8="")</formula>
    </cfRule>
  </conditionalFormatting>
  <conditionalFormatting sqref="E8">
    <cfRule type="expression" dxfId="108" priority="111" stopIfTrue="1">
      <formula>OR(B8="please select",B8="")</formula>
    </cfRule>
  </conditionalFormatting>
  <conditionalFormatting sqref="E8">
    <cfRule type="expression" dxfId="107" priority="110" stopIfTrue="1">
      <formula>OR(B8="please select",B8="")</formula>
    </cfRule>
  </conditionalFormatting>
  <conditionalFormatting sqref="E8">
    <cfRule type="expression" dxfId="106" priority="109" stopIfTrue="1">
      <formula>OR(B8="please select",B8="")</formula>
    </cfRule>
  </conditionalFormatting>
  <conditionalFormatting sqref="E8">
    <cfRule type="expression" dxfId="105" priority="108" stopIfTrue="1">
      <formula>OR(B8="please select",B8="")</formula>
    </cfRule>
  </conditionalFormatting>
  <conditionalFormatting sqref="E8">
    <cfRule type="expression" dxfId="104" priority="107" stopIfTrue="1">
      <formula>OR(B8="please select",B8="")</formula>
    </cfRule>
  </conditionalFormatting>
  <conditionalFormatting sqref="E8">
    <cfRule type="expression" dxfId="103" priority="106" stopIfTrue="1">
      <formula>OR(B8="please select",B8="")</formula>
    </cfRule>
  </conditionalFormatting>
  <conditionalFormatting sqref="E8">
    <cfRule type="expression" dxfId="102" priority="105">
      <formula>(VLOOKUP(B8,$A$105:$C$114,3,FALSE())&gt;E8)</formula>
    </cfRule>
  </conditionalFormatting>
  <conditionalFormatting sqref="E10:E32">
    <cfRule type="expression" dxfId="101" priority="300" stopIfTrue="1">
      <formula>(VLOOKUP(D10,$C$51:$E$64,2,FALSE())&gt;E10)</formula>
    </cfRule>
    <cfRule type="expression" dxfId="100" priority="301" stopIfTrue="1">
      <formula>OR(D10="please select",D10="")</formula>
    </cfRule>
  </conditionalFormatting>
  <conditionalFormatting sqref="F10:F32">
    <cfRule type="expression" dxfId="99" priority="302" stopIfTrue="1">
      <formula>(VLOOKUP(D10,$C$51:$E$64,3,FALSE())&gt;F10)</formula>
    </cfRule>
    <cfRule type="expression" dxfId="98" priority="303" stopIfTrue="1">
      <formula>OR(D10="please select",D10="")</formula>
    </cfRule>
  </conditionalFormatting>
  <conditionalFormatting sqref="G10:G32">
    <cfRule type="expression" dxfId="97" priority="304">
      <formula>OR((VLOOKUP(D10,$C$51:$E$64,2,FALSE())&gt;E10),(VLOOKUP(D10,$C$51:$E$64,3,FALSE())&gt;F10))</formula>
    </cfRule>
    <cfRule type="expression" dxfId="96" priority="305">
      <formula>OR($E10="",$F10="",$C10="please select")</formula>
    </cfRule>
  </conditionalFormatting>
  <conditionalFormatting sqref="E9">
    <cfRule type="expression" dxfId="95" priority="1" stopIfTrue="1">
      <formula>(VLOOKUP(D9,$C$51:$E$64,2,FALSE())&gt;E9)</formula>
    </cfRule>
    <cfRule type="expression" dxfId="94" priority="2" stopIfTrue="1">
      <formula>OR(D9="please select",D9="")</formula>
    </cfRule>
  </conditionalFormatting>
  <conditionalFormatting sqref="F9">
    <cfRule type="expression" dxfId="93" priority="3" stopIfTrue="1">
      <formula>(VLOOKUP(D9,$C$51:$E$64,3,FALSE())&gt;F9)</formula>
    </cfRule>
    <cfRule type="expression" dxfId="92" priority="4" stopIfTrue="1">
      <formula>OR(D9="please select",D9="")</formula>
    </cfRule>
  </conditionalFormatting>
  <conditionalFormatting sqref="G9">
    <cfRule type="expression" dxfId="91" priority="5">
      <formula>OR((VLOOKUP(D9,$C$51:$E$64,2,FALSE())&gt;E9),(VLOOKUP(D9,$C$51:$E$64,3,FALSE())&gt;F9))</formula>
    </cfRule>
    <cfRule type="expression" dxfId="90" priority="6">
      <formula>OR($E9="",$F9="",$C9="please select")</formula>
    </cfRule>
  </conditionalFormatting>
  <dataValidations count="5">
    <dataValidation type="list" allowBlank="1" showInputMessage="1" showErrorMessage="1" sqref="C9:C32">
      <formula1>IF(B9="",$A$61,$A$51:$A$60)</formula1>
    </dataValidation>
    <dataValidation type="decimal" allowBlank="1" showInputMessage="1" showErrorMessage="1" errorTitle="Lane count" error="0-24_x000a_If more, use next lane with same sample name" sqref="I9:I32">
      <formula1>0</formula1>
      <formula2>24</formula2>
    </dataValidation>
    <dataValidation type="list" allowBlank="1" showInputMessage="1" showErrorMessage="1" sqref="J9:J32">
      <formula1>$J$51:$J$53</formula1>
    </dataValidation>
    <dataValidation type="list" allowBlank="1" showInputMessage="1" showErrorMessage="1" sqref="D9:D32">
      <formula1>IF(C9="",$C$65,IF(C9=$A$51,$C$51:$C$54,IF(C9=$A$52,$C$55,IF(C9=$A$53,$C$55,IF(C9=$A$54,$C$56:$C$61,IF(C9=$A$55,$C$58:$C$59,IF(C9=$A$56,$C$61,IF(C9=$A$57,$C$61,IF(C9=$A$58,$C$62:$C$63,IF(C9=$A$59,$C$62:$C$63,IF(C9=$A$60,$C$51:$C$64,$C$65)))))))))))</formula1>
    </dataValidation>
    <dataValidation type="list" allowBlank="1" showInputMessage="1" showErrorMessage="1" sqref="H9:H32">
      <formula1>IF(AND($B$3=$F$51,D9=$C$52),H$51:H$53,IF(AND(OR(D9=$C$54,D9=$C$62),$B$3=$F$51),$H$53,IF($B$3=$F$51,$H$51:$H$53,IF(AND(OR(D9=$C$54,D9=$C$62),$B$3=$F$52),$H$55:$H$59,IF($B$3=$F$52,$H$55:$H$59,IF($B$3=$F$53,$H$60:$H$65,IF($B$3=$F$54,$H$66:$H$76,$H$71)))))))</formula1>
    </dataValidation>
  </dataValidations>
  <pageMargins left="0.52" right="0.43" top="0.82" bottom="0.53" header="0.3" footer="0.3"/>
  <pageSetup paperSize="9" scale="52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150"/>
  <sheetViews>
    <sheetView showGridLines="0" topLeftCell="A69" zoomScale="70" zoomScaleNormal="70" workbookViewId="0">
      <selection activeCell="K87" sqref="K87"/>
    </sheetView>
  </sheetViews>
  <sheetFormatPr baseColWidth="10" defaultColWidth="9.140625" defaultRowHeight="12.75" x14ac:dyDescent="0.2"/>
  <cols>
    <col min="1" max="1" width="19.140625" style="13" bestFit="1" customWidth="1"/>
    <col min="2" max="3" width="4.7109375" style="13" customWidth="1"/>
    <col min="4" max="4" width="22" style="112" customWidth="1"/>
    <col min="5" max="5" width="33.7109375" style="112" customWidth="1"/>
    <col min="6" max="6" width="33.7109375" style="13" customWidth="1"/>
    <col min="7" max="7" width="11.42578125" style="13" customWidth="1"/>
    <col min="8" max="8" width="15.85546875" style="13" customWidth="1"/>
    <col min="9" max="9" width="11.42578125" style="13" customWidth="1"/>
    <col min="10" max="10" width="33.7109375" style="13" customWidth="1"/>
    <col min="11" max="11" width="28.140625" style="13" customWidth="1"/>
    <col min="12" max="12" width="15.7109375" style="13" customWidth="1"/>
    <col min="13" max="13" width="17" style="13" customWidth="1"/>
    <col min="14" max="14" width="20.42578125" style="13" customWidth="1"/>
    <col min="15" max="15" width="24.28515625" style="4" customWidth="1"/>
    <col min="16" max="20" width="9.140625" style="4"/>
    <col min="21" max="16384" width="9.140625" style="13"/>
  </cols>
  <sheetData>
    <row r="1" spans="1:20" ht="20.25" x14ac:dyDescent="0.2">
      <c r="A1" s="179" t="s">
        <v>101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21">
        <f>NGS_Order!I2</f>
        <v>190508</v>
      </c>
    </row>
    <row r="2" spans="1:20" s="40" customFormat="1" ht="6.75" customHeight="1" x14ac:dyDescent="0.2">
      <c r="D2" s="39"/>
      <c r="E2" s="39"/>
      <c r="F2" s="39"/>
      <c r="G2" s="39"/>
      <c r="H2" s="39"/>
      <c r="I2" s="39"/>
      <c r="J2" s="39"/>
      <c r="K2" s="39"/>
      <c r="L2" s="39"/>
      <c r="M2" s="13"/>
      <c r="O2" s="41"/>
      <c r="P2" s="41"/>
      <c r="Q2" s="41"/>
      <c r="R2" s="41"/>
      <c r="S2" s="41"/>
      <c r="T2" s="41"/>
    </row>
    <row r="3" spans="1:20" s="40" customFormat="1" ht="20.25" customHeight="1" x14ac:dyDescent="0.2">
      <c r="A3" s="177" t="s">
        <v>45</v>
      </c>
      <c r="B3" s="177"/>
      <c r="C3" s="177"/>
      <c r="D3" s="177" t="str">
        <f>NGS_Order!C4</f>
        <v>NovaSeq6000</v>
      </c>
      <c r="E3" s="177"/>
      <c r="F3" s="177"/>
      <c r="G3" s="177"/>
      <c r="H3" s="181"/>
      <c r="I3" s="212" t="s">
        <v>11</v>
      </c>
      <c r="J3" s="213"/>
      <c r="K3" s="218" t="str">
        <f>NGS_Order!C12</f>
        <v xml:space="preserve">3 lanes </v>
      </c>
      <c r="L3" s="219"/>
      <c r="M3" s="13"/>
      <c r="O3" s="41"/>
      <c r="P3" s="41"/>
      <c r="Q3" s="41"/>
      <c r="R3" s="41"/>
      <c r="S3" s="41"/>
      <c r="T3" s="41"/>
    </row>
    <row r="4" spans="1:20" ht="20.25" customHeight="1" x14ac:dyDescent="0.2">
      <c r="A4" s="177" t="s">
        <v>16</v>
      </c>
      <c r="B4" s="177"/>
      <c r="C4" s="177"/>
      <c r="D4" s="177" t="str">
        <f>NGS_Order!C6</f>
        <v>Dr. Henry Reyer</v>
      </c>
      <c r="E4" s="177"/>
      <c r="F4" s="177"/>
      <c r="G4" s="177"/>
      <c r="H4" s="181"/>
      <c r="I4" s="214"/>
      <c r="J4" s="215"/>
      <c r="K4" s="220"/>
      <c r="L4" s="221"/>
    </row>
    <row r="5" spans="1:20" ht="20.25" customHeight="1" x14ac:dyDescent="0.2">
      <c r="A5" s="177" t="s">
        <v>17</v>
      </c>
      <c r="B5" s="177"/>
      <c r="C5" s="177"/>
      <c r="D5" s="177" t="str">
        <f>NGS_Order!C7</f>
        <v>Dr. Sören Franzenburg</v>
      </c>
      <c r="E5" s="177"/>
      <c r="F5" s="177"/>
      <c r="G5" s="177"/>
      <c r="H5" s="181"/>
      <c r="I5" s="216"/>
      <c r="J5" s="217"/>
      <c r="K5" s="222"/>
      <c r="L5" s="223"/>
    </row>
    <row r="6" spans="1:20" ht="20.25" customHeight="1" x14ac:dyDescent="0.2">
      <c r="A6" s="177" t="s">
        <v>9</v>
      </c>
      <c r="B6" s="177"/>
      <c r="C6" s="177"/>
      <c r="D6" s="181" t="str">
        <f>NGS_Order!C8</f>
        <v>SF_fertility_mice_WGS_Schoen_02</v>
      </c>
      <c r="E6" s="182"/>
      <c r="F6" s="182"/>
      <c r="G6" s="182"/>
      <c r="H6" s="182"/>
      <c r="I6" s="182"/>
      <c r="J6" s="182"/>
      <c r="K6" s="182"/>
      <c r="L6" s="238"/>
    </row>
    <row r="7" spans="1:20" ht="6" customHeight="1" x14ac:dyDescent="0.2">
      <c r="D7" s="191"/>
      <c r="E7" s="191"/>
      <c r="F7" s="191"/>
      <c r="G7" s="191"/>
      <c r="H7" s="191"/>
      <c r="I7" s="191"/>
      <c r="J7" s="191"/>
      <c r="K7" s="191"/>
      <c r="L7" s="191"/>
      <c r="M7" s="191"/>
    </row>
    <row r="8" spans="1:20" ht="38.25" x14ac:dyDescent="0.2">
      <c r="A8" s="22" t="s">
        <v>52</v>
      </c>
      <c r="B8" s="209" t="s">
        <v>92</v>
      </c>
      <c r="C8" s="210"/>
      <c r="D8" s="28" t="s">
        <v>51</v>
      </c>
      <c r="E8" s="29" t="s">
        <v>35</v>
      </c>
      <c r="F8" s="29" t="s">
        <v>23</v>
      </c>
      <c r="G8" s="28" t="s">
        <v>50</v>
      </c>
      <c r="H8" s="28" t="s">
        <v>49</v>
      </c>
      <c r="I8" s="28" t="s">
        <v>66</v>
      </c>
      <c r="J8" s="29" t="s">
        <v>24</v>
      </c>
      <c r="K8" s="28" t="s">
        <v>20</v>
      </c>
      <c r="L8" s="30" t="s">
        <v>2</v>
      </c>
    </row>
    <row r="9" spans="1:20" ht="18.75" customHeight="1" x14ac:dyDescent="0.2">
      <c r="A9" s="43" t="s">
        <v>110</v>
      </c>
      <c r="B9" s="43" t="s">
        <v>93</v>
      </c>
      <c r="C9" s="43">
        <v>1</v>
      </c>
      <c r="D9" s="15" t="s">
        <v>111</v>
      </c>
      <c r="E9" s="90" t="s">
        <v>57</v>
      </c>
      <c r="F9" s="90" t="s">
        <v>83</v>
      </c>
      <c r="G9" s="26">
        <v>50</v>
      </c>
      <c r="H9" s="27">
        <v>67.5</v>
      </c>
      <c r="I9" s="84">
        <f t="shared" ref="I9" si="0">IF(OR(G9&lt;&gt;"",H9&lt;&gt;""),G9*H9,"")</f>
        <v>3375</v>
      </c>
      <c r="J9" s="15" t="s">
        <v>72</v>
      </c>
      <c r="K9" s="14">
        <v>3.3333333333333333E-2</v>
      </c>
      <c r="L9" s="25" t="s">
        <v>4</v>
      </c>
    </row>
    <row r="10" spans="1:20" ht="18.75" customHeight="1" x14ac:dyDescent="0.2">
      <c r="A10" s="43" t="s">
        <v>110</v>
      </c>
      <c r="B10" s="43" t="s">
        <v>94</v>
      </c>
      <c r="C10" s="43">
        <v>1</v>
      </c>
      <c r="D10" s="15" t="s">
        <v>111</v>
      </c>
      <c r="E10" s="90" t="s">
        <v>57</v>
      </c>
      <c r="F10" s="90" t="s">
        <v>83</v>
      </c>
      <c r="G10" s="26">
        <v>50</v>
      </c>
      <c r="H10" s="27">
        <v>89.8</v>
      </c>
      <c r="I10" s="84">
        <f t="shared" ref="I10:I73" si="1">IF(OR(G10&lt;&gt;"",H10&lt;&gt;""),G10*H10,"")</f>
        <v>4490</v>
      </c>
      <c r="J10" s="15" t="s">
        <v>72</v>
      </c>
      <c r="K10" s="14">
        <v>3.3333333333333333E-2</v>
      </c>
      <c r="L10" s="25" t="s">
        <v>4</v>
      </c>
    </row>
    <row r="11" spans="1:20" ht="18.75" customHeight="1" x14ac:dyDescent="0.2">
      <c r="A11" s="43" t="s">
        <v>110</v>
      </c>
      <c r="B11" s="43" t="s">
        <v>95</v>
      </c>
      <c r="C11" s="43">
        <v>1</v>
      </c>
      <c r="D11" s="15" t="s">
        <v>111</v>
      </c>
      <c r="E11" s="90" t="s">
        <v>57</v>
      </c>
      <c r="F11" s="90" t="s">
        <v>83</v>
      </c>
      <c r="G11" s="26">
        <v>50</v>
      </c>
      <c r="H11" s="27">
        <v>123.8</v>
      </c>
      <c r="I11" s="84">
        <f t="shared" si="1"/>
        <v>6190</v>
      </c>
      <c r="J11" s="15" t="s">
        <v>72</v>
      </c>
      <c r="K11" s="14">
        <v>3.3333333333333333E-2</v>
      </c>
      <c r="L11" s="25" t="s">
        <v>4</v>
      </c>
    </row>
    <row r="12" spans="1:20" ht="18.75" customHeight="1" x14ac:dyDescent="0.2">
      <c r="A12" s="43" t="s">
        <v>110</v>
      </c>
      <c r="B12" s="43" t="s">
        <v>96</v>
      </c>
      <c r="C12" s="43">
        <v>1</v>
      </c>
      <c r="D12" s="15" t="s">
        <v>111</v>
      </c>
      <c r="E12" s="90" t="s">
        <v>57</v>
      </c>
      <c r="F12" s="90" t="s">
        <v>83</v>
      </c>
      <c r="G12" s="26">
        <v>50</v>
      </c>
      <c r="H12" s="27">
        <v>84.8</v>
      </c>
      <c r="I12" s="84">
        <f t="shared" si="1"/>
        <v>4240</v>
      </c>
      <c r="J12" s="15" t="s">
        <v>72</v>
      </c>
      <c r="K12" s="14">
        <v>3.3333333333333333E-2</v>
      </c>
      <c r="L12" s="25" t="s">
        <v>4</v>
      </c>
    </row>
    <row r="13" spans="1:20" ht="18.75" customHeight="1" x14ac:dyDescent="0.2">
      <c r="A13" s="43" t="s">
        <v>110</v>
      </c>
      <c r="B13" s="43" t="s">
        <v>97</v>
      </c>
      <c r="C13" s="43">
        <v>1</v>
      </c>
      <c r="D13" s="15" t="s">
        <v>111</v>
      </c>
      <c r="E13" s="90" t="s">
        <v>57</v>
      </c>
      <c r="F13" s="90" t="s">
        <v>83</v>
      </c>
      <c r="G13" s="26">
        <v>50</v>
      </c>
      <c r="H13" s="27">
        <v>100</v>
      </c>
      <c r="I13" s="84">
        <f t="shared" si="1"/>
        <v>5000</v>
      </c>
      <c r="J13" s="15" t="s">
        <v>72</v>
      </c>
      <c r="K13" s="14">
        <v>3.3333333333333333E-2</v>
      </c>
      <c r="L13" s="25" t="s">
        <v>4</v>
      </c>
    </row>
    <row r="14" spans="1:20" ht="18.75" customHeight="1" x14ac:dyDescent="0.2">
      <c r="A14" s="43" t="s">
        <v>110</v>
      </c>
      <c r="B14" s="43" t="s">
        <v>98</v>
      </c>
      <c r="C14" s="43">
        <v>1</v>
      </c>
      <c r="D14" s="15" t="s">
        <v>111</v>
      </c>
      <c r="E14" s="90" t="s">
        <v>57</v>
      </c>
      <c r="F14" s="90" t="s">
        <v>83</v>
      </c>
      <c r="G14" s="26">
        <v>50</v>
      </c>
      <c r="H14" s="27">
        <v>125.2</v>
      </c>
      <c r="I14" s="84">
        <f t="shared" si="1"/>
        <v>6260</v>
      </c>
      <c r="J14" s="15" t="s">
        <v>72</v>
      </c>
      <c r="K14" s="14">
        <v>3.3333333333333333E-2</v>
      </c>
      <c r="L14" s="25" t="s">
        <v>4</v>
      </c>
    </row>
    <row r="15" spans="1:20" ht="18.75" customHeight="1" x14ac:dyDescent="0.2">
      <c r="A15" s="43" t="s">
        <v>110</v>
      </c>
      <c r="B15" s="43" t="s">
        <v>99</v>
      </c>
      <c r="C15" s="43">
        <v>1</v>
      </c>
      <c r="D15" s="15" t="s">
        <v>111</v>
      </c>
      <c r="E15" s="90" t="s">
        <v>57</v>
      </c>
      <c r="F15" s="90" t="s">
        <v>83</v>
      </c>
      <c r="G15" s="26">
        <v>50</v>
      </c>
      <c r="H15" s="27">
        <v>107.2</v>
      </c>
      <c r="I15" s="84">
        <f t="shared" si="1"/>
        <v>5360</v>
      </c>
      <c r="J15" s="15" t="s">
        <v>72</v>
      </c>
      <c r="K15" s="14">
        <v>3.3333333333333333E-2</v>
      </c>
      <c r="L15" s="25" t="s">
        <v>4</v>
      </c>
    </row>
    <row r="16" spans="1:20" ht="18.75" customHeight="1" x14ac:dyDescent="0.2">
      <c r="A16" s="43" t="s">
        <v>110</v>
      </c>
      <c r="B16" s="43" t="s">
        <v>100</v>
      </c>
      <c r="C16" s="43">
        <v>1</v>
      </c>
      <c r="D16" s="15" t="s">
        <v>111</v>
      </c>
      <c r="E16" s="90" t="s">
        <v>57</v>
      </c>
      <c r="F16" s="90" t="s">
        <v>83</v>
      </c>
      <c r="G16" s="26">
        <v>50</v>
      </c>
      <c r="H16" s="27">
        <v>120.9</v>
      </c>
      <c r="I16" s="84">
        <f t="shared" si="1"/>
        <v>6045</v>
      </c>
      <c r="J16" s="15" t="s">
        <v>72</v>
      </c>
      <c r="K16" s="14">
        <v>3.3333333333333333E-2</v>
      </c>
      <c r="L16" s="25" t="s">
        <v>4</v>
      </c>
    </row>
    <row r="17" spans="1:12" ht="18.75" customHeight="1" x14ac:dyDescent="0.2">
      <c r="A17" s="43" t="s">
        <v>110</v>
      </c>
      <c r="B17" s="43" t="s">
        <v>93</v>
      </c>
      <c r="C17" s="99">
        <v>2</v>
      </c>
      <c r="D17" s="15" t="s">
        <v>111</v>
      </c>
      <c r="E17" s="90" t="s">
        <v>57</v>
      </c>
      <c r="F17" s="90" t="s">
        <v>83</v>
      </c>
      <c r="G17" s="26">
        <v>50</v>
      </c>
      <c r="H17" s="27">
        <v>110.3</v>
      </c>
      <c r="I17" s="84">
        <f t="shared" si="1"/>
        <v>5515</v>
      </c>
      <c r="J17" s="15" t="s">
        <v>72</v>
      </c>
      <c r="K17" s="14">
        <v>3.3333333333333333E-2</v>
      </c>
      <c r="L17" s="25" t="s">
        <v>4</v>
      </c>
    </row>
    <row r="18" spans="1:12" ht="18.75" customHeight="1" x14ac:dyDescent="0.2">
      <c r="A18" s="43" t="s">
        <v>110</v>
      </c>
      <c r="B18" s="43" t="s">
        <v>94</v>
      </c>
      <c r="C18" s="99">
        <v>2</v>
      </c>
      <c r="D18" s="15" t="s">
        <v>111</v>
      </c>
      <c r="E18" s="90" t="s">
        <v>57</v>
      </c>
      <c r="F18" s="90" t="s">
        <v>83</v>
      </c>
      <c r="G18" s="26">
        <v>50</v>
      </c>
      <c r="H18" s="27">
        <v>150.1</v>
      </c>
      <c r="I18" s="84">
        <f t="shared" si="1"/>
        <v>7505</v>
      </c>
      <c r="J18" s="15" t="s">
        <v>72</v>
      </c>
      <c r="K18" s="14">
        <v>3.3333333333333333E-2</v>
      </c>
      <c r="L18" s="25" t="s">
        <v>4</v>
      </c>
    </row>
    <row r="19" spans="1:12" ht="18.75" customHeight="1" x14ac:dyDescent="0.2">
      <c r="A19" s="43" t="s">
        <v>110</v>
      </c>
      <c r="B19" s="43" t="s">
        <v>95</v>
      </c>
      <c r="C19" s="99">
        <v>2</v>
      </c>
      <c r="D19" s="15" t="s">
        <v>111</v>
      </c>
      <c r="E19" s="90" t="s">
        <v>57</v>
      </c>
      <c r="F19" s="90" t="s">
        <v>83</v>
      </c>
      <c r="G19" s="26">
        <v>50</v>
      </c>
      <c r="H19" s="27">
        <v>89.6</v>
      </c>
      <c r="I19" s="84">
        <f t="shared" si="1"/>
        <v>4480</v>
      </c>
      <c r="J19" s="15" t="s">
        <v>72</v>
      </c>
      <c r="K19" s="14">
        <v>3.3333333333333333E-2</v>
      </c>
      <c r="L19" s="25" t="s">
        <v>4</v>
      </c>
    </row>
    <row r="20" spans="1:12" ht="18.75" customHeight="1" x14ac:dyDescent="0.2">
      <c r="A20" s="43" t="s">
        <v>110</v>
      </c>
      <c r="B20" s="43" t="s">
        <v>96</v>
      </c>
      <c r="C20" s="99">
        <v>2</v>
      </c>
      <c r="D20" s="15" t="s">
        <v>111</v>
      </c>
      <c r="E20" s="90" t="s">
        <v>57</v>
      </c>
      <c r="F20" s="90" t="s">
        <v>83</v>
      </c>
      <c r="G20" s="26">
        <v>50</v>
      </c>
      <c r="H20" s="27">
        <v>134.1</v>
      </c>
      <c r="I20" s="84">
        <f t="shared" si="1"/>
        <v>6705</v>
      </c>
      <c r="J20" s="15" t="s">
        <v>72</v>
      </c>
      <c r="K20" s="14">
        <v>3.3333333333333333E-2</v>
      </c>
      <c r="L20" s="25" t="s">
        <v>4</v>
      </c>
    </row>
    <row r="21" spans="1:12" ht="18.75" customHeight="1" x14ac:dyDescent="0.2">
      <c r="A21" s="43" t="s">
        <v>110</v>
      </c>
      <c r="B21" s="43" t="s">
        <v>97</v>
      </c>
      <c r="C21" s="99">
        <v>2</v>
      </c>
      <c r="D21" s="15" t="s">
        <v>111</v>
      </c>
      <c r="E21" s="90" t="s">
        <v>57</v>
      </c>
      <c r="F21" s="90" t="s">
        <v>83</v>
      </c>
      <c r="G21" s="26">
        <v>50</v>
      </c>
      <c r="H21" s="27">
        <v>103.6</v>
      </c>
      <c r="I21" s="84">
        <f t="shared" si="1"/>
        <v>5180</v>
      </c>
      <c r="J21" s="15" t="s">
        <v>72</v>
      </c>
      <c r="K21" s="14">
        <v>3.3333333333333333E-2</v>
      </c>
      <c r="L21" s="25" t="s">
        <v>4</v>
      </c>
    </row>
    <row r="22" spans="1:12" ht="18.75" customHeight="1" x14ac:dyDescent="0.2">
      <c r="A22" s="43" t="s">
        <v>110</v>
      </c>
      <c r="B22" s="43" t="s">
        <v>98</v>
      </c>
      <c r="C22" s="99">
        <v>2</v>
      </c>
      <c r="D22" s="15" t="s">
        <v>111</v>
      </c>
      <c r="E22" s="90" t="s">
        <v>57</v>
      </c>
      <c r="F22" s="90" t="s">
        <v>83</v>
      </c>
      <c r="G22" s="26">
        <v>50</v>
      </c>
      <c r="H22" s="27">
        <v>130.9</v>
      </c>
      <c r="I22" s="84">
        <f t="shared" si="1"/>
        <v>6545</v>
      </c>
      <c r="J22" s="15" t="s">
        <v>72</v>
      </c>
      <c r="K22" s="14">
        <v>3.3333333333333333E-2</v>
      </c>
      <c r="L22" s="25" t="s">
        <v>4</v>
      </c>
    </row>
    <row r="23" spans="1:12" ht="18.75" customHeight="1" x14ac:dyDescent="0.2">
      <c r="A23" s="43" t="s">
        <v>110</v>
      </c>
      <c r="B23" s="43" t="s">
        <v>99</v>
      </c>
      <c r="C23" s="99">
        <v>2</v>
      </c>
      <c r="D23" s="15" t="s">
        <v>111</v>
      </c>
      <c r="E23" s="90" t="s">
        <v>57</v>
      </c>
      <c r="F23" s="90" t="s">
        <v>83</v>
      </c>
      <c r="G23" s="26">
        <v>50</v>
      </c>
      <c r="H23" s="27">
        <v>106.9</v>
      </c>
      <c r="I23" s="84">
        <f t="shared" si="1"/>
        <v>5345</v>
      </c>
      <c r="J23" s="15" t="s">
        <v>72</v>
      </c>
      <c r="K23" s="14">
        <v>3.3333333333333333E-2</v>
      </c>
      <c r="L23" s="25" t="s">
        <v>4</v>
      </c>
    </row>
    <row r="24" spans="1:12" ht="18.75" customHeight="1" x14ac:dyDescent="0.2">
      <c r="A24" s="43" t="s">
        <v>110</v>
      </c>
      <c r="B24" s="43" t="s">
        <v>100</v>
      </c>
      <c r="C24" s="99">
        <v>2</v>
      </c>
      <c r="D24" s="15" t="s">
        <v>111</v>
      </c>
      <c r="E24" s="90" t="s">
        <v>57</v>
      </c>
      <c r="F24" s="90" t="s">
        <v>83</v>
      </c>
      <c r="G24" s="26">
        <v>50</v>
      </c>
      <c r="H24" s="27">
        <v>185.4</v>
      </c>
      <c r="I24" s="84">
        <f t="shared" si="1"/>
        <v>9270</v>
      </c>
      <c r="J24" s="15" t="s">
        <v>72</v>
      </c>
      <c r="K24" s="14">
        <v>3.3333333333333333E-2</v>
      </c>
      <c r="L24" s="25" t="s">
        <v>4</v>
      </c>
    </row>
    <row r="25" spans="1:12" ht="18.75" customHeight="1" x14ac:dyDescent="0.2">
      <c r="A25" s="43" t="s">
        <v>110</v>
      </c>
      <c r="B25" s="43" t="s">
        <v>93</v>
      </c>
      <c r="C25" s="24">
        <v>3</v>
      </c>
      <c r="D25" s="15" t="s">
        <v>111</v>
      </c>
      <c r="E25" s="90" t="s">
        <v>57</v>
      </c>
      <c r="F25" s="90" t="s">
        <v>83</v>
      </c>
      <c r="G25" s="26">
        <v>50</v>
      </c>
      <c r="H25" s="27">
        <v>126.5</v>
      </c>
      <c r="I25" s="84">
        <f t="shared" si="1"/>
        <v>6325</v>
      </c>
      <c r="J25" s="15" t="s">
        <v>72</v>
      </c>
      <c r="K25" s="14">
        <v>3.3333333333333333E-2</v>
      </c>
      <c r="L25" s="25" t="s">
        <v>4</v>
      </c>
    </row>
    <row r="26" spans="1:12" ht="18.75" customHeight="1" x14ac:dyDescent="0.2">
      <c r="A26" s="43" t="s">
        <v>110</v>
      </c>
      <c r="B26" s="43" t="s">
        <v>94</v>
      </c>
      <c r="C26" s="23">
        <v>3</v>
      </c>
      <c r="D26" s="15" t="s">
        <v>111</v>
      </c>
      <c r="E26" s="90" t="s">
        <v>57</v>
      </c>
      <c r="F26" s="90" t="s">
        <v>83</v>
      </c>
      <c r="G26" s="26">
        <v>50</v>
      </c>
      <c r="H26" s="27">
        <v>181.1</v>
      </c>
      <c r="I26" s="84">
        <f t="shared" si="1"/>
        <v>9055</v>
      </c>
      <c r="J26" s="15" t="s">
        <v>72</v>
      </c>
      <c r="K26" s="14">
        <v>3.3333333333333333E-2</v>
      </c>
      <c r="L26" s="25" t="s">
        <v>4</v>
      </c>
    </row>
    <row r="27" spans="1:12" ht="18.75" customHeight="1" x14ac:dyDescent="0.2">
      <c r="A27" s="43" t="s">
        <v>110</v>
      </c>
      <c r="B27" s="43" t="s">
        <v>95</v>
      </c>
      <c r="C27" s="23">
        <v>3</v>
      </c>
      <c r="D27" s="15" t="s">
        <v>111</v>
      </c>
      <c r="E27" s="90" t="s">
        <v>57</v>
      </c>
      <c r="F27" s="90" t="s">
        <v>83</v>
      </c>
      <c r="G27" s="26">
        <v>50</v>
      </c>
      <c r="H27" s="27">
        <v>238.3</v>
      </c>
      <c r="I27" s="84">
        <f t="shared" si="1"/>
        <v>11915</v>
      </c>
      <c r="J27" s="15" t="s">
        <v>72</v>
      </c>
      <c r="K27" s="14">
        <v>3.3333333333333333E-2</v>
      </c>
      <c r="L27" s="25" t="s">
        <v>4</v>
      </c>
    </row>
    <row r="28" spans="1:12" ht="18.75" customHeight="1" x14ac:dyDescent="0.2">
      <c r="A28" s="43" t="s">
        <v>110</v>
      </c>
      <c r="B28" s="43" t="s">
        <v>96</v>
      </c>
      <c r="C28" s="23">
        <v>3</v>
      </c>
      <c r="D28" s="15" t="s">
        <v>111</v>
      </c>
      <c r="E28" s="90" t="s">
        <v>57</v>
      </c>
      <c r="F28" s="90" t="s">
        <v>83</v>
      </c>
      <c r="G28" s="26">
        <v>50</v>
      </c>
      <c r="H28" s="27">
        <v>157.4</v>
      </c>
      <c r="I28" s="84">
        <f t="shared" si="1"/>
        <v>7870</v>
      </c>
      <c r="J28" s="15" t="s">
        <v>72</v>
      </c>
      <c r="K28" s="14">
        <v>3.3333333333333333E-2</v>
      </c>
      <c r="L28" s="25" t="s">
        <v>4</v>
      </c>
    </row>
    <row r="29" spans="1:12" ht="18.75" customHeight="1" x14ac:dyDescent="0.2">
      <c r="A29" s="43" t="s">
        <v>110</v>
      </c>
      <c r="B29" s="43" t="s">
        <v>97</v>
      </c>
      <c r="C29" s="23">
        <v>3</v>
      </c>
      <c r="D29" s="15" t="s">
        <v>111</v>
      </c>
      <c r="E29" s="90" t="s">
        <v>57</v>
      </c>
      <c r="F29" s="90" t="s">
        <v>83</v>
      </c>
      <c r="G29" s="26">
        <v>50</v>
      </c>
      <c r="H29" s="27">
        <v>199.9</v>
      </c>
      <c r="I29" s="84">
        <f t="shared" si="1"/>
        <v>9995</v>
      </c>
      <c r="J29" s="15" t="s">
        <v>72</v>
      </c>
      <c r="K29" s="14">
        <v>3.3333333333333333E-2</v>
      </c>
      <c r="L29" s="25" t="s">
        <v>4</v>
      </c>
    </row>
    <row r="30" spans="1:12" ht="18.75" customHeight="1" x14ac:dyDescent="0.2">
      <c r="A30" s="43" t="s">
        <v>110</v>
      </c>
      <c r="B30" s="43" t="s">
        <v>98</v>
      </c>
      <c r="C30" s="23">
        <v>3</v>
      </c>
      <c r="D30" s="15" t="s">
        <v>111</v>
      </c>
      <c r="E30" s="90" t="s">
        <v>57</v>
      </c>
      <c r="F30" s="90" t="s">
        <v>83</v>
      </c>
      <c r="G30" s="26">
        <v>50</v>
      </c>
      <c r="H30" s="27">
        <v>192.5</v>
      </c>
      <c r="I30" s="84">
        <f t="shared" si="1"/>
        <v>9625</v>
      </c>
      <c r="J30" s="15" t="s">
        <v>72</v>
      </c>
      <c r="K30" s="14">
        <v>3.3333333333333333E-2</v>
      </c>
      <c r="L30" s="25" t="s">
        <v>4</v>
      </c>
    </row>
    <row r="31" spans="1:12" ht="18.75" customHeight="1" x14ac:dyDescent="0.2">
      <c r="A31" s="43" t="s">
        <v>110</v>
      </c>
      <c r="B31" s="43" t="s">
        <v>99</v>
      </c>
      <c r="C31" s="23">
        <v>3</v>
      </c>
      <c r="D31" s="15" t="s">
        <v>111</v>
      </c>
      <c r="E31" s="90" t="s">
        <v>57</v>
      </c>
      <c r="F31" s="90" t="s">
        <v>83</v>
      </c>
      <c r="G31" s="26">
        <v>50</v>
      </c>
      <c r="H31" s="27">
        <v>169.4</v>
      </c>
      <c r="I31" s="84">
        <f t="shared" si="1"/>
        <v>8470</v>
      </c>
      <c r="J31" s="15" t="s">
        <v>72</v>
      </c>
      <c r="K31" s="14">
        <v>3.3333333333333333E-2</v>
      </c>
      <c r="L31" s="25" t="s">
        <v>4</v>
      </c>
    </row>
    <row r="32" spans="1:12" ht="18.75" customHeight="1" x14ac:dyDescent="0.2">
      <c r="A32" s="43" t="s">
        <v>110</v>
      </c>
      <c r="B32" s="43" t="s">
        <v>100</v>
      </c>
      <c r="C32" s="23">
        <v>3</v>
      </c>
      <c r="D32" s="15" t="s">
        <v>111</v>
      </c>
      <c r="E32" s="90" t="s">
        <v>57</v>
      </c>
      <c r="F32" s="90" t="s">
        <v>83</v>
      </c>
      <c r="G32" s="26">
        <v>50</v>
      </c>
      <c r="H32" s="27">
        <v>147.5</v>
      </c>
      <c r="I32" s="84">
        <f t="shared" si="1"/>
        <v>7375</v>
      </c>
      <c r="J32" s="15" t="s">
        <v>72</v>
      </c>
      <c r="K32" s="14">
        <v>3.3333333333333333E-2</v>
      </c>
      <c r="L32" s="25" t="s">
        <v>4</v>
      </c>
    </row>
    <row r="33" spans="1:12" ht="18.75" customHeight="1" x14ac:dyDescent="0.2">
      <c r="A33" s="43" t="s">
        <v>110</v>
      </c>
      <c r="B33" s="43" t="s">
        <v>93</v>
      </c>
      <c r="C33" s="23">
        <v>4</v>
      </c>
      <c r="D33" s="15" t="s">
        <v>111</v>
      </c>
      <c r="E33" s="90" t="s">
        <v>57</v>
      </c>
      <c r="F33" s="90" t="s">
        <v>83</v>
      </c>
      <c r="G33" s="26">
        <v>50</v>
      </c>
      <c r="H33" s="27">
        <v>211.5</v>
      </c>
      <c r="I33" s="84">
        <f t="shared" si="1"/>
        <v>10575</v>
      </c>
      <c r="J33" s="15" t="s">
        <v>72</v>
      </c>
      <c r="K33" s="14">
        <v>3.3333333333333333E-2</v>
      </c>
      <c r="L33" s="25" t="s">
        <v>4</v>
      </c>
    </row>
    <row r="34" spans="1:12" ht="18.75" customHeight="1" x14ac:dyDescent="0.2">
      <c r="A34" s="43" t="s">
        <v>110</v>
      </c>
      <c r="B34" s="43" t="s">
        <v>94</v>
      </c>
      <c r="C34" s="23">
        <v>4</v>
      </c>
      <c r="D34" s="15" t="s">
        <v>111</v>
      </c>
      <c r="E34" s="90" t="s">
        <v>57</v>
      </c>
      <c r="F34" s="90" t="s">
        <v>83</v>
      </c>
      <c r="G34" s="26">
        <v>50</v>
      </c>
      <c r="H34" s="27">
        <v>151.69999999999999</v>
      </c>
      <c r="I34" s="84">
        <f t="shared" si="1"/>
        <v>7584.9999999999991</v>
      </c>
      <c r="J34" s="15" t="s">
        <v>72</v>
      </c>
      <c r="K34" s="14">
        <v>3.3333333333333333E-2</v>
      </c>
      <c r="L34" s="25" t="s">
        <v>4</v>
      </c>
    </row>
    <row r="35" spans="1:12" ht="18.75" customHeight="1" x14ac:dyDescent="0.2">
      <c r="A35" s="43" t="s">
        <v>110</v>
      </c>
      <c r="B35" s="43" t="s">
        <v>95</v>
      </c>
      <c r="C35" s="23">
        <v>4</v>
      </c>
      <c r="D35" s="15" t="s">
        <v>111</v>
      </c>
      <c r="E35" s="90" t="s">
        <v>57</v>
      </c>
      <c r="F35" s="90" t="s">
        <v>83</v>
      </c>
      <c r="G35" s="26">
        <v>50</v>
      </c>
      <c r="H35" s="27">
        <v>170.4</v>
      </c>
      <c r="I35" s="84">
        <f t="shared" si="1"/>
        <v>8520</v>
      </c>
      <c r="J35" s="15" t="s">
        <v>72</v>
      </c>
      <c r="K35" s="14">
        <v>3.3333333333333333E-2</v>
      </c>
      <c r="L35" s="25" t="s">
        <v>4</v>
      </c>
    </row>
    <row r="36" spans="1:12" ht="18.75" customHeight="1" x14ac:dyDescent="0.2">
      <c r="A36" s="43" t="s">
        <v>110</v>
      </c>
      <c r="B36" s="43" t="s">
        <v>96</v>
      </c>
      <c r="C36" s="23">
        <v>4</v>
      </c>
      <c r="D36" s="15" t="s">
        <v>111</v>
      </c>
      <c r="E36" s="90" t="s">
        <v>57</v>
      </c>
      <c r="F36" s="90" t="s">
        <v>83</v>
      </c>
      <c r="G36" s="26">
        <v>50</v>
      </c>
      <c r="H36" s="27">
        <v>128.9</v>
      </c>
      <c r="I36" s="84">
        <f t="shared" si="1"/>
        <v>6445</v>
      </c>
      <c r="J36" s="15" t="s">
        <v>72</v>
      </c>
      <c r="K36" s="14">
        <v>3.3333333333333333E-2</v>
      </c>
      <c r="L36" s="25" t="s">
        <v>4</v>
      </c>
    </row>
    <row r="37" spans="1:12" ht="18.75" customHeight="1" x14ac:dyDescent="0.2">
      <c r="A37" s="43" t="s">
        <v>110</v>
      </c>
      <c r="B37" s="43" t="s">
        <v>97</v>
      </c>
      <c r="C37" s="23">
        <v>4</v>
      </c>
      <c r="D37" s="15" t="s">
        <v>111</v>
      </c>
      <c r="E37" s="90" t="s">
        <v>57</v>
      </c>
      <c r="F37" s="90" t="s">
        <v>83</v>
      </c>
      <c r="G37" s="26">
        <v>50</v>
      </c>
      <c r="H37" s="27">
        <v>168.1</v>
      </c>
      <c r="I37" s="84">
        <f t="shared" si="1"/>
        <v>8405</v>
      </c>
      <c r="J37" s="15" t="s">
        <v>72</v>
      </c>
      <c r="K37" s="14">
        <v>3.3333333333333333E-2</v>
      </c>
      <c r="L37" s="25" t="s">
        <v>4</v>
      </c>
    </row>
    <row r="38" spans="1:12" ht="18.75" customHeight="1" x14ac:dyDescent="0.2">
      <c r="A38" s="43" t="s">
        <v>110</v>
      </c>
      <c r="B38" s="43" t="s">
        <v>98</v>
      </c>
      <c r="C38" s="23">
        <v>4</v>
      </c>
      <c r="D38" s="15" t="s">
        <v>111</v>
      </c>
      <c r="E38" s="90" t="s">
        <v>57</v>
      </c>
      <c r="F38" s="90" t="s">
        <v>83</v>
      </c>
      <c r="G38" s="26">
        <v>50</v>
      </c>
      <c r="H38" s="27">
        <v>115.1</v>
      </c>
      <c r="I38" s="84">
        <f t="shared" si="1"/>
        <v>5755</v>
      </c>
      <c r="J38" s="15" t="s">
        <v>72</v>
      </c>
      <c r="K38" s="14">
        <v>3.3333333333333333E-2</v>
      </c>
      <c r="L38" s="25" t="s">
        <v>4</v>
      </c>
    </row>
    <row r="39" spans="1:12" ht="18.75" customHeight="1" x14ac:dyDescent="0.2">
      <c r="A39" s="43" t="s">
        <v>110</v>
      </c>
      <c r="B39" s="43" t="s">
        <v>99</v>
      </c>
      <c r="C39" s="23">
        <v>4</v>
      </c>
      <c r="D39" s="15" t="s">
        <v>111</v>
      </c>
      <c r="E39" s="90" t="s">
        <v>57</v>
      </c>
      <c r="F39" s="90" t="s">
        <v>83</v>
      </c>
      <c r="G39" s="26">
        <v>50</v>
      </c>
      <c r="H39" s="27">
        <v>310.7</v>
      </c>
      <c r="I39" s="84">
        <f t="shared" si="1"/>
        <v>15535</v>
      </c>
      <c r="J39" s="15" t="s">
        <v>72</v>
      </c>
      <c r="K39" s="14">
        <v>3.3333333333333333E-2</v>
      </c>
      <c r="L39" s="25" t="s">
        <v>4</v>
      </c>
    </row>
    <row r="40" spans="1:12" ht="18.75" customHeight="1" x14ac:dyDescent="0.2">
      <c r="A40" s="43" t="s">
        <v>110</v>
      </c>
      <c r="B40" s="43" t="s">
        <v>100</v>
      </c>
      <c r="C40" s="23">
        <v>4</v>
      </c>
      <c r="D40" s="15" t="s">
        <v>111</v>
      </c>
      <c r="E40" s="90" t="s">
        <v>57</v>
      </c>
      <c r="F40" s="90" t="s">
        <v>83</v>
      </c>
      <c r="G40" s="26">
        <v>50</v>
      </c>
      <c r="H40" s="27">
        <v>413</v>
      </c>
      <c r="I40" s="84">
        <f t="shared" si="1"/>
        <v>20650</v>
      </c>
      <c r="J40" s="15" t="s">
        <v>72</v>
      </c>
      <c r="K40" s="14">
        <v>3.3333333333333333E-2</v>
      </c>
      <c r="L40" s="25" t="s">
        <v>4</v>
      </c>
    </row>
    <row r="41" spans="1:12" ht="18.75" customHeight="1" x14ac:dyDescent="0.2">
      <c r="A41" s="43" t="s">
        <v>110</v>
      </c>
      <c r="B41" s="43" t="s">
        <v>93</v>
      </c>
      <c r="C41" s="23">
        <v>5</v>
      </c>
      <c r="D41" s="15" t="s">
        <v>111</v>
      </c>
      <c r="E41" s="90" t="s">
        <v>57</v>
      </c>
      <c r="F41" s="90" t="s">
        <v>83</v>
      </c>
      <c r="G41" s="26">
        <v>50</v>
      </c>
      <c r="H41" s="27">
        <v>421.7</v>
      </c>
      <c r="I41" s="84">
        <f t="shared" si="1"/>
        <v>21085</v>
      </c>
      <c r="J41" s="15" t="s">
        <v>72</v>
      </c>
      <c r="K41" s="14">
        <v>3.3333333333333333E-2</v>
      </c>
      <c r="L41" s="25" t="s">
        <v>4</v>
      </c>
    </row>
    <row r="42" spans="1:12" ht="18.75" customHeight="1" x14ac:dyDescent="0.2">
      <c r="A42" s="43" t="s">
        <v>110</v>
      </c>
      <c r="B42" s="43" t="s">
        <v>94</v>
      </c>
      <c r="C42" s="23">
        <v>5</v>
      </c>
      <c r="D42" s="15" t="s">
        <v>111</v>
      </c>
      <c r="E42" s="90" t="s">
        <v>57</v>
      </c>
      <c r="F42" s="90" t="s">
        <v>83</v>
      </c>
      <c r="G42" s="26">
        <v>50</v>
      </c>
      <c r="H42" s="27">
        <v>246.8</v>
      </c>
      <c r="I42" s="84">
        <f t="shared" si="1"/>
        <v>12340</v>
      </c>
      <c r="J42" s="15" t="s">
        <v>72</v>
      </c>
      <c r="K42" s="14">
        <v>3.3333333333333333E-2</v>
      </c>
      <c r="L42" s="25" t="s">
        <v>4</v>
      </c>
    </row>
    <row r="43" spans="1:12" ht="18.75" customHeight="1" x14ac:dyDescent="0.2">
      <c r="A43" s="43" t="s">
        <v>110</v>
      </c>
      <c r="B43" s="43" t="s">
        <v>95</v>
      </c>
      <c r="C43" s="23">
        <v>5</v>
      </c>
      <c r="D43" s="15" t="s">
        <v>111</v>
      </c>
      <c r="E43" s="90" t="s">
        <v>57</v>
      </c>
      <c r="F43" s="90" t="s">
        <v>83</v>
      </c>
      <c r="G43" s="26">
        <v>50</v>
      </c>
      <c r="H43" s="27">
        <v>265.10000000000002</v>
      </c>
      <c r="I43" s="84">
        <f t="shared" si="1"/>
        <v>13255.000000000002</v>
      </c>
      <c r="J43" s="15" t="s">
        <v>72</v>
      </c>
      <c r="K43" s="14">
        <v>3.3333333333333333E-2</v>
      </c>
      <c r="L43" s="25" t="s">
        <v>4</v>
      </c>
    </row>
    <row r="44" spans="1:12" ht="18.75" customHeight="1" x14ac:dyDescent="0.2">
      <c r="A44" s="43" t="s">
        <v>110</v>
      </c>
      <c r="B44" s="43" t="s">
        <v>96</v>
      </c>
      <c r="C44" s="23">
        <v>5</v>
      </c>
      <c r="D44" s="15" t="s">
        <v>111</v>
      </c>
      <c r="E44" s="90" t="s">
        <v>57</v>
      </c>
      <c r="F44" s="90" t="s">
        <v>83</v>
      </c>
      <c r="G44" s="26">
        <v>50</v>
      </c>
      <c r="H44" s="27">
        <v>339.7</v>
      </c>
      <c r="I44" s="84">
        <f t="shared" si="1"/>
        <v>16985</v>
      </c>
      <c r="J44" s="15" t="s">
        <v>72</v>
      </c>
      <c r="K44" s="14">
        <v>3.3333333333333333E-2</v>
      </c>
      <c r="L44" s="25" t="s">
        <v>4</v>
      </c>
    </row>
    <row r="45" spans="1:12" ht="18.75" customHeight="1" x14ac:dyDescent="0.2">
      <c r="A45" s="43" t="s">
        <v>110</v>
      </c>
      <c r="B45" s="43" t="s">
        <v>97</v>
      </c>
      <c r="C45" s="23">
        <v>5</v>
      </c>
      <c r="D45" s="15" t="s">
        <v>111</v>
      </c>
      <c r="E45" s="90" t="s">
        <v>57</v>
      </c>
      <c r="F45" s="90" t="s">
        <v>83</v>
      </c>
      <c r="G45" s="26">
        <v>50</v>
      </c>
      <c r="H45" s="27">
        <v>336.4</v>
      </c>
      <c r="I45" s="84">
        <f t="shared" si="1"/>
        <v>16820</v>
      </c>
      <c r="J45" s="15" t="s">
        <v>72</v>
      </c>
      <c r="K45" s="14">
        <v>3.3333333333333333E-2</v>
      </c>
      <c r="L45" s="25" t="s">
        <v>4</v>
      </c>
    </row>
    <row r="46" spans="1:12" ht="18.75" customHeight="1" x14ac:dyDescent="0.2">
      <c r="A46" s="43" t="s">
        <v>110</v>
      </c>
      <c r="B46" s="43" t="s">
        <v>98</v>
      </c>
      <c r="C46" s="23">
        <v>5</v>
      </c>
      <c r="D46" s="15" t="s">
        <v>111</v>
      </c>
      <c r="E46" s="90" t="s">
        <v>57</v>
      </c>
      <c r="F46" s="90" t="s">
        <v>83</v>
      </c>
      <c r="G46" s="26">
        <v>50</v>
      </c>
      <c r="H46" s="27">
        <v>301.89999999999998</v>
      </c>
      <c r="I46" s="84">
        <f t="shared" si="1"/>
        <v>15094.999999999998</v>
      </c>
      <c r="J46" s="15" t="s">
        <v>72</v>
      </c>
      <c r="K46" s="14">
        <v>3.3333333333333333E-2</v>
      </c>
      <c r="L46" s="25" t="s">
        <v>4</v>
      </c>
    </row>
    <row r="47" spans="1:12" ht="18.75" customHeight="1" x14ac:dyDescent="0.2">
      <c r="A47" s="43" t="s">
        <v>110</v>
      </c>
      <c r="B47" s="43" t="s">
        <v>99</v>
      </c>
      <c r="C47" s="23">
        <v>5</v>
      </c>
      <c r="D47" s="15" t="s">
        <v>111</v>
      </c>
      <c r="E47" s="90" t="s">
        <v>57</v>
      </c>
      <c r="F47" s="90" t="s">
        <v>83</v>
      </c>
      <c r="G47" s="26">
        <v>50</v>
      </c>
      <c r="H47" s="27">
        <v>310.5</v>
      </c>
      <c r="I47" s="84">
        <f t="shared" si="1"/>
        <v>15525</v>
      </c>
      <c r="J47" s="15" t="s">
        <v>72</v>
      </c>
      <c r="K47" s="14">
        <v>3.3333333333333333E-2</v>
      </c>
      <c r="L47" s="25" t="s">
        <v>4</v>
      </c>
    </row>
    <row r="48" spans="1:12" ht="18.75" customHeight="1" x14ac:dyDescent="0.2">
      <c r="A48" s="43" t="s">
        <v>110</v>
      </c>
      <c r="B48" s="43" t="s">
        <v>100</v>
      </c>
      <c r="C48" s="23">
        <v>5</v>
      </c>
      <c r="D48" s="15" t="s">
        <v>111</v>
      </c>
      <c r="E48" s="90" t="s">
        <v>57</v>
      </c>
      <c r="F48" s="90" t="s">
        <v>83</v>
      </c>
      <c r="G48" s="26">
        <v>50</v>
      </c>
      <c r="H48" s="27">
        <v>392</v>
      </c>
      <c r="I48" s="84">
        <f t="shared" si="1"/>
        <v>19600</v>
      </c>
      <c r="J48" s="15" t="s">
        <v>72</v>
      </c>
      <c r="K48" s="14">
        <v>3.3333333333333333E-2</v>
      </c>
      <c r="L48" s="25" t="s">
        <v>4</v>
      </c>
    </row>
    <row r="49" spans="1:12" ht="18.75" customHeight="1" x14ac:dyDescent="0.2">
      <c r="A49" s="43" t="s">
        <v>110</v>
      </c>
      <c r="B49" s="43" t="s">
        <v>93</v>
      </c>
      <c r="C49" s="23">
        <v>6</v>
      </c>
      <c r="D49" s="15" t="s">
        <v>111</v>
      </c>
      <c r="E49" s="90" t="s">
        <v>57</v>
      </c>
      <c r="F49" s="90" t="s">
        <v>83</v>
      </c>
      <c r="G49" s="26">
        <v>50</v>
      </c>
      <c r="H49" s="27">
        <v>305.39999999999998</v>
      </c>
      <c r="I49" s="84">
        <f t="shared" si="1"/>
        <v>15269.999999999998</v>
      </c>
      <c r="J49" s="15" t="s">
        <v>72</v>
      </c>
      <c r="K49" s="14">
        <v>3.3333333333333333E-2</v>
      </c>
      <c r="L49" s="25" t="s">
        <v>4</v>
      </c>
    </row>
    <row r="50" spans="1:12" ht="18.75" customHeight="1" x14ac:dyDescent="0.2">
      <c r="A50" s="43" t="s">
        <v>110</v>
      </c>
      <c r="B50" s="43" t="s">
        <v>94</v>
      </c>
      <c r="C50" s="23">
        <v>6</v>
      </c>
      <c r="D50" s="15" t="s">
        <v>111</v>
      </c>
      <c r="E50" s="90" t="s">
        <v>57</v>
      </c>
      <c r="F50" s="90" t="s">
        <v>83</v>
      </c>
      <c r="G50" s="26">
        <v>50</v>
      </c>
      <c r="H50" s="27">
        <v>319.39999999999998</v>
      </c>
      <c r="I50" s="84">
        <f t="shared" si="1"/>
        <v>15969.999999999998</v>
      </c>
      <c r="J50" s="15" t="s">
        <v>72</v>
      </c>
      <c r="K50" s="14">
        <v>3.3333333333333333E-2</v>
      </c>
      <c r="L50" s="25" t="s">
        <v>4</v>
      </c>
    </row>
    <row r="51" spans="1:12" ht="18.75" customHeight="1" x14ac:dyDescent="0.2">
      <c r="A51" s="43" t="s">
        <v>110</v>
      </c>
      <c r="B51" s="43" t="s">
        <v>95</v>
      </c>
      <c r="C51" s="23">
        <v>6</v>
      </c>
      <c r="D51" s="15" t="s">
        <v>111</v>
      </c>
      <c r="E51" s="90" t="s">
        <v>57</v>
      </c>
      <c r="F51" s="90" t="s">
        <v>83</v>
      </c>
      <c r="G51" s="26">
        <v>50</v>
      </c>
      <c r="H51" s="27">
        <v>253.1</v>
      </c>
      <c r="I51" s="84">
        <f t="shared" si="1"/>
        <v>12655</v>
      </c>
      <c r="J51" s="15" t="s">
        <v>72</v>
      </c>
      <c r="K51" s="14">
        <v>3.3333333333333333E-2</v>
      </c>
      <c r="L51" s="25" t="s">
        <v>4</v>
      </c>
    </row>
    <row r="52" spans="1:12" ht="18.75" customHeight="1" x14ac:dyDescent="0.2">
      <c r="A52" s="43" t="s">
        <v>110</v>
      </c>
      <c r="B52" s="43" t="s">
        <v>96</v>
      </c>
      <c r="C52" s="23">
        <v>6</v>
      </c>
      <c r="D52" s="15" t="s">
        <v>111</v>
      </c>
      <c r="E52" s="90" t="s">
        <v>57</v>
      </c>
      <c r="F52" s="90" t="s">
        <v>83</v>
      </c>
      <c r="G52" s="26">
        <v>50</v>
      </c>
      <c r="H52" s="27">
        <v>441</v>
      </c>
      <c r="I52" s="84">
        <f t="shared" si="1"/>
        <v>22050</v>
      </c>
      <c r="J52" s="15" t="s">
        <v>72</v>
      </c>
      <c r="K52" s="14">
        <v>3.3333333333333333E-2</v>
      </c>
      <c r="L52" s="25" t="s">
        <v>4</v>
      </c>
    </row>
    <row r="53" spans="1:12" ht="18.75" customHeight="1" x14ac:dyDescent="0.2">
      <c r="A53" s="43" t="s">
        <v>110</v>
      </c>
      <c r="B53" s="43" t="s">
        <v>97</v>
      </c>
      <c r="C53" s="23">
        <v>6</v>
      </c>
      <c r="D53" s="15" t="s">
        <v>111</v>
      </c>
      <c r="E53" s="90" t="s">
        <v>57</v>
      </c>
      <c r="F53" s="90" t="s">
        <v>83</v>
      </c>
      <c r="G53" s="26">
        <v>50</v>
      </c>
      <c r="H53" s="27">
        <v>280.7</v>
      </c>
      <c r="I53" s="84">
        <f t="shared" si="1"/>
        <v>14035</v>
      </c>
      <c r="J53" s="15" t="s">
        <v>72</v>
      </c>
      <c r="K53" s="14">
        <v>3.3333333333333333E-2</v>
      </c>
      <c r="L53" s="25" t="s">
        <v>4</v>
      </c>
    </row>
    <row r="54" spans="1:12" ht="18.75" customHeight="1" x14ac:dyDescent="0.2">
      <c r="A54" s="43" t="s">
        <v>110</v>
      </c>
      <c r="B54" s="43" t="s">
        <v>98</v>
      </c>
      <c r="C54" s="23">
        <v>6</v>
      </c>
      <c r="D54" s="15" t="s">
        <v>111</v>
      </c>
      <c r="E54" s="90" t="s">
        <v>57</v>
      </c>
      <c r="F54" s="90" t="s">
        <v>83</v>
      </c>
      <c r="G54" s="26">
        <v>50</v>
      </c>
      <c r="H54" s="27">
        <v>173.8</v>
      </c>
      <c r="I54" s="84">
        <f t="shared" si="1"/>
        <v>8690</v>
      </c>
      <c r="J54" s="15" t="s">
        <v>72</v>
      </c>
      <c r="K54" s="14">
        <v>3.3333333333333333E-2</v>
      </c>
      <c r="L54" s="25" t="s">
        <v>4</v>
      </c>
    </row>
    <row r="55" spans="1:12" ht="18.75" customHeight="1" x14ac:dyDescent="0.2">
      <c r="A55" s="43" t="s">
        <v>110</v>
      </c>
      <c r="B55" s="43" t="s">
        <v>99</v>
      </c>
      <c r="C55" s="23">
        <v>6</v>
      </c>
      <c r="D55" s="15" t="s">
        <v>111</v>
      </c>
      <c r="E55" s="90" t="s">
        <v>57</v>
      </c>
      <c r="F55" s="90" t="s">
        <v>83</v>
      </c>
      <c r="G55" s="26">
        <v>50</v>
      </c>
      <c r="H55" s="27">
        <v>220</v>
      </c>
      <c r="I55" s="84">
        <f t="shared" si="1"/>
        <v>11000</v>
      </c>
      <c r="J55" s="15" t="s">
        <v>72</v>
      </c>
      <c r="K55" s="14">
        <v>3.3333333333333333E-2</v>
      </c>
      <c r="L55" s="25" t="s">
        <v>4</v>
      </c>
    </row>
    <row r="56" spans="1:12" ht="18.75" customHeight="1" x14ac:dyDescent="0.2">
      <c r="A56" s="43" t="s">
        <v>110</v>
      </c>
      <c r="B56" s="43" t="s">
        <v>100</v>
      </c>
      <c r="C56" s="23">
        <v>6</v>
      </c>
      <c r="D56" s="15" t="s">
        <v>111</v>
      </c>
      <c r="E56" s="90" t="s">
        <v>57</v>
      </c>
      <c r="F56" s="90" t="s">
        <v>83</v>
      </c>
      <c r="G56" s="26">
        <v>50</v>
      </c>
      <c r="H56" s="27">
        <v>217.3</v>
      </c>
      <c r="I56" s="84">
        <f t="shared" si="1"/>
        <v>10865</v>
      </c>
      <c r="J56" s="15" t="s">
        <v>72</v>
      </c>
      <c r="K56" s="14">
        <v>3.3333333333333333E-2</v>
      </c>
      <c r="L56" s="25" t="s">
        <v>4</v>
      </c>
    </row>
    <row r="57" spans="1:12" ht="18.75" customHeight="1" x14ac:dyDescent="0.2">
      <c r="A57" s="43" t="s">
        <v>110</v>
      </c>
      <c r="B57" s="43" t="s">
        <v>93</v>
      </c>
      <c r="C57" s="23">
        <v>7</v>
      </c>
      <c r="D57" s="15" t="s">
        <v>111</v>
      </c>
      <c r="E57" s="90" t="s">
        <v>57</v>
      </c>
      <c r="F57" s="90" t="s">
        <v>83</v>
      </c>
      <c r="G57" s="26">
        <v>50</v>
      </c>
      <c r="H57" s="27">
        <v>260.5</v>
      </c>
      <c r="I57" s="84">
        <f t="shared" si="1"/>
        <v>13025</v>
      </c>
      <c r="J57" s="15" t="s">
        <v>72</v>
      </c>
      <c r="K57" s="14">
        <v>3.3333333333333333E-2</v>
      </c>
      <c r="L57" s="25" t="s">
        <v>4</v>
      </c>
    </row>
    <row r="58" spans="1:12" ht="18.75" customHeight="1" x14ac:dyDescent="0.2">
      <c r="A58" s="43" t="s">
        <v>110</v>
      </c>
      <c r="B58" s="43" t="s">
        <v>94</v>
      </c>
      <c r="C58" s="23">
        <v>7</v>
      </c>
      <c r="D58" s="15" t="s">
        <v>111</v>
      </c>
      <c r="E58" s="90" t="s">
        <v>57</v>
      </c>
      <c r="F58" s="90" t="s">
        <v>83</v>
      </c>
      <c r="G58" s="26">
        <v>50</v>
      </c>
      <c r="H58" s="27">
        <v>331.8</v>
      </c>
      <c r="I58" s="84">
        <f t="shared" si="1"/>
        <v>16590</v>
      </c>
      <c r="J58" s="15" t="s">
        <v>72</v>
      </c>
      <c r="K58" s="14">
        <v>3.3333333333333333E-2</v>
      </c>
      <c r="L58" s="25" t="s">
        <v>4</v>
      </c>
    </row>
    <row r="59" spans="1:12" ht="18.75" customHeight="1" x14ac:dyDescent="0.2">
      <c r="A59" s="43" t="s">
        <v>110</v>
      </c>
      <c r="B59" s="43" t="s">
        <v>95</v>
      </c>
      <c r="C59" s="23">
        <v>7</v>
      </c>
      <c r="D59" s="15" t="s">
        <v>111</v>
      </c>
      <c r="E59" s="90" t="s">
        <v>57</v>
      </c>
      <c r="F59" s="90" t="s">
        <v>83</v>
      </c>
      <c r="G59" s="26">
        <v>50</v>
      </c>
      <c r="H59" s="27">
        <v>328.2</v>
      </c>
      <c r="I59" s="84">
        <f t="shared" si="1"/>
        <v>16410</v>
      </c>
      <c r="J59" s="15" t="s">
        <v>72</v>
      </c>
      <c r="K59" s="14">
        <v>3.3333333333333333E-2</v>
      </c>
      <c r="L59" s="25" t="s">
        <v>4</v>
      </c>
    </row>
    <row r="60" spans="1:12" ht="18.75" customHeight="1" x14ac:dyDescent="0.2">
      <c r="A60" s="43" t="s">
        <v>110</v>
      </c>
      <c r="B60" s="43" t="s">
        <v>96</v>
      </c>
      <c r="C60" s="23">
        <v>7</v>
      </c>
      <c r="D60" s="15" t="s">
        <v>111</v>
      </c>
      <c r="E60" s="90" t="s">
        <v>57</v>
      </c>
      <c r="F60" s="90" t="s">
        <v>83</v>
      </c>
      <c r="G60" s="26">
        <v>50</v>
      </c>
      <c r="H60" s="27">
        <v>210</v>
      </c>
      <c r="I60" s="84">
        <f t="shared" si="1"/>
        <v>10500</v>
      </c>
      <c r="J60" s="15" t="s">
        <v>72</v>
      </c>
      <c r="K60" s="14">
        <v>3.3333333333333333E-2</v>
      </c>
      <c r="L60" s="25" t="s">
        <v>4</v>
      </c>
    </row>
    <row r="61" spans="1:12" ht="18.75" customHeight="1" x14ac:dyDescent="0.2">
      <c r="A61" s="43" t="s">
        <v>110</v>
      </c>
      <c r="B61" s="43" t="s">
        <v>97</v>
      </c>
      <c r="C61" s="23">
        <v>7</v>
      </c>
      <c r="D61" s="15" t="s">
        <v>111</v>
      </c>
      <c r="E61" s="90" t="s">
        <v>57</v>
      </c>
      <c r="F61" s="90" t="s">
        <v>83</v>
      </c>
      <c r="G61" s="26">
        <v>50</v>
      </c>
      <c r="H61" s="27">
        <v>163.9</v>
      </c>
      <c r="I61" s="84">
        <f t="shared" si="1"/>
        <v>8195</v>
      </c>
      <c r="J61" s="15" t="s">
        <v>72</v>
      </c>
      <c r="K61" s="14">
        <v>3.3333333333333333E-2</v>
      </c>
      <c r="L61" s="25" t="s">
        <v>4</v>
      </c>
    </row>
    <row r="62" spans="1:12" ht="18.75" customHeight="1" x14ac:dyDescent="0.2">
      <c r="A62" s="43" t="s">
        <v>110</v>
      </c>
      <c r="B62" s="43" t="s">
        <v>98</v>
      </c>
      <c r="C62" s="23">
        <v>7</v>
      </c>
      <c r="D62" s="15" t="s">
        <v>111</v>
      </c>
      <c r="E62" s="90" t="s">
        <v>57</v>
      </c>
      <c r="F62" s="90" t="s">
        <v>83</v>
      </c>
      <c r="G62" s="26">
        <v>50</v>
      </c>
      <c r="H62" s="27">
        <v>352.8</v>
      </c>
      <c r="I62" s="84">
        <f t="shared" si="1"/>
        <v>17640</v>
      </c>
      <c r="J62" s="15" t="s">
        <v>72</v>
      </c>
      <c r="K62" s="14">
        <v>3.3333333333333333E-2</v>
      </c>
      <c r="L62" s="25" t="s">
        <v>4</v>
      </c>
    </row>
    <row r="63" spans="1:12" ht="18.75" customHeight="1" x14ac:dyDescent="0.2">
      <c r="A63" s="43" t="s">
        <v>110</v>
      </c>
      <c r="B63" s="43" t="s">
        <v>99</v>
      </c>
      <c r="C63" s="23">
        <v>7</v>
      </c>
      <c r="D63" s="15" t="s">
        <v>111</v>
      </c>
      <c r="E63" s="90" t="s">
        <v>57</v>
      </c>
      <c r="F63" s="90" t="s">
        <v>83</v>
      </c>
      <c r="G63" s="26">
        <v>50</v>
      </c>
      <c r="H63" s="27">
        <v>159.5</v>
      </c>
      <c r="I63" s="84">
        <f t="shared" si="1"/>
        <v>7975</v>
      </c>
      <c r="J63" s="15" t="s">
        <v>72</v>
      </c>
      <c r="K63" s="14">
        <v>3.3333333333333333E-2</v>
      </c>
      <c r="L63" s="25" t="s">
        <v>4</v>
      </c>
    </row>
    <row r="64" spans="1:12" ht="18.75" customHeight="1" x14ac:dyDescent="0.2">
      <c r="A64" s="43" t="s">
        <v>110</v>
      </c>
      <c r="B64" s="43" t="s">
        <v>100</v>
      </c>
      <c r="C64" s="23">
        <v>7</v>
      </c>
      <c r="D64" s="15" t="s">
        <v>111</v>
      </c>
      <c r="E64" s="90" t="s">
        <v>57</v>
      </c>
      <c r="F64" s="90" t="s">
        <v>83</v>
      </c>
      <c r="G64" s="26">
        <v>50</v>
      </c>
      <c r="H64" s="27">
        <v>301.3</v>
      </c>
      <c r="I64" s="84">
        <f t="shared" si="1"/>
        <v>15065</v>
      </c>
      <c r="J64" s="15" t="s">
        <v>72</v>
      </c>
      <c r="K64" s="14">
        <v>3.3333333333333333E-2</v>
      </c>
      <c r="L64" s="25" t="s">
        <v>4</v>
      </c>
    </row>
    <row r="65" spans="1:12" ht="18.75" customHeight="1" x14ac:dyDescent="0.2">
      <c r="A65" s="43" t="s">
        <v>110</v>
      </c>
      <c r="B65" s="43" t="s">
        <v>93</v>
      </c>
      <c r="C65" s="23">
        <v>8</v>
      </c>
      <c r="D65" s="15" t="s">
        <v>111</v>
      </c>
      <c r="E65" s="90" t="s">
        <v>57</v>
      </c>
      <c r="F65" s="90" t="s">
        <v>83</v>
      </c>
      <c r="G65" s="26">
        <v>50</v>
      </c>
      <c r="H65" s="27">
        <v>240.7</v>
      </c>
      <c r="I65" s="84">
        <f t="shared" si="1"/>
        <v>12035</v>
      </c>
      <c r="J65" s="15" t="s">
        <v>72</v>
      </c>
      <c r="K65" s="14">
        <v>3.3333333333333333E-2</v>
      </c>
      <c r="L65" s="25" t="s">
        <v>4</v>
      </c>
    </row>
    <row r="66" spans="1:12" ht="18.75" customHeight="1" x14ac:dyDescent="0.2">
      <c r="A66" s="43" t="s">
        <v>110</v>
      </c>
      <c r="B66" s="43" t="s">
        <v>94</v>
      </c>
      <c r="C66" s="23">
        <v>8</v>
      </c>
      <c r="D66" s="15" t="s">
        <v>111</v>
      </c>
      <c r="E66" s="90" t="s">
        <v>57</v>
      </c>
      <c r="F66" s="90" t="s">
        <v>83</v>
      </c>
      <c r="G66" s="26">
        <v>50</v>
      </c>
      <c r="H66" s="27">
        <v>302.39999999999998</v>
      </c>
      <c r="I66" s="84">
        <f t="shared" si="1"/>
        <v>15119.999999999998</v>
      </c>
      <c r="J66" s="15" t="s">
        <v>72</v>
      </c>
      <c r="K66" s="14">
        <v>3.3333333333333333E-2</v>
      </c>
      <c r="L66" s="25" t="s">
        <v>4</v>
      </c>
    </row>
    <row r="67" spans="1:12" ht="18.75" customHeight="1" x14ac:dyDescent="0.2">
      <c r="A67" s="43" t="s">
        <v>110</v>
      </c>
      <c r="B67" s="43" t="s">
        <v>95</v>
      </c>
      <c r="C67" s="23">
        <v>8</v>
      </c>
      <c r="D67" s="15" t="s">
        <v>111</v>
      </c>
      <c r="E67" s="90" t="s">
        <v>57</v>
      </c>
      <c r="F67" s="90" t="s">
        <v>83</v>
      </c>
      <c r="G67" s="26">
        <v>50</v>
      </c>
      <c r="H67" s="27">
        <v>320.2</v>
      </c>
      <c r="I67" s="84">
        <f t="shared" si="1"/>
        <v>16010</v>
      </c>
      <c r="J67" s="15" t="s">
        <v>72</v>
      </c>
      <c r="K67" s="14">
        <v>3.3333333333333333E-2</v>
      </c>
      <c r="L67" s="25" t="s">
        <v>4</v>
      </c>
    </row>
    <row r="68" spans="1:12" ht="18.75" customHeight="1" x14ac:dyDescent="0.2">
      <c r="A68" s="43" t="s">
        <v>110</v>
      </c>
      <c r="B68" s="43" t="s">
        <v>96</v>
      </c>
      <c r="C68" s="23">
        <v>8</v>
      </c>
      <c r="D68" s="15" t="s">
        <v>111</v>
      </c>
      <c r="E68" s="90" t="s">
        <v>57</v>
      </c>
      <c r="F68" s="90" t="s">
        <v>83</v>
      </c>
      <c r="G68" s="26">
        <v>50</v>
      </c>
      <c r="H68" s="27">
        <v>268.39999999999998</v>
      </c>
      <c r="I68" s="84">
        <f t="shared" si="1"/>
        <v>13419.999999999998</v>
      </c>
      <c r="J68" s="15" t="s">
        <v>72</v>
      </c>
      <c r="K68" s="14">
        <v>3.3333333333333333E-2</v>
      </c>
      <c r="L68" s="25" t="s">
        <v>4</v>
      </c>
    </row>
    <row r="69" spans="1:12" ht="18.75" customHeight="1" x14ac:dyDescent="0.2">
      <c r="A69" s="43" t="s">
        <v>110</v>
      </c>
      <c r="B69" s="43" t="s">
        <v>97</v>
      </c>
      <c r="C69" s="23">
        <v>8</v>
      </c>
      <c r="D69" s="15" t="s">
        <v>111</v>
      </c>
      <c r="E69" s="90" t="s">
        <v>57</v>
      </c>
      <c r="F69" s="90" t="s">
        <v>83</v>
      </c>
      <c r="G69" s="26">
        <v>50</v>
      </c>
      <c r="H69" s="27">
        <v>408.2</v>
      </c>
      <c r="I69" s="84">
        <f t="shared" si="1"/>
        <v>20410</v>
      </c>
      <c r="J69" s="15" t="s">
        <v>72</v>
      </c>
      <c r="K69" s="14">
        <v>3.3333333333333333E-2</v>
      </c>
      <c r="L69" s="25" t="s">
        <v>4</v>
      </c>
    </row>
    <row r="70" spans="1:12" ht="18.75" customHeight="1" x14ac:dyDescent="0.2">
      <c r="A70" s="43" t="s">
        <v>110</v>
      </c>
      <c r="B70" s="43" t="s">
        <v>98</v>
      </c>
      <c r="C70" s="23">
        <v>8</v>
      </c>
      <c r="D70" s="15" t="s">
        <v>111</v>
      </c>
      <c r="E70" s="90" t="s">
        <v>57</v>
      </c>
      <c r="F70" s="90" t="s">
        <v>83</v>
      </c>
      <c r="G70" s="26">
        <v>50</v>
      </c>
      <c r="H70" s="27">
        <v>288.89999999999998</v>
      </c>
      <c r="I70" s="84">
        <f t="shared" si="1"/>
        <v>14444.999999999998</v>
      </c>
      <c r="J70" s="15" t="s">
        <v>72</v>
      </c>
      <c r="K70" s="14">
        <v>3.3333333333333333E-2</v>
      </c>
      <c r="L70" s="25" t="s">
        <v>4</v>
      </c>
    </row>
    <row r="71" spans="1:12" ht="18.75" customHeight="1" x14ac:dyDescent="0.2">
      <c r="A71" s="43" t="s">
        <v>110</v>
      </c>
      <c r="B71" s="43" t="s">
        <v>99</v>
      </c>
      <c r="C71" s="23">
        <v>8</v>
      </c>
      <c r="D71" s="15" t="s">
        <v>111</v>
      </c>
      <c r="E71" s="90" t="s">
        <v>57</v>
      </c>
      <c r="F71" s="90" t="s">
        <v>83</v>
      </c>
      <c r="G71" s="26">
        <v>50</v>
      </c>
      <c r="H71" s="27">
        <v>290.8</v>
      </c>
      <c r="I71" s="84">
        <f t="shared" si="1"/>
        <v>14540</v>
      </c>
      <c r="J71" s="15" t="s">
        <v>72</v>
      </c>
      <c r="K71" s="14">
        <v>3.3333333333333333E-2</v>
      </c>
      <c r="L71" s="25" t="s">
        <v>4</v>
      </c>
    </row>
    <row r="72" spans="1:12" ht="18.75" customHeight="1" x14ac:dyDescent="0.2">
      <c r="A72" s="43" t="s">
        <v>110</v>
      </c>
      <c r="B72" s="43" t="s">
        <v>100</v>
      </c>
      <c r="C72" s="23">
        <v>8</v>
      </c>
      <c r="D72" s="15" t="s">
        <v>111</v>
      </c>
      <c r="E72" s="90" t="s">
        <v>57</v>
      </c>
      <c r="F72" s="90" t="s">
        <v>83</v>
      </c>
      <c r="G72" s="26">
        <v>50</v>
      </c>
      <c r="H72" s="27">
        <v>398.2</v>
      </c>
      <c r="I72" s="84">
        <f t="shared" si="1"/>
        <v>19910</v>
      </c>
      <c r="J72" s="15" t="s">
        <v>72</v>
      </c>
      <c r="K72" s="14">
        <v>3.3333333333333333E-2</v>
      </c>
      <c r="L72" s="25" t="s">
        <v>4</v>
      </c>
    </row>
    <row r="73" spans="1:12" ht="18.75" customHeight="1" x14ac:dyDescent="0.2">
      <c r="A73" s="43" t="s">
        <v>110</v>
      </c>
      <c r="B73" s="43" t="s">
        <v>93</v>
      </c>
      <c r="C73" s="23">
        <v>9</v>
      </c>
      <c r="D73" s="15" t="s">
        <v>111</v>
      </c>
      <c r="E73" s="90" t="s">
        <v>57</v>
      </c>
      <c r="F73" s="90" t="s">
        <v>83</v>
      </c>
      <c r="G73" s="26">
        <v>50</v>
      </c>
      <c r="H73" s="27">
        <v>444.3</v>
      </c>
      <c r="I73" s="84">
        <f t="shared" si="1"/>
        <v>22215</v>
      </c>
      <c r="J73" s="15" t="s">
        <v>72</v>
      </c>
      <c r="K73" s="14">
        <v>3.3333333333333333E-2</v>
      </c>
      <c r="L73" s="25" t="s">
        <v>4</v>
      </c>
    </row>
    <row r="74" spans="1:12" ht="18.75" customHeight="1" x14ac:dyDescent="0.2">
      <c r="A74" s="43" t="s">
        <v>110</v>
      </c>
      <c r="B74" s="43" t="s">
        <v>94</v>
      </c>
      <c r="C74" s="23">
        <v>9</v>
      </c>
      <c r="D74" s="15" t="s">
        <v>111</v>
      </c>
      <c r="E74" s="90" t="s">
        <v>57</v>
      </c>
      <c r="F74" s="90" t="s">
        <v>83</v>
      </c>
      <c r="G74" s="26">
        <v>50</v>
      </c>
      <c r="H74" s="27">
        <v>281.10000000000002</v>
      </c>
      <c r="I74" s="84">
        <f t="shared" ref="I74:I104" si="2">IF(OR(G74&lt;&gt;"",H74&lt;&gt;""),G74*H74,"")</f>
        <v>14055.000000000002</v>
      </c>
      <c r="J74" s="15" t="s">
        <v>72</v>
      </c>
      <c r="K74" s="14">
        <v>3.3333333333333333E-2</v>
      </c>
      <c r="L74" s="25" t="s">
        <v>4</v>
      </c>
    </row>
    <row r="75" spans="1:12" ht="18.75" customHeight="1" x14ac:dyDescent="0.2">
      <c r="A75" s="43" t="s">
        <v>110</v>
      </c>
      <c r="B75" s="43" t="s">
        <v>95</v>
      </c>
      <c r="C75" s="23">
        <v>9</v>
      </c>
      <c r="D75" s="15" t="s">
        <v>111</v>
      </c>
      <c r="E75" s="90" t="s">
        <v>57</v>
      </c>
      <c r="F75" s="90" t="s">
        <v>83</v>
      </c>
      <c r="G75" s="26">
        <v>50</v>
      </c>
      <c r="H75" s="27">
        <v>296.39999999999998</v>
      </c>
      <c r="I75" s="84">
        <f t="shared" si="2"/>
        <v>14819.999999999998</v>
      </c>
      <c r="J75" s="15" t="s">
        <v>72</v>
      </c>
      <c r="K75" s="14">
        <v>3.3333333333333333E-2</v>
      </c>
      <c r="L75" s="25" t="s">
        <v>4</v>
      </c>
    </row>
    <row r="76" spans="1:12" ht="18.75" customHeight="1" x14ac:dyDescent="0.2">
      <c r="A76" s="43" t="s">
        <v>110</v>
      </c>
      <c r="B76" s="43" t="s">
        <v>96</v>
      </c>
      <c r="C76" s="23">
        <v>9</v>
      </c>
      <c r="D76" s="15" t="s">
        <v>111</v>
      </c>
      <c r="E76" s="90" t="s">
        <v>57</v>
      </c>
      <c r="F76" s="90" t="s">
        <v>83</v>
      </c>
      <c r="G76" s="26">
        <v>50</v>
      </c>
      <c r="H76" s="27">
        <v>333.7</v>
      </c>
      <c r="I76" s="84">
        <f t="shared" si="2"/>
        <v>16685</v>
      </c>
      <c r="J76" s="15" t="s">
        <v>72</v>
      </c>
      <c r="K76" s="14">
        <v>3.3333333333333333E-2</v>
      </c>
      <c r="L76" s="25" t="s">
        <v>4</v>
      </c>
    </row>
    <row r="77" spans="1:12" ht="18.75" customHeight="1" x14ac:dyDescent="0.2">
      <c r="A77" s="43" t="s">
        <v>110</v>
      </c>
      <c r="B77" s="43" t="s">
        <v>97</v>
      </c>
      <c r="C77" s="23">
        <v>9</v>
      </c>
      <c r="D77" s="15" t="s">
        <v>111</v>
      </c>
      <c r="E77" s="90" t="s">
        <v>57</v>
      </c>
      <c r="F77" s="90" t="s">
        <v>83</v>
      </c>
      <c r="G77" s="26">
        <v>50</v>
      </c>
      <c r="H77" s="27">
        <v>421</v>
      </c>
      <c r="I77" s="84">
        <f t="shared" si="2"/>
        <v>21050</v>
      </c>
      <c r="J77" s="15" t="s">
        <v>72</v>
      </c>
      <c r="K77" s="14">
        <v>3.3333333333333333E-2</v>
      </c>
      <c r="L77" s="25" t="s">
        <v>4</v>
      </c>
    </row>
    <row r="78" spans="1:12" ht="18.75" customHeight="1" x14ac:dyDescent="0.2">
      <c r="A78" s="43" t="s">
        <v>110</v>
      </c>
      <c r="B78" s="43" t="s">
        <v>98</v>
      </c>
      <c r="C78" s="23">
        <v>9</v>
      </c>
      <c r="D78" s="15" t="s">
        <v>111</v>
      </c>
      <c r="E78" s="90" t="s">
        <v>57</v>
      </c>
      <c r="F78" s="90" t="s">
        <v>83</v>
      </c>
      <c r="G78" s="26">
        <v>50</v>
      </c>
      <c r="H78" s="27">
        <v>310.39999999999998</v>
      </c>
      <c r="I78" s="84">
        <f t="shared" si="2"/>
        <v>15519.999999999998</v>
      </c>
      <c r="J78" s="15" t="s">
        <v>72</v>
      </c>
      <c r="K78" s="14">
        <v>3.3333333333333333E-2</v>
      </c>
      <c r="L78" s="25" t="s">
        <v>4</v>
      </c>
    </row>
    <row r="79" spans="1:12" ht="18.75" customHeight="1" x14ac:dyDescent="0.2">
      <c r="A79" s="43" t="s">
        <v>110</v>
      </c>
      <c r="B79" s="43" t="s">
        <v>99</v>
      </c>
      <c r="C79" s="23">
        <v>9</v>
      </c>
      <c r="D79" s="15" t="s">
        <v>111</v>
      </c>
      <c r="E79" s="90" t="s">
        <v>57</v>
      </c>
      <c r="F79" s="90" t="s">
        <v>83</v>
      </c>
      <c r="G79" s="26">
        <v>50</v>
      </c>
      <c r="H79" s="27">
        <v>407.5</v>
      </c>
      <c r="I79" s="84">
        <f t="shared" si="2"/>
        <v>20375</v>
      </c>
      <c r="J79" s="15" t="s">
        <v>72</v>
      </c>
      <c r="K79" s="14">
        <v>3.3333333333333333E-2</v>
      </c>
      <c r="L79" s="25" t="s">
        <v>4</v>
      </c>
    </row>
    <row r="80" spans="1:12" ht="18.75" customHeight="1" x14ac:dyDescent="0.2">
      <c r="A80" s="43" t="s">
        <v>110</v>
      </c>
      <c r="B80" s="43" t="s">
        <v>100</v>
      </c>
      <c r="C80" s="23">
        <v>9</v>
      </c>
      <c r="D80" s="15" t="s">
        <v>111</v>
      </c>
      <c r="E80" s="90" t="s">
        <v>57</v>
      </c>
      <c r="F80" s="90" t="s">
        <v>83</v>
      </c>
      <c r="G80" s="26">
        <v>50</v>
      </c>
      <c r="H80" s="27">
        <v>400.7</v>
      </c>
      <c r="I80" s="84">
        <f t="shared" si="2"/>
        <v>20035</v>
      </c>
      <c r="J80" s="15" t="s">
        <v>72</v>
      </c>
      <c r="K80" s="14">
        <v>3.3333333333333333E-2</v>
      </c>
      <c r="L80" s="25" t="s">
        <v>4</v>
      </c>
    </row>
    <row r="81" spans="1:12" ht="18.75" customHeight="1" x14ac:dyDescent="0.2">
      <c r="A81" s="43" t="s">
        <v>110</v>
      </c>
      <c r="B81" s="43" t="s">
        <v>93</v>
      </c>
      <c r="C81" s="23">
        <v>10</v>
      </c>
      <c r="D81" s="15" t="s">
        <v>111</v>
      </c>
      <c r="E81" s="90" t="s">
        <v>57</v>
      </c>
      <c r="F81" s="90" t="s">
        <v>83</v>
      </c>
      <c r="G81" s="26">
        <v>50</v>
      </c>
      <c r="H81" s="27">
        <v>379.7</v>
      </c>
      <c r="I81" s="84">
        <f t="shared" si="2"/>
        <v>18985</v>
      </c>
      <c r="J81" s="15" t="s">
        <v>72</v>
      </c>
      <c r="K81" s="14">
        <v>3.3333333333333333E-2</v>
      </c>
      <c r="L81" s="25" t="s">
        <v>4</v>
      </c>
    </row>
    <row r="82" spans="1:12" ht="18.75" customHeight="1" x14ac:dyDescent="0.2">
      <c r="A82" s="43" t="s">
        <v>110</v>
      </c>
      <c r="B82" s="43" t="s">
        <v>94</v>
      </c>
      <c r="C82" s="23">
        <v>10</v>
      </c>
      <c r="D82" s="15" t="s">
        <v>111</v>
      </c>
      <c r="E82" s="90" t="s">
        <v>57</v>
      </c>
      <c r="F82" s="90" t="s">
        <v>83</v>
      </c>
      <c r="G82" s="26">
        <v>50</v>
      </c>
      <c r="H82" s="27">
        <v>423.7</v>
      </c>
      <c r="I82" s="84">
        <f t="shared" si="2"/>
        <v>21185</v>
      </c>
      <c r="J82" s="15" t="s">
        <v>72</v>
      </c>
      <c r="K82" s="14">
        <v>3.3333333333333333E-2</v>
      </c>
      <c r="L82" s="25" t="s">
        <v>4</v>
      </c>
    </row>
    <row r="83" spans="1:12" ht="18.75" customHeight="1" x14ac:dyDescent="0.2">
      <c r="A83" s="43" t="s">
        <v>110</v>
      </c>
      <c r="B83" s="43" t="s">
        <v>95</v>
      </c>
      <c r="C83" s="23">
        <v>10</v>
      </c>
      <c r="D83" s="15" t="s">
        <v>111</v>
      </c>
      <c r="E83" s="90" t="s">
        <v>57</v>
      </c>
      <c r="F83" s="90" t="s">
        <v>83</v>
      </c>
      <c r="G83" s="26">
        <v>50</v>
      </c>
      <c r="H83" s="27">
        <v>471.3</v>
      </c>
      <c r="I83" s="84">
        <f t="shared" si="2"/>
        <v>23565</v>
      </c>
      <c r="J83" s="15" t="s">
        <v>72</v>
      </c>
      <c r="K83" s="14">
        <v>3.3333333333333333E-2</v>
      </c>
      <c r="L83" s="25" t="s">
        <v>4</v>
      </c>
    </row>
    <row r="84" spans="1:12" ht="18.75" customHeight="1" x14ac:dyDescent="0.2">
      <c r="A84" s="43" t="s">
        <v>110</v>
      </c>
      <c r="B84" s="43" t="s">
        <v>96</v>
      </c>
      <c r="C84" s="23">
        <v>10</v>
      </c>
      <c r="D84" s="15" t="s">
        <v>111</v>
      </c>
      <c r="E84" s="90" t="s">
        <v>57</v>
      </c>
      <c r="F84" s="90" t="s">
        <v>83</v>
      </c>
      <c r="G84" s="26">
        <v>50</v>
      </c>
      <c r="H84" s="27">
        <v>217.5</v>
      </c>
      <c r="I84" s="84">
        <f t="shared" si="2"/>
        <v>10875</v>
      </c>
      <c r="J84" s="15" t="s">
        <v>72</v>
      </c>
      <c r="K84" s="14">
        <v>3.3333333333333333E-2</v>
      </c>
      <c r="L84" s="25" t="s">
        <v>4</v>
      </c>
    </row>
    <row r="85" spans="1:12" ht="18.75" customHeight="1" x14ac:dyDescent="0.2">
      <c r="A85" s="43" t="s">
        <v>110</v>
      </c>
      <c r="B85" s="43" t="s">
        <v>97</v>
      </c>
      <c r="C85" s="23">
        <v>10</v>
      </c>
      <c r="D85" s="15" t="s">
        <v>111</v>
      </c>
      <c r="E85" s="90" t="s">
        <v>57</v>
      </c>
      <c r="F85" s="90" t="s">
        <v>83</v>
      </c>
      <c r="G85" s="26">
        <v>50</v>
      </c>
      <c r="H85" s="27">
        <v>318.5</v>
      </c>
      <c r="I85" s="84">
        <f t="shared" si="2"/>
        <v>15925</v>
      </c>
      <c r="J85" s="15" t="s">
        <v>72</v>
      </c>
      <c r="K85" s="14">
        <v>3.3333333333333333E-2</v>
      </c>
      <c r="L85" s="25" t="s">
        <v>4</v>
      </c>
    </row>
    <row r="86" spans="1:12" ht="18.75" customHeight="1" x14ac:dyDescent="0.2">
      <c r="A86" s="43" t="s">
        <v>110</v>
      </c>
      <c r="B86" s="43" t="s">
        <v>98</v>
      </c>
      <c r="C86" s="23">
        <v>10</v>
      </c>
      <c r="D86" s="15" t="s">
        <v>111</v>
      </c>
      <c r="E86" s="90" t="s">
        <v>57</v>
      </c>
      <c r="F86" s="90" t="s">
        <v>83</v>
      </c>
      <c r="G86" s="26">
        <v>50</v>
      </c>
      <c r="H86" s="27">
        <v>213.6</v>
      </c>
      <c r="I86" s="84">
        <f t="shared" si="2"/>
        <v>10680</v>
      </c>
      <c r="J86" s="15" t="s">
        <v>72</v>
      </c>
      <c r="K86" s="14">
        <v>3.3333333333333333E-2</v>
      </c>
      <c r="L86" s="25" t="s">
        <v>4</v>
      </c>
    </row>
    <row r="87" spans="1:12" ht="18.75" customHeight="1" x14ac:dyDescent="0.2">
      <c r="A87" s="43" t="s">
        <v>110</v>
      </c>
      <c r="B87" s="43" t="s">
        <v>99</v>
      </c>
      <c r="C87" s="23">
        <v>10</v>
      </c>
      <c r="D87" s="15" t="s">
        <v>111</v>
      </c>
      <c r="E87" s="90" t="s">
        <v>57</v>
      </c>
      <c r="F87" s="90" t="s">
        <v>83</v>
      </c>
      <c r="G87" s="26">
        <v>50</v>
      </c>
      <c r="H87" s="27">
        <v>242.9</v>
      </c>
      <c r="I87" s="84">
        <f t="shared" si="2"/>
        <v>12145</v>
      </c>
      <c r="J87" s="15" t="s">
        <v>72</v>
      </c>
      <c r="K87" s="14">
        <v>3.3333333333333333E-2</v>
      </c>
      <c r="L87" s="25" t="s">
        <v>4</v>
      </c>
    </row>
    <row r="88" spans="1:12" ht="18.75" customHeight="1" x14ac:dyDescent="0.2">
      <c r="A88" s="43" t="s">
        <v>110</v>
      </c>
      <c r="B88" s="43" t="s">
        <v>100</v>
      </c>
      <c r="C88" s="23">
        <v>10</v>
      </c>
      <c r="D88" s="15" t="s">
        <v>111</v>
      </c>
      <c r="E88" s="90" t="s">
        <v>57</v>
      </c>
      <c r="F88" s="90" t="s">
        <v>83</v>
      </c>
      <c r="G88" s="26">
        <v>50</v>
      </c>
      <c r="H88" s="27">
        <v>373.1</v>
      </c>
      <c r="I88" s="84">
        <f t="shared" si="2"/>
        <v>18655</v>
      </c>
      <c r="J88" s="15" t="s">
        <v>72</v>
      </c>
      <c r="K88" s="14">
        <v>3.3333333333333333E-2</v>
      </c>
      <c r="L88" s="25" t="s">
        <v>4</v>
      </c>
    </row>
    <row r="89" spans="1:12" ht="18.75" customHeight="1" x14ac:dyDescent="0.2">
      <c r="A89" s="43" t="s">
        <v>110</v>
      </c>
      <c r="B89" s="43" t="s">
        <v>93</v>
      </c>
      <c r="C89" s="23">
        <v>11</v>
      </c>
      <c r="D89" s="15" t="s">
        <v>111</v>
      </c>
      <c r="E89" s="90" t="s">
        <v>57</v>
      </c>
      <c r="F89" s="90" t="s">
        <v>83</v>
      </c>
      <c r="G89" s="26">
        <v>50</v>
      </c>
      <c r="H89" s="27">
        <v>249.9</v>
      </c>
      <c r="I89" s="84">
        <f t="shared" si="2"/>
        <v>12495</v>
      </c>
      <c r="J89" s="15" t="s">
        <v>72</v>
      </c>
      <c r="K89" s="14">
        <v>3.3333333333333333E-2</v>
      </c>
      <c r="L89" s="25" t="s">
        <v>4</v>
      </c>
    </row>
    <row r="90" spans="1:12" ht="18.75" customHeight="1" x14ac:dyDescent="0.2">
      <c r="A90" s="43" t="s">
        <v>110</v>
      </c>
      <c r="B90" s="43" t="s">
        <v>94</v>
      </c>
      <c r="C90" s="23">
        <v>11</v>
      </c>
      <c r="D90" s="15" t="s">
        <v>111</v>
      </c>
      <c r="E90" s="90" t="s">
        <v>57</v>
      </c>
      <c r="F90" s="90" t="s">
        <v>83</v>
      </c>
      <c r="G90" s="26">
        <v>50</v>
      </c>
      <c r="H90" s="27">
        <v>388.2</v>
      </c>
      <c r="I90" s="84">
        <f t="shared" si="2"/>
        <v>19410</v>
      </c>
      <c r="J90" s="15" t="s">
        <v>72</v>
      </c>
      <c r="K90" s="14">
        <v>3.3333333333333333E-2</v>
      </c>
      <c r="L90" s="25" t="s">
        <v>4</v>
      </c>
    </row>
    <row r="91" spans="1:12" ht="18.75" customHeight="1" x14ac:dyDescent="0.2">
      <c r="A91" s="43" t="s">
        <v>110</v>
      </c>
      <c r="B91" s="43" t="s">
        <v>95</v>
      </c>
      <c r="C91" s="23">
        <v>11</v>
      </c>
      <c r="D91" s="15" t="s">
        <v>111</v>
      </c>
      <c r="E91" s="90" t="s">
        <v>57</v>
      </c>
      <c r="F91" s="90" t="s">
        <v>83</v>
      </c>
      <c r="G91" s="26">
        <v>50</v>
      </c>
      <c r="H91" s="27">
        <v>568.79999999999995</v>
      </c>
      <c r="I91" s="84">
        <f t="shared" si="2"/>
        <v>28439.999999999996</v>
      </c>
      <c r="J91" s="15" t="s">
        <v>72</v>
      </c>
      <c r="K91" s="14">
        <v>3.3333333333333333E-2</v>
      </c>
      <c r="L91" s="25" t="s">
        <v>4</v>
      </c>
    </row>
    <row r="92" spans="1:12" ht="18.75" customHeight="1" x14ac:dyDescent="0.2">
      <c r="A92" s="43" t="s">
        <v>110</v>
      </c>
      <c r="B92" s="43" t="s">
        <v>96</v>
      </c>
      <c r="C92" s="23">
        <v>11</v>
      </c>
      <c r="D92" s="15" t="s">
        <v>111</v>
      </c>
      <c r="E92" s="90" t="s">
        <v>57</v>
      </c>
      <c r="F92" s="90" t="s">
        <v>83</v>
      </c>
      <c r="G92" s="26">
        <v>50</v>
      </c>
      <c r="H92" s="27">
        <v>392.3</v>
      </c>
      <c r="I92" s="84">
        <f t="shared" si="2"/>
        <v>19615</v>
      </c>
      <c r="J92" s="15" t="s">
        <v>72</v>
      </c>
      <c r="K92" s="14">
        <v>3.3333333333333333E-2</v>
      </c>
      <c r="L92" s="25" t="s">
        <v>4</v>
      </c>
    </row>
    <row r="93" spans="1:12" ht="18.75" customHeight="1" x14ac:dyDescent="0.2">
      <c r="A93" s="43" t="s">
        <v>110</v>
      </c>
      <c r="B93" s="43" t="s">
        <v>97</v>
      </c>
      <c r="C93" s="23">
        <v>11</v>
      </c>
      <c r="D93" s="15" t="s">
        <v>111</v>
      </c>
      <c r="E93" s="90" t="s">
        <v>57</v>
      </c>
      <c r="F93" s="90" t="s">
        <v>83</v>
      </c>
      <c r="G93" s="26">
        <v>50</v>
      </c>
      <c r="H93" s="27">
        <v>259.5</v>
      </c>
      <c r="I93" s="84">
        <f t="shared" si="2"/>
        <v>12975</v>
      </c>
      <c r="J93" s="15" t="s">
        <v>72</v>
      </c>
      <c r="K93" s="14">
        <v>3.3333333333333333E-2</v>
      </c>
      <c r="L93" s="25" t="s">
        <v>4</v>
      </c>
    </row>
    <row r="94" spans="1:12" ht="18.75" customHeight="1" x14ac:dyDescent="0.2">
      <c r="A94" s="43" t="s">
        <v>110</v>
      </c>
      <c r="B94" s="43" t="s">
        <v>98</v>
      </c>
      <c r="C94" s="23">
        <v>11</v>
      </c>
      <c r="D94" s="15" t="s">
        <v>111</v>
      </c>
      <c r="E94" s="90" t="s">
        <v>57</v>
      </c>
      <c r="F94" s="90" t="s">
        <v>83</v>
      </c>
      <c r="G94" s="26">
        <v>50</v>
      </c>
      <c r="H94" s="27">
        <v>325</v>
      </c>
      <c r="I94" s="84">
        <f t="shared" si="2"/>
        <v>16250</v>
      </c>
      <c r="J94" s="15" t="s">
        <v>72</v>
      </c>
      <c r="K94" s="14">
        <v>3.3333333333333333E-2</v>
      </c>
      <c r="L94" s="25" t="s">
        <v>4</v>
      </c>
    </row>
    <row r="95" spans="1:12" ht="18.75" customHeight="1" x14ac:dyDescent="0.2">
      <c r="A95" s="43" t="s">
        <v>110</v>
      </c>
      <c r="B95" s="43" t="s">
        <v>99</v>
      </c>
      <c r="C95" s="23">
        <v>11</v>
      </c>
      <c r="D95" s="15" t="s">
        <v>111</v>
      </c>
      <c r="E95" s="90" t="s">
        <v>57</v>
      </c>
      <c r="F95" s="90" t="s">
        <v>83</v>
      </c>
      <c r="G95" s="26">
        <v>50</v>
      </c>
      <c r="H95" s="27">
        <v>408.5</v>
      </c>
      <c r="I95" s="84">
        <f t="shared" si="2"/>
        <v>20425</v>
      </c>
      <c r="J95" s="15" t="s">
        <v>72</v>
      </c>
      <c r="K95" s="14">
        <v>3.3333333333333333E-2</v>
      </c>
      <c r="L95" s="25" t="s">
        <v>4</v>
      </c>
    </row>
    <row r="96" spans="1:12" ht="18.75" customHeight="1" x14ac:dyDescent="0.2">
      <c r="A96" s="43" t="s">
        <v>110</v>
      </c>
      <c r="B96" s="43" t="s">
        <v>100</v>
      </c>
      <c r="C96" s="23">
        <v>11</v>
      </c>
      <c r="D96" s="15" t="s">
        <v>111</v>
      </c>
      <c r="E96" s="90" t="s">
        <v>57</v>
      </c>
      <c r="F96" s="90" t="s">
        <v>83</v>
      </c>
      <c r="G96" s="26">
        <v>50</v>
      </c>
      <c r="H96" s="27">
        <v>317.60000000000002</v>
      </c>
      <c r="I96" s="84">
        <f t="shared" si="2"/>
        <v>15880.000000000002</v>
      </c>
      <c r="J96" s="15" t="s">
        <v>72</v>
      </c>
      <c r="K96" s="14">
        <v>3.3333333333333333E-2</v>
      </c>
      <c r="L96" s="25" t="s">
        <v>4</v>
      </c>
    </row>
    <row r="97" spans="1:17" ht="18.75" customHeight="1" x14ac:dyDescent="0.2">
      <c r="A97" s="43" t="s">
        <v>110</v>
      </c>
      <c r="B97" s="100" t="s">
        <v>93</v>
      </c>
      <c r="C97" s="24">
        <v>12</v>
      </c>
      <c r="D97" s="15" t="s">
        <v>111</v>
      </c>
      <c r="E97" s="90" t="s">
        <v>57</v>
      </c>
      <c r="F97" s="90" t="s">
        <v>83</v>
      </c>
      <c r="G97" s="26">
        <v>50</v>
      </c>
      <c r="H97" s="27">
        <v>446.9</v>
      </c>
      <c r="I97" s="84">
        <f t="shared" si="2"/>
        <v>22345</v>
      </c>
      <c r="J97" s="15" t="s">
        <v>72</v>
      </c>
      <c r="K97" s="14">
        <v>3.3333333333333333E-2</v>
      </c>
      <c r="L97" s="25" t="s">
        <v>4</v>
      </c>
    </row>
    <row r="98" spans="1:17" ht="18.75" customHeight="1" x14ac:dyDescent="0.2">
      <c r="A98" s="43" t="s">
        <v>110</v>
      </c>
      <c r="B98" s="100" t="s">
        <v>94</v>
      </c>
      <c r="C98" s="24">
        <v>12</v>
      </c>
      <c r="D98" s="15" t="s">
        <v>111</v>
      </c>
      <c r="E98" s="90" t="s">
        <v>57</v>
      </c>
      <c r="F98" s="90" t="s">
        <v>83</v>
      </c>
      <c r="G98" s="26">
        <v>50</v>
      </c>
      <c r="H98" s="27">
        <v>400.2</v>
      </c>
      <c r="I98" s="84">
        <f t="shared" si="2"/>
        <v>20010</v>
      </c>
      <c r="J98" s="15" t="s">
        <v>72</v>
      </c>
      <c r="K98" s="14">
        <v>3.3333333333333333E-2</v>
      </c>
      <c r="L98" s="25" t="s">
        <v>4</v>
      </c>
    </row>
    <row r="99" spans="1:17" ht="18.75" customHeight="1" x14ac:dyDescent="0.2">
      <c r="A99" s="43"/>
      <c r="B99" s="100" t="s">
        <v>95</v>
      </c>
      <c r="C99" s="24">
        <v>12</v>
      </c>
      <c r="D99" s="15"/>
      <c r="E99" s="90"/>
      <c r="F99" s="90"/>
      <c r="G99" s="26"/>
      <c r="H99" s="27"/>
      <c r="I99" s="84" t="str">
        <f t="shared" si="2"/>
        <v/>
      </c>
      <c r="J99" s="15"/>
      <c r="K99" s="14"/>
      <c r="L99" s="25"/>
    </row>
    <row r="100" spans="1:17" ht="18.75" customHeight="1" x14ac:dyDescent="0.2">
      <c r="A100" s="43"/>
      <c r="B100" s="100" t="s">
        <v>96</v>
      </c>
      <c r="C100" s="24">
        <v>12</v>
      </c>
      <c r="D100" s="15"/>
      <c r="E100" s="90"/>
      <c r="F100" s="90"/>
      <c r="G100" s="26"/>
      <c r="H100" s="27"/>
      <c r="I100" s="84" t="str">
        <f t="shared" si="2"/>
        <v/>
      </c>
      <c r="J100" s="15"/>
      <c r="K100" s="14"/>
      <c r="L100" s="25"/>
    </row>
    <row r="101" spans="1:17" ht="18.75" customHeight="1" x14ac:dyDescent="0.2">
      <c r="A101" s="43"/>
      <c r="B101" s="100" t="s">
        <v>97</v>
      </c>
      <c r="C101" s="24">
        <v>12</v>
      </c>
      <c r="D101" s="15"/>
      <c r="E101" s="90"/>
      <c r="F101" s="90"/>
      <c r="G101" s="26"/>
      <c r="H101" s="27"/>
      <c r="I101" s="84" t="str">
        <f t="shared" si="2"/>
        <v/>
      </c>
      <c r="J101" s="15"/>
      <c r="K101" s="14"/>
      <c r="L101" s="25"/>
    </row>
    <row r="102" spans="1:17" ht="18.75" customHeight="1" x14ac:dyDescent="0.2">
      <c r="A102" s="43"/>
      <c r="B102" s="100" t="s">
        <v>98</v>
      </c>
      <c r="C102" s="24">
        <v>12</v>
      </c>
      <c r="D102" s="15"/>
      <c r="E102" s="90"/>
      <c r="F102" s="90"/>
      <c r="G102" s="26"/>
      <c r="H102" s="27"/>
      <c r="I102" s="84" t="str">
        <f t="shared" si="2"/>
        <v/>
      </c>
      <c r="J102" s="15"/>
      <c r="K102" s="14"/>
      <c r="L102" s="25"/>
    </row>
    <row r="103" spans="1:17" ht="18.75" customHeight="1" x14ac:dyDescent="0.2">
      <c r="A103" s="43"/>
      <c r="B103" s="100" t="s">
        <v>99</v>
      </c>
      <c r="C103" s="24">
        <v>12</v>
      </c>
      <c r="D103" s="15"/>
      <c r="E103" s="90"/>
      <c r="F103" s="90"/>
      <c r="G103" s="26"/>
      <c r="H103" s="27"/>
      <c r="I103" s="84" t="str">
        <f t="shared" si="2"/>
        <v/>
      </c>
      <c r="J103" s="15"/>
      <c r="K103" s="14"/>
      <c r="L103" s="25"/>
    </row>
    <row r="104" spans="1:17" ht="18.75" customHeight="1" x14ac:dyDescent="0.2">
      <c r="A104" s="43"/>
      <c r="B104" s="100" t="s">
        <v>100</v>
      </c>
      <c r="C104" s="24">
        <v>12</v>
      </c>
      <c r="D104" s="15"/>
      <c r="E104" s="90"/>
      <c r="F104" s="90"/>
      <c r="G104" s="26"/>
      <c r="H104" s="27"/>
      <c r="I104" s="84" t="str">
        <f t="shared" si="2"/>
        <v/>
      </c>
      <c r="J104" s="15"/>
      <c r="K104" s="14"/>
      <c r="L104" s="25"/>
    </row>
    <row r="105" spans="1:17" x14ac:dyDescent="0.2">
      <c r="D105" s="192"/>
      <c r="E105" s="192"/>
      <c r="F105" s="192"/>
      <c r="G105" s="192"/>
      <c r="H105" s="192"/>
      <c r="I105" s="192"/>
      <c r="J105" s="192"/>
      <c r="K105" s="192"/>
      <c r="L105" s="192"/>
      <c r="M105" s="192"/>
      <c r="N105" s="4"/>
      <c r="O105" s="17"/>
    </row>
    <row r="106" spans="1:17" ht="16.5" customHeight="1" x14ac:dyDescent="0.2">
      <c r="A106" s="115"/>
      <c r="B106" s="116"/>
      <c r="C106" s="116"/>
      <c r="D106" s="114" t="str">
        <f>CONCATENATE(COUNTA(A9:A104)," samples")</f>
        <v>90 samples</v>
      </c>
      <c r="E106" s="211" t="str">
        <f>IF(COUNTA(#REF!),"Send file as email to next-gen_ta@ikmb.uni-kiel.de &amp; the IKMB contact person","")</f>
        <v>Send file as email to next-gen_ta@ikmb.uni-kiel.de &amp; the IKMB contact person</v>
      </c>
      <c r="F106" s="211"/>
      <c r="G106" s="211"/>
      <c r="H106" s="211"/>
      <c r="I106" s="211"/>
      <c r="J106" s="211"/>
      <c r="K106" s="211"/>
      <c r="L106" s="117" t="str">
        <f>IF(SUM(K9:K104)&gt;0,CONCATENATE(ROUNDDOWN(SUM(K9:K104)/8,0)," slides + ",TRUNC(MOD(SUM(K9:K104),8),2)," lanes"),"Enter lanes!")</f>
        <v>0 slides + 3 lanes</v>
      </c>
      <c r="O106" s="113"/>
    </row>
    <row r="107" spans="1:17" x14ac:dyDescent="0.2"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O107" s="17"/>
    </row>
    <row r="108" spans="1:17" x14ac:dyDescent="0.2">
      <c r="A108" s="224" t="s">
        <v>1</v>
      </c>
      <c r="B108" s="225"/>
      <c r="C108" s="225"/>
      <c r="D108" s="230"/>
      <c r="E108" s="231"/>
      <c r="F108" s="231"/>
      <c r="G108" s="231"/>
      <c r="H108" s="231"/>
      <c r="I108" s="231"/>
      <c r="J108" s="231"/>
      <c r="K108" s="231"/>
      <c r="L108" s="232"/>
      <c r="M108" s="48"/>
      <c r="O108" s="42"/>
      <c r="P108" s="5"/>
      <c r="Q108" s="5"/>
    </row>
    <row r="109" spans="1:17" x14ac:dyDescent="0.2">
      <c r="A109" s="226"/>
      <c r="B109" s="227"/>
      <c r="C109" s="227"/>
      <c r="D109" s="233"/>
      <c r="E109" s="191"/>
      <c r="F109" s="191"/>
      <c r="G109" s="191"/>
      <c r="H109" s="191"/>
      <c r="I109" s="191"/>
      <c r="J109" s="191"/>
      <c r="K109" s="191"/>
      <c r="L109" s="234"/>
      <c r="M109" s="48"/>
      <c r="O109" s="42"/>
    </row>
    <row r="110" spans="1:17" x14ac:dyDescent="0.2">
      <c r="A110" s="226"/>
      <c r="B110" s="227"/>
      <c r="C110" s="227"/>
      <c r="D110" s="233"/>
      <c r="E110" s="191"/>
      <c r="F110" s="191"/>
      <c r="G110" s="191"/>
      <c r="H110" s="191"/>
      <c r="I110" s="191"/>
      <c r="J110" s="191"/>
      <c r="K110" s="191"/>
      <c r="L110" s="234"/>
      <c r="M110" s="48"/>
      <c r="O110" s="42"/>
    </row>
    <row r="111" spans="1:17" x14ac:dyDescent="0.2">
      <c r="A111" s="226"/>
      <c r="B111" s="227"/>
      <c r="C111" s="227"/>
      <c r="D111" s="233"/>
      <c r="E111" s="191"/>
      <c r="F111" s="191"/>
      <c r="G111" s="191"/>
      <c r="H111" s="191"/>
      <c r="I111" s="191"/>
      <c r="J111" s="191"/>
      <c r="K111" s="191"/>
      <c r="L111" s="234"/>
      <c r="M111" s="48"/>
      <c r="O111" s="42"/>
    </row>
    <row r="112" spans="1:17" x14ac:dyDescent="0.2">
      <c r="A112" s="226"/>
      <c r="B112" s="227"/>
      <c r="C112" s="227"/>
      <c r="D112" s="233"/>
      <c r="E112" s="191"/>
      <c r="F112" s="191"/>
      <c r="G112" s="191"/>
      <c r="H112" s="191"/>
      <c r="I112" s="191"/>
      <c r="J112" s="191"/>
      <c r="K112" s="191"/>
      <c r="L112" s="234"/>
      <c r="M112" s="48"/>
      <c r="O112" s="42"/>
    </row>
    <row r="113" spans="1:20" x14ac:dyDescent="0.2">
      <c r="A113" s="226"/>
      <c r="B113" s="227"/>
      <c r="C113" s="227"/>
      <c r="D113" s="233"/>
      <c r="E113" s="191"/>
      <c r="F113" s="191"/>
      <c r="G113" s="191"/>
      <c r="H113" s="191"/>
      <c r="I113" s="191"/>
      <c r="J113" s="191"/>
      <c r="K113" s="191"/>
      <c r="L113" s="234"/>
      <c r="M113" s="48"/>
      <c r="O113" s="42"/>
    </row>
    <row r="114" spans="1:20" x14ac:dyDescent="0.2">
      <c r="A114" s="228"/>
      <c r="B114" s="229"/>
      <c r="C114" s="229"/>
      <c r="D114" s="235"/>
      <c r="E114" s="236"/>
      <c r="F114" s="236"/>
      <c r="G114" s="236"/>
      <c r="H114" s="236"/>
      <c r="I114" s="236"/>
      <c r="J114" s="236"/>
      <c r="K114" s="236"/>
      <c r="L114" s="237"/>
      <c r="M114" s="48"/>
      <c r="O114" s="42"/>
      <c r="P114" s="3"/>
      <c r="Q114" s="3"/>
      <c r="R114" s="3"/>
    </row>
    <row r="115" spans="1:20" x14ac:dyDescent="0.2">
      <c r="D115" s="193"/>
      <c r="E115" s="191"/>
      <c r="F115" s="191"/>
      <c r="G115" s="191"/>
      <c r="H115" s="191"/>
      <c r="I115" s="191"/>
      <c r="J115" s="191"/>
      <c r="K115" s="191"/>
      <c r="L115" s="191"/>
      <c r="M115" s="191"/>
      <c r="N115" s="3"/>
      <c r="O115" s="18"/>
      <c r="P115" s="3"/>
      <c r="Q115" s="3"/>
      <c r="R115" s="3"/>
    </row>
    <row r="116" spans="1:20" ht="12.75" customHeight="1" x14ac:dyDescent="0.2">
      <c r="A116" s="239"/>
      <c r="B116" s="239"/>
      <c r="C116" s="239"/>
      <c r="D116" s="239"/>
      <c r="E116" s="239"/>
      <c r="F116" s="239"/>
      <c r="G116" s="239"/>
      <c r="H116" s="239"/>
      <c r="I116" s="208" t="str">
        <f>E106</f>
        <v>Send file as email to next-gen_ta@ikmb.uni-kiel.de &amp; the IKMB contact person</v>
      </c>
      <c r="J116" s="208"/>
      <c r="K116" s="208"/>
      <c r="L116" s="208"/>
      <c r="M116" s="208"/>
      <c r="N116" s="3"/>
      <c r="O116" s="3"/>
      <c r="P116" s="3"/>
      <c r="Q116" s="3"/>
      <c r="R116" s="3"/>
    </row>
    <row r="117" spans="1:20" ht="12.75" customHeight="1" x14ac:dyDescent="0.2">
      <c r="A117" s="239"/>
      <c r="B117" s="239"/>
      <c r="C117" s="239"/>
      <c r="D117" s="239"/>
      <c r="E117" s="239"/>
      <c r="F117" s="239"/>
      <c r="G117" s="239"/>
      <c r="H117" s="239"/>
      <c r="I117" s="208"/>
      <c r="J117" s="208"/>
      <c r="K117" s="208"/>
      <c r="L117" s="208"/>
      <c r="M117" s="208"/>
      <c r="N117" s="3"/>
      <c r="O117" s="3"/>
      <c r="P117" s="3"/>
      <c r="Q117" s="3"/>
      <c r="R117" s="3"/>
    </row>
    <row r="118" spans="1:20" ht="12.75" customHeight="1" x14ac:dyDescent="0.2">
      <c r="A118" s="239"/>
      <c r="B118" s="239"/>
      <c r="C118" s="239"/>
      <c r="D118" s="239"/>
      <c r="E118" s="239"/>
      <c r="F118" s="239"/>
      <c r="G118" s="239"/>
      <c r="H118" s="239"/>
      <c r="I118" s="208"/>
      <c r="J118" s="208"/>
      <c r="K118" s="208"/>
      <c r="L118" s="208"/>
      <c r="M118" s="208"/>
      <c r="N118" s="3"/>
      <c r="O118" s="3"/>
      <c r="P118" s="3"/>
      <c r="Q118" s="3"/>
      <c r="R118" s="3"/>
    </row>
    <row r="119" spans="1:20" ht="12.75" customHeight="1" x14ac:dyDescent="0.2">
      <c r="A119" s="240"/>
      <c r="B119" s="240"/>
      <c r="C119" s="240"/>
      <c r="D119" s="240"/>
      <c r="E119" s="240"/>
      <c r="F119" s="240"/>
      <c r="G119" s="240"/>
      <c r="H119" s="240"/>
      <c r="I119" s="208"/>
      <c r="J119" s="208"/>
      <c r="K119" s="208"/>
      <c r="L119" s="208"/>
      <c r="M119" s="208"/>
      <c r="N119" s="3"/>
      <c r="O119" s="3"/>
      <c r="P119" s="3"/>
      <c r="Q119" s="3"/>
      <c r="R119" s="3"/>
    </row>
    <row r="120" spans="1:20" x14ac:dyDescent="0.2">
      <c r="D120" s="186" t="s">
        <v>0</v>
      </c>
      <c r="E120" s="186"/>
      <c r="F120" s="187"/>
      <c r="G120" s="187"/>
      <c r="H120" s="187"/>
      <c r="I120" s="187"/>
      <c r="J120" s="187"/>
      <c r="K120" s="187"/>
      <c r="L120" s="187"/>
      <c r="M120" s="187"/>
      <c r="N120" s="3"/>
      <c r="O120" s="3"/>
      <c r="P120" s="3"/>
      <c r="Q120" s="3"/>
      <c r="R120" s="3"/>
    </row>
    <row r="121" spans="1:20" x14ac:dyDescent="0.2"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3"/>
      <c r="O121" s="3"/>
      <c r="P121" s="3"/>
      <c r="Q121" s="3"/>
      <c r="R121" s="3"/>
    </row>
    <row r="122" spans="1:20" hidden="1" x14ac:dyDescent="0.2">
      <c r="D122" s="60" t="s">
        <v>35</v>
      </c>
      <c r="E122" s="62"/>
      <c r="F122" s="60" t="s">
        <v>23</v>
      </c>
      <c r="G122" s="61" t="s">
        <v>34</v>
      </c>
      <c r="H122" s="65" t="s">
        <v>33</v>
      </c>
      <c r="I122" s="64"/>
      <c r="K122" s="60" t="s">
        <v>24</v>
      </c>
      <c r="L122" s="64"/>
      <c r="M122" s="60" t="s">
        <v>8</v>
      </c>
      <c r="N122" s="4"/>
      <c r="S122" s="13"/>
      <c r="T122" s="13"/>
    </row>
    <row r="123" spans="1:20" hidden="1" x14ac:dyDescent="0.2">
      <c r="D123" s="81" t="s">
        <v>57</v>
      </c>
      <c r="E123" s="82">
        <f>ROW()</f>
        <v>123</v>
      </c>
      <c r="F123" s="81" t="s">
        <v>83</v>
      </c>
      <c r="G123" s="82">
        <v>15</v>
      </c>
      <c r="H123" s="82">
        <v>20</v>
      </c>
      <c r="I123" s="13" t="str">
        <f>NGS_Order!A21</f>
        <v>HiSeq4000</v>
      </c>
      <c r="K123" s="55" t="s">
        <v>60</v>
      </c>
      <c r="M123" s="48" t="s">
        <v>4</v>
      </c>
    </row>
    <row r="124" spans="1:20" hidden="1" x14ac:dyDescent="0.2">
      <c r="D124" s="67" t="s">
        <v>58</v>
      </c>
      <c r="E124" s="82">
        <f>ROW()</f>
        <v>124</v>
      </c>
      <c r="F124" s="83" t="s">
        <v>82</v>
      </c>
      <c r="G124" s="82">
        <v>15</v>
      </c>
      <c r="H124" s="82">
        <v>10</v>
      </c>
      <c r="I124" s="13" t="str">
        <f>NGS_Order!A22</f>
        <v>MiSeq</v>
      </c>
      <c r="K124" s="55" t="s">
        <v>61</v>
      </c>
      <c r="M124" s="48" t="s">
        <v>6</v>
      </c>
      <c r="P124" s="4" t="s">
        <v>105</v>
      </c>
    </row>
    <row r="125" spans="1:20" hidden="1" x14ac:dyDescent="0.2">
      <c r="D125" s="68" t="s">
        <v>81</v>
      </c>
      <c r="E125" s="82">
        <f>ROW()</f>
        <v>125</v>
      </c>
      <c r="F125" s="83" t="s">
        <v>36</v>
      </c>
      <c r="G125" s="82">
        <v>10</v>
      </c>
      <c r="H125" s="82">
        <v>5</v>
      </c>
      <c r="I125" s="13" t="str">
        <f>NGS_Order!A23</f>
        <v>NextSeq500</v>
      </c>
      <c r="K125" s="55" t="s">
        <v>62</v>
      </c>
      <c r="M125" s="48" t="s">
        <v>5</v>
      </c>
    </row>
    <row r="126" spans="1:20" hidden="1" x14ac:dyDescent="0.2">
      <c r="D126" s="59" t="s">
        <v>41</v>
      </c>
      <c r="E126" s="82">
        <f>ROW()</f>
        <v>126</v>
      </c>
      <c r="F126" s="83" t="s">
        <v>80</v>
      </c>
      <c r="G126" s="82">
        <v>10</v>
      </c>
      <c r="H126" s="82">
        <v>1</v>
      </c>
      <c r="I126" s="13" t="str">
        <f>NGS_Order!A24</f>
        <v>NovaSeq6000</v>
      </c>
      <c r="K126" s="89" t="s">
        <v>65</v>
      </c>
      <c r="M126" s="57"/>
    </row>
    <row r="127" spans="1:20" hidden="1" x14ac:dyDescent="0.2">
      <c r="D127" s="86" t="s">
        <v>3</v>
      </c>
      <c r="E127" s="66">
        <f>ROW()</f>
        <v>127</v>
      </c>
      <c r="F127" s="68" t="s">
        <v>38</v>
      </c>
      <c r="G127" s="85">
        <v>10</v>
      </c>
      <c r="H127" s="85">
        <v>0.5</v>
      </c>
      <c r="K127" s="63" t="s">
        <v>26</v>
      </c>
      <c r="M127" s="57"/>
    </row>
    <row r="128" spans="1:20" hidden="1" x14ac:dyDescent="0.2">
      <c r="D128" s="56" t="s">
        <v>42</v>
      </c>
      <c r="E128" s="58">
        <f>ROW()</f>
        <v>128</v>
      </c>
      <c r="F128" s="56" t="s">
        <v>88</v>
      </c>
      <c r="G128" s="58">
        <v>20</v>
      </c>
      <c r="H128" s="58">
        <v>60</v>
      </c>
      <c r="K128" s="63" t="s">
        <v>27</v>
      </c>
      <c r="M128" s="57"/>
    </row>
    <row r="129" spans="4:13" hidden="1" x14ac:dyDescent="0.2">
      <c r="D129" s="56" t="s">
        <v>59</v>
      </c>
      <c r="E129" s="58">
        <f>ROW()</f>
        <v>129</v>
      </c>
      <c r="F129" s="56" t="s">
        <v>85</v>
      </c>
      <c r="G129" s="58">
        <v>15</v>
      </c>
      <c r="H129" s="58">
        <v>40</v>
      </c>
      <c r="K129" s="63" t="s">
        <v>28</v>
      </c>
      <c r="M129" s="57"/>
    </row>
    <row r="130" spans="4:13" hidden="1" x14ac:dyDescent="0.2">
      <c r="D130" s="77" t="s">
        <v>22</v>
      </c>
      <c r="E130" s="58">
        <f>ROW()</f>
        <v>130</v>
      </c>
      <c r="F130" s="56" t="s">
        <v>87</v>
      </c>
      <c r="G130" s="58">
        <v>15</v>
      </c>
      <c r="H130" s="58">
        <v>40</v>
      </c>
      <c r="K130" s="63" t="s">
        <v>29</v>
      </c>
      <c r="M130" s="57"/>
    </row>
    <row r="131" spans="4:13" hidden="1" x14ac:dyDescent="0.2">
      <c r="D131" s="78" t="s">
        <v>43</v>
      </c>
      <c r="E131" s="58">
        <f>ROW()</f>
        <v>131</v>
      </c>
      <c r="F131" s="56" t="s">
        <v>86</v>
      </c>
      <c r="G131" s="58">
        <v>10</v>
      </c>
      <c r="H131" s="58">
        <v>5</v>
      </c>
      <c r="K131" s="63" t="s">
        <v>30</v>
      </c>
      <c r="M131" s="57"/>
    </row>
    <row r="132" spans="4:13" hidden="1" x14ac:dyDescent="0.2">
      <c r="D132" s="55" t="s">
        <v>7</v>
      </c>
      <c r="E132" s="58">
        <f>ROW()</f>
        <v>132</v>
      </c>
      <c r="F132" s="98" t="s">
        <v>84</v>
      </c>
      <c r="G132" s="58">
        <v>15</v>
      </c>
      <c r="H132" s="58">
        <v>1</v>
      </c>
      <c r="K132" s="55" t="s">
        <v>31</v>
      </c>
      <c r="M132" s="57"/>
    </row>
    <row r="133" spans="4:13" hidden="1" x14ac:dyDescent="0.2">
      <c r="D133" s="55" t="s">
        <v>64</v>
      </c>
      <c r="E133" s="58">
        <f>ROW()</f>
        <v>133</v>
      </c>
      <c r="F133" s="56" t="s">
        <v>37</v>
      </c>
      <c r="G133" s="58">
        <v>15</v>
      </c>
      <c r="H133" s="58">
        <v>40</v>
      </c>
      <c r="I133" s="57"/>
      <c r="K133" s="55" t="s">
        <v>32</v>
      </c>
      <c r="M133" s="57"/>
    </row>
    <row r="134" spans="4:13" hidden="1" x14ac:dyDescent="0.2">
      <c r="D134" s="13"/>
      <c r="E134" s="112">
        <f>ROW()</f>
        <v>134</v>
      </c>
      <c r="F134" s="63" t="s">
        <v>39</v>
      </c>
      <c r="G134" s="57">
        <v>15</v>
      </c>
      <c r="H134" s="57">
        <v>10</v>
      </c>
      <c r="I134" s="57"/>
      <c r="K134" s="55" t="s">
        <v>32</v>
      </c>
      <c r="M134" s="57"/>
    </row>
    <row r="135" spans="4:13" hidden="1" x14ac:dyDescent="0.2">
      <c r="D135" s="49"/>
      <c r="E135" s="112">
        <f>ROW()</f>
        <v>135</v>
      </c>
      <c r="F135" s="63" t="s">
        <v>40</v>
      </c>
      <c r="G135" s="57">
        <v>15</v>
      </c>
      <c r="H135" s="57">
        <v>10</v>
      </c>
      <c r="I135" s="57"/>
      <c r="K135" s="55" t="s">
        <v>53</v>
      </c>
      <c r="M135" s="57"/>
    </row>
    <row r="136" spans="4:13" hidden="1" x14ac:dyDescent="0.2">
      <c r="D136" s="55"/>
      <c r="E136" s="112">
        <f>ROW()</f>
        <v>136</v>
      </c>
      <c r="F136" s="63" t="s">
        <v>7</v>
      </c>
      <c r="G136" s="57">
        <v>20</v>
      </c>
      <c r="H136" s="57">
        <v>50</v>
      </c>
      <c r="I136" s="57"/>
      <c r="K136" s="55" t="s">
        <v>55</v>
      </c>
      <c r="M136" s="57"/>
    </row>
    <row r="137" spans="4:13" hidden="1" x14ac:dyDescent="0.2">
      <c r="D137" s="48"/>
      <c r="E137" s="112">
        <v>65</v>
      </c>
      <c r="F137" s="70" t="s">
        <v>67</v>
      </c>
      <c r="I137" s="57"/>
      <c r="K137" s="55" t="s">
        <v>54</v>
      </c>
      <c r="M137" s="57"/>
    </row>
    <row r="138" spans="4:13" hidden="1" x14ac:dyDescent="0.2">
      <c r="E138" s="13">
        <v>66</v>
      </c>
      <c r="K138" s="89" t="s">
        <v>72</v>
      </c>
    </row>
    <row r="139" spans="4:13" hidden="1" x14ac:dyDescent="0.2">
      <c r="K139" s="89" t="s">
        <v>73</v>
      </c>
    </row>
    <row r="140" spans="4:13" hidden="1" x14ac:dyDescent="0.2">
      <c r="K140" s="89" t="s">
        <v>74</v>
      </c>
    </row>
    <row r="141" spans="4:13" hidden="1" x14ac:dyDescent="0.2">
      <c r="K141" s="89" t="s">
        <v>75</v>
      </c>
    </row>
    <row r="142" spans="4:13" hidden="1" x14ac:dyDescent="0.2">
      <c r="K142" s="89" t="s">
        <v>76</v>
      </c>
    </row>
    <row r="143" spans="4:13" hidden="1" x14ac:dyDescent="0.2">
      <c r="K143" s="89" t="s">
        <v>77</v>
      </c>
    </row>
    <row r="144" spans="4:13" hidden="1" x14ac:dyDescent="0.2">
      <c r="K144" s="89" t="s">
        <v>78</v>
      </c>
    </row>
    <row r="145" spans="11:11" hidden="1" x14ac:dyDescent="0.2">
      <c r="K145" s="89" t="s">
        <v>79</v>
      </c>
    </row>
    <row r="146" spans="11:11" hidden="1" x14ac:dyDescent="0.2">
      <c r="K146" s="89" t="s">
        <v>89</v>
      </c>
    </row>
    <row r="147" spans="11:11" hidden="1" x14ac:dyDescent="0.2">
      <c r="K147" s="89" t="s">
        <v>91</v>
      </c>
    </row>
    <row r="148" spans="11:11" hidden="1" x14ac:dyDescent="0.2">
      <c r="K148" s="89" t="s">
        <v>90</v>
      </c>
    </row>
    <row r="149" spans="11:11" hidden="1" x14ac:dyDescent="0.2">
      <c r="K149" s="70" t="s">
        <v>5</v>
      </c>
    </row>
    <row r="150" spans="11:11" hidden="1" x14ac:dyDescent="0.2"/>
  </sheetData>
  <sheetProtection algorithmName="SHA-512" hashValue="UrFmAJOa4R1t4V9CyupY06uPnIJo+T1tXxTP198om/hN3LsWhjl6kEwePT7r0fK7xmF8tmvCqJQWtQWUTL4LQQ==" saltValue="FRyynpsi4Bdc6NXN/Vsozw==" spinCount="100000" sheet="1" selectLockedCells="1"/>
  <dataConsolidate/>
  <mergeCells count="22">
    <mergeCell ref="A108:C114"/>
    <mergeCell ref="D108:L114"/>
    <mergeCell ref="D6:L6"/>
    <mergeCell ref="A116:H119"/>
    <mergeCell ref="I116:M119"/>
    <mergeCell ref="D115:M115"/>
    <mergeCell ref="A1:K1"/>
    <mergeCell ref="A3:C3"/>
    <mergeCell ref="A4:C4"/>
    <mergeCell ref="A5:C5"/>
    <mergeCell ref="D120:E120"/>
    <mergeCell ref="F120:M120"/>
    <mergeCell ref="B8:C8"/>
    <mergeCell ref="E106:K106"/>
    <mergeCell ref="D7:M7"/>
    <mergeCell ref="D105:M105"/>
    <mergeCell ref="I3:J5"/>
    <mergeCell ref="K3:L5"/>
    <mergeCell ref="A6:C6"/>
    <mergeCell ref="D3:H3"/>
    <mergeCell ref="D4:H4"/>
    <mergeCell ref="D5:H5"/>
  </mergeCells>
  <conditionalFormatting sqref="L106">
    <cfRule type="cellIs" dxfId="89" priority="47" operator="equal">
      <formula>"Enter lanes!"</formula>
    </cfRule>
  </conditionalFormatting>
  <conditionalFormatting sqref="G8">
    <cfRule type="expression" dxfId="88" priority="46" stopIfTrue="1">
      <formula>OR(D8="please select",D8="")</formula>
    </cfRule>
  </conditionalFormatting>
  <conditionalFormatting sqref="G8">
    <cfRule type="expression" dxfId="87" priority="45" stopIfTrue="1">
      <formula>OR(D8="please select",D8="")</formula>
    </cfRule>
  </conditionalFormatting>
  <conditionalFormatting sqref="G8">
    <cfRule type="expression" dxfId="86" priority="44" stopIfTrue="1">
      <formula>OR(D8="please select",D8="")</formula>
    </cfRule>
  </conditionalFormatting>
  <conditionalFormatting sqref="G8">
    <cfRule type="expression" dxfId="85" priority="43" stopIfTrue="1">
      <formula>OR(D8="please select",D8="")</formula>
    </cfRule>
  </conditionalFormatting>
  <conditionalFormatting sqref="G8">
    <cfRule type="expression" dxfId="84" priority="42" stopIfTrue="1">
      <formula>OR(D8="please select",D8="")</formula>
    </cfRule>
  </conditionalFormatting>
  <conditionalFormatting sqref="G8">
    <cfRule type="expression" dxfId="83" priority="41" stopIfTrue="1">
      <formula>OR(D8="please select",D8="")</formula>
    </cfRule>
  </conditionalFormatting>
  <conditionalFormatting sqref="G8">
    <cfRule type="expression" dxfId="82" priority="40" stopIfTrue="1">
      <formula>OR(D8="please select",D8="")</formula>
    </cfRule>
  </conditionalFormatting>
  <conditionalFormatting sqref="G8">
    <cfRule type="expression" dxfId="81" priority="39" stopIfTrue="1">
      <formula>OR(D8="please select",D8="")</formula>
    </cfRule>
  </conditionalFormatting>
  <conditionalFormatting sqref="G8">
    <cfRule type="expression" dxfId="80" priority="38" stopIfTrue="1">
      <formula>OR(D8="please select",D8="")</formula>
    </cfRule>
  </conditionalFormatting>
  <conditionalFormatting sqref="G8">
    <cfRule type="expression" dxfId="79" priority="37" stopIfTrue="1">
      <formula>OR(D8="please select",D8="")</formula>
    </cfRule>
  </conditionalFormatting>
  <conditionalFormatting sqref="G8">
    <cfRule type="expression" dxfId="78" priority="36" stopIfTrue="1">
      <formula>OR(D8="please select",D8="")</formula>
    </cfRule>
  </conditionalFormatting>
  <conditionalFormatting sqref="G8">
    <cfRule type="expression" dxfId="77" priority="35" stopIfTrue="1">
      <formula>OR(D8="please select",D8="")</formula>
    </cfRule>
  </conditionalFormatting>
  <conditionalFormatting sqref="G8">
    <cfRule type="expression" dxfId="76" priority="34" stopIfTrue="1">
      <formula>OR(D8="please select",D8="")</formula>
    </cfRule>
  </conditionalFormatting>
  <conditionalFormatting sqref="G8">
    <cfRule type="expression" dxfId="75" priority="33" stopIfTrue="1">
      <formula>OR(D8="please select",D8="")</formula>
    </cfRule>
  </conditionalFormatting>
  <conditionalFormatting sqref="G8">
    <cfRule type="expression" dxfId="74" priority="32" stopIfTrue="1">
      <formula>OR(D8="please select",D8="")</formula>
    </cfRule>
  </conditionalFormatting>
  <conditionalFormatting sqref="G8">
    <cfRule type="expression" dxfId="73" priority="31" stopIfTrue="1">
      <formula>OR(D8="please select",D8="")</formula>
    </cfRule>
  </conditionalFormatting>
  <conditionalFormatting sqref="G8">
    <cfRule type="expression" dxfId="72" priority="30" stopIfTrue="1">
      <formula>OR(D8="please select",D8="")</formula>
    </cfRule>
  </conditionalFormatting>
  <conditionalFormatting sqref="G8">
    <cfRule type="expression" dxfId="71" priority="29" stopIfTrue="1">
      <formula>OR(D8="please select",D8="")</formula>
    </cfRule>
  </conditionalFormatting>
  <conditionalFormatting sqref="G8">
    <cfRule type="expression" dxfId="70" priority="28" stopIfTrue="1">
      <formula>OR(D8="please select",D8="")</formula>
    </cfRule>
  </conditionalFormatting>
  <conditionalFormatting sqref="G8">
    <cfRule type="expression" dxfId="69" priority="27" stopIfTrue="1">
      <formula>OR(D8="please select",D8="")</formula>
    </cfRule>
  </conditionalFormatting>
  <conditionalFormatting sqref="G8">
    <cfRule type="expression" dxfId="68" priority="26" stopIfTrue="1">
      <formula>OR(D8="please select",D8="")</formula>
    </cfRule>
  </conditionalFormatting>
  <conditionalFormatting sqref="G8">
    <cfRule type="expression" dxfId="67" priority="25" stopIfTrue="1">
      <formula>OR(D8="please select",D8="")</formula>
    </cfRule>
  </conditionalFormatting>
  <conditionalFormatting sqref="G8">
    <cfRule type="expression" dxfId="66" priority="24" stopIfTrue="1">
      <formula>OR(D8="please select",D8="")</formula>
    </cfRule>
  </conditionalFormatting>
  <conditionalFormatting sqref="G8">
    <cfRule type="expression" dxfId="65" priority="23" stopIfTrue="1">
      <formula>OR(D8="please select",D8="")</formula>
    </cfRule>
  </conditionalFormatting>
  <conditionalFormatting sqref="G8">
    <cfRule type="expression" dxfId="64" priority="22" stopIfTrue="1">
      <formula>OR(D8="please select",D8="")</formula>
    </cfRule>
  </conditionalFormatting>
  <conditionalFormatting sqref="G8">
    <cfRule type="expression" dxfId="63" priority="21" stopIfTrue="1">
      <formula>OR(D8="please select",D8="")</formula>
    </cfRule>
  </conditionalFormatting>
  <conditionalFormatting sqref="G8">
    <cfRule type="expression" dxfId="62" priority="20" stopIfTrue="1">
      <formula>OR(D8="please select",D8="")</formula>
    </cfRule>
  </conditionalFormatting>
  <conditionalFormatting sqref="G8">
    <cfRule type="expression" dxfId="61" priority="19" stopIfTrue="1">
      <formula>OR(D8="please select",D8="")</formula>
    </cfRule>
  </conditionalFormatting>
  <conditionalFormatting sqref="G8">
    <cfRule type="expression" dxfId="60" priority="18" stopIfTrue="1">
      <formula>OR(D8="please select",D8="")</formula>
    </cfRule>
  </conditionalFormatting>
  <conditionalFormatting sqref="G8">
    <cfRule type="expression" dxfId="59" priority="17" stopIfTrue="1">
      <formula>OR(D8="please select",D8="")</formula>
    </cfRule>
  </conditionalFormatting>
  <conditionalFormatting sqref="G8">
    <cfRule type="expression" dxfId="58" priority="16" stopIfTrue="1">
      <formula>OR(D8="please select",D8="")</formula>
    </cfRule>
  </conditionalFormatting>
  <conditionalFormatting sqref="G8">
    <cfRule type="expression" dxfId="57" priority="15" stopIfTrue="1">
      <formula>OR(D8="please select",D8="")</formula>
    </cfRule>
  </conditionalFormatting>
  <conditionalFormatting sqref="G8">
    <cfRule type="expression" dxfId="56" priority="14" stopIfTrue="1">
      <formula>OR(D8="please select",D8="")</formula>
    </cfRule>
  </conditionalFormatting>
  <conditionalFormatting sqref="G8">
    <cfRule type="expression" dxfId="55" priority="13" stopIfTrue="1">
      <formula>OR(D8="please select",D8="")</formula>
    </cfRule>
  </conditionalFormatting>
  <conditionalFormatting sqref="G8">
    <cfRule type="expression" dxfId="54" priority="12" stopIfTrue="1">
      <formula>OR(D8="please select",D8="")</formula>
    </cfRule>
  </conditionalFormatting>
  <conditionalFormatting sqref="G8">
    <cfRule type="expression" dxfId="53" priority="11">
      <formula>(VLOOKUP(D8,$D$177:$F$186,3,FALSE())&gt;G8)</formula>
    </cfRule>
  </conditionalFormatting>
  <conditionalFormatting sqref="G99:G104">
    <cfRule type="expression" dxfId="52" priority="324" stopIfTrue="1">
      <formula>(VLOOKUP(F99,$F$123:$H$136,2,FALSE())&gt;G99)</formula>
    </cfRule>
    <cfRule type="expression" dxfId="51" priority="325" stopIfTrue="1">
      <formula>OR(F99="please select",F99="")</formula>
    </cfRule>
  </conditionalFormatting>
  <conditionalFormatting sqref="H10:H104">
    <cfRule type="expression" dxfId="50" priority="326" stopIfTrue="1">
      <formula>(VLOOKUP(F10,$F$123:$H$136,3,FALSE())&gt;H10)</formula>
    </cfRule>
    <cfRule type="expression" dxfId="49" priority="327" stopIfTrue="1">
      <formula>OR(F10="please select",F10="")</formula>
    </cfRule>
  </conditionalFormatting>
  <conditionalFormatting sqref="I9:I104">
    <cfRule type="expression" dxfId="48" priority="328">
      <formula>OR((VLOOKUP(F9,$F$123:$H$136,2,FALSE())&gt;G9),(VLOOKUP(F9,$F$123:$H$136,3,FALSE())&gt;H9))</formula>
    </cfRule>
    <cfRule type="expression" dxfId="47" priority="329">
      <formula>OR($G9="",$H9="",$E9="please select")</formula>
    </cfRule>
  </conditionalFormatting>
  <conditionalFormatting sqref="G9:G98">
    <cfRule type="expression" dxfId="46" priority="1" stopIfTrue="1">
      <formula>(VLOOKUP(F9,$F$123:$H$136,2,FALSE())&gt;G9)</formula>
    </cfRule>
    <cfRule type="expression" dxfId="45" priority="2" stopIfTrue="1">
      <formula>OR(F9="please select",F9="")</formula>
    </cfRule>
  </conditionalFormatting>
  <conditionalFormatting sqref="H9">
    <cfRule type="expression" dxfId="44" priority="3" stopIfTrue="1">
      <formula>(VLOOKUP(F9,$F$123:$H$136,3,FALSE())&gt;H9)</formula>
    </cfRule>
    <cfRule type="expression" dxfId="43" priority="4" stopIfTrue="1">
      <formula>OR(F9="please select",F9="")</formula>
    </cfRule>
  </conditionalFormatting>
  <dataValidations count="5">
    <dataValidation type="list" allowBlank="1" showInputMessage="1" showErrorMessage="1" sqref="L9:L104">
      <formula1>$M$123:$M$125</formula1>
    </dataValidation>
    <dataValidation type="decimal" allowBlank="1" showInputMessage="1" showErrorMessage="1" errorTitle="Lane count" error="0-24_x000a_If more, use next lane with same sample name" sqref="K9:K104">
      <formula1>0</formula1>
      <formula2>24</formula2>
    </dataValidation>
    <dataValidation type="list" allowBlank="1" showInputMessage="1" showErrorMessage="1" sqref="F9:F104">
      <formula1>IF(E9="",$F$137,IF(E9=$D$123,$F$123:$F$126,IF(E9=$D$124,$F$127,IF(E9=$D$125,$F$127,IF(E9=$D$126,$F$128:$F$133,IF(E9=$D$127,$F$130:$F$131,IF(E9=$D$128,$F$133,IF(E9=$D$129,$F$133,IF(E9=$D$130,$F$134:$F$135,IF(E9=$D$131,$F$134:$F$135,IF(E9=$D$132,$F$123:$F$136,$F$137)))))))))))</formula1>
    </dataValidation>
    <dataValidation type="list" allowBlank="1" showInputMessage="1" showErrorMessage="1" sqref="E9:E104">
      <formula1>IF(D9="",$D$133,$D$123:$D$132)</formula1>
    </dataValidation>
    <dataValidation type="list" allowBlank="1" showInputMessage="1" showErrorMessage="1" sqref="J9:J104">
      <formula1>IF(AND($D$3=$I$123,F9=$F$124),K$123:K$125,IF(AND(OR(F9=$F$126,F9=$F$134),$D$3=$I$123),$K$125,IF($D$3=$I$123,$K$123:$K$125,IF(AND(OR(F9=$F$126,F9=$F$134),$D$3=$I$124),$K$127:$K$131,IF($D$3=$I$124,$K$127:$K$131,IF($D$3=$I$125,$K$132:$K$137,IF($D$3=$I$126,$K$138:$K$148,$K$143)))))))</formula1>
    </dataValidation>
  </dataValidations>
  <pageMargins left="0.52" right="0.43" top="0.82" bottom="0.53" header="0.3" footer="0.3"/>
  <pageSetup paperSize="8" scale="51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150"/>
  <sheetViews>
    <sheetView showGridLines="0" zoomScale="70" zoomScaleNormal="70" workbookViewId="0">
      <selection activeCell="D9" sqref="D9"/>
    </sheetView>
  </sheetViews>
  <sheetFormatPr baseColWidth="10" defaultColWidth="9.140625" defaultRowHeight="12.75" x14ac:dyDescent="0.2"/>
  <cols>
    <col min="1" max="1" width="19.140625" style="13" bestFit="1" customWidth="1"/>
    <col min="2" max="3" width="4.7109375" style="13" customWidth="1"/>
    <col min="4" max="4" width="22" style="112" customWidth="1"/>
    <col min="5" max="5" width="33.7109375" style="112" customWidth="1"/>
    <col min="6" max="6" width="33.7109375" style="13" customWidth="1"/>
    <col min="7" max="7" width="11.42578125" style="13" customWidth="1"/>
    <col min="8" max="8" width="15.85546875" style="13" customWidth="1"/>
    <col min="9" max="9" width="11.42578125" style="13" customWidth="1"/>
    <col min="10" max="10" width="33.7109375" style="13" customWidth="1"/>
    <col min="11" max="11" width="28.140625" style="13" customWidth="1"/>
    <col min="12" max="12" width="15.7109375" style="13" customWidth="1"/>
    <col min="13" max="13" width="17" style="13" customWidth="1"/>
    <col min="14" max="14" width="20.42578125" style="13" customWidth="1"/>
    <col min="15" max="15" width="24.28515625" style="4" customWidth="1"/>
    <col min="16" max="20" width="9.140625" style="4"/>
    <col min="21" max="16384" width="9.140625" style="13"/>
  </cols>
  <sheetData>
    <row r="1" spans="1:20" ht="20.25" x14ac:dyDescent="0.2">
      <c r="A1" s="179" t="s">
        <v>101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21">
        <f>NGS_Order!I2</f>
        <v>190508</v>
      </c>
    </row>
    <row r="2" spans="1:20" s="40" customFormat="1" ht="6.75" customHeight="1" x14ac:dyDescent="0.2">
      <c r="D2" s="39"/>
      <c r="E2" s="39"/>
      <c r="F2" s="39"/>
      <c r="G2" s="39"/>
      <c r="H2" s="39"/>
      <c r="I2" s="39"/>
      <c r="J2" s="39"/>
      <c r="K2" s="39"/>
      <c r="L2" s="39"/>
      <c r="M2" s="13"/>
      <c r="O2" s="41"/>
      <c r="P2" s="41"/>
      <c r="Q2" s="41"/>
      <c r="R2" s="41"/>
      <c r="S2" s="41"/>
      <c r="T2" s="41"/>
    </row>
    <row r="3" spans="1:20" s="40" customFormat="1" ht="20.25" customHeight="1" x14ac:dyDescent="0.2">
      <c r="A3" s="177" t="s">
        <v>45</v>
      </c>
      <c r="B3" s="177"/>
      <c r="C3" s="177"/>
      <c r="D3" s="177" t="str">
        <f>NGS_Order!C4</f>
        <v>NovaSeq6000</v>
      </c>
      <c r="E3" s="177"/>
      <c r="F3" s="177"/>
      <c r="G3" s="177"/>
      <c r="H3" s="181"/>
      <c r="I3" s="212" t="s">
        <v>11</v>
      </c>
      <c r="J3" s="213"/>
      <c r="K3" s="218" t="str">
        <f>NGS_Order!C12</f>
        <v xml:space="preserve">3 lanes </v>
      </c>
      <c r="L3" s="219"/>
      <c r="M3" s="13"/>
      <c r="O3" s="41"/>
      <c r="P3" s="41"/>
      <c r="Q3" s="41"/>
      <c r="R3" s="41"/>
      <c r="S3" s="41"/>
      <c r="T3" s="41"/>
    </row>
    <row r="4" spans="1:20" ht="20.25" customHeight="1" x14ac:dyDescent="0.2">
      <c r="A4" s="177" t="s">
        <v>16</v>
      </c>
      <c r="B4" s="177"/>
      <c r="C4" s="177"/>
      <c r="D4" s="177" t="str">
        <f>NGS_Order!C6</f>
        <v>Dr. Henry Reyer</v>
      </c>
      <c r="E4" s="177"/>
      <c r="F4" s="177"/>
      <c r="G4" s="177"/>
      <c r="H4" s="181"/>
      <c r="I4" s="214"/>
      <c r="J4" s="215"/>
      <c r="K4" s="220"/>
      <c r="L4" s="221"/>
    </row>
    <row r="5" spans="1:20" ht="20.25" customHeight="1" x14ac:dyDescent="0.2">
      <c r="A5" s="177" t="s">
        <v>17</v>
      </c>
      <c r="B5" s="177"/>
      <c r="C5" s="177"/>
      <c r="D5" s="177" t="str">
        <f>NGS_Order!C7</f>
        <v>Dr. Sören Franzenburg</v>
      </c>
      <c r="E5" s="177"/>
      <c r="F5" s="177"/>
      <c r="G5" s="177"/>
      <c r="H5" s="181"/>
      <c r="I5" s="216"/>
      <c r="J5" s="217"/>
      <c r="K5" s="222"/>
      <c r="L5" s="223"/>
    </row>
    <row r="6" spans="1:20" ht="20.25" customHeight="1" x14ac:dyDescent="0.2">
      <c r="A6" s="177" t="s">
        <v>9</v>
      </c>
      <c r="B6" s="177"/>
      <c r="C6" s="177"/>
      <c r="D6" s="181" t="str">
        <f>NGS_Order!C8</f>
        <v>SF_fertility_mice_WGS_Schoen_02</v>
      </c>
      <c r="E6" s="182"/>
      <c r="F6" s="182"/>
      <c r="G6" s="182"/>
      <c r="H6" s="182"/>
      <c r="I6" s="182"/>
      <c r="J6" s="182"/>
      <c r="K6" s="182"/>
      <c r="L6" s="238"/>
    </row>
    <row r="7" spans="1:20" ht="6" customHeight="1" x14ac:dyDescent="0.2">
      <c r="D7" s="191"/>
      <c r="E7" s="191"/>
      <c r="F7" s="191"/>
      <c r="G7" s="191"/>
      <c r="H7" s="191"/>
      <c r="I7" s="191"/>
      <c r="J7" s="191"/>
      <c r="K7" s="191"/>
      <c r="L7" s="191"/>
      <c r="M7" s="191"/>
    </row>
    <row r="8" spans="1:20" ht="38.25" x14ac:dyDescent="0.2">
      <c r="A8" s="22" t="s">
        <v>52</v>
      </c>
      <c r="B8" s="209" t="s">
        <v>92</v>
      </c>
      <c r="C8" s="210"/>
      <c r="D8" s="28" t="s">
        <v>51</v>
      </c>
      <c r="E8" s="29" t="s">
        <v>35</v>
      </c>
      <c r="F8" s="29" t="s">
        <v>23</v>
      </c>
      <c r="G8" s="28" t="s">
        <v>50</v>
      </c>
      <c r="H8" s="28" t="s">
        <v>49</v>
      </c>
      <c r="I8" s="28" t="s">
        <v>66</v>
      </c>
      <c r="J8" s="29" t="s">
        <v>24</v>
      </c>
      <c r="K8" s="28" t="s">
        <v>20</v>
      </c>
      <c r="L8" s="30" t="s">
        <v>2</v>
      </c>
    </row>
    <row r="9" spans="1:20" ht="18.75" customHeight="1" x14ac:dyDescent="0.2">
      <c r="A9" s="43"/>
      <c r="B9" s="43" t="s">
        <v>93</v>
      </c>
      <c r="C9" s="43">
        <v>1</v>
      </c>
      <c r="D9" s="15"/>
      <c r="E9" s="90" t="s">
        <v>64</v>
      </c>
      <c r="F9" s="90" t="s">
        <v>67</v>
      </c>
      <c r="G9" s="26"/>
      <c r="H9" s="27"/>
      <c r="I9" s="84" t="str">
        <f t="shared" ref="I9:I72" si="0">IF(OR(G9&lt;&gt;"",H9&lt;&gt;""),G9*H9,"")</f>
        <v/>
      </c>
      <c r="J9" s="15"/>
      <c r="K9" s="14"/>
      <c r="L9" s="25" t="s">
        <v>5</v>
      </c>
    </row>
    <row r="10" spans="1:20" ht="18.75" customHeight="1" x14ac:dyDescent="0.2">
      <c r="A10" s="43"/>
      <c r="B10" s="43" t="s">
        <v>94</v>
      </c>
      <c r="C10" s="43">
        <v>1</v>
      </c>
      <c r="D10" s="15"/>
      <c r="E10" s="90"/>
      <c r="F10" s="90"/>
      <c r="G10" s="26"/>
      <c r="H10" s="27"/>
      <c r="I10" s="84" t="str">
        <f t="shared" si="0"/>
        <v/>
      </c>
      <c r="J10" s="15"/>
      <c r="K10" s="14"/>
      <c r="L10" s="25"/>
    </row>
    <row r="11" spans="1:20" ht="18.75" customHeight="1" x14ac:dyDescent="0.2">
      <c r="A11" s="43"/>
      <c r="B11" s="43" t="s">
        <v>95</v>
      </c>
      <c r="C11" s="43">
        <v>1</v>
      </c>
      <c r="D11" s="15"/>
      <c r="E11" s="90"/>
      <c r="F11" s="90"/>
      <c r="G11" s="26"/>
      <c r="H11" s="27"/>
      <c r="I11" s="84" t="str">
        <f t="shared" si="0"/>
        <v/>
      </c>
      <c r="J11" s="15"/>
      <c r="K11" s="14"/>
      <c r="L11" s="25"/>
    </row>
    <row r="12" spans="1:20" ht="18.75" customHeight="1" x14ac:dyDescent="0.2">
      <c r="A12" s="43"/>
      <c r="B12" s="43" t="s">
        <v>96</v>
      </c>
      <c r="C12" s="43">
        <v>1</v>
      </c>
      <c r="D12" s="15"/>
      <c r="E12" s="90"/>
      <c r="F12" s="90"/>
      <c r="G12" s="26"/>
      <c r="H12" s="27"/>
      <c r="I12" s="84" t="str">
        <f t="shared" si="0"/>
        <v/>
      </c>
      <c r="J12" s="15"/>
      <c r="K12" s="14"/>
      <c r="L12" s="25"/>
    </row>
    <row r="13" spans="1:20" ht="18.75" customHeight="1" x14ac:dyDescent="0.2">
      <c r="A13" s="43"/>
      <c r="B13" s="43" t="s">
        <v>97</v>
      </c>
      <c r="C13" s="43">
        <v>1</v>
      </c>
      <c r="D13" s="15"/>
      <c r="E13" s="90"/>
      <c r="F13" s="90"/>
      <c r="G13" s="26"/>
      <c r="H13" s="27"/>
      <c r="I13" s="84" t="str">
        <f t="shared" si="0"/>
        <v/>
      </c>
      <c r="J13" s="15"/>
      <c r="K13" s="14"/>
      <c r="L13" s="25"/>
    </row>
    <row r="14" spans="1:20" ht="18.75" customHeight="1" x14ac:dyDescent="0.2">
      <c r="A14" s="43"/>
      <c r="B14" s="43" t="s">
        <v>98</v>
      </c>
      <c r="C14" s="43">
        <v>1</v>
      </c>
      <c r="D14" s="15"/>
      <c r="E14" s="90"/>
      <c r="F14" s="90"/>
      <c r="G14" s="26"/>
      <c r="H14" s="27"/>
      <c r="I14" s="84" t="str">
        <f t="shared" si="0"/>
        <v/>
      </c>
      <c r="J14" s="15"/>
      <c r="K14" s="14"/>
      <c r="L14" s="25"/>
    </row>
    <row r="15" spans="1:20" ht="18.75" customHeight="1" x14ac:dyDescent="0.2">
      <c r="A15" s="43"/>
      <c r="B15" s="43" t="s">
        <v>99</v>
      </c>
      <c r="C15" s="43">
        <v>1</v>
      </c>
      <c r="D15" s="15"/>
      <c r="E15" s="90"/>
      <c r="F15" s="90"/>
      <c r="G15" s="26"/>
      <c r="H15" s="27"/>
      <c r="I15" s="84" t="str">
        <f t="shared" si="0"/>
        <v/>
      </c>
      <c r="J15" s="15"/>
      <c r="K15" s="14"/>
      <c r="L15" s="25"/>
    </row>
    <row r="16" spans="1:20" ht="18.75" customHeight="1" x14ac:dyDescent="0.2">
      <c r="A16" s="43"/>
      <c r="B16" s="43" t="s">
        <v>100</v>
      </c>
      <c r="C16" s="43">
        <v>1</v>
      </c>
      <c r="D16" s="15"/>
      <c r="E16" s="90"/>
      <c r="F16" s="90"/>
      <c r="G16" s="26"/>
      <c r="H16" s="27"/>
      <c r="I16" s="84" t="str">
        <f t="shared" si="0"/>
        <v/>
      </c>
      <c r="J16" s="15"/>
      <c r="K16" s="14"/>
      <c r="L16" s="25"/>
    </row>
    <row r="17" spans="1:12" ht="18.75" customHeight="1" x14ac:dyDescent="0.2">
      <c r="A17" s="43"/>
      <c r="B17" s="43" t="s">
        <v>93</v>
      </c>
      <c r="C17" s="99">
        <v>2</v>
      </c>
      <c r="D17" s="15"/>
      <c r="E17" s="90"/>
      <c r="F17" s="90"/>
      <c r="G17" s="26"/>
      <c r="H17" s="27"/>
      <c r="I17" s="84" t="str">
        <f t="shared" si="0"/>
        <v/>
      </c>
      <c r="J17" s="15"/>
      <c r="K17" s="14"/>
      <c r="L17" s="25"/>
    </row>
    <row r="18" spans="1:12" ht="18.75" customHeight="1" x14ac:dyDescent="0.2">
      <c r="A18" s="43"/>
      <c r="B18" s="43" t="s">
        <v>94</v>
      </c>
      <c r="C18" s="99">
        <v>2</v>
      </c>
      <c r="D18" s="15"/>
      <c r="E18" s="90"/>
      <c r="F18" s="90"/>
      <c r="G18" s="26"/>
      <c r="H18" s="27"/>
      <c r="I18" s="84" t="str">
        <f t="shared" si="0"/>
        <v/>
      </c>
      <c r="J18" s="15"/>
      <c r="K18" s="14"/>
      <c r="L18" s="25"/>
    </row>
    <row r="19" spans="1:12" ht="18.75" customHeight="1" x14ac:dyDescent="0.2">
      <c r="A19" s="43"/>
      <c r="B19" s="43" t="s">
        <v>95</v>
      </c>
      <c r="C19" s="99">
        <v>2</v>
      </c>
      <c r="D19" s="15"/>
      <c r="E19" s="90"/>
      <c r="F19" s="90"/>
      <c r="G19" s="26"/>
      <c r="H19" s="27"/>
      <c r="I19" s="84" t="str">
        <f t="shared" si="0"/>
        <v/>
      </c>
      <c r="J19" s="15"/>
      <c r="K19" s="14"/>
      <c r="L19" s="25"/>
    </row>
    <row r="20" spans="1:12" ht="18.75" customHeight="1" x14ac:dyDescent="0.2">
      <c r="A20" s="43"/>
      <c r="B20" s="43" t="s">
        <v>96</v>
      </c>
      <c r="C20" s="99">
        <v>2</v>
      </c>
      <c r="D20" s="15"/>
      <c r="E20" s="90"/>
      <c r="F20" s="90"/>
      <c r="G20" s="26"/>
      <c r="H20" s="27"/>
      <c r="I20" s="84" t="str">
        <f t="shared" si="0"/>
        <v/>
      </c>
      <c r="J20" s="15"/>
      <c r="K20" s="14"/>
      <c r="L20" s="25"/>
    </row>
    <row r="21" spans="1:12" ht="18.75" customHeight="1" x14ac:dyDescent="0.2">
      <c r="A21" s="43"/>
      <c r="B21" s="43" t="s">
        <v>97</v>
      </c>
      <c r="C21" s="99">
        <v>2</v>
      </c>
      <c r="D21" s="15"/>
      <c r="E21" s="90"/>
      <c r="F21" s="90"/>
      <c r="G21" s="26"/>
      <c r="H21" s="27"/>
      <c r="I21" s="84" t="str">
        <f t="shared" si="0"/>
        <v/>
      </c>
      <c r="J21" s="15"/>
      <c r="K21" s="14"/>
      <c r="L21" s="25"/>
    </row>
    <row r="22" spans="1:12" ht="18.75" customHeight="1" x14ac:dyDescent="0.2">
      <c r="A22" s="43"/>
      <c r="B22" s="43" t="s">
        <v>98</v>
      </c>
      <c r="C22" s="99">
        <v>2</v>
      </c>
      <c r="D22" s="15"/>
      <c r="E22" s="90"/>
      <c r="F22" s="90"/>
      <c r="G22" s="26"/>
      <c r="H22" s="27"/>
      <c r="I22" s="84" t="str">
        <f t="shared" si="0"/>
        <v/>
      </c>
      <c r="J22" s="15"/>
      <c r="K22" s="14"/>
      <c r="L22" s="25"/>
    </row>
    <row r="23" spans="1:12" ht="18.75" customHeight="1" x14ac:dyDescent="0.2">
      <c r="A23" s="43"/>
      <c r="B23" s="43" t="s">
        <v>99</v>
      </c>
      <c r="C23" s="99">
        <v>2</v>
      </c>
      <c r="D23" s="15"/>
      <c r="E23" s="90"/>
      <c r="F23" s="90"/>
      <c r="G23" s="26"/>
      <c r="H23" s="27"/>
      <c r="I23" s="84" t="str">
        <f t="shared" si="0"/>
        <v/>
      </c>
      <c r="J23" s="15"/>
      <c r="K23" s="14"/>
      <c r="L23" s="25"/>
    </row>
    <row r="24" spans="1:12" ht="18.75" customHeight="1" x14ac:dyDescent="0.2">
      <c r="A24" s="43"/>
      <c r="B24" s="43" t="s">
        <v>100</v>
      </c>
      <c r="C24" s="99">
        <v>2</v>
      </c>
      <c r="D24" s="15"/>
      <c r="E24" s="90"/>
      <c r="F24" s="90"/>
      <c r="G24" s="26"/>
      <c r="H24" s="27"/>
      <c r="I24" s="84" t="str">
        <f t="shared" si="0"/>
        <v/>
      </c>
      <c r="J24" s="15"/>
      <c r="K24" s="14"/>
      <c r="L24" s="25"/>
    </row>
    <row r="25" spans="1:12" ht="18.75" customHeight="1" x14ac:dyDescent="0.2">
      <c r="A25" s="43"/>
      <c r="B25" s="43" t="s">
        <v>93</v>
      </c>
      <c r="C25" s="24">
        <v>3</v>
      </c>
      <c r="D25" s="15"/>
      <c r="E25" s="90"/>
      <c r="F25" s="90"/>
      <c r="G25" s="26"/>
      <c r="H25" s="27"/>
      <c r="I25" s="84" t="str">
        <f t="shared" si="0"/>
        <v/>
      </c>
      <c r="J25" s="15"/>
      <c r="K25" s="14"/>
      <c r="L25" s="25"/>
    </row>
    <row r="26" spans="1:12" ht="18.75" customHeight="1" x14ac:dyDescent="0.2">
      <c r="A26" s="43"/>
      <c r="B26" s="43" t="s">
        <v>94</v>
      </c>
      <c r="C26" s="23">
        <v>3</v>
      </c>
      <c r="D26" s="15"/>
      <c r="E26" s="90"/>
      <c r="F26" s="90"/>
      <c r="G26" s="26"/>
      <c r="H26" s="27"/>
      <c r="I26" s="84" t="str">
        <f t="shared" si="0"/>
        <v/>
      </c>
      <c r="J26" s="15"/>
      <c r="K26" s="14"/>
      <c r="L26" s="25"/>
    </row>
    <row r="27" spans="1:12" ht="18.75" customHeight="1" x14ac:dyDescent="0.2">
      <c r="A27" s="43"/>
      <c r="B27" s="43" t="s">
        <v>95</v>
      </c>
      <c r="C27" s="23">
        <v>3</v>
      </c>
      <c r="D27" s="15"/>
      <c r="E27" s="90"/>
      <c r="F27" s="90"/>
      <c r="G27" s="26"/>
      <c r="H27" s="27"/>
      <c r="I27" s="84" t="str">
        <f t="shared" si="0"/>
        <v/>
      </c>
      <c r="J27" s="15"/>
      <c r="K27" s="14"/>
      <c r="L27" s="25"/>
    </row>
    <row r="28" spans="1:12" ht="18.75" customHeight="1" x14ac:dyDescent="0.2">
      <c r="A28" s="43"/>
      <c r="B28" s="43" t="s">
        <v>96</v>
      </c>
      <c r="C28" s="23">
        <v>3</v>
      </c>
      <c r="D28" s="15"/>
      <c r="E28" s="90"/>
      <c r="F28" s="90"/>
      <c r="G28" s="26"/>
      <c r="H28" s="27"/>
      <c r="I28" s="84" t="str">
        <f t="shared" si="0"/>
        <v/>
      </c>
      <c r="J28" s="15"/>
      <c r="K28" s="14"/>
      <c r="L28" s="25"/>
    </row>
    <row r="29" spans="1:12" ht="18.75" customHeight="1" x14ac:dyDescent="0.2">
      <c r="A29" s="43"/>
      <c r="B29" s="43" t="s">
        <v>97</v>
      </c>
      <c r="C29" s="23">
        <v>3</v>
      </c>
      <c r="D29" s="15"/>
      <c r="E29" s="90"/>
      <c r="F29" s="90"/>
      <c r="G29" s="26"/>
      <c r="H29" s="27"/>
      <c r="I29" s="84" t="str">
        <f t="shared" si="0"/>
        <v/>
      </c>
      <c r="J29" s="15"/>
      <c r="K29" s="14"/>
      <c r="L29" s="25"/>
    </row>
    <row r="30" spans="1:12" ht="18.75" customHeight="1" x14ac:dyDescent="0.2">
      <c r="A30" s="43"/>
      <c r="B30" s="43" t="s">
        <v>98</v>
      </c>
      <c r="C30" s="23">
        <v>3</v>
      </c>
      <c r="D30" s="15"/>
      <c r="E30" s="90"/>
      <c r="F30" s="90"/>
      <c r="G30" s="26"/>
      <c r="H30" s="27"/>
      <c r="I30" s="84" t="str">
        <f t="shared" si="0"/>
        <v/>
      </c>
      <c r="J30" s="15"/>
      <c r="K30" s="14"/>
      <c r="L30" s="25"/>
    </row>
    <row r="31" spans="1:12" ht="18.75" customHeight="1" x14ac:dyDescent="0.2">
      <c r="A31" s="43"/>
      <c r="B31" s="43" t="s">
        <v>99</v>
      </c>
      <c r="C31" s="23">
        <v>3</v>
      </c>
      <c r="D31" s="15"/>
      <c r="E31" s="90"/>
      <c r="F31" s="90"/>
      <c r="G31" s="26"/>
      <c r="H31" s="27"/>
      <c r="I31" s="84" t="str">
        <f t="shared" si="0"/>
        <v/>
      </c>
      <c r="J31" s="15"/>
      <c r="K31" s="14"/>
      <c r="L31" s="25"/>
    </row>
    <row r="32" spans="1:12" ht="18.75" customHeight="1" x14ac:dyDescent="0.2">
      <c r="A32" s="43"/>
      <c r="B32" s="43" t="s">
        <v>100</v>
      </c>
      <c r="C32" s="23">
        <v>3</v>
      </c>
      <c r="D32" s="15"/>
      <c r="E32" s="90"/>
      <c r="F32" s="90"/>
      <c r="G32" s="26"/>
      <c r="H32" s="27"/>
      <c r="I32" s="84" t="str">
        <f t="shared" si="0"/>
        <v/>
      </c>
      <c r="J32" s="15"/>
      <c r="K32" s="14"/>
      <c r="L32" s="25"/>
    </row>
    <row r="33" spans="1:12" ht="18.75" customHeight="1" x14ac:dyDescent="0.2">
      <c r="A33" s="43"/>
      <c r="B33" s="43" t="s">
        <v>93</v>
      </c>
      <c r="C33" s="23">
        <v>4</v>
      </c>
      <c r="D33" s="15"/>
      <c r="E33" s="90"/>
      <c r="F33" s="90"/>
      <c r="G33" s="26"/>
      <c r="H33" s="27"/>
      <c r="I33" s="84" t="str">
        <f t="shared" si="0"/>
        <v/>
      </c>
      <c r="J33" s="15"/>
      <c r="K33" s="14"/>
      <c r="L33" s="25"/>
    </row>
    <row r="34" spans="1:12" ht="18.75" customHeight="1" x14ac:dyDescent="0.2">
      <c r="A34" s="43"/>
      <c r="B34" s="43" t="s">
        <v>94</v>
      </c>
      <c r="C34" s="23">
        <v>4</v>
      </c>
      <c r="D34" s="15"/>
      <c r="E34" s="90"/>
      <c r="F34" s="90"/>
      <c r="G34" s="26"/>
      <c r="H34" s="27"/>
      <c r="I34" s="84" t="str">
        <f t="shared" si="0"/>
        <v/>
      </c>
      <c r="J34" s="15"/>
      <c r="K34" s="14"/>
      <c r="L34" s="25"/>
    </row>
    <row r="35" spans="1:12" ht="18.75" customHeight="1" x14ac:dyDescent="0.2">
      <c r="A35" s="43"/>
      <c r="B35" s="43" t="s">
        <v>95</v>
      </c>
      <c r="C35" s="23">
        <v>4</v>
      </c>
      <c r="D35" s="15"/>
      <c r="E35" s="90"/>
      <c r="F35" s="90"/>
      <c r="G35" s="26"/>
      <c r="H35" s="27"/>
      <c r="I35" s="84" t="str">
        <f t="shared" si="0"/>
        <v/>
      </c>
      <c r="J35" s="15"/>
      <c r="K35" s="14"/>
      <c r="L35" s="25"/>
    </row>
    <row r="36" spans="1:12" ht="18.75" customHeight="1" x14ac:dyDescent="0.2">
      <c r="A36" s="43"/>
      <c r="B36" s="43" t="s">
        <v>96</v>
      </c>
      <c r="C36" s="23">
        <v>4</v>
      </c>
      <c r="D36" s="15"/>
      <c r="E36" s="90"/>
      <c r="F36" s="90"/>
      <c r="G36" s="26"/>
      <c r="H36" s="27"/>
      <c r="I36" s="84" t="str">
        <f t="shared" si="0"/>
        <v/>
      </c>
      <c r="J36" s="15"/>
      <c r="K36" s="14"/>
      <c r="L36" s="25"/>
    </row>
    <row r="37" spans="1:12" ht="18.75" customHeight="1" x14ac:dyDescent="0.2">
      <c r="A37" s="43"/>
      <c r="B37" s="43" t="s">
        <v>97</v>
      </c>
      <c r="C37" s="23">
        <v>4</v>
      </c>
      <c r="D37" s="15"/>
      <c r="E37" s="90"/>
      <c r="F37" s="90"/>
      <c r="G37" s="26"/>
      <c r="H37" s="27"/>
      <c r="I37" s="84" t="str">
        <f t="shared" si="0"/>
        <v/>
      </c>
      <c r="J37" s="15"/>
      <c r="K37" s="14"/>
      <c r="L37" s="25"/>
    </row>
    <row r="38" spans="1:12" ht="18.75" customHeight="1" x14ac:dyDescent="0.2">
      <c r="A38" s="43"/>
      <c r="B38" s="43" t="s">
        <v>98</v>
      </c>
      <c r="C38" s="23">
        <v>4</v>
      </c>
      <c r="D38" s="15"/>
      <c r="E38" s="90"/>
      <c r="F38" s="90"/>
      <c r="G38" s="26"/>
      <c r="H38" s="27"/>
      <c r="I38" s="84" t="str">
        <f t="shared" si="0"/>
        <v/>
      </c>
      <c r="J38" s="15"/>
      <c r="K38" s="14"/>
      <c r="L38" s="25"/>
    </row>
    <row r="39" spans="1:12" ht="18.75" customHeight="1" x14ac:dyDescent="0.2">
      <c r="A39" s="43"/>
      <c r="B39" s="43" t="s">
        <v>99</v>
      </c>
      <c r="C39" s="23">
        <v>4</v>
      </c>
      <c r="D39" s="15"/>
      <c r="E39" s="90"/>
      <c r="F39" s="90"/>
      <c r="G39" s="26"/>
      <c r="H39" s="27"/>
      <c r="I39" s="84" t="str">
        <f t="shared" si="0"/>
        <v/>
      </c>
      <c r="J39" s="15"/>
      <c r="K39" s="14"/>
      <c r="L39" s="25"/>
    </row>
    <row r="40" spans="1:12" ht="18.75" customHeight="1" x14ac:dyDescent="0.2">
      <c r="A40" s="43"/>
      <c r="B40" s="43" t="s">
        <v>100</v>
      </c>
      <c r="C40" s="23">
        <v>4</v>
      </c>
      <c r="D40" s="15"/>
      <c r="E40" s="90"/>
      <c r="F40" s="90"/>
      <c r="G40" s="26"/>
      <c r="H40" s="27"/>
      <c r="I40" s="84" t="str">
        <f t="shared" si="0"/>
        <v/>
      </c>
      <c r="J40" s="15"/>
      <c r="K40" s="14"/>
      <c r="L40" s="25"/>
    </row>
    <row r="41" spans="1:12" ht="18.75" customHeight="1" x14ac:dyDescent="0.2">
      <c r="A41" s="43"/>
      <c r="B41" s="43" t="s">
        <v>93</v>
      </c>
      <c r="C41" s="23">
        <v>5</v>
      </c>
      <c r="D41" s="15"/>
      <c r="E41" s="90"/>
      <c r="F41" s="90"/>
      <c r="G41" s="26"/>
      <c r="H41" s="27"/>
      <c r="I41" s="84" t="str">
        <f t="shared" si="0"/>
        <v/>
      </c>
      <c r="J41" s="15"/>
      <c r="K41" s="14"/>
      <c r="L41" s="25"/>
    </row>
    <row r="42" spans="1:12" ht="18.75" customHeight="1" x14ac:dyDescent="0.2">
      <c r="A42" s="43"/>
      <c r="B42" s="43" t="s">
        <v>94</v>
      </c>
      <c r="C42" s="23">
        <v>5</v>
      </c>
      <c r="D42" s="15"/>
      <c r="E42" s="90"/>
      <c r="F42" s="90"/>
      <c r="G42" s="26"/>
      <c r="H42" s="27"/>
      <c r="I42" s="84" t="str">
        <f t="shared" si="0"/>
        <v/>
      </c>
      <c r="J42" s="15"/>
      <c r="K42" s="14"/>
      <c r="L42" s="25"/>
    </row>
    <row r="43" spans="1:12" ht="18.75" customHeight="1" x14ac:dyDescent="0.2">
      <c r="A43" s="43"/>
      <c r="B43" s="43" t="s">
        <v>95</v>
      </c>
      <c r="C43" s="23">
        <v>5</v>
      </c>
      <c r="D43" s="15"/>
      <c r="E43" s="90"/>
      <c r="F43" s="90"/>
      <c r="G43" s="26"/>
      <c r="H43" s="27"/>
      <c r="I43" s="84" t="str">
        <f t="shared" si="0"/>
        <v/>
      </c>
      <c r="J43" s="15"/>
      <c r="K43" s="14"/>
      <c r="L43" s="25"/>
    </row>
    <row r="44" spans="1:12" ht="18.75" customHeight="1" x14ac:dyDescent="0.2">
      <c r="A44" s="43"/>
      <c r="B44" s="43" t="s">
        <v>96</v>
      </c>
      <c r="C44" s="23">
        <v>5</v>
      </c>
      <c r="D44" s="15"/>
      <c r="E44" s="90"/>
      <c r="F44" s="90"/>
      <c r="G44" s="26"/>
      <c r="H44" s="27"/>
      <c r="I44" s="84" t="str">
        <f t="shared" si="0"/>
        <v/>
      </c>
      <c r="J44" s="15"/>
      <c r="K44" s="14"/>
      <c r="L44" s="25"/>
    </row>
    <row r="45" spans="1:12" ht="18.75" customHeight="1" x14ac:dyDescent="0.2">
      <c r="A45" s="43"/>
      <c r="B45" s="43" t="s">
        <v>97</v>
      </c>
      <c r="C45" s="23">
        <v>5</v>
      </c>
      <c r="D45" s="15"/>
      <c r="E45" s="90"/>
      <c r="F45" s="90"/>
      <c r="G45" s="26"/>
      <c r="H45" s="27"/>
      <c r="I45" s="84" t="str">
        <f t="shared" si="0"/>
        <v/>
      </c>
      <c r="J45" s="15"/>
      <c r="K45" s="14"/>
      <c r="L45" s="25"/>
    </row>
    <row r="46" spans="1:12" ht="18.75" customHeight="1" x14ac:dyDescent="0.2">
      <c r="A46" s="43"/>
      <c r="B46" s="43" t="s">
        <v>98</v>
      </c>
      <c r="C46" s="23">
        <v>5</v>
      </c>
      <c r="D46" s="15"/>
      <c r="E46" s="90"/>
      <c r="F46" s="90"/>
      <c r="G46" s="26"/>
      <c r="H46" s="27"/>
      <c r="I46" s="84" t="str">
        <f t="shared" si="0"/>
        <v/>
      </c>
      <c r="J46" s="15"/>
      <c r="K46" s="14"/>
      <c r="L46" s="25"/>
    </row>
    <row r="47" spans="1:12" ht="18.75" customHeight="1" x14ac:dyDescent="0.2">
      <c r="A47" s="43"/>
      <c r="B47" s="43" t="s">
        <v>99</v>
      </c>
      <c r="C47" s="23">
        <v>5</v>
      </c>
      <c r="D47" s="15"/>
      <c r="E47" s="90"/>
      <c r="F47" s="90"/>
      <c r="G47" s="26"/>
      <c r="H47" s="27"/>
      <c r="I47" s="84" t="str">
        <f t="shared" si="0"/>
        <v/>
      </c>
      <c r="J47" s="15"/>
      <c r="K47" s="14"/>
      <c r="L47" s="25"/>
    </row>
    <row r="48" spans="1:12" ht="18.75" customHeight="1" x14ac:dyDescent="0.2">
      <c r="A48" s="43"/>
      <c r="B48" s="43" t="s">
        <v>100</v>
      </c>
      <c r="C48" s="23">
        <v>5</v>
      </c>
      <c r="D48" s="15"/>
      <c r="E48" s="90"/>
      <c r="F48" s="90"/>
      <c r="G48" s="26"/>
      <c r="H48" s="27"/>
      <c r="I48" s="84" t="str">
        <f t="shared" si="0"/>
        <v/>
      </c>
      <c r="J48" s="15"/>
      <c r="K48" s="14"/>
      <c r="L48" s="25"/>
    </row>
    <row r="49" spans="1:12" ht="18.75" customHeight="1" x14ac:dyDescent="0.2">
      <c r="A49" s="43"/>
      <c r="B49" s="43" t="s">
        <v>93</v>
      </c>
      <c r="C49" s="23">
        <v>6</v>
      </c>
      <c r="D49" s="15"/>
      <c r="E49" s="90"/>
      <c r="F49" s="90"/>
      <c r="G49" s="26"/>
      <c r="H49" s="27"/>
      <c r="I49" s="84" t="str">
        <f t="shared" si="0"/>
        <v/>
      </c>
      <c r="J49" s="15"/>
      <c r="K49" s="14"/>
      <c r="L49" s="25"/>
    </row>
    <row r="50" spans="1:12" ht="18.75" customHeight="1" x14ac:dyDescent="0.2">
      <c r="A50" s="43"/>
      <c r="B50" s="43" t="s">
        <v>94</v>
      </c>
      <c r="C50" s="23">
        <v>6</v>
      </c>
      <c r="D50" s="15"/>
      <c r="E50" s="90"/>
      <c r="F50" s="90"/>
      <c r="G50" s="26"/>
      <c r="H50" s="27"/>
      <c r="I50" s="84" t="str">
        <f t="shared" si="0"/>
        <v/>
      </c>
      <c r="J50" s="15"/>
      <c r="K50" s="14"/>
      <c r="L50" s="25"/>
    </row>
    <row r="51" spans="1:12" ht="18.75" customHeight="1" x14ac:dyDescent="0.2">
      <c r="A51" s="43"/>
      <c r="B51" s="43" t="s">
        <v>95</v>
      </c>
      <c r="C51" s="23">
        <v>6</v>
      </c>
      <c r="D51" s="15"/>
      <c r="E51" s="90"/>
      <c r="F51" s="90"/>
      <c r="G51" s="26"/>
      <c r="H51" s="27"/>
      <c r="I51" s="84" t="str">
        <f t="shared" si="0"/>
        <v/>
      </c>
      <c r="J51" s="15"/>
      <c r="K51" s="14"/>
      <c r="L51" s="25"/>
    </row>
    <row r="52" spans="1:12" ht="18.75" customHeight="1" x14ac:dyDescent="0.2">
      <c r="A52" s="43"/>
      <c r="B52" s="43" t="s">
        <v>96</v>
      </c>
      <c r="C52" s="23">
        <v>6</v>
      </c>
      <c r="D52" s="15"/>
      <c r="E52" s="90"/>
      <c r="F52" s="90"/>
      <c r="G52" s="26"/>
      <c r="H52" s="27"/>
      <c r="I52" s="84" t="str">
        <f t="shared" si="0"/>
        <v/>
      </c>
      <c r="J52" s="15"/>
      <c r="K52" s="14"/>
      <c r="L52" s="25"/>
    </row>
    <row r="53" spans="1:12" ht="18.75" customHeight="1" x14ac:dyDescent="0.2">
      <c r="A53" s="43"/>
      <c r="B53" s="43" t="s">
        <v>97</v>
      </c>
      <c r="C53" s="23">
        <v>6</v>
      </c>
      <c r="D53" s="15"/>
      <c r="E53" s="90"/>
      <c r="F53" s="90"/>
      <c r="G53" s="26"/>
      <c r="H53" s="27"/>
      <c r="I53" s="84" t="str">
        <f t="shared" si="0"/>
        <v/>
      </c>
      <c r="J53" s="15"/>
      <c r="K53" s="14"/>
      <c r="L53" s="25"/>
    </row>
    <row r="54" spans="1:12" ht="18.75" customHeight="1" x14ac:dyDescent="0.2">
      <c r="A54" s="43"/>
      <c r="B54" s="43" t="s">
        <v>98</v>
      </c>
      <c r="C54" s="23">
        <v>6</v>
      </c>
      <c r="D54" s="15"/>
      <c r="E54" s="90"/>
      <c r="F54" s="90"/>
      <c r="G54" s="26"/>
      <c r="H54" s="27"/>
      <c r="I54" s="84" t="str">
        <f t="shared" si="0"/>
        <v/>
      </c>
      <c r="J54" s="15"/>
      <c r="K54" s="14"/>
      <c r="L54" s="25"/>
    </row>
    <row r="55" spans="1:12" ht="18.75" customHeight="1" x14ac:dyDescent="0.2">
      <c r="A55" s="43"/>
      <c r="B55" s="43" t="s">
        <v>99</v>
      </c>
      <c r="C55" s="23">
        <v>6</v>
      </c>
      <c r="D55" s="15"/>
      <c r="E55" s="90"/>
      <c r="F55" s="90"/>
      <c r="G55" s="26"/>
      <c r="H55" s="27"/>
      <c r="I55" s="84" t="str">
        <f t="shared" si="0"/>
        <v/>
      </c>
      <c r="J55" s="15"/>
      <c r="K55" s="14"/>
      <c r="L55" s="25"/>
    </row>
    <row r="56" spans="1:12" ht="18.75" customHeight="1" x14ac:dyDescent="0.2">
      <c r="A56" s="43"/>
      <c r="B56" s="43" t="s">
        <v>100</v>
      </c>
      <c r="C56" s="23">
        <v>6</v>
      </c>
      <c r="D56" s="15"/>
      <c r="E56" s="90"/>
      <c r="F56" s="90"/>
      <c r="G56" s="26"/>
      <c r="H56" s="27"/>
      <c r="I56" s="84" t="str">
        <f t="shared" si="0"/>
        <v/>
      </c>
      <c r="J56" s="15"/>
      <c r="K56" s="14"/>
      <c r="L56" s="25"/>
    </row>
    <row r="57" spans="1:12" ht="18.75" customHeight="1" x14ac:dyDescent="0.2">
      <c r="A57" s="43"/>
      <c r="B57" s="43" t="s">
        <v>93</v>
      </c>
      <c r="C57" s="23">
        <v>7</v>
      </c>
      <c r="D57" s="15"/>
      <c r="E57" s="90"/>
      <c r="F57" s="90"/>
      <c r="G57" s="26"/>
      <c r="H57" s="27"/>
      <c r="I57" s="84" t="str">
        <f t="shared" si="0"/>
        <v/>
      </c>
      <c r="J57" s="15"/>
      <c r="K57" s="14"/>
      <c r="L57" s="25"/>
    </row>
    <row r="58" spans="1:12" ht="18.75" customHeight="1" x14ac:dyDescent="0.2">
      <c r="A58" s="43"/>
      <c r="B58" s="43" t="s">
        <v>94</v>
      </c>
      <c r="C58" s="23">
        <v>7</v>
      </c>
      <c r="D58" s="15"/>
      <c r="E58" s="90"/>
      <c r="F58" s="90"/>
      <c r="G58" s="26"/>
      <c r="H58" s="27"/>
      <c r="I58" s="84" t="str">
        <f t="shared" si="0"/>
        <v/>
      </c>
      <c r="J58" s="15"/>
      <c r="K58" s="14"/>
      <c r="L58" s="25"/>
    </row>
    <row r="59" spans="1:12" ht="18.75" customHeight="1" x14ac:dyDescent="0.2">
      <c r="A59" s="43"/>
      <c r="B59" s="43" t="s">
        <v>95</v>
      </c>
      <c r="C59" s="23">
        <v>7</v>
      </c>
      <c r="D59" s="15"/>
      <c r="E59" s="90"/>
      <c r="F59" s="90"/>
      <c r="G59" s="26"/>
      <c r="H59" s="27"/>
      <c r="I59" s="84" t="str">
        <f t="shared" si="0"/>
        <v/>
      </c>
      <c r="J59" s="15"/>
      <c r="K59" s="14"/>
      <c r="L59" s="25"/>
    </row>
    <row r="60" spans="1:12" ht="18.75" customHeight="1" x14ac:dyDescent="0.2">
      <c r="A60" s="43"/>
      <c r="B60" s="43" t="s">
        <v>96</v>
      </c>
      <c r="C60" s="23">
        <v>7</v>
      </c>
      <c r="D60" s="15"/>
      <c r="E60" s="90"/>
      <c r="F60" s="90"/>
      <c r="G60" s="26"/>
      <c r="H60" s="27"/>
      <c r="I60" s="84" t="str">
        <f t="shared" si="0"/>
        <v/>
      </c>
      <c r="J60" s="15"/>
      <c r="K60" s="14"/>
      <c r="L60" s="25"/>
    </row>
    <row r="61" spans="1:12" ht="18.75" customHeight="1" x14ac:dyDescent="0.2">
      <c r="A61" s="43"/>
      <c r="B61" s="43" t="s">
        <v>97</v>
      </c>
      <c r="C61" s="23">
        <v>7</v>
      </c>
      <c r="D61" s="15"/>
      <c r="E61" s="90"/>
      <c r="F61" s="90"/>
      <c r="G61" s="26"/>
      <c r="H61" s="27"/>
      <c r="I61" s="84" t="str">
        <f t="shared" si="0"/>
        <v/>
      </c>
      <c r="J61" s="15"/>
      <c r="K61" s="14"/>
      <c r="L61" s="25"/>
    </row>
    <row r="62" spans="1:12" ht="18.75" customHeight="1" x14ac:dyDescent="0.2">
      <c r="A62" s="43"/>
      <c r="B62" s="43" t="s">
        <v>98</v>
      </c>
      <c r="C62" s="23">
        <v>7</v>
      </c>
      <c r="D62" s="15"/>
      <c r="E62" s="90"/>
      <c r="F62" s="90"/>
      <c r="G62" s="26"/>
      <c r="H62" s="27"/>
      <c r="I62" s="84" t="str">
        <f t="shared" si="0"/>
        <v/>
      </c>
      <c r="J62" s="15"/>
      <c r="K62" s="14"/>
      <c r="L62" s="25"/>
    </row>
    <row r="63" spans="1:12" ht="18.75" customHeight="1" x14ac:dyDescent="0.2">
      <c r="A63" s="43"/>
      <c r="B63" s="43" t="s">
        <v>99</v>
      </c>
      <c r="C63" s="23">
        <v>7</v>
      </c>
      <c r="D63" s="15"/>
      <c r="E63" s="90"/>
      <c r="F63" s="90"/>
      <c r="G63" s="26"/>
      <c r="H63" s="27"/>
      <c r="I63" s="84" t="str">
        <f t="shared" si="0"/>
        <v/>
      </c>
      <c r="J63" s="15"/>
      <c r="K63" s="14"/>
      <c r="L63" s="25"/>
    </row>
    <row r="64" spans="1:12" ht="18.75" customHeight="1" x14ac:dyDescent="0.2">
      <c r="A64" s="43"/>
      <c r="B64" s="43" t="s">
        <v>100</v>
      </c>
      <c r="C64" s="23">
        <v>7</v>
      </c>
      <c r="D64" s="15"/>
      <c r="E64" s="90"/>
      <c r="F64" s="90"/>
      <c r="G64" s="26"/>
      <c r="H64" s="27"/>
      <c r="I64" s="84" t="str">
        <f t="shared" si="0"/>
        <v/>
      </c>
      <c r="J64" s="15"/>
      <c r="K64" s="14"/>
      <c r="L64" s="25"/>
    </row>
    <row r="65" spans="1:12" ht="18.75" customHeight="1" x14ac:dyDescent="0.2">
      <c r="A65" s="43"/>
      <c r="B65" s="43" t="s">
        <v>93</v>
      </c>
      <c r="C65" s="23">
        <v>8</v>
      </c>
      <c r="D65" s="15"/>
      <c r="E65" s="90"/>
      <c r="F65" s="90"/>
      <c r="G65" s="26"/>
      <c r="H65" s="27"/>
      <c r="I65" s="84" t="str">
        <f t="shared" si="0"/>
        <v/>
      </c>
      <c r="J65" s="15"/>
      <c r="K65" s="14"/>
      <c r="L65" s="25"/>
    </row>
    <row r="66" spans="1:12" ht="18.75" customHeight="1" x14ac:dyDescent="0.2">
      <c r="A66" s="43"/>
      <c r="B66" s="43" t="s">
        <v>94</v>
      </c>
      <c r="C66" s="23">
        <v>8</v>
      </c>
      <c r="D66" s="15"/>
      <c r="E66" s="90"/>
      <c r="F66" s="90"/>
      <c r="G66" s="26"/>
      <c r="H66" s="27"/>
      <c r="I66" s="84" t="str">
        <f t="shared" si="0"/>
        <v/>
      </c>
      <c r="J66" s="15"/>
      <c r="K66" s="14"/>
      <c r="L66" s="25"/>
    </row>
    <row r="67" spans="1:12" ht="18.75" customHeight="1" x14ac:dyDescent="0.2">
      <c r="A67" s="43"/>
      <c r="B67" s="43" t="s">
        <v>95</v>
      </c>
      <c r="C67" s="23">
        <v>8</v>
      </c>
      <c r="D67" s="15"/>
      <c r="E67" s="90"/>
      <c r="F67" s="90"/>
      <c r="G67" s="26"/>
      <c r="H67" s="27"/>
      <c r="I67" s="84" t="str">
        <f t="shared" si="0"/>
        <v/>
      </c>
      <c r="J67" s="15"/>
      <c r="K67" s="14"/>
      <c r="L67" s="25"/>
    </row>
    <row r="68" spans="1:12" ht="18.75" customHeight="1" x14ac:dyDescent="0.2">
      <c r="A68" s="43"/>
      <c r="B68" s="43" t="s">
        <v>96</v>
      </c>
      <c r="C68" s="23">
        <v>8</v>
      </c>
      <c r="D68" s="15"/>
      <c r="E68" s="90"/>
      <c r="F68" s="90"/>
      <c r="G68" s="26"/>
      <c r="H68" s="27"/>
      <c r="I68" s="84" t="str">
        <f t="shared" si="0"/>
        <v/>
      </c>
      <c r="J68" s="15"/>
      <c r="K68" s="14"/>
      <c r="L68" s="25"/>
    </row>
    <row r="69" spans="1:12" ht="18.75" customHeight="1" x14ac:dyDescent="0.2">
      <c r="A69" s="43"/>
      <c r="B69" s="43" t="s">
        <v>97</v>
      </c>
      <c r="C69" s="23">
        <v>8</v>
      </c>
      <c r="D69" s="15"/>
      <c r="E69" s="90"/>
      <c r="F69" s="90"/>
      <c r="G69" s="26"/>
      <c r="H69" s="27"/>
      <c r="I69" s="84" t="str">
        <f t="shared" si="0"/>
        <v/>
      </c>
      <c r="J69" s="15"/>
      <c r="K69" s="14"/>
      <c r="L69" s="25"/>
    </row>
    <row r="70" spans="1:12" ht="18.75" customHeight="1" x14ac:dyDescent="0.2">
      <c r="A70" s="43"/>
      <c r="B70" s="43" t="s">
        <v>98</v>
      </c>
      <c r="C70" s="23">
        <v>8</v>
      </c>
      <c r="D70" s="15"/>
      <c r="E70" s="90"/>
      <c r="F70" s="90"/>
      <c r="G70" s="26"/>
      <c r="H70" s="27"/>
      <c r="I70" s="84" t="str">
        <f t="shared" si="0"/>
        <v/>
      </c>
      <c r="J70" s="15"/>
      <c r="K70" s="14"/>
      <c r="L70" s="25"/>
    </row>
    <row r="71" spans="1:12" ht="18.75" customHeight="1" x14ac:dyDescent="0.2">
      <c r="A71" s="43"/>
      <c r="B71" s="43" t="s">
        <v>99</v>
      </c>
      <c r="C71" s="23">
        <v>8</v>
      </c>
      <c r="D71" s="15"/>
      <c r="E71" s="90"/>
      <c r="F71" s="90"/>
      <c r="G71" s="26"/>
      <c r="H71" s="27"/>
      <c r="I71" s="84" t="str">
        <f t="shared" si="0"/>
        <v/>
      </c>
      <c r="J71" s="15"/>
      <c r="K71" s="14"/>
      <c r="L71" s="25"/>
    </row>
    <row r="72" spans="1:12" ht="18.75" customHeight="1" x14ac:dyDescent="0.2">
      <c r="A72" s="43"/>
      <c r="B72" s="43" t="s">
        <v>100</v>
      </c>
      <c r="C72" s="23">
        <v>8</v>
      </c>
      <c r="D72" s="15"/>
      <c r="E72" s="90"/>
      <c r="F72" s="90"/>
      <c r="G72" s="26"/>
      <c r="H72" s="27"/>
      <c r="I72" s="84" t="str">
        <f t="shared" si="0"/>
        <v/>
      </c>
      <c r="J72" s="15"/>
      <c r="K72" s="14"/>
      <c r="L72" s="25"/>
    </row>
    <row r="73" spans="1:12" ht="18.75" customHeight="1" x14ac:dyDescent="0.2">
      <c r="A73" s="43"/>
      <c r="B73" s="43" t="s">
        <v>93</v>
      </c>
      <c r="C73" s="23">
        <v>9</v>
      </c>
      <c r="D73" s="15"/>
      <c r="E73" s="90"/>
      <c r="F73" s="90"/>
      <c r="G73" s="26"/>
      <c r="H73" s="27"/>
      <c r="I73" s="84" t="str">
        <f t="shared" ref="I73:I104" si="1">IF(OR(G73&lt;&gt;"",H73&lt;&gt;""),G73*H73,"")</f>
        <v/>
      </c>
      <c r="J73" s="15"/>
      <c r="K73" s="14"/>
      <c r="L73" s="25"/>
    </row>
    <row r="74" spans="1:12" ht="18.75" customHeight="1" x14ac:dyDescent="0.2">
      <c r="A74" s="43"/>
      <c r="B74" s="43" t="s">
        <v>94</v>
      </c>
      <c r="C74" s="23">
        <v>9</v>
      </c>
      <c r="D74" s="15"/>
      <c r="E74" s="90"/>
      <c r="F74" s="90"/>
      <c r="G74" s="26"/>
      <c r="H74" s="27"/>
      <c r="I74" s="84" t="str">
        <f t="shared" si="1"/>
        <v/>
      </c>
      <c r="J74" s="15"/>
      <c r="K74" s="14"/>
      <c r="L74" s="25"/>
    </row>
    <row r="75" spans="1:12" ht="18.75" customHeight="1" x14ac:dyDescent="0.2">
      <c r="A75" s="43"/>
      <c r="B75" s="43" t="s">
        <v>95</v>
      </c>
      <c r="C75" s="23">
        <v>9</v>
      </c>
      <c r="D75" s="15"/>
      <c r="E75" s="90"/>
      <c r="F75" s="90"/>
      <c r="G75" s="26"/>
      <c r="H75" s="27"/>
      <c r="I75" s="84" t="str">
        <f t="shared" si="1"/>
        <v/>
      </c>
      <c r="J75" s="15"/>
      <c r="K75" s="14"/>
      <c r="L75" s="25"/>
    </row>
    <row r="76" spans="1:12" ht="18.75" customHeight="1" x14ac:dyDescent="0.2">
      <c r="A76" s="43"/>
      <c r="B76" s="43" t="s">
        <v>96</v>
      </c>
      <c r="C76" s="23">
        <v>9</v>
      </c>
      <c r="D76" s="15"/>
      <c r="E76" s="90"/>
      <c r="F76" s="90"/>
      <c r="G76" s="26"/>
      <c r="H76" s="27"/>
      <c r="I76" s="84" t="str">
        <f t="shared" si="1"/>
        <v/>
      </c>
      <c r="J76" s="15"/>
      <c r="K76" s="14"/>
      <c r="L76" s="25"/>
    </row>
    <row r="77" spans="1:12" ht="18.75" customHeight="1" x14ac:dyDescent="0.2">
      <c r="A77" s="43"/>
      <c r="B77" s="43" t="s">
        <v>97</v>
      </c>
      <c r="C77" s="23">
        <v>9</v>
      </c>
      <c r="D77" s="15"/>
      <c r="E77" s="90"/>
      <c r="F77" s="90"/>
      <c r="G77" s="26"/>
      <c r="H77" s="27"/>
      <c r="I77" s="84" t="str">
        <f t="shared" si="1"/>
        <v/>
      </c>
      <c r="J77" s="15"/>
      <c r="K77" s="14"/>
      <c r="L77" s="25"/>
    </row>
    <row r="78" spans="1:12" ht="18.75" customHeight="1" x14ac:dyDescent="0.2">
      <c r="A78" s="43"/>
      <c r="B78" s="43" t="s">
        <v>98</v>
      </c>
      <c r="C78" s="23">
        <v>9</v>
      </c>
      <c r="D78" s="15"/>
      <c r="E78" s="90"/>
      <c r="F78" s="90"/>
      <c r="G78" s="26"/>
      <c r="H78" s="27"/>
      <c r="I78" s="84" t="str">
        <f t="shared" si="1"/>
        <v/>
      </c>
      <c r="J78" s="15"/>
      <c r="K78" s="14"/>
      <c r="L78" s="25"/>
    </row>
    <row r="79" spans="1:12" ht="18.75" customHeight="1" x14ac:dyDescent="0.2">
      <c r="A79" s="43"/>
      <c r="B79" s="43" t="s">
        <v>99</v>
      </c>
      <c r="C79" s="23">
        <v>9</v>
      </c>
      <c r="D79" s="15"/>
      <c r="E79" s="90"/>
      <c r="F79" s="90"/>
      <c r="G79" s="26"/>
      <c r="H79" s="27"/>
      <c r="I79" s="84" t="str">
        <f t="shared" si="1"/>
        <v/>
      </c>
      <c r="J79" s="15"/>
      <c r="K79" s="14"/>
      <c r="L79" s="25"/>
    </row>
    <row r="80" spans="1:12" ht="18.75" customHeight="1" x14ac:dyDescent="0.2">
      <c r="A80" s="43"/>
      <c r="B80" s="43" t="s">
        <v>100</v>
      </c>
      <c r="C80" s="23">
        <v>9</v>
      </c>
      <c r="D80" s="15"/>
      <c r="E80" s="90"/>
      <c r="F80" s="90"/>
      <c r="G80" s="26"/>
      <c r="H80" s="27"/>
      <c r="I80" s="84" t="str">
        <f t="shared" si="1"/>
        <v/>
      </c>
      <c r="J80" s="15"/>
      <c r="K80" s="14"/>
      <c r="L80" s="25"/>
    </row>
    <row r="81" spans="1:12" ht="18.75" customHeight="1" x14ac:dyDescent="0.2">
      <c r="A81" s="43"/>
      <c r="B81" s="43" t="s">
        <v>93</v>
      </c>
      <c r="C81" s="23">
        <v>10</v>
      </c>
      <c r="D81" s="15"/>
      <c r="E81" s="90"/>
      <c r="F81" s="90"/>
      <c r="G81" s="26"/>
      <c r="H81" s="27"/>
      <c r="I81" s="84" t="str">
        <f t="shared" si="1"/>
        <v/>
      </c>
      <c r="J81" s="15"/>
      <c r="K81" s="14"/>
      <c r="L81" s="25"/>
    </row>
    <row r="82" spans="1:12" ht="18.75" customHeight="1" x14ac:dyDescent="0.2">
      <c r="A82" s="43"/>
      <c r="B82" s="43" t="s">
        <v>94</v>
      </c>
      <c r="C82" s="23">
        <v>10</v>
      </c>
      <c r="D82" s="15"/>
      <c r="E82" s="90"/>
      <c r="F82" s="90"/>
      <c r="G82" s="26"/>
      <c r="H82" s="27"/>
      <c r="I82" s="84" t="str">
        <f t="shared" si="1"/>
        <v/>
      </c>
      <c r="J82" s="15"/>
      <c r="K82" s="14"/>
      <c r="L82" s="25"/>
    </row>
    <row r="83" spans="1:12" ht="18.75" customHeight="1" x14ac:dyDescent="0.2">
      <c r="A83" s="43"/>
      <c r="B83" s="43" t="s">
        <v>95</v>
      </c>
      <c r="C83" s="23">
        <v>10</v>
      </c>
      <c r="D83" s="15"/>
      <c r="E83" s="90"/>
      <c r="F83" s="90"/>
      <c r="G83" s="26"/>
      <c r="H83" s="27"/>
      <c r="I83" s="84" t="str">
        <f t="shared" si="1"/>
        <v/>
      </c>
      <c r="J83" s="15"/>
      <c r="K83" s="14"/>
      <c r="L83" s="25"/>
    </row>
    <row r="84" spans="1:12" ht="18.75" customHeight="1" x14ac:dyDescent="0.2">
      <c r="A84" s="43"/>
      <c r="B84" s="43" t="s">
        <v>96</v>
      </c>
      <c r="C84" s="23">
        <v>10</v>
      </c>
      <c r="D84" s="15"/>
      <c r="E84" s="90"/>
      <c r="F84" s="90"/>
      <c r="G84" s="26"/>
      <c r="H84" s="27"/>
      <c r="I84" s="84" t="str">
        <f t="shared" si="1"/>
        <v/>
      </c>
      <c r="J84" s="15"/>
      <c r="K84" s="14"/>
      <c r="L84" s="25"/>
    </row>
    <row r="85" spans="1:12" ht="18.75" customHeight="1" x14ac:dyDescent="0.2">
      <c r="A85" s="43"/>
      <c r="B85" s="43" t="s">
        <v>97</v>
      </c>
      <c r="C85" s="23">
        <v>10</v>
      </c>
      <c r="D85" s="15"/>
      <c r="E85" s="90"/>
      <c r="F85" s="90"/>
      <c r="G85" s="26"/>
      <c r="H85" s="27"/>
      <c r="I85" s="84" t="str">
        <f t="shared" si="1"/>
        <v/>
      </c>
      <c r="J85" s="15"/>
      <c r="K85" s="14"/>
      <c r="L85" s="25"/>
    </row>
    <row r="86" spans="1:12" ht="18.75" customHeight="1" x14ac:dyDescent="0.2">
      <c r="A86" s="43"/>
      <c r="B86" s="43" t="s">
        <v>98</v>
      </c>
      <c r="C86" s="23">
        <v>10</v>
      </c>
      <c r="D86" s="15"/>
      <c r="E86" s="90"/>
      <c r="F86" s="90"/>
      <c r="G86" s="26"/>
      <c r="H86" s="27"/>
      <c r="I86" s="84" t="str">
        <f t="shared" si="1"/>
        <v/>
      </c>
      <c r="J86" s="15"/>
      <c r="K86" s="14"/>
      <c r="L86" s="25"/>
    </row>
    <row r="87" spans="1:12" ht="18.75" customHeight="1" x14ac:dyDescent="0.2">
      <c r="A87" s="43"/>
      <c r="B87" s="43" t="s">
        <v>99</v>
      </c>
      <c r="C87" s="23">
        <v>10</v>
      </c>
      <c r="D87" s="15"/>
      <c r="E87" s="90"/>
      <c r="F87" s="90"/>
      <c r="G87" s="26"/>
      <c r="H87" s="27"/>
      <c r="I87" s="84" t="str">
        <f t="shared" si="1"/>
        <v/>
      </c>
      <c r="J87" s="15"/>
      <c r="K87" s="14"/>
      <c r="L87" s="25"/>
    </row>
    <row r="88" spans="1:12" ht="18.75" customHeight="1" x14ac:dyDescent="0.2">
      <c r="A88" s="43"/>
      <c r="B88" s="43" t="s">
        <v>100</v>
      </c>
      <c r="C88" s="23">
        <v>10</v>
      </c>
      <c r="D88" s="15"/>
      <c r="E88" s="90"/>
      <c r="F88" s="90"/>
      <c r="G88" s="26"/>
      <c r="H88" s="27"/>
      <c r="I88" s="84" t="str">
        <f t="shared" si="1"/>
        <v/>
      </c>
      <c r="J88" s="15"/>
      <c r="K88" s="14"/>
      <c r="L88" s="25"/>
    </row>
    <row r="89" spans="1:12" ht="18.75" customHeight="1" x14ac:dyDescent="0.2">
      <c r="A89" s="43"/>
      <c r="B89" s="43" t="s">
        <v>93</v>
      </c>
      <c r="C89" s="23">
        <v>11</v>
      </c>
      <c r="D89" s="15"/>
      <c r="E89" s="90"/>
      <c r="F89" s="90"/>
      <c r="G89" s="26"/>
      <c r="H89" s="27"/>
      <c r="I89" s="84" t="str">
        <f t="shared" si="1"/>
        <v/>
      </c>
      <c r="J89" s="15"/>
      <c r="K89" s="14"/>
      <c r="L89" s="25"/>
    </row>
    <row r="90" spans="1:12" ht="18.75" customHeight="1" x14ac:dyDescent="0.2">
      <c r="A90" s="43"/>
      <c r="B90" s="43" t="s">
        <v>94</v>
      </c>
      <c r="C90" s="23">
        <v>11</v>
      </c>
      <c r="D90" s="15"/>
      <c r="E90" s="90"/>
      <c r="F90" s="90"/>
      <c r="G90" s="26"/>
      <c r="H90" s="27"/>
      <c r="I90" s="84" t="str">
        <f t="shared" si="1"/>
        <v/>
      </c>
      <c r="J90" s="15"/>
      <c r="K90" s="14"/>
      <c r="L90" s="25"/>
    </row>
    <row r="91" spans="1:12" ht="18.75" customHeight="1" x14ac:dyDescent="0.2">
      <c r="A91" s="43"/>
      <c r="B91" s="43" t="s">
        <v>95</v>
      </c>
      <c r="C91" s="23">
        <v>11</v>
      </c>
      <c r="D91" s="15"/>
      <c r="E91" s="90"/>
      <c r="F91" s="90"/>
      <c r="G91" s="26"/>
      <c r="H91" s="27"/>
      <c r="I91" s="84" t="str">
        <f t="shared" si="1"/>
        <v/>
      </c>
      <c r="J91" s="15"/>
      <c r="K91" s="14"/>
      <c r="L91" s="25"/>
    </row>
    <row r="92" spans="1:12" ht="18.75" customHeight="1" x14ac:dyDescent="0.2">
      <c r="A92" s="43"/>
      <c r="B92" s="43" t="s">
        <v>96</v>
      </c>
      <c r="C92" s="23">
        <v>11</v>
      </c>
      <c r="D92" s="15"/>
      <c r="E92" s="90"/>
      <c r="F92" s="90"/>
      <c r="G92" s="26"/>
      <c r="H92" s="27"/>
      <c r="I92" s="84" t="str">
        <f t="shared" si="1"/>
        <v/>
      </c>
      <c r="J92" s="15"/>
      <c r="K92" s="14"/>
      <c r="L92" s="25"/>
    </row>
    <row r="93" spans="1:12" ht="18.75" customHeight="1" x14ac:dyDescent="0.2">
      <c r="A93" s="43"/>
      <c r="B93" s="43" t="s">
        <v>97</v>
      </c>
      <c r="C93" s="23">
        <v>11</v>
      </c>
      <c r="D93" s="15"/>
      <c r="E93" s="90"/>
      <c r="F93" s="90"/>
      <c r="G93" s="26"/>
      <c r="H93" s="27"/>
      <c r="I93" s="84" t="str">
        <f t="shared" si="1"/>
        <v/>
      </c>
      <c r="J93" s="15"/>
      <c r="K93" s="14"/>
      <c r="L93" s="25"/>
    </row>
    <row r="94" spans="1:12" ht="18.75" customHeight="1" x14ac:dyDescent="0.2">
      <c r="A94" s="43"/>
      <c r="B94" s="43" t="s">
        <v>98</v>
      </c>
      <c r="C94" s="23">
        <v>11</v>
      </c>
      <c r="D94" s="15"/>
      <c r="E94" s="90"/>
      <c r="F94" s="90"/>
      <c r="G94" s="26"/>
      <c r="H94" s="27"/>
      <c r="I94" s="84" t="str">
        <f t="shared" si="1"/>
        <v/>
      </c>
      <c r="J94" s="15"/>
      <c r="K94" s="14"/>
      <c r="L94" s="25"/>
    </row>
    <row r="95" spans="1:12" ht="18.75" customHeight="1" x14ac:dyDescent="0.2">
      <c r="A95" s="43"/>
      <c r="B95" s="43" t="s">
        <v>99</v>
      </c>
      <c r="C95" s="23">
        <v>11</v>
      </c>
      <c r="D95" s="15"/>
      <c r="E95" s="90"/>
      <c r="F95" s="90"/>
      <c r="G95" s="26"/>
      <c r="H95" s="27"/>
      <c r="I95" s="84" t="str">
        <f t="shared" si="1"/>
        <v/>
      </c>
      <c r="J95" s="15"/>
      <c r="K95" s="14"/>
      <c r="L95" s="25"/>
    </row>
    <row r="96" spans="1:12" ht="18.75" customHeight="1" x14ac:dyDescent="0.2">
      <c r="A96" s="43"/>
      <c r="B96" s="43" t="s">
        <v>100</v>
      </c>
      <c r="C96" s="23">
        <v>11</v>
      </c>
      <c r="D96" s="15"/>
      <c r="E96" s="90"/>
      <c r="F96" s="90"/>
      <c r="G96" s="26"/>
      <c r="H96" s="27"/>
      <c r="I96" s="84" t="str">
        <f t="shared" si="1"/>
        <v/>
      </c>
      <c r="J96" s="15"/>
      <c r="K96" s="14"/>
      <c r="L96" s="25"/>
    </row>
    <row r="97" spans="1:17" ht="18.75" customHeight="1" x14ac:dyDescent="0.2">
      <c r="A97" s="43"/>
      <c r="B97" s="100" t="s">
        <v>93</v>
      </c>
      <c r="C97" s="24">
        <v>12</v>
      </c>
      <c r="D97" s="15"/>
      <c r="E97" s="90"/>
      <c r="F97" s="90"/>
      <c r="G97" s="26"/>
      <c r="H97" s="27"/>
      <c r="I97" s="84" t="str">
        <f t="shared" si="1"/>
        <v/>
      </c>
      <c r="J97" s="15"/>
      <c r="K97" s="14"/>
      <c r="L97" s="25"/>
    </row>
    <row r="98" spans="1:17" ht="18.75" customHeight="1" x14ac:dyDescent="0.2">
      <c r="A98" s="43"/>
      <c r="B98" s="100" t="s">
        <v>94</v>
      </c>
      <c r="C98" s="24">
        <v>12</v>
      </c>
      <c r="D98" s="15"/>
      <c r="E98" s="90"/>
      <c r="F98" s="90"/>
      <c r="G98" s="26"/>
      <c r="H98" s="27"/>
      <c r="I98" s="84" t="str">
        <f t="shared" si="1"/>
        <v/>
      </c>
      <c r="J98" s="15"/>
      <c r="K98" s="14"/>
      <c r="L98" s="25"/>
    </row>
    <row r="99" spans="1:17" ht="18.75" customHeight="1" x14ac:dyDescent="0.2">
      <c r="A99" s="43"/>
      <c r="B99" s="100" t="s">
        <v>95</v>
      </c>
      <c r="C99" s="24">
        <v>12</v>
      </c>
      <c r="D99" s="15"/>
      <c r="E99" s="90"/>
      <c r="F99" s="90"/>
      <c r="G99" s="26"/>
      <c r="H99" s="27"/>
      <c r="I99" s="84" t="str">
        <f t="shared" si="1"/>
        <v/>
      </c>
      <c r="J99" s="15"/>
      <c r="K99" s="14"/>
      <c r="L99" s="25"/>
    </row>
    <row r="100" spans="1:17" ht="18.75" customHeight="1" x14ac:dyDescent="0.2">
      <c r="A100" s="43"/>
      <c r="B100" s="100" t="s">
        <v>96</v>
      </c>
      <c r="C100" s="24">
        <v>12</v>
      </c>
      <c r="D100" s="15"/>
      <c r="E100" s="90"/>
      <c r="F100" s="90"/>
      <c r="G100" s="26"/>
      <c r="H100" s="27"/>
      <c r="I100" s="84" t="str">
        <f t="shared" si="1"/>
        <v/>
      </c>
      <c r="J100" s="15"/>
      <c r="K100" s="14"/>
      <c r="L100" s="25"/>
    </row>
    <row r="101" spans="1:17" ht="18.75" customHeight="1" x14ac:dyDescent="0.2">
      <c r="A101" s="43"/>
      <c r="B101" s="100" t="s">
        <v>97</v>
      </c>
      <c r="C101" s="24">
        <v>12</v>
      </c>
      <c r="D101" s="15"/>
      <c r="E101" s="90"/>
      <c r="F101" s="90"/>
      <c r="G101" s="26"/>
      <c r="H101" s="27"/>
      <c r="I101" s="84" t="str">
        <f t="shared" si="1"/>
        <v/>
      </c>
      <c r="J101" s="15"/>
      <c r="K101" s="14"/>
      <c r="L101" s="25"/>
    </row>
    <row r="102" spans="1:17" ht="18.75" customHeight="1" x14ac:dyDescent="0.2">
      <c r="A102" s="43"/>
      <c r="B102" s="100" t="s">
        <v>98</v>
      </c>
      <c r="C102" s="24">
        <v>12</v>
      </c>
      <c r="D102" s="15"/>
      <c r="E102" s="90"/>
      <c r="F102" s="90"/>
      <c r="G102" s="26"/>
      <c r="H102" s="27"/>
      <c r="I102" s="84" t="str">
        <f t="shared" si="1"/>
        <v/>
      </c>
      <c r="J102" s="15"/>
      <c r="K102" s="14"/>
      <c r="L102" s="25"/>
    </row>
    <row r="103" spans="1:17" ht="18.75" customHeight="1" x14ac:dyDescent="0.2">
      <c r="A103" s="43"/>
      <c r="B103" s="100" t="s">
        <v>99</v>
      </c>
      <c r="C103" s="24">
        <v>12</v>
      </c>
      <c r="D103" s="15"/>
      <c r="E103" s="90"/>
      <c r="F103" s="90"/>
      <c r="G103" s="26"/>
      <c r="H103" s="27"/>
      <c r="I103" s="84" t="str">
        <f t="shared" si="1"/>
        <v/>
      </c>
      <c r="J103" s="15"/>
      <c r="K103" s="14"/>
      <c r="L103" s="25"/>
    </row>
    <row r="104" spans="1:17" ht="18.75" customHeight="1" x14ac:dyDescent="0.2">
      <c r="A104" s="43"/>
      <c r="B104" s="100" t="s">
        <v>100</v>
      </c>
      <c r="C104" s="24">
        <v>12</v>
      </c>
      <c r="D104" s="15"/>
      <c r="E104" s="90"/>
      <c r="F104" s="90"/>
      <c r="G104" s="26"/>
      <c r="H104" s="27"/>
      <c r="I104" s="84" t="str">
        <f t="shared" si="1"/>
        <v/>
      </c>
      <c r="J104" s="15"/>
      <c r="K104" s="14"/>
      <c r="L104" s="25"/>
    </row>
    <row r="105" spans="1:17" x14ac:dyDescent="0.2">
      <c r="D105" s="192"/>
      <c r="E105" s="192"/>
      <c r="F105" s="192"/>
      <c r="G105" s="192"/>
      <c r="H105" s="192"/>
      <c r="I105" s="192"/>
      <c r="J105" s="192"/>
      <c r="K105" s="192"/>
      <c r="L105" s="192"/>
      <c r="M105" s="192"/>
      <c r="N105" s="4"/>
      <c r="O105" s="17"/>
    </row>
    <row r="106" spans="1:17" ht="16.5" customHeight="1" x14ac:dyDescent="0.2">
      <c r="A106" s="115"/>
      <c r="B106" s="116"/>
      <c r="C106" s="116"/>
      <c r="D106" s="114" t="str">
        <f>CONCATENATE(COUNTA(A9:A104)," samples")</f>
        <v>0 samples</v>
      </c>
      <c r="E106" s="211" t="str">
        <f>IF(COUNTA(#REF!),"Send file as email to next-gen_ta@ikmb.uni-kiel.de &amp; the IKMB contact person","")</f>
        <v>Send file as email to next-gen_ta@ikmb.uni-kiel.de &amp; the IKMB contact person</v>
      </c>
      <c r="F106" s="211"/>
      <c r="G106" s="211"/>
      <c r="H106" s="211"/>
      <c r="I106" s="211"/>
      <c r="J106" s="211"/>
      <c r="K106" s="211"/>
      <c r="L106" s="117" t="str">
        <f>IF(SUM(K9:K104)&gt;0,CONCATENATE(ROUNDDOWN(SUM(K9:K104)/8,0)," slides + ",TRUNC(MOD(SUM(K9:K104),8),2)," lanes"),"Enter lanes!")</f>
        <v>Enter lanes!</v>
      </c>
      <c r="O106" s="113"/>
    </row>
    <row r="107" spans="1:17" x14ac:dyDescent="0.2"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O107" s="17"/>
    </row>
    <row r="108" spans="1:17" x14ac:dyDescent="0.2">
      <c r="A108" s="224" t="s">
        <v>1</v>
      </c>
      <c r="B108" s="225"/>
      <c r="C108" s="225"/>
      <c r="D108" s="230"/>
      <c r="E108" s="231"/>
      <c r="F108" s="231"/>
      <c r="G108" s="231"/>
      <c r="H108" s="231"/>
      <c r="I108" s="231"/>
      <c r="J108" s="231"/>
      <c r="K108" s="231"/>
      <c r="L108" s="232"/>
      <c r="M108" s="48"/>
      <c r="O108" s="42"/>
      <c r="P108" s="5"/>
      <c r="Q108" s="5"/>
    </row>
    <row r="109" spans="1:17" x14ac:dyDescent="0.2">
      <c r="A109" s="226"/>
      <c r="B109" s="227"/>
      <c r="C109" s="227"/>
      <c r="D109" s="233"/>
      <c r="E109" s="191"/>
      <c r="F109" s="191"/>
      <c r="G109" s="191"/>
      <c r="H109" s="191"/>
      <c r="I109" s="191"/>
      <c r="J109" s="191"/>
      <c r="K109" s="191"/>
      <c r="L109" s="234"/>
      <c r="M109" s="48"/>
      <c r="O109" s="42"/>
    </row>
    <row r="110" spans="1:17" x14ac:dyDescent="0.2">
      <c r="A110" s="226"/>
      <c r="B110" s="227"/>
      <c r="C110" s="227"/>
      <c r="D110" s="233"/>
      <c r="E110" s="191"/>
      <c r="F110" s="191"/>
      <c r="G110" s="191"/>
      <c r="H110" s="191"/>
      <c r="I110" s="191"/>
      <c r="J110" s="191"/>
      <c r="K110" s="191"/>
      <c r="L110" s="234"/>
      <c r="M110" s="48"/>
      <c r="O110" s="42"/>
    </row>
    <row r="111" spans="1:17" x14ac:dyDescent="0.2">
      <c r="A111" s="226"/>
      <c r="B111" s="227"/>
      <c r="C111" s="227"/>
      <c r="D111" s="233"/>
      <c r="E111" s="191"/>
      <c r="F111" s="191"/>
      <c r="G111" s="191"/>
      <c r="H111" s="191"/>
      <c r="I111" s="191"/>
      <c r="J111" s="191"/>
      <c r="K111" s="191"/>
      <c r="L111" s="234"/>
      <c r="M111" s="48"/>
      <c r="O111" s="42"/>
    </row>
    <row r="112" spans="1:17" x14ac:dyDescent="0.2">
      <c r="A112" s="226"/>
      <c r="B112" s="227"/>
      <c r="C112" s="227"/>
      <c r="D112" s="233"/>
      <c r="E112" s="191"/>
      <c r="F112" s="191"/>
      <c r="G112" s="191"/>
      <c r="H112" s="191"/>
      <c r="I112" s="191"/>
      <c r="J112" s="191"/>
      <c r="K112" s="191"/>
      <c r="L112" s="234"/>
      <c r="M112" s="48"/>
      <c r="O112" s="42"/>
    </row>
    <row r="113" spans="1:20" x14ac:dyDescent="0.2">
      <c r="A113" s="226"/>
      <c r="B113" s="227"/>
      <c r="C113" s="227"/>
      <c r="D113" s="233"/>
      <c r="E113" s="191"/>
      <c r="F113" s="191"/>
      <c r="G113" s="191"/>
      <c r="H113" s="191"/>
      <c r="I113" s="191"/>
      <c r="J113" s="191"/>
      <c r="K113" s="191"/>
      <c r="L113" s="234"/>
      <c r="M113" s="48"/>
      <c r="O113" s="42"/>
    </row>
    <row r="114" spans="1:20" x14ac:dyDescent="0.2">
      <c r="A114" s="228"/>
      <c r="B114" s="229"/>
      <c r="C114" s="229"/>
      <c r="D114" s="235"/>
      <c r="E114" s="236"/>
      <c r="F114" s="236"/>
      <c r="G114" s="236"/>
      <c r="H114" s="236"/>
      <c r="I114" s="236"/>
      <c r="J114" s="236"/>
      <c r="K114" s="236"/>
      <c r="L114" s="237"/>
      <c r="M114" s="48"/>
      <c r="O114" s="42"/>
      <c r="P114" s="3"/>
      <c r="Q114" s="3"/>
      <c r="R114" s="3"/>
    </row>
    <row r="115" spans="1:20" x14ac:dyDescent="0.2">
      <c r="D115" s="193"/>
      <c r="E115" s="191"/>
      <c r="F115" s="191"/>
      <c r="G115" s="191"/>
      <c r="H115" s="191"/>
      <c r="I115" s="191"/>
      <c r="J115" s="191"/>
      <c r="K115" s="191"/>
      <c r="L115" s="191"/>
      <c r="M115" s="191"/>
      <c r="N115" s="3"/>
      <c r="O115" s="18"/>
      <c r="P115" s="3"/>
      <c r="Q115" s="3"/>
      <c r="R115" s="3"/>
    </row>
    <row r="116" spans="1:20" ht="12.75" customHeight="1" x14ac:dyDescent="0.2">
      <c r="A116" s="239"/>
      <c r="B116" s="239"/>
      <c r="C116" s="239"/>
      <c r="D116" s="239"/>
      <c r="E116" s="239"/>
      <c r="F116" s="239"/>
      <c r="G116" s="239"/>
      <c r="H116" s="239"/>
      <c r="I116" s="208" t="str">
        <f>E106</f>
        <v>Send file as email to next-gen_ta@ikmb.uni-kiel.de &amp; the IKMB contact person</v>
      </c>
      <c r="J116" s="208"/>
      <c r="K116" s="208"/>
      <c r="L116" s="208"/>
      <c r="M116" s="208"/>
      <c r="N116" s="3"/>
      <c r="O116" s="3"/>
      <c r="P116" s="3"/>
      <c r="Q116" s="3"/>
      <c r="R116" s="3"/>
    </row>
    <row r="117" spans="1:20" ht="12.75" customHeight="1" x14ac:dyDescent="0.2">
      <c r="A117" s="239"/>
      <c r="B117" s="239"/>
      <c r="C117" s="239"/>
      <c r="D117" s="239"/>
      <c r="E117" s="239"/>
      <c r="F117" s="239"/>
      <c r="G117" s="239"/>
      <c r="H117" s="239"/>
      <c r="I117" s="208"/>
      <c r="J117" s="208"/>
      <c r="K117" s="208"/>
      <c r="L117" s="208"/>
      <c r="M117" s="208"/>
      <c r="N117" s="3"/>
      <c r="O117" s="3"/>
      <c r="P117" s="3"/>
      <c r="Q117" s="3"/>
      <c r="R117" s="3"/>
    </row>
    <row r="118" spans="1:20" ht="12.75" customHeight="1" x14ac:dyDescent="0.2">
      <c r="A118" s="239"/>
      <c r="B118" s="239"/>
      <c r="C118" s="239"/>
      <c r="D118" s="239"/>
      <c r="E118" s="239"/>
      <c r="F118" s="239"/>
      <c r="G118" s="239"/>
      <c r="H118" s="239"/>
      <c r="I118" s="208"/>
      <c r="J118" s="208"/>
      <c r="K118" s="208"/>
      <c r="L118" s="208"/>
      <c r="M118" s="208"/>
      <c r="N118" s="3"/>
      <c r="O118" s="3"/>
      <c r="P118" s="3"/>
      <c r="Q118" s="3"/>
      <c r="R118" s="3"/>
    </row>
    <row r="119" spans="1:20" ht="12.75" customHeight="1" x14ac:dyDescent="0.2">
      <c r="A119" s="240"/>
      <c r="B119" s="240"/>
      <c r="C119" s="240"/>
      <c r="D119" s="240"/>
      <c r="E119" s="240"/>
      <c r="F119" s="240"/>
      <c r="G119" s="240"/>
      <c r="H119" s="240"/>
      <c r="I119" s="208"/>
      <c r="J119" s="208"/>
      <c r="K119" s="208"/>
      <c r="L119" s="208"/>
      <c r="M119" s="208"/>
      <c r="N119" s="3"/>
      <c r="O119" s="3"/>
      <c r="P119" s="3"/>
      <c r="Q119" s="3"/>
      <c r="R119" s="3"/>
    </row>
    <row r="120" spans="1:20" x14ac:dyDescent="0.2">
      <c r="D120" s="186" t="s">
        <v>0</v>
      </c>
      <c r="E120" s="186"/>
      <c r="F120" s="187"/>
      <c r="G120" s="187"/>
      <c r="H120" s="187"/>
      <c r="I120" s="187"/>
      <c r="J120" s="187"/>
      <c r="K120" s="187"/>
      <c r="L120" s="187"/>
      <c r="M120" s="187"/>
      <c r="N120" s="3"/>
      <c r="O120" s="3"/>
      <c r="P120" s="3"/>
      <c r="Q120" s="3"/>
      <c r="R120" s="3"/>
    </row>
    <row r="121" spans="1:20" x14ac:dyDescent="0.2"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3"/>
      <c r="O121" s="3"/>
      <c r="P121" s="3"/>
      <c r="Q121" s="3"/>
      <c r="R121" s="3"/>
    </row>
    <row r="122" spans="1:20" hidden="1" x14ac:dyDescent="0.2">
      <c r="D122" s="60" t="s">
        <v>35</v>
      </c>
      <c r="E122" s="62"/>
      <c r="F122" s="60" t="s">
        <v>23</v>
      </c>
      <c r="G122" s="61" t="s">
        <v>34</v>
      </c>
      <c r="H122" s="65" t="s">
        <v>33</v>
      </c>
      <c r="I122" s="64"/>
      <c r="K122" s="60" t="s">
        <v>24</v>
      </c>
      <c r="L122" s="64"/>
      <c r="M122" s="60" t="s">
        <v>8</v>
      </c>
      <c r="N122" s="4"/>
      <c r="S122" s="13"/>
      <c r="T122" s="13"/>
    </row>
    <row r="123" spans="1:20" hidden="1" x14ac:dyDescent="0.2">
      <c r="D123" s="81" t="s">
        <v>57</v>
      </c>
      <c r="E123" s="82">
        <f>ROW()</f>
        <v>123</v>
      </c>
      <c r="F123" s="81" t="s">
        <v>83</v>
      </c>
      <c r="G123" s="82">
        <v>15</v>
      </c>
      <c r="H123" s="82">
        <v>20</v>
      </c>
      <c r="I123" s="13" t="str">
        <f>NGS_Order!A21</f>
        <v>HiSeq4000</v>
      </c>
      <c r="K123" s="55" t="s">
        <v>60</v>
      </c>
      <c r="M123" s="48" t="s">
        <v>4</v>
      </c>
    </row>
    <row r="124" spans="1:20" hidden="1" x14ac:dyDescent="0.2">
      <c r="D124" s="67" t="s">
        <v>58</v>
      </c>
      <c r="E124" s="82">
        <f>ROW()</f>
        <v>124</v>
      </c>
      <c r="F124" s="83" t="s">
        <v>82</v>
      </c>
      <c r="G124" s="82">
        <v>15</v>
      </c>
      <c r="H124" s="82">
        <v>10</v>
      </c>
      <c r="I124" s="13" t="str">
        <f>NGS_Order!A22</f>
        <v>MiSeq</v>
      </c>
      <c r="K124" s="55" t="s">
        <v>61</v>
      </c>
      <c r="M124" s="48" t="s">
        <v>6</v>
      </c>
      <c r="P124" s="4" t="s">
        <v>105</v>
      </c>
    </row>
    <row r="125" spans="1:20" hidden="1" x14ac:dyDescent="0.2">
      <c r="D125" s="68" t="s">
        <v>81</v>
      </c>
      <c r="E125" s="82">
        <f>ROW()</f>
        <v>125</v>
      </c>
      <c r="F125" s="83" t="s">
        <v>36</v>
      </c>
      <c r="G125" s="82">
        <v>10</v>
      </c>
      <c r="H125" s="82">
        <v>5</v>
      </c>
      <c r="I125" s="13" t="str">
        <f>NGS_Order!A23</f>
        <v>NextSeq500</v>
      </c>
      <c r="K125" s="55" t="s">
        <v>62</v>
      </c>
      <c r="M125" s="48" t="s">
        <v>5</v>
      </c>
    </row>
    <row r="126" spans="1:20" hidden="1" x14ac:dyDescent="0.2">
      <c r="D126" s="59" t="s">
        <v>41</v>
      </c>
      <c r="E126" s="82">
        <f>ROW()</f>
        <v>126</v>
      </c>
      <c r="F126" s="83" t="s">
        <v>80</v>
      </c>
      <c r="G126" s="82">
        <v>10</v>
      </c>
      <c r="H126" s="82">
        <v>1</v>
      </c>
      <c r="I126" s="13" t="str">
        <f>NGS_Order!A24</f>
        <v>NovaSeq6000</v>
      </c>
      <c r="K126" s="89" t="s">
        <v>65</v>
      </c>
      <c r="M126" s="57"/>
    </row>
    <row r="127" spans="1:20" hidden="1" x14ac:dyDescent="0.2">
      <c r="D127" s="86" t="s">
        <v>3</v>
      </c>
      <c r="E127" s="66">
        <f>ROW()</f>
        <v>127</v>
      </c>
      <c r="F127" s="68" t="s">
        <v>38</v>
      </c>
      <c r="G127" s="85">
        <v>10</v>
      </c>
      <c r="H127" s="85">
        <v>0.5</v>
      </c>
      <c r="K127" s="63" t="s">
        <v>26</v>
      </c>
      <c r="M127" s="57"/>
    </row>
    <row r="128" spans="1:20" hidden="1" x14ac:dyDescent="0.2">
      <c r="D128" s="56" t="s">
        <v>42</v>
      </c>
      <c r="E128" s="58">
        <f>ROW()</f>
        <v>128</v>
      </c>
      <c r="F128" s="56" t="s">
        <v>88</v>
      </c>
      <c r="G128" s="58">
        <v>20</v>
      </c>
      <c r="H128" s="58">
        <v>60</v>
      </c>
      <c r="K128" s="63" t="s">
        <v>27</v>
      </c>
      <c r="M128" s="57"/>
    </row>
    <row r="129" spans="4:13" hidden="1" x14ac:dyDescent="0.2">
      <c r="D129" s="56" t="s">
        <v>59</v>
      </c>
      <c r="E129" s="58">
        <f>ROW()</f>
        <v>129</v>
      </c>
      <c r="F129" s="56" t="s">
        <v>85</v>
      </c>
      <c r="G129" s="58">
        <v>15</v>
      </c>
      <c r="H129" s="58">
        <v>40</v>
      </c>
      <c r="K129" s="63" t="s">
        <v>28</v>
      </c>
      <c r="M129" s="57"/>
    </row>
    <row r="130" spans="4:13" hidden="1" x14ac:dyDescent="0.2">
      <c r="D130" s="77" t="s">
        <v>22</v>
      </c>
      <c r="E130" s="58">
        <f>ROW()</f>
        <v>130</v>
      </c>
      <c r="F130" s="56" t="s">
        <v>87</v>
      </c>
      <c r="G130" s="58">
        <v>15</v>
      </c>
      <c r="H130" s="58">
        <v>40</v>
      </c>
      <c r="K130" s="63" t="s">
        <v>29</v>
      </c>
      <c r="M130" s="57"/>
    </row>
    <row r="131" spans="4:13" hidden="1" x14ac:dyDescent="0.2">
      <c r="D131" s="78" t="s">
        <v>43</v>
      </c>
      <c r="E131" s="58">
        <f>ROW()</f>
        <v>131</v>
      </c>
      <c r="F131" s="56" t="s">
        <v>86</v>
      </c>
      <c r="G131" s="58">
        <v>10</v>
      </c>
      <c r="H131" s="58">
        <v>5</v>
      </c>
      <c r="K131" s="63" t="s">
        <v>30</v>
      </c>
      <c r="M131" s="57"/>
    </row>
    <row r="132" spans="4:13" hidden="1" x14ac:dyDescent="0.2">
      <c r="D132" s="55" t="s">
        <v>7</v>
      </c>
      <c r="E132" s="58">
        <f>ROW()</f>
        <v>132</v>
      </c>
      <c r="F132" s="98" t="s">
        <v>84</v>
      </c>
      <c r="G132" s="58">
        <v>15</v>
      </c>
      <c r="H132" s="58">
        <v>1</v>
      </c>
      <c r="K132" s="55" t="s">
        <v>31</v>
      </c>
      <c r="M132" s="57"/>
    </row>
    <row r="133" spans="4:13" hidden="1" x14ac:dyDescent="0.2">
      <c r="D133" s="55" t="s">
        <v>64</v>
      </c>
      <c r="E133" s="58">
        <f>ROW()</f>
        <v>133</v>
      </c>
      <c r="F133" s="56" t="s">
        <v>37</v>
      </c>
      <c r="G133" s="58">
        <v>15</v>
      </c>
      <c r="H133" s="58">
        <v>40</v>
      </c>
      <c r="I133" s="57"/>
      <c r="K133" s="55" t="s">
        <v>32</v>
      </c>
      <c r="M133" s="57"/>
    </row>
    <row r="134" spans="4:13" hidden="1" x14ac:dyDescent="0.2">
      <c r="D134" s="13"/>
      <c r="E134" s="112">
        <f>ROW()</f>
        <v>134</v>
      </c>
      <c r="F134" s="63" t="s">
        <v>39</v>
      </c>
      <c r="G134" s="57">
        <v>15</v>
      </c>
      <c r="H134" s="57">
        <v>10</v>
      </c>
      <c r="I134" s="57"/>
      <c r="K134" s="55" t="s">
        <v>32</v>
      </c>
      <c r="M134" s="57"/>
    </row>
    <row r="135" spans="4:13" hidden="1" x14ac:dyDescent="0.2">
      <c r="D135" s="49"/>
      <c r="E135" s="112">
        <f>ROW()</f>
        <v>135</v>
      </c>
      <c r="F135" s="63" t="s">
        <v>40</v>
      </c>
      <c r="G135" s="57">
        <v>15</v>
      </c>
      <c r="H135" s="57">
        <v>10</v>
      </c>
      <c r="I135" s="57"/>
      <c r="K135" s="55" t="s">
        <v>53</v>
      </c>
      <c r="M135" s="57"/>
    </row>
    <row r="136" spans="4:13" hidden="1" x14ac:dyDescent="0.2">
      <c r="D136" s="55"/>
      <c r="E136" s="112">
        <f>ROW()</f>
        <v>136</v>
      </c>
      <c r="F136" s="63" t="s">
        <v>7</v>
      </c>
      <c r="G136" s="57">
        <v>20</v>
      </c>
      <c r="H136" s="57">
        <v>50</v>
      </c>
      <c r="I136" s="57"/>
      <c r="K136" s="55" t="s">
        <v>55</v>
      </c>
      <c r="M136" s="57"/>
    </row>
    <row r="137" spans="4:13" hidden="1" x14ac:dyDescent="0.2">
      <c r="D137" s="48"/>
      <c r="E137" s="112">
        <v>65</v>
      </c>
      <c r="F137" s="70" t="s">
        <v>67</v>
      </c>
      <c r="I137" s="57"/>
      <c r="K137" s="55" t="s">
        <v>54</v>
      </c>
      <c r="M137" s="57"/>
    </row>
    <row r="138" spans="4:13" hidden="1" x14ac:dyDescent="0.2">
      <c r="E138" s="13">
        <v>66</v>
      </c>
      <c r="K138" s="89" t="s">
        <v>72</v>
      </c>
    </row>
    <row r="139" spans="4:13" hidden="1" x14ac:dyDescent="0.2">
      <c r="K139" s="89" t="s">
        <v>73</v>
      </c>
    </row>
    <row r="140" spans="4:13" hidden="1" x14ac:dyDescent="0.2">
      <c r="K140" s="89" t="s">
        <v>74</v>
      </c>
    </row>
    <row r="141" spans="4:13" hidden="1" x14ac:dyDescent="0.2">
      <c r="K141" s="89" t="s">
        <v>75</v>
      </c>
    </row>
    <row r="142" spans="4:13" hidden="1" x14ac:dyDescent="0.2">
      <c r="K142" s="89" t="s">
        <v>76</v>
      </c>
    </row>
    <row r="143" spans="4:13" hidden="1" x14ac:dyDescent="0.2">
      <c r="K143" s="89" t="s">
        <v>77</v>
      </c>
    </row>
    <row r="144" spans="4:13" hidden="1" x14ac:dyDescent="0.2">
      <c r="K144" s="89" t="s">
        <v>78</v>
      </c>
    </row>
    <row r="145" spans="11:11" hidden="1" x14ac:dyDescent="0.2">
      <c r="K145" s="89" t="s">
        <v>79</v>
      </c>
    </row>
    <row r="146" spans="11:11" hidden="1" x14ac:dyDescent="0.2">
      <c r="K146" s="89" t="s">
        <v>89</v>
      </c>
    </row>
    <row r="147" spans="11:11" hidden="1" x14ac:dyDescent="0.2">
      <c r="K147" s="89" t="s">
        <v>91</v>
      </c>
    </row>
    <row r="148" spans="11:11" hidden="1" x14ac:dyDescent="0.2">
      <c r="K148" s="89" t="s">
        <v>90</v>
      </c>
    </row>
    <row r="149" spans="11:11" hidden="1" x14ac:dyDescent="0.2">
      <c r="K149" s="70" t="s">
        <v>5</v>
      </c>
    </row>
    <row r="150" spans="11:11" hidden="1" x14ac:dyDescent="0.2"/>
  </sheetData>
  <sheetProtection algorithmName="SHA-512" hashValue="KxOR+Z/rkzry3yuZaWtGfE1pJOsWuL1ylE9JlKN1mrP7pYnH0KwMOP9HzrWFUYicVG7QujwIwMaeouDzhHHNBA==" saltValue="vtzeElmYIRnaQuUaxVGeUA==" spinCount="100000" sheet="1" selectLockedCells="1"/>
  <dataConsolidate/>
  <mergeCells count="22">
    <mergeCell ref="I116:M119"/>
    <mergeCell ref="A108:C114"/>
    <mergeCell ref="D108:L114"/>
    <mergeCell ref="D115:M115"/>
    <mergeCell ref="D120:E120"/>
    <mergeCell ref="F120:M120"/>
    <mergeCell ref="A116:H119"/>
    <mergeCell ref="E106:K106"/>
    <mergeCell ref="A1:K1"/>
    <mergeCell ref="A3:C3"/>
    <mergeCell ref="D3:H3"/>
    <mergeCell ref="I3:J5"/>
    <mergeCell ref="K3:L5"/>
    <mergeCell ref="A4:C4"/>
    <mergeCell ref="D4:H4"/>
    <mergeCell ref="A5:C5"/>
    <mergeCell ref="D5:H5"/>
    <mergeCell ref="A6:C6"/>
    <mergeCell ref="D6:L6"/>
    <mergeCell ref="D7:M7"/>
    <mergeCell ref="B8:C8"/>
    <mergeCell ref="D105:M105"/>
  </mergeCells>
  <conditionalFormatting sqref="L106">
    <cfRule type="cellIs" dxfId="42" priority="37" operator="equal">
      <formula>"Enter lanes!"</formula>
    </cfRule>
  </conditionalFormatting>
  <conditionalFormatting sqref="G8">
    <cfRule type="expression" dxfId="41" priority="36" stopIfTrue="1">
      <formula>OR(D8="please select",D8="")</formula>
    </cfRule>
  </conditionalFormatting>
  <conditionalFormatting sqref="G8">
    <cfRule type="expression" dxfId="40" priority="35" stopIfTrue="1">
      <formula>OR(D8="please select",D8="")</formula>
    </cfRule>
  </conditionalFormatting>
  <conditionalFormatting sqref="G8">
    <cfRule type="expression" dxfId="39" priority="34" stopIfTrue="1">
      <formula>OR(D8="please select",D8="")</formula>
    </cfRule>
  </conditionalFormatting>
  <conditionalFormatting sqref="G8">
    <cfRule type="expression" dxfId="38" priority="33" stopIfTrue="1">
      <formula>OR(D8="please select",D8="")</formula>
    </cfRule>
  </conditionalFormatting>
  <conditionalFormatting sqref="G8">
    <cfRule type="expression" dxfId="37" priority="32" stopIfTrue="1">
      <formula>OR(D8="please select",D8="")</formula>
    </cfRule>
  </conditionalFormatting>
  <conditionalFormatting sqref="G8">
    <cfRule type="expression" dxfId="36" priority="31" stopIfTrue="1">
      <formula>OR(D8="please select",D8="")</formula>
    </cfRule>
  </conditionalFormatting>
  <conditionalFormatting sqref="G8">
    <cfRule type="expression" dxfId="35" priority="30" stopIfTrue="1">
      <formula>OR(D8="please select",D8="")</formula>
    </cfRule>
  </conditionalFormatting>
  <conditionalFormatting sqref="G8">
    <cfRule type="expression" dxfId="34" priority="29" stopIfTrue="1">
      <formula>OR(D8="please select",D8="")</formula>
    </cfRule>
  </conditionalFormatting>
  <conditionalFormatting sqref="G8">
    <cfRule type="expression" dxfId="33" priority="28" stopIfTrue="1">
      <formula>OR(D8="please select",D8="")</formula>
    </cfRule>
  </conditionalFormatting>
  <conditionalFormatting sqref="G8">
    <cfRule type="expression" dxfId="32" priority="27" stopIfTrue="1">
      <formula>OR(D8="please select",D8="")</formula>
    </cfRule>
  </conditionalFormatting>
  <conditionalFormatting sqref="G8">
    <cfRule type="expression" dxfId="31" priority="26" stopIfTrue="1">
      <formula>OR(D8="please select",D8="")</formula>
    </cfRule>
  </conditionalFormatting>
  <conditionalFormatting sqref="G8">
    <cfRule type="expression" dxfId="30" priority="25" stopIfTrue="1">
      <formula>OR(D8="please select",D8="")</formula>
    </cfRule>
  </conditionalFormatting>
  <conditionalFormatting sqref="G8">
    <cfRule type="expression" dxfId="29" priority="24" stopIfTrue="1">
      <formula>OR(D8="please select",D8="")</formula>
    </cfRule>
  </conditionalFormatting>
  <conditionalFormatting sqref="G8">
    <cfRule type="expression" dxfId="28" priority="23" stopIfTrue="1">
      <formula>OR(D8="please select",D8="")</formula>
    </cfRule>
  </conditionalFormatting>
  <conditionalFormatting sqref="G8">
    <cfRule type="expression" dxfId="27" priority="22" stopIfTrue="1">
      <formula>OR(D8="please select",D8="")</formula>
    </cfRule>
  </conditionalFormatting>
  <conditionalFormatting sqref="G8">
    <cfRule type="expression" dxfId="26" priority="21" stopIfTrue="1">
      <formula>OR(D8="please select",D8="")</formula>
    </cfRule>
  </conditionalFormatting>
  <conditionalFormatting sqref="G8">
    <cfRule type="expression" dxfId="25" priority="20" stopIfTrue="1">
      <formula>OR(D8="please select",D8="")</formula>
    </cfRule>
  </conditionalFormatting>
  <conditionalFormatting sqref="G8">
    <cfRule type="expression" dxfId="24" priority="19" stopIfTrue="1">
      <formula>OR(D8="please select",D8="")</formula>
    </cfRule>
  </conditionalFormatting>
  <conditionalFormatting sqref="G8">
    <cfRule type="expression" dxfId="23" priority="18" stopIfTrue="1">
      <formula>OR(D8="please select",D8="")</formula>
    </cfRule>
  </conditionalFormatting>
  <conditionalFormatting sqref="G8">
    <cfRule type="expression" dxfId="22" priority="17" stopIfTrue="1">
      <formula>OR(D8="please select",D8="")</formula>
    </cfRule>
  </conditionalFormatting>
  <conditionalFormatting sqref="G8">
    <cfRule type="expression" dxfId="21" priority="16" stopIfTrue="1">
      <formula>OR(D8="please select",D8="")</formula>
    </cfRule>
  </conditionalFormatting>
  <conditionalFormatting sqref="G8">
    <cfRule type="expression" dxfId="20" priority="15" stopIfTrue="1">
      <formula>OR(D8="please select",D8="")</formula>
    </cfRule>
  </conditionalFormatting>
  <conditionalFormatting sqref="G8">
    <cfRule type="expression" dxfId="19" priority="14" stopIfTrue="1">
      <formula>OR(D8="please select",D8="")</formula>
    </cfRule>
  </conditionalFormatting>
  <conditionalFormatting sqref="G8">
    <cfRule type="expression" dxfId="18" priority="13" stopIfTrue="1">
      <formula>OR(D8="please select",D8="")</formula>
    </cfRule>
  </conditionalFormatting>
  <conditionalFormatting sqref="G8">
    <cfRule type="expression" dxfId="17" priority="12" stopIfTrue="1">
      <formula>OR(D8="please select",D8="")</formula>
    </cfRule>
  </conditionalFormatting>
  <conditionalFormatting sqref="G8">
    <cfRule type="expression" dxfId="16" priority="11" stopIfTrue="1">
      <formula>OR(D8="please select",D8="")</formula>
    </cfRule>
  </conditionalFormatting>
  <conditionalFormatting sqref="G8">
    <cfRule type="expression" dxfId="15" priority="10" stopIfTrue="1">
      <formula>OR(D8="please select",D8="")</formula>
    </cfRule>
  </conditionalFormatting>
  <conditionalFormatting sqref="G8">
    <cfRule type="expression" dxfId="14" priority="9" stopIfTrue="1">
      <formula>OR(D8="please select",D8="")</formula>
    </cfRule>
  </conditionalFormatting>
  <conditionalFormatting sqref="G8">
    <cfRule type="expression" dxfId="13" priority="8" stopIfTrue="1">
      <formula>OR(D8="please select",D8="")</formula>
    </cfRule>
  </conditionalFormatting>
  <conditionalFormatting sqref="G8">
    <cfRule type="expression" dxfId="12" priority="7" stopIfTrue="1">
      <formula>OR(D8="please select",D8="")</formula>
    </cfRule>
  </conditionalFormatting>
  <conditionalFormatting sqref="G8">
    <cfRule type="expression" dxfId="11" priority="6" stopIfTrue="1">
      <formula>OR(D8="please select",D8="")</formula>
    </cfRule>
  </conditionalFormatting>
  <conditionalFormatting sqref="G8">
    <cfRule type="expression" dxfId="10" priority="5" stopIfTrue="1">
      <formula>OR(D8="please select",D8="")</formula>
    </cfRule>
  </conditionalFormatting>
  <conditionalFormatting sqref="G8">
    <cfRule type="expression" dxfId="9" priority="4" stopIfTrue="1">
      <formula>OR(D8="please select",D8="")</formula>
    </cfRule>
  </conditionalFormatting>
  <conditionalFormatting sqref="G8">
    <cfRule type="expression" dxfId="8" priority="3" stopIfTrue="1">
      <formula>OR(D8="please select",D8="")</formula>
    </cfRule>
  </conditionalFormatting>
  <conditionalFormatting sqref="G8">
    <cfRule type="expression" dxfId="7" priority="2" stopIfTrue="1">
      <formula>OR(D8="please select",D8="")</formula>
    </cfRule>
  </conditionalFormatting>
  <conditionalFormatting sqref="G8">
    <cfRule type="expression" dxfId="6" priority="1">
      <formula>(VLOOKUP(D8,$D$177:$F$186,3,FALSE())&gt;G8)</formula>
    </cfRule>
  </conditionalFormatting>
  <conditionalFormatting sqref="G9:G104">
    <cfRule type="expression" dxfId="5" priority="38" stopIfTrue="1">
      <formula>(VLOOKUP(F9,$F$123:$H$136,2,FALSE())&gt;G9)</formula>
    </cfRule>
    <cfRule type="expression" dxfId="4" priority="39" stopIfTrue="1">
      <formula>OR(F9="please select",F9="")</formula>
    </cfRule>
  </conditionalFormatting>
  <conditionalFormatting sqref="H9:H104">
    <cfRule type="expression" dxfId="3" priority="40" stopIfTrue="1">
      <formula>(VLOOKUP(F9,$F$123:$H$136,3,FALSE())&gt;H9)</formula>
    </cfRule>
    <cfRule type="expression" dxfId="2" priority="41" stopIfTrue="1">
      <formula>OR(F9="please select",F9="")</formula>
    </cfRule>
  </conditionalFormatting>
  <conditionalFormatting sqref="I9:I104">
    <cfRule type="expression" dxfId="1" priority="42">
      <formula>OR((VLOOKUP(F9,$F$123:$H$136,2,FALSE())&gt;G9),(VLOOKUP(F9,$F$123:$H$136,3,FALSE())&gt;H9))</formula>
    </cfRule>
    <cfRule type="expression" dxfId="0" priority="43">
      <formula>OR($G9="",$H9="",$E9="please select")</formula>
    </cfRule>
  </conditionalFormatting>
  <dataValidations count="5">
    <dataValidation type="list" allowBlank="1" showInputMessage="1" showErrorMessage="1" sqref="E9:E104">
      <formula1>IF(D9="",$D$133,$D$123:$D$132)</formula1>
    </dataValidation>
    <dataValidation type="list" allowBlank="1" showInputMessage="1" showErrorMessage="1" sqref="F9:F104">
      <formula1>IF(E9="",$F$137,IF(E9=$D$123,$F$123:$F$126,IF(E9=$D$124,$F$127,IF(E9=$D$125,$F$127,IF(E9=$D$126,$F$128:$F$133,IF(E9=$D$127,$F$130:$F$131,IF(E9=$D$128,$F$133,IF(E9=$D$129,$F$133,IF(E9=$D$130,$F$134:$F$135,IF(E9=$D$131,$F$134:$F$135,IF(E9=$D$132,$F$123:$F$136,$F$137)))))))))))</formula1>
    </dataValidation>
    <dataValidation type="decimal" allowBlank="1" showInputMessage="1" showErrorMessage="1" errorTitle="Lane count" error="0-24_x000a_If more, use next lane with same sample name" sqref="K9:K104">
      <formula1>0</formula1>
      <formula2>24</formula2>
    </dataValidation>
    <dataValidation type="list" allowBlank="1" showInputMessage="1" showErrorMessage="1" sqref="L9:L104">
      <formula1>$M$123:$M$125</formula1>
    </dataValidation>
    <dataValidation type="list" allowBlank="1" showInputMessage="1" showErrorMessage="1" sqref="J9:J104">
      <formula1>IF(AND($D$3=$I$123,F9=$F$124),K$123:K$125,IF(AND(OR(F9=$F$126,F9=$F$134),$D$3=$I$123),$K$125,IF($D$3=$I$123,$K$123:$K$125,IF(AND(OR(F9=$F$126,F9=$F$134),$D$3=$I$124),$K$127:$K$131,IF($D$3=$I$124,$K$127:$K$131,IF($D$3=$I$125,$K$132:$K$137,IF($D$3=$I$126,$K$138:$K$148,$K$143)))))))</formula1>
    </dataValidation>
  </dataValidations>
  <pageMargins left="0.52" right="0.43" top="0.82" bottom="0.53" header="0.3" footer="0.3"/>
  <pageSetup paperSize="9" scale="2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NGS_Order</vt:lpstr>
      <vt:lpstr>Indices&amp;Primers</vt:lpstr>
      <vt:lpstr>Samples (tubes) 1-24</vt:lpstr>
      <vt:lpstr>Samples (plate) 1-96</vt:lpstr>
      <vt:lpstr>Samples (plate) 97-192</vt:lpstr>
      <vt:lpstr>'Indices&amp;Primers'!Druckbereich</vt:lpstr>
      <vt:lpstr>NGS_Order!Druckbereich</vt:lpstr>
      <vt:lpstr>'Samples (plate) 1-96'!Druckbereich</vt:lpstr>
      <vt:lpstr>'Samples (plate) 97-192'!Druckbereich</vt:lpstr>
      <vt:lpstr>'Samples (tubes) 1-24'!Druckbereich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User, Nanodrop</dc:creator>
  <cp:lastModifiedBy>Author</cp:lastModifiedBy>
  <cp:lastPrinted>2019-12-16T07:07:03Z</cp:lastPrinted>
  <dcterms:created xsi:type="dcterms:W3CDTF">2008-12-10T13:30:11Z</dcterms:created>
  <dcterms:modified xsi:type="dcterms:W3CDTF">2019-12-16T07:25:12Z</dcterms:modified>
</cp:coreProperties>
</file>