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9910101\Documents\"/>
    </mc:Choice>
  </mc:AlternateContent>
  <xr:revisionPtr revIDLastSave="0" documentId="13_ncr:1_{3F95E6CE-0B66-406A-BBC8-090849C82A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ametros" sheetId="1" r:id="rId1"/>
    <sheet name="Incerteza" sheetId="8" r:id="rId2"/>
    <sheet name="Ano-a-Ano" sheetId="2" r:id="rId3"/>
    <sheet name="MonteCarlo" sheetId="9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3" hidden="1">MonteCarlo!$P$5</definedName>
    <definedName name="solver_adj" localSheetId="0" hidden="1">Parametros!$C$20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st" localSheetId="3" hidden="1">1</definedName>
    <definedName name="solver_est" localSheetId="0" hidden="1">1</definedName>
    <definedName name="solver_itr" localSheetId="3" hidden="1">100</definedName>
    <definedName name="solver_itr" localSheetId="0" hidden="1">100</definedName>
    <definedName name="solver_lhs1" localSheetId="0" hidden="1">Parametros!$C$20</definedName>
    <definedName name="solver_lin" localSheetId="3" hidden="1">2</definedName>
    <definedName name="solver_lin" localSheetId="0" hidden="1">2</definedName>
    <definedName name="solver_neg" localSheetId="3" hidden="1">2</definedName>
    <definedName name="solver_neg" localSheetId="0" hidden="1">2</definedName>
    <definedName name="solver_num" localSheetId="3" hidden="1">0</definedName>
    <definedName name="solver_num" localSheetId="0" hidden="1">1</definedName>
    <definedName name="solver_nwt" localSheetId="3" hidden="1">1</definedName>
    <definedName name="solver_nwt" localSheetId="0" hidden="1">1</definedName>
    <definedName name="solver_opt" localSheetId="3" hidden="1">MonteCarlo!$P$3</definedName>
    <definedName name="solver_opt" localSheetId="0" hidden="1">Parametros!$H$6</definedName>
    <definedName name="solver_pre" localSheetId="3" hidden="1">0.000001</definedName>
    <definedName name="solver_pre" localSheetId="0" hidden="1">0.000001</definedName>
    <definedName name="solver_rel1" localSheetId="0" hidden="1">3</definedName>
    <definedName name="solver_rhs1" localSheetId="0" hidden="1">0</definedName>
    <definedName name="solver_scl" localSheetId="3" hidden="1">2</definedName>
    <definedName name="solver_scl" localSheetId="0" hidden="1">2</definedName>
    <definedName name="solver_sho" localSheetId="3" hidden="1">2</definedName>
    <definedName name="solver_sho" localSheetId="0" hidden="1">2</definedName>
    <definedName name="solver_tim" localSheetId="3" hidden="1">100</definedName>
    <definedName name="solver_tim" localSheetId="0" hidden="1">100</definedName>
    <definedName name="solver_tol" localSheetId="3" hidden="1">0.05</definedName>
    <definedName name="solver_tol" localSheetId="0" hidden="1">0.05</definedName>
    <definedName name="solver_typ" localSheetId="3" hidden="1">3</definedName>
    <definedName name="solver_typ" localSheetId="0" hidden="1">1</definedName>
    <definedName name="solver_val" localSheetId="3" hidden="1">0</definedName>
    <definedName name="solver_val" localSheetId="0" hidden="1">10</definedName>
    <definedName name="TopRankDefaultDistForRange" hidden="1">0</definedName>
    <definedName name="TopRankDefaultMaxChange" hidden="1">"0,1"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"Pasta de trabalho ativa"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9" l="1"/>
  <c r="D6" i="9"/>
  <c r="D5" i="9"/>
  <c r="O16" i="9" s="1"/>
  <c r="O17" i="9" s="1"/>
  <c r="D4" i="9"/>
  <c r="D3" i="9"/>
  <c r="F34" i="9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33" i="9"/>
  <c r="C7" i="1"/>
  <c r="C9" i="1" s="1"/>
  <c r="E6" i="2" s="1"/>
  <c r="G6" i="2" s="1"/>
  <c r="I6" i="2" s="1"/>
  <c r="K6" i="2" s="1"/>
  <c r="M6" i="2" s="1"/>
  <c r="E40" i="1"/>
  <c r="E39" i="1"/>
  <c r="E38" i="1"/>
  <c r="E37" i="1"/>
  <c r="F9" i="9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8" i="9"/>
  <c r="C10" i="2"/>
  <c r="C11" i="2" s="1"/>
  <c r="C33" i="1"/>
  <c r="C27" i="1"/>
  <c r="M8" i="2" s="1"/>
  <c r="I8" i="2"/>
  <c r="G8" i="2"/>
  <c r="E8" i="2"/>
  <c r="Q9" i="9"/>
  <c r="Q11" i="9" s="1"/>
  <c r="Q10" i="9"/>
  <c r="S11" i="9" s="1"/>
  <c r="M11" i="9"/>
  <c r="B12" i="2"/>
  <c r="C12" i="2"/>
  <c r="E12" i="2"/>
  <c r="G12" i="2"/>
  <c r="I12" i="2"/>
  <c r="K12" i="2"/>
  <c r="M12" i="2"/>
  <c r="C12" i="1"/>
  <c r="C4" i="8" s="1"/>
  <c r="C5" i="8" s="1"/>
  <c r="C13" i="1"/>
  <c r="D4" i="8" s="1"/>
  <c r="C14" i="1"/>
  <c r="E4" i="8" s="1"/>
  <c r="I4" i="2" s="1"/>
  <c r="C15" i="1"/>
  <c r="F4" i="8" s="1"/>
  <c r="C16" i="1"/>
  <c r="G4" i="8" s="1"/>
  <c r="K8" i="2" l="1"/>
  <c r="C13" i="2"/>
  <c r="C20" i="1"/>
  <c r="E3" i="2" s="1"/>
  <c r="F5" i="8"/>
  <c r="E4" i="2"/>
  <c r="E10" i="2" s="1"/>
  <c r="K4" i="2"/>
  <c r="G5" i="8"/>
  <c r="M4" i="2"/>
  <c r="G4" i="2"/>
  <c r="D5" i="8"/>
  <c r="E5" i="8"/>
  <c r="E5" i="2" l="1"/>
  <c r="E9" i="2" s="1"/>
  <c r="G3" i="2"/>
  <c r="G5" i="2" s="1"/>
  <c r="G9" i="2" s="1"/>
  <c r="G10" i="2" l="1"/>
  <c r="G7" i="2"/>
  <c r="E7" i="2"/>
  <c r="E11" i="2" s="1"/>
  <c r="I3" i="2"/>
  <c r="I10" i="2" s="1"/>
  <c r="K3" i="2" l="1"/>
  <c r="K10" i="2" s="1"/>
  <c r="G11" i="2"/>
  <c r="G13" i="2" s="1"/>
  <c r="E13" i="2"/>
  <c r="I5" i="2"/>
  <c r="I9" i="2" s="1"/>
  <c r="K5" i="2" l="1"/>
  <c r="K9" i="2" s="1"/>
  <c r="M3" i="2"/>
  <c r="M10" i="2" s="1"/>
  <c r="I7" i="2"/>
  <c r="K7" i="2" l="1"/>
  <c r="K11" i="2" s="1"/>
  <c r="K13" i="2" s="1"/>
  <c r="M5" i="2"/>
  <c r="M9" i="2" s="1"/>
  <c r="I11" i="2"/>
  <c r="I13" i="2" s="1"/>
  <c r="M7" i="2" l="1"/>
  <c r="M11" i="2" s="1"/>
  <c r="M13" i="2" s="1"/>
  <c r="C14" i="2" s="1"/>
  <c r="D8" i="9" s="1"/>
  <c r="J15" i="9" l="1"/>
  <c r="J9" i="9" l="1"/>
  <c r="J34" i="9" s="1"/>
  <c r="J58" i="9" s="1"/>
  <c r="J10" i="9"/>
  <c r="J35" i="9" s="1"/>
  <c r="J59" i="9" s="1"/>
  <c r="J25" i="9"/>
  <c r="J50" i="9" s="1"/>
  <c r="J74" i="9" s="1"/>
  <c r="J14" i="9"/>
  <c r="K14" i="9" s="1"/>
  <c r="J24" i="9"/>
  <c r="J22" i="9"/>
  <c r="K22" i="9" s="1"/>
  <c r="J26" i="9"/>
  <c r="J51" i="9" s="1"/>
  <c r="J75" i="9" s="1"/>
  <c r="J19" i="9"/>
  <c r="J44" i="9" s="1"/>
  <c r="J68" i="9" s="1"/>
  <c r="J11" i="9"/>
  <c r="K11" i="9" s="1"/>
  <c r="J21" i="9"/>
  <c r="J46" i="9" s="1"/>
  <c r="J70" i="9" s="1"/>
  <c r="J16" i="9"/>
  <c r="K16" i="9" s="1"/>
  <c r="J23" i="9"/>
  <c r="K23" i="9" s="1"/>
  <c r="J20" i="9"/>
  <c r="J45" i="9" s="1"/>
  <c r="J69" i="9" s="1"/>
  <c r="J7" i="9"/>
  <c r="J32" i="9" s="1"/>
  <c r="J56" i="9" s="1"/>
  <c r="J18" i="9"/>
  <c r="J43" i="9" s="1"/>
  <c r="J67" i="9" s="1"/>
  <c r="J13" i="9"/>
  <c r="J38" i="9" s="1"/>
  <c r="J62" i="9" s="1"/>
  <c r="J12" i="9"/>
  <c r="J37" i="9" s="1"/>
  <c r="J61" i="9" s="1"/>
  <c r="J17" i="9"/>
  <c r="K17" i="9" s="1"/>
  <c r="J8" i="9"/>
  <c r="K8" i="9" s="1"/>
  <c r="K10" i="9"/>
  <c r="J36" i="9"/>
  <c r="J60" i="9" s="1"/>
  <c r="K24" i="9"/>
  <c r="J49" i="9"/>
  <c r="J73" i="9" s="1"/>
  <c r="K20" i="9"/>
  <c r="K12" i="9"/>
  <c r="K15" i="9"/>
  <c r="J40" i="9"/>
  <c r="J64" i="9" s="1"/>
  <c r="J33" i="9" l="1"/>
  <c r="J57" i="9" s="1"/>
  <c r="K18" i="9"/>
  <c r="L18" i="9" s="1"/>
  <c r="J41" i="9"/>
  <c r="J65" i="9" s="1"/>
  <c r="K25" i="9"/>
  <c r="L25" i="9" s="1"/>
  <c r="J47" i="9"/>
  <c r="J71" i="9" s="1"/>
  <c r="J42" i="9"/>
  <c r="J66" i="9" s="1"/>
  <c r="K7" i="9"/>
  <c r="K32" i="9" s="1"/>
  <c r="K9" i="9"/>
  <c r="K35" i="9" s="1"/>
  <c r="K21" i="9"/>
  <c r="L21" i="9" s="1"/>
  <c r="K13" i="9"/>
  <c r="K38" i="9" s="1"/>
  <c r="K19" i="9"/>
  <c r="K45" i="9" s="1"/>
  <c r="K26" i="9"/>
  <c r="J48" i="9"/>
  <c r="J72" i="9" s="1"/>
  <c r="J39" i="9"/>
  <c r="J63" i="9" s="1"/>
  <c r="L8" i="9"/>
  <c r="K36" i="9"/>
  <c r="L11" i="9"/>
  <c r="K40" i="9"/>
  <c r="L15" i="9"/>
  <c r="K49" i="9"/>
  <c r="L24" i="9"/>
  <c r="K48" i="9"/>
  <c r="L23" i="9"/>
  <c r="L14" i="9"/>
  <c r="L17" i="9"/>
  <c r="K42" i="9"/>
  <c r="K41" i="9"/>
  <c r="L16" i="9"/>
  <c r="K37" i="9"/>
  <c r="L12" i="9"/>
  <c r="L20" i="9"/>
  <c r="L22" i="9"/>
  <c r="L10" i="9"/>
  <c r="K43" i="9" l="1"/>
  <c r="K50" i="9"/>
  <c r="K51" i="9"/>
  <c r="K33" i="9"/>
  <c r="L7" i="9"/>
  <c r="K34" i="9"/>
  <c r="L9" i="9"/>
  <c r="K47" i="9"/>
  <c r="K46" i="9"/>
  <c r="K39" i="9"/>
  <c r="L13" i="9"/>
  <c r="O8" i="9" s="1"/>
  <c r="L26" i="9"/>
  <c r="L19" i="9"/>
  <c r="K44" i="9"/>
  <c r="K52" i="9" l="1"/>
  <c r="L37" i="9" s="1"/>
  <c r="K68" i="9" l="1"/>
  <c r="K70" i="9"/>
  <c r="K64" i="9"/>
  <c r="K72" i="9"/>
  <c r="K71" i="9"/>
  <c r="L38" i="9"/>
  <c r="L43" i="9"/>
  <c r="K60" i="9"/>
  <c r="L48" i="9"/>
  <c r="L42" i="9"/>
  <c r="L50" i="9"/>
  <c r="K75" i="9"/>
  <c r="K67" i="9"/>
  <c r="L34" i="9"/>
  <c r="L44" i="9"/>
  <c r="K69" i="9"/>
  <c r="K61" i="9"/>
  <c r="L51" i="9"/>
  <c r="K59" i="9"/>
  <c r="L32" i="9"/>
  <c r="L39" i="9"/>
  <c r="K65" i="9"/>
  <c r="K66" i="9"/>
  <c r="L46" i="9"/>
  <c r="K74" i="9"/>
  <c r="L36" i="9"/>
  <c r="K73" i="9"/>
  <c r="L41" i="9"/>
  <c r="K62" i="9"/>
  <c r="L47" i="9"/>
  <c r="L40" i="9"/>
  <c r="L33" i="9"/>
  <c r="L45" i="9"/>
  <c r="K56" i="9"/>
  <c r="K63" i="9"/>
  <c r="K58" i="9"/>
  <c r="L35" i="9"/>
  <c r="L49" i="9"/>
  <c r="K57" i="9"/>
  <c r="K77" i="9" l="1"/>
  <c r="K78" i="9"/>
</calcChain>
</file>

<file path=xl/sharedStrings.xml><?xml version="1.0" encoding="utf-8"?>
<sst xmlns="http://schemas.openxmlformats.org/spreadsheetml/2006/main" count="95" uniqueCount="76">
  <si>
    <t>Taxa de Desconto</t>
  </si>
  <si>
    <r>
      <t>(R</t>
    </r>
    <r>
      <rPr>
        <b/>
        <i/>
        <vertAlign val="subscript"/>
        <sz val="10"/>
        <rFont val="Arial"/>
        <family val="2"/>
      </rPr>
      <t>B</t>
    </r>
    <r>
      <rPr>
        <b/>
        <i/>
        <sz val="10"/>
        <rFont val="Arial"/>
        <family val="2"/>
      </rPr>
      <t>)</t>
    </r>
  </si>
  <si>
    <t>Preço de venda</t>
  </si>
  <si>
    <t>R$ por unidade</t>
  </si>
  <si>
    <t>% Impostos sobre venda</t>
  </si>
  <si>
    <t>% impostos</t>
  </si>
  <si>
    <t>Receita unitária menos impostos</t>
  </si>
  <si>
    <t>Primeiro ano</t>
  </si>
  <si>
    <t>Unidades</t>
  </si>
  <si>
    <t>Segundo ano</t>
  </si>
  <si>
    <t>Terceiro ano</t>
  </si>
  <si>
    <t>Quarto ano</t>
  </si>
  <si>
    <t>Quinto ano</t>
  </si>
  <si>
    <t>Capacidade Inicial</t>
  </si>
  <si>
    <t>Unidades por ano</t>
  </si>
  <si>
    <t>Unidades/ano</t>
  </si>
  <si>
    <t>OPEX</t>
  </si>
  <si>
    <t>Custos Fixos</t>
  </si>
  <si>
    <t>Aluguel, Energia, Água, IPTU, Comunicação</t>
  </si>
  <si>
    <t>R$/ano</t>
  </si>
  <si>
    <t>Salários e Encargos Trabalhistas (Administrativo)</t>
  </si>
  <si>
    <t>Outros</t>
  </si>
  <si>
    <t>Custos Variáveis</t>
  </si>
  <si>
    <t>Matérias Primas</t>
  </si>
  <si>
    <t>Energia</t>
  </si>
  <si>
    <t>Royalties</t>
  </si>
  <si>
    <t>Salários e Encargos Trabalhistas (Produção)</t>
  </si>
  <si>
    <t>CAPEX</t>
  </si>
  <si>
    <t>Investimento inicial</t>
  </si>
  <si>
    <t>R$</t>
  </si>
  <si>
    <t>Investimento para aumentar a capacidade:</t>
  </si>
  <si>
    <t>De 500 para 816 unidades/ano</t>
  </si>
  <si>
    <t>De 816 para 932 unidades/ano</t>
  </si>
  <si>
    <t>De 932 para 975 unidades/ano</t>
  </si>
  <si>
    <t>De 975 para 990 unidades/ano</t>
  </si>
  <si>
    <t>Fator de incerteza</t>
  </si>
  <si>
    <t>(+/-) da demanda esperada</t>
  </si>
  <si>
    <t>Ano</t>
  </si>
  <si>
    <t>Demanda (em unidades)</t>
  </si>
  <si>
    <t>∆ Demanda</t>
  </si>
  <si>
    <t>Capacidade</t>
  </si>
  <si>
    <t>Demanda</t>
  </si>
  <si>
    <t>Produção</t>
  </si>
  <si>
    <t>Receita unitátria/unidade/ano</t>
  </si>
  <si>
    <t>Receita Total/ano</t>
  </si>
  <si>
    <t>Custos fixos</t>
  </si>
  <si>
    <t>Investimento</t>
  </si>
  <si>
    <t>Resultado Líquido</t>
  </si>
  <si>
    <t>Valor Presente</t>
  </si>
  <si>
    <t>Valor Presente Líquido (NPV)</t>
  </si>
  <si>
    <t>St Dev</t>
  </si>
  <si>
    <t>Média</t>
  </si>
  <si>
    <t>Cumulative Distribution Function (CDF)</t>
  </si>
  <si>
    <t>Máx</t>
  </si>
  <si>
    <t>Min</t>
  </si>
  <si>
    <t>Abaixo de</t>
  </si>
  <si>
    <t>Qtde</t>
  </si>
  <si>
    <t>CDF</t>
  </si>
  <si>
    <t>e</t>
  </si>
  <si>
    <t>Total:</t>
  </si>
  <si>
    <t>Máximo:</t>
  </si>
  <si>
    <t>Demanda ESTIMADA/ano</t>
  </si>
  <si>
    <t>NPV</t>
  </si>
  <si>
    <t>R$/step</t>
  </si>
  <si>
    <t>Histograma</t>
  </si>
  <si>
    <t>PMF</t>
  </si>
  <si>
    <r>
      <t xml:space="preserve">chance de ter NPV </t>
    </r>
    <r>
      <rPr>
        <b/>
        <sz val="10"/>
        <rFont val="Arial"/>
        <family val="2"/>
      </rPr>
      <t>abaixo de</t>
    </r>
  </si>
  <si>
    <r>
      <t xml:space="preserve">chance de ter NPV </t>
    </r>
    <r>
      <rPr>
        <b/>
        <sz val="10"/>
        <rFont val="Arial"/>
        <family val="2"/>
      </rPr>
      <t>acima de</t>
    </r>
  </si>
  <si>
    <r>
      <t xml:space="preserve">chance de ter NPV </t>
    </r>
    <r>
      <rPr>
        <b/>
        <sz val="10"/>
        <rFont val="Arial"/>
        <family val="2"/>
      </rPr>
      <t>entre</t>
    </r>
  </si>
  <si>
    <r>
      <rPr>
        <b/>
        <sz val="10"/>
        <rFont val="Arial"/>
        <family val="2"/>
      </rPr>
      <t>Value at Risk</t>
    </r>
    <r>
      <rPr>
        <sz val="10"/>
        <rFont val="Arial"/>
        <family val="2"/>
      </rPr>
      <t xml:space="preserve"> maior que:</t>
    </r>
  </si>
  <si>
    <t>% a.a.</t>
  </si>
  <si>
    <t>Bin</t>
  </si>
  <si>
    <t>Preço de venda/unidade</t>
  </si>
  <si>
    <t>R$/unidade</t>
  </si>
  <si>
    <t>N</t>
  </si>
  <si>
    <t>Créditos: Essa planilha foi baseada em materiais do Prof. Richard de Neufville (MIT). Se usar, gentileza citar.  sergio.r.f.oliveira@ieee.org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</si>
</sst>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R$&quot;\ #,##0.00;[Red]\-&quot;R$&quot;\ #,##0.00"/>
    <numFmt numFmtId="43" formatCode="_-* #,##0.00_-;\-* #,##0.00_-;_-* &quot;-&quot;??_-;_-@_-"/>
    <numFmt numFmtId="164" formatCode="_ &quot;$&quot;* #,##0.00_ ;_ &quot;$&quot;* \-#,##0.00_ ;_ &quot;$&quot;* &quot;-&quot;??_ ;_ @_ "/>
    <numFmt numFmtId="165" formatCode="0.00_ ;[Red]\-0.00\ "/>
    <numFmt numFmtId="166" formatCode="0.0%"/>
    <numFmt numFmtId="167" formatCode="0.0_ ;[Red]\-0.0\ "/>
    <numFmt numFmtId="168" formatCode="0_ ;[Red]\-0\ "/>
    <numFmt numFmtId="169" formatCode="_-[$R$-416]\ * #,##0.00_-;\-[$R$-416]\ * #,##0.00_-;_-[$R$-416]\ * &quot;-&quot;??_-;_-@_-"/>
  </numFmts>
  <fonts count="1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i/>
      <vertAlign val="subscript"/>
      <sz val="10"/>
      <name val="Arial"/>
      <family val="2"/>
    </font>
    <font>
      <sz val="10"/>
      <color indexed="9"/>
      <name val="Arial"/>
      <family val="2"/>
    </font>
    <font>
      <b/>
      <i/>
      <sz val="10"/>
      <color indexed="2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165" fontId="0" fillId="0" borderId="0" xfId="0" applyNumberFormat="1"/>
    <xf numFmtId="9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9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9" fontId="10" fillId="2" borderId="0" xfId="2" applyFont="1" applyFill="1" applyBorder="1" applyAlignment="1">
      <alignment horizontal="center"/>
    </xf>
    <xf numFmtId="0" fontId="4" fillId="0" borderId="0" xfId="0" applyFont="1"/>
    <xf numFmtId="8" fontId="0" fillId="0" borderId="0" xfId="0" applyNumberFormat="1"/>
    <xf numFmtId="8" fontId="3" fillId="0" borderId="0" xfId="0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8" fontId="4" fillId="0" borderId="0" xfId="0" applyNumberFormat="1" applyFont="1"/>
    <xf numFmtId="0" fontId="2" fillId="0" borderId="7" xfId="0" applyFont="1" applyBorder="1"/>
    <xf numFmtId="0" fontId="0" fillId="0" borderId="7" xfId="0" applyBorder="1"/>
    <xf numFmtId="164" fontId="10" fillId="2" borderId="7" xfId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7" xfId="0" applyFont="1" applyBorder="1"/>
    <xf numFmtId="0" fontId="12" fillId="0" borderId="7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 applyProtection="1"/>
    <xf numFmtId="165" fontId="0" fillId="2" borderId="0" xfId="0" applyNumberFormat="1" applyFill="1" applyProtection="1"/>
    <xf numFmtId="0" fontId="0" fillId="0" borderId="0" xfId="0" applyProtection="1"/>
    <xf numFmtId="0" fontId="2" fillId="0" borderId="0" xfId="0" applyFont="1" applyProtection="1"/>
    <xf numFmtId="0" fontId="0" fillId="0" borderId="1" xfId="0" applyBorder="1" applyProtection="1"/>
    <xf numFmtId="165" fontId="4" fillId="0" borderId="0" xfId="0" applyNumberFormat="1" applyFont="1" applyProtection="1"/>
    <xf numFmtId="165" fontId="0" fillId="0" borderId="0" xfId="0" applyNumberFormat="1" applyAlignment="1" applyProtection="1"/>
    <xf numFmtId="9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2" xfId="0" applyBorder="1" applyProtection="1"/>
    <xf numFmtId="0" fontId="0" fillId="0" borderId="3" xfId="0" applyBorder="1" applyProtection="1"/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10" fontId="0" fillId="0" borderId="0" xfId="0" applyNumberFormat="1" applyProtection="1"/>
    <xf numFmtId="165" fontId="8" fillId="3" borderId="0" xfId="0" applyNumberFormat="1" applyFont="1" applyFill="1" applyProtection="1"/>
    <xf numFmtId="165" fontId="7" fillId="2" borderId="0" xfId="0" applyNumberFormat="1" applyFont="1" applyFill="1" applyProtection="1"/>
    <xf numFmtId="9" fontId="0" fillId="0" borderId="0" xfId="2" applyFont="1" applyProtection="1"/>
    <xf numFmtId="165" fontId="7" fillId="0" borderId="0" xfId="0" applyNumberFormat="1" applyFont="1" applyProtection="1"/>
    <xf numFmtId="166" fontId="8" fillId="3" borderId="0" xfId="2" applyNumberFormat="1" applyFont="1" applyFill="1" applyAlignment="1" applyProtection="1">
      <alignment horizontal="center"/>
    </xf>
    <xf numFmtId="0" fontId="0" fillId="4" borderId="0" xfId="0" applyFill="1" applyProtection="1"/>
    <xf numFmtId="0" fontId="3" fillId="0" borderId="0" xfId="0" applyFont="1" applyProtection="1"/>
    <xf numFmtId="0" fontId="4" fillId="0" borderId="0" xfId="0" applyFont="1" applyProtection="1"/>
    <xf numFmtId="8" fontId="0" fillId="0" borderId="0" xfId="0" applyNumberFormat="1" applyProtection="1"/>
    <xf numFmtId="8" fontId="9" fillId="3" borderId="0" xfId="0" applyNumberFormat="1" applyFont="1" applyFill="1" applyProtection="1"/>
    <xf numFmtId="169" fontId="10" fillId="2" borderId="0" xfId="1" applyNumberFormat="1" applyFont="1" applyFill="1" applyBorder="1" applyAlignment="1">
      <alignment horizontal="center"/>
    </xf>
    <xf numFmtId="169" fontId="10" fillId="0" borderId="0" xfId="1" applyNumberFormat="1" applyFont="1" applyFill="1" applyBorder="1" applyAlignment="1">
      <alignment horizontal="center"/>
    </xf>
    <xf numFmtId="169" fontId="11" fillId="2" borderId="7" xfId="1" applyNumberFormat="1" applyFont="1" applyFill="1" applyBorder="1" applyAlignment="1">
      <alignment horizontal="center"/>
    </xf>
    <xf numFmtId="169" fontId="10" fillId="0" borderId="7" xfId="0" applyNumberFormat="1" applyFont="1" applyBorder="1" applyAlignment="1">
      <alignment horizontal="center"/>
    </xf>
    <xf numFmtId="169" fontId="10" fillId="2" borderId="7" xfId="1" applyNumberFormat="1" applyFont="1" applyFill="1" applyBorder="1" applyAlignment="1">
      <alignment horizontal="center"/>
    </xf>
    <xf numFmtId="165" fontId="0" fillId="0" borderId="0" xfId="0" applyNumberFormat="1" applyBorder="1" applyProtection="1"/>
    <xf numFmtId="8" fontId="0" fillId="0" borderId="0" xfId="0" applyNumberFormat="1" applyBorder="1" applyProtection="1"/>
    <xf numFmtId="165" fontId="2" fillId="0" borderId="0" xfId="0" applyNumberFormat="1" applyFont="1" applyBorder="1" applyProtection="1"/>
    <xf numFmtId="0" fontId="2" fillId="0" borderId="0" xfId="0" applyFont="1" applyBorder="1" applyProtection="1"/>
    <xf numFmtId="0" fontId="0" fillId="0" borderId="0" xfId="0" applyBorder="1" applyProtection="1"/>
    <xf numFmtId="165" fontId="2" fillId="0" borderId="0" xfId="0" applyNumberFormat="1" applyFont="1" applyBorder="1" applyAlignment="1" applyProtection="1">
      <alignment horizontal="center"/>
    </xf>
    <xf numFmtId="0" fontId="10" fillId="0" borderId="0" xfId="0" applyFont="1" applyFill="1" applyAlignment="1">
      <alignment horizontal="center"/>
    </xf>
    <xf numFmtId="0" fontId="13" fillId="0" borderId="0" xfId="0" applyFont="1"/>
    <xf numFmtId="165" fontId="2" fillId="0" borderId="4" xfId="0" applyNumberFormat="1" applyFont="1" applyBorder="1" applyAlignment="1" applyProtection="1"/>
    <xf numFmtId="0" fontId="0" fillId="0" borderId="6" xfId="0" applyBorder="1" applyProtection="1"/>
    <xf numFmtId="8" fontId="3" fillId="0" borderId="0" xfId="0" applyNumberFormat="1" applyFont="1" applyAlignment="1" applyProtection="1">
      <alignment horizontal="center"/>
    </xf>
    <xf numFmtId="0" fontId="1" fillId="4" borderId="0" xfId="0" applyFont="1" applyFill="1" applyProtection="1"/>
    <xf numFmtId="10" fontId="3" fillId="0" borderId="0" xfId="2" applyNumberFormat="1" applyFont="1" applyAlignment="1" applyProtection="1">
      <alignment horizontal="center"/>
    </xf>
    <xf numFmtId="0" fontId="3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NumberFormat="1" applyAlignment="1" applyProtection="1">
      <alignment horizontal="center"/>
    </xf>
    <xf numFmtId="0" fontId="14" fillId="0" borderId="0" xfId="0" applyFont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165" fontId="2" fillId="0" borderId="6" xfId="0" applyNumberFormat="1" applyFont="1" applyBorder="1" applyAlignment="1" applyProtection="1">
      <alignment horizontal="center"/>
    </xf>
    <xf numFmtId="165" fontId="2" fillId="0" borderId="4" xfId="0" applyNumberFormat="1" applyFont="1" applyBorder="1" applyAlignment="1" applyProtection="1">
      <alignment horizontal="center"/>
    </xf>
    <xf numFmtId="165" fontId="2" fillId="0" borderId="5" xfId="0" applyNumberFormat="1" applyFont="1" applyBorder="1" applyAlignment="1" applyProtection="1">
      <alignment horizontal="center"/>
    </xf>
    <xf numFmtId="165" fontId="1" fillId="0" borderId="0" xfId="0" applyNumberFormat="1" applyFont="1" applyAlignment="1" applyProtection="1">
      <alignment horizontal="left"/>
    </xf>
    <xf numFmtId="165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5" fontId="1" fillId="0" borderId="0" xfId="0" applyNumberFormat="1" applyFont="1" applyAlignment="1" applyProtection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Parametros!$A$11</c:f>
              <c:strCache>
                <c:ptCount val="1"/>
                <c:pt idx="0">
                  <c:v>Demanda ESTIMADA/ano</c:v>
                </c:pt>
              </c:strCache>
            </c:strRef>
          </c:tx>
          <c:marker>
            <c:symbol val="none"/>
          </c:marker>
          <c:xVal>
            <c:numRef>
              <c:f>Parametros!$A$12:$A$16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Parametros!$C$12:$C$16</c:f>
              <c:numCache>
                <c:formatCode>General</c:formatCode>
                <c:ptCount val="5"/>
                <c:pt idx="0">
                  <c:v>500</c:v>
                </c:pt>
                <c:pt idx="1">
                  <c:v>816</c:v>
                </c:pt>
                <c:pt idx="2">
                  <c:v>932</c:v>
                </c:pt>
                <c:pt idx="3">
                  <c:v>975</c:v>
                </c:pt>
                <c:pt idx="4">
                  <c:v>990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3-4541-B8DD-1D71906B5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9776"/>
        <c:axId val="1"/>
      </c:scatterChart>
      <c:valAx>
        <c:axId val="14723997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472399776"/>
        <c:crosses val="autoZero"/>
        <c:crossBetween val="midCat"/>
        <c:majorUnit val="10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Simulador de Demanda</a:t>
            </a:r>
          </a:p>
        </c:rich>
      </c:tx>
      <c:layout>
        <c:manualLayout>
          <c:xMode val="edge"/>
          <c:yMode val="edge"/>
          <c:x val="0.38067119247224895"/>
          <c:y val="4.11522030490869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7514903682"/>
          <c:y val="0.23456884391414254"/>
          <c:w val="0.83432113366219351"/>
          <c:h val="0.50617487370946546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noFill/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Incerteza!$C$2:$G$2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Incerteza!$C$4:$G$4</c:f>
              <c:numCache>
                <c:formatCode>0</c:formatCode>
                <c:ptCount val="5"/>
                <c:pt idx="0">
                  <c:v>553</c:v>
                </c:pt>
                <c:pt idx="1">
                  <c:v>1066</c:v>
                </c:pt>
                <c:pt idx="2">
                  <c:v>1080</c:v>
                </c:pt>
                <c:pt idx="3">
                  <c:v>637</c:v>
                </c:pt>
                <c:pt idx="4">
                  <c:v>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1-4952-86CF-88330CF0B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401024"/>
        <c:axId val="1"/>
      </c:scatterChart>
      <c:valAx>
        <c:axId val="1472401024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Ano</a:t>
                </a:r>
              </a:p>
            </c:rich>
          </c:tx>
          <c:layout>
            <c:manualLayout>
              <c:xMode val="edge"/>
              <c:yMode val="edge"/>
              <c:x val="0.51676615317600061"/>
              <c:y val="0.851855419668286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  <c:majorUnit val="1"/>
        <c:minorUnit val="1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Unidades</a:t>
                </a:r>
              </a:p>
            </c:rich>
          </c:tx>
          <c:layout>
            <c:manualLayout>
              <c:xMode val="edge"/>
              <c:yMode val="edge"/>
              <c:x val="3.1558265132470252E-2"/>
              <c:y val="0.4197544954487071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472401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CDF</a:t>
            </a:r>
          </a:p>
        </c:rich>
      </c:tx>
      <c:layout>
        <c:manualLayout>
          <c:xMode val="edge"/>
          <c:yMode val="edge"/>
          <c:x val="0.46379225777947514"/>
          <c:y val="3.71204060180438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49165431062842"/>
          <c:y val="0.19910065926388515"/>
          <c:w val="0.80797524660427467"/>
          <c:h val="0.50618811677258935"/>
        </c:manualLayout>
      </c:layout>
      <c:scatterChart>
        <c:scatterStyle val="smoothMarker"/>
        <c:varyColors val="0"/>
        <c:ser>
          <c:idx val="1"/>
          <c:order val="0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MonteCarlo!$J$7:$J$26</c:f>
              <c:numCache>
                <c:formatCode>"R$"#,##0.00_);[Red]\("R$"#,##0.00\)</c:formatCode>
                <c:ptCount val="20"/>
                <c:pt idx="0">
                  <c:v>-448017.17285231699</c:v>
                </c:pt>
                <c:pt idx="1">
                  <c:v>-379258.8573865004</c:v>
                </c:pt>
                <c:pt idx="2">
                  <c:v>-310500.54192068381</c:v>
                </c:pt>
                <c:pt idx="3">
                  <c:v>-241742.22645486728</c:v>
                </c:pt>
                <c:pt idx="4">
                  <c:v>-172983.91098905075</c:v>
                </c:pt>
                <c:pt idx="5">
                  <c:v>-104225.59552323417</c:v>
                </c:pt>
                <c:pt idx="6">
                  <c:v>-35467.280057417578</c:v>
                </c:pt>
                <c:pt idx="7">
                  <c:v>33291.035408398951</c:v>
                </c:pt>
                <c:pt idx="8">
                  <c:v>102049.35087421548</c:v>
                </c:pt>
                <c:pt idx="9">
                  <c:v>170807.66634003201</c:v>
                </c:pt>
                <c:pt idx="10">
                  <c:v>239565.98180584866</c:v>
                </c:pt>
                <c:pt idx="11">
                  <c:v>308324.29727166519</c:v>
                </c:pt>
                <c:pt idx="12">
                  <c:v>377082.61273748172</c:v>
                </c:pt>
                <c:pt idx="13">
                  <c:v>445840.92820329836</c:v>
                </c:pt>
                <c:pt idx="14">
                  <c:v>514599.24366911489</c:v>
                </c:pt>
                <c:pt idx="15">
                  <c:v>583357.55913493142</c:v>
                </c:pt>
                <c:pt idx="16">
                  <c:v>652115.87460074795</c:v>
                </c:pt>
                <c:pt idx="17">
                  <c:v>720874.19006656448</c:v>
                </c:pt>
                <c:pt idx="18">
                  <c:v>789632.50553238101</c:v>
                </c:pt>
                <c:pt idx="19">
                  <c:v>858390.82099819754</c:v>
                </c:pt>
              </c:numCache>
            </c:numRef>
          </c:xVal>
          <c:yVal>
            <c:numRef>
              <c:f>MonteCarlo!$L$7:$L$26</c:f>
              <c:numCache>
                <c:formatCode>0.00%</c:formatCode>
                <c:ptCount val="20"/>
                <c:pt idx="0">
                  <c:v>5.0000000000000001E-3</c:v>
                </c:pt>
                <c:pt idx="1">
                  <c:v>1.7000000000000001E-2</c:v>
                </c:pt>
                <c:pt idx="2">
                  <c:v>5.1333333333333335E-2</c:v>
                </c:pt>
                <c:pt idx="3">
                  <c:v>0.10666666666666667</c:v>
                </c:pt>
                <c:pt idx="4">
                  <c:v>0.17733333333333334</c:v>
                </c:pt>
                <c:pt idx="5">
                  <c:v>0.26900000000000002</c:v>
                </c:pt>
                <c:pt idx="6">
                  <c:v>0.37</c:v>
                </c:pt>
                <c:pt idx="7">
                  <c:v>0.47466666666666668</c:v>
                </c:pt>
                <c:pt idx="8">
                  <c:v>0.57933333333333337</c:v>
                </c:pt>
                <c:pt idx="9">
                  <c:v>0.68533333333333335</c:v>
                </c:pt>
                <c:pt idx="10">
                  <c:v>0.77100000000000002</c:v>
                </c:pt>
                <c:pt idx="11">
                  <c:v>0.84699999999999998</c:v>
                </c:pt>
                <c:pt idx="12">
                  <c:v>0.90766666666666662</c:v>
                </c:pt>
                <c:pt idx="13">
                  <c:v>0.94899999999999995</c:v>
                </c:pt>
                <c:pt idx="14">
                  <c:v>0.97</c:v>
                </c:pt>
                <c:pt idx="15">
                  <c:v>0.98699999999999999</c:v>
                </c:pt>
                <c:pt idx="16">
                  <c:v>0.996</c:v>
                </c:pt>
                <c:pt idx="17">
                  <c:v>0.99833333333333329</c:v>
                </c:pt>
                <c:pt idx="18">
                  <c:v>0.9996666666666667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19-4CC7-9DB9-BC871EBD646E}"/>
            </c:ext>
          </c:extLst>
        </c:ser>
        <c:ser>
          <c:idx val="4"/>
          <c:order val="1"/>
          <c:tx>
            <c:v>NPVB Mean</c:v>
          </c:tx>
          <c:spPr>
            <a:ln w="25400">
              <a:solidFill>
                <a:srgbClr val="F20884"/>
              </a:solidFill>
              <a:prstDash val="sysDash"/>
            </a:ln>
          </c:spPr>
          <c:marker>
            <c:symbol val="none"/>
          </c:marker>
          <c:xVal>
            <c:numRef>
              <c:f>MonteCarlo!$O$16:$O$17</c:f>
              <c:numCache>
                <c:formatCode>General</c:formatCode>
                <c:ptCount val="2"/>
                <c:pt idx="0">
                  <c:v>57160.363175026483</c:v>
                </c:pt>
                <c:pt idx="1">
                  <c:v>57160.363175026483</c:v>
                </c:pt>
              </c:numCache>
            </c:numRef>
          </c:xVal>
          <c:yVal>
            <c:numRef>
              <c:f>MonteCarlo!$P$16:$P$17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19-4CC7-9DB9-BC871EBD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0624"/>
        <c:axId val="1"/>
      </c:scatterChart>
      <c:valAx>
        <c:axId val="147239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NPV</a:t>
                </a:r>
              </a:p>
            </c:rich>
          </c:tx>
          <c:layout>
            <c:manualLayout>
              <c:xMode val="edge"/>
              <c:yMode val="edge"/>
              <c:x val="0.4955257019406098"/>
              <c:y val="0.79640252278047563"/>
            </c:manualLayout>
          </c:layout>
          <c:overlay val="0"/>
          <c:spPr>
            <a:noFill/>
            <a:ln w="25400">
              <a:noFill/>
            </a:ln>
          </c:spPr>
        </c:title>
        <c:numFmt formatCode="0_ ;[Red]\-0\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Probabilidade</a:t>
                </a:r>
              </a:p>
            </c:rich>
          </c:tx>
          <c:layout>
            <c:manualLayout>
              <c:xMode val="edge"/>
              <c:yMode val="edge"/>
              <c:x val="3.9056129039504867E-2"/>
              <c:y val="0.34758233537761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472390624"/>
        <c:crossesAt val="-50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422606267686534E-2"/>
          <c:y val="0.87771194811260766"/>
          <c:w val="0.83180170826058586"/>
          <c:h val="7.08178344442935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Histograma - NPV</a:t>
            </a:r>
          </a:p>
        </c:rich>
      </c:tx>
      <c:layout>
        <c:manualLayout>
          <c:xMode val="edge"/>
          <c:yMode val="edge"/>
          <c:x val="0.39414660933340784"/>
          <c:y val="4.75248202670318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54923768069161E-2"/>
          <c:y val="0.16384489674639727"/>
          <c:w val="0.89244591582862587"/>
          <c:h val="0.514938451940664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MonteCarlo!$J$30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MonteCarlo!$J$32:$J$51</c:f>
              <c:numCache>
                <c:formatCode>"R$"#,##0.00_);[Red]\("R$"#,##0.00\)</c:formatCode>
                <c:ptCount val="20"/>
                <c:pt idx="0">
                  <c:v>-448017.17285231699</c:v>
                </c:pt>
                <c:pt idx="1">
                  <c:v>-379258.8573865004</c:v>
                </c:pt>
                <c:pt idx="2">
                  <c:v>-310500.54192068381</c:v>
                </c:pt>
                <c:pt idx="3">
                  <c:v>-241742.22645486728</c:v>
                </c:pt>
                <c:pt idx="4">
                  <c:v>-172983.91098905075</c:v>
                </c:pt>
                <c:pt idx="5">
                  <c:v>-104225.59552323417</c:v>
                </c:pt>
                <c:pt idx="6">
                  <c:v>-35467.280057417578</c:v>
                </c:pt>
                <c:pt idx="7">
                  <c:v>33291.035408398951</c:v>
                </c:pt>
                <c:pt idx="8">
                  <c:v>102049.35087421548</c:v>
                </c:pt>
                <c:pt idx="9">
                  <c:v>170807.66634003201</c:v>
                </c:pt>
                <c:pt idx="10">
                  <c:v>239565.98180584866</c:v>
                </c:pt>
                <c:pt idx="11">
                  <c:v>308324.29727166519</c:v>
                </c:pt>
                <c:pt idx="12">
                  <c:v>377082.61273748172</c:v>
                </c:pt>
                <c:pt idx="13">
                  <c:v>445840.92820329836</c:v>
                </c:pt>
                <c:pt idx="14">
                  <c:v>514599.24366911489</c:v>
                </c:pt>
                <c:pt idx="15">
                  <c:v>583357.55913493142</c:v>
                </c:pt>
                <c:pt idx="16">
                  <c:v>652115.87460074795</c:v>
                </c:pt>
                <c:pt idx="17">
                  <c:v>720874.19006656448</c:v>
                </c:pt>
                <c:pt idx="18">
                  <c:v>789632.50553238101</c:v>
                </c:pt>
                <c:pt idx="19">
                  <c:v>858390.82099819754</c:v>
                </c:pt>
              </c:numCache>
            </c:numRef>
          </c:cat>
          <c:val>
            <c:numRef>
              <c:f>MonteCarlo!$K$32:$K$51</c:f>
              <c:numCache>
                <c:formatCode>General</c:formatCode>
                <c:ptCount val="20"/>
                <c:pt idx="0">
                  <c:v>15</c:v>
                </c:pt>
                <c:pt idx="1">
                  <c:v>36</c:v>
                </c:pt>
                <c:pt idx="2">
                  <c:v>103</c:v>
                </c:pt>
                <c:pt idx="3">
                  <c:v>166</c:v>
                </c:pt>
                <c:pt idx="4">
                  <c:v>212</c:v>
                </c:pt>
                <c:pt idx="5">
                  <c:v>275</c:v>
                </c:pt>
                <c:pt idx="6">
                  <c:v>303</c:v>
                </c:pt>
                <c:pt idx="7">
                  <c:v>314</c:v>
                </c:pt>
                <c:pt idx="8">
                  <c:v>314</c:v>
                </c:pt>
                <c:pt idx="9">
                  <c:v>318</c:v>
                </c:pt>
                <c:pt idx="10">
                  <c:v>257</c:v>
                </c:pt>
                <c:pt idx="11">
                  <c:v>228</c:v>
                </c:pt>
                <c:pt idx="12">
                  <c:v>182</c:v>
                </c:pt>
                <c:pt idx="13">
                  <c:v>124</c:v>
                </c:pt>
                <c:pt idx="14">
                  <c:v>63</c:v>
                </c:pt>
                <c:pt idx="15">
                  <c:v>51</c:v>
                </c:pt>
                <c:pt idx="16">
                  <c:v>27</c:v>
                </c:pt>
                <c:pt idx="17">
                  <c:v>7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1-4D2D-8224-7AC0877B8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2386464"/>
        <c:axId val="1"/>
      </c:barChart>
      <c:catAx>
        <c:axId val="1472386464"/>
        <c:scaling>
          <c:orientation val="minMax"/>
        </c:scaling>
        <c:delete val="0"/>
        <c:axPos val="b"/>
        <c:numFmt formatCode="&quot;R$&quot;#,##0.00_);[Red]\(&quot;R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472386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Histograma Normalizado</a:t>
            </a:r>
          </a:p>
        </c:rich>
      </c:tx>
      <c:layout>
        <c:manualLayout>
          <c:xMode val="edge"/>
          <c:yMode val="edge"/>
          <c:x val="0.39414663108680698"/>
          <c:y val="4.75248202670318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4620301445402E-2"/>
          <c:y val="0.29703027736362425"/>
          <c:w val="0.89244591582862587"/>
          <c:h val="0.470832783983185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MonteCarlo!$J$30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MonteCarlo!$J$55:$J$75</c:f>
              <c:numCache>
                <c:formatCode>General</c:formatCode>
                <c:ptCount val="21"/>
                <c:pt idx="1">
                  <c:v>-2.1549186187707261</c:v>
                </c:pt>
                <c:pt idx="2">
                  <c:v>-1.8616186130781143</c:v>
                </c:pt>
                <c:pt idx="3">
                  <c:v>-1.5683186073855029</c:v>
                </c:pt>
                <c:pt idx="4">
                  <c:v>-1.2750186016928915</c:v>
                </c:pt>
                <c:pt idx="5">
                  <c:v>-0.98171859600028022</c:v>
                </c:pt>
                <c:pt idx="6">
                  <c:v>-0.68841859030766861</c:v>
                </c:pt>
                <c:pt idx="7">
                  <c:v>-0.39511858461505706</c:v>
                </c:pt>
                <c:pt idx="8">
                  <c:v>-0.10181857892244571</c:v>
                </c:pt>
                <c:pt idx="9">
                  <c:v>0.19148142677016558</c:v>
                </c:pt>
                <c:pt idx="10">
                  <c:v>0.48478143246277688</c:v>
                </c:pt>
                <c:pt idx="11">
                  <c:v>0.77808143815538866</c:v>
                </c:pt>
                <c:pt idx="12">
                  <c:v>1.071381443848</c:v>
                </c:pt>
                <c:pt idx="13">
                  <c:v>1.3646814495406112</c:v>
                </c:pt>
                <c:pt idx="14">
                  <c:v>1.657981455233223</c:v>
                </c:pt>
                <c:pt idx="15">
                  <c:v>1.9512814609258344</c:v>
                </c:pt>
                <c:pt idx="16">
                  <c:v>2.2445814666184458</c:v>
                </c:pt>
                <c:pt idx="17">
                  <c:v>2.537881472311057</c:v>
                </c:pt>
                <c:pt idx="18">
                  <c:v>2.8311814780036682</c:v>
                </c:pt>
                <c:pt idx="19">
                  <c:v>3.1244814836962798</c:v>
                </c:pt>
                <c:pt idx="20">
                  <c:v>3.4177814893888909</c:v>
                </c:pt>
              </c:numCache>
            </c:numRef>
          </c:cat>
          <c:val>
            <c:numRef>
              <c:f>MonteCarlo!$K$55:$K$75</c:f>
              <c:numCache>
                <c:formatCode>General</c:formatCode>
                <c:ptCount val="21"/>
                <c:pt idx="1">
                  <c:v>5.0000000000000001E-3</c:v>
                </c:pt>
                <c:pt idx="2">
                  <c:v>1.2E-2</c:v>
                </c:pt>
                <c:pt idx="3">
                  <c:v>3.4333333333333334E-2</c:v>
                </c:pt>
                <c:pt idx="4">
                  <c:v>5.5333333333333332E-2</c:v>
                </c:pt>
                <c:pt idx="5">
                  <c:v>7.0666666666666669E-2</c:v>
                </c:pt>
                <c:pt idx="6">
                  <c:v>9.166666666666666E-2</c:v>
                </c:pt>
                <c:pt idx="7">
                  <c:v>0.10100000000000001</c:v>
                </c:pt>
                <c:pt idx="8">
                  <c:v>0.10466666666666667</c:v>
                </c:pt>
                <c:pt idx="9">
                  <c:v>0.10466666666666667</c:v>
                </c:pt>
                <c:pt idx="10">
                  <c:v>0.106</c:v>
                </c:pt>
                <c:pt idx="11">
                  <c:v>8.5666666666666669E-2</c:v>
                </c:pt>
                <c:pt idx="12">
                  <c:v>7.5999999999999998E-2</c:v>
                </c:pt>
                <c:pt idx="13">
                  <c:v>6.0666666666666667E-2</c:v>
                </c:pt>
                <c:pt idx="14">
                  <c:v>4.1333333333333333E-2</c:v>
                </c:pt>
                <c:pt idx="15">
                  <c:v>2.1000000000000001E-2</c:v>
                </c:pt>
                <c:pt idx="16">
                  <c:v>1.7000000000000001E-2</c:v>
                </c:pt>
                <c:pt idx="17">
                  <c:v>8.9999999999999993E-3</c:v>
                </c:pt>
                <c:pt idx="18">
                  <c:v>2.3333333333333335E-3</c:v>
                </c:pt>
                <c:pt idx="19">
                  <c:v>1.3333333333333333E-3</c:v>
                </c:pt>
                <c:pt idx="20">
                  <c:v>3.3333333333333332E-4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B-47E1-9070-A58F3435A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2391456"/>
        <c:axId val="1"/>
      </c:barChart>
      <c:catAx>
        <c:axId val="147239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472391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1022350</xdr:colOff>
      <xdr:row>9</xdr:row>
      <xdr:rowOff>50800</xdr:rowOff>
    </xdr:from>
    <xdr:to>
      <xdr:col>5</xdr:col>
      <xdr:colOff>844550</xdr:colOff>
      <xdr:row>21</xdr:row>
      <xdr:rowOff>88900</xdr:rowOff>
    </xdr:to>
    <xdr:graphicFrame macro="">
      <xdr:nvGraphicFramePr>
        <xdr:cNvPr id="1087" name="Gráfico 3">
          <a:extLst>
            <a:ext uri="{FF2B5EF4-FFF2-40B4-BE49-F238E27FC236}">
              <a16:creationId xmlns:a16="http://schemas.microsoft.com/office/drawing/2014/main" id="{37A790F8-7970-43F3-92F0-1BA0D209C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0</xdr:row>
      <xdr:rowOff>95250</xdr:rowOff>
    </xdr:from>
    <xdr:to>
      <xdr:col>17</xdr:col>
      <xdr:colOff>228600</xdr:colOff>
      <xdr:row>17</xdr:row>
      <xdr:rowOff>114300</xdr:rowOff>
    </xdr:to>
    <xdr:graphicFrame macro="">
      <xdr:nvGraphicFramePr>
        <xdr:cNvPr id="9517" name="Chart 1">
          <a:extLst>
            <a:ext uri="{FF2B5EF4-FFF2-40B4-BE49-F238E27FC236}">
              <a16:creationId xmlns:a16="http://schemas.microsoft.com/office/drawing/2014/main" id="{F73CD0F1-0E5B-4FDE-9277-78433F448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525462</xdr:colOff>
      <xdr:row>11</xdr:row>
      <xdr:rowOff>93663</xdr:rowOff>
    </xdr:from>
    <xdr:to>
      <xdr:col>21</xdr:col>
      <xdr:colOff>423862</xdr:colOff>
      <xdr:row>29</xdr:row>
      <xdr:rowOff>188913</xdr:rowOff>
    </xdr:to>
    <xdr:graphicFrame macro="">
      <xdr:nvGraphicFramePr>
        <xdr:cNvPr id="10771" name="Chart 1">
          <a:extLst>
            <a:ext uri="{FF2B5EF4-FFF2-40B4-BE49-F238E27FC236}">
              <a16:creationId xmlns:a16="http://schemas.microsoft.com/office/drawing/2014/main" id="{1B4DDFA1-B4C2-4A8B-97A9-2C2529B9C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555626</xdr:colOff>
      <xdr:row>35</xdr:row>
      <xdr:rowOff>68262</xdr:rowOff>
    </xdr:from>
    <xdr:to>
      <xdr:col>19</xdr:col>
      <xdr:colOff>219075</xdr:colOff>
      <xdr:row>53</xdr:row>
      <xdr:rowOff>63499</xdr:rowOff>
    </xdr:to>
    <xdr:graphicFrame macro="">
      <xdr:nvGraphicFramePr>
        <xdr:cNvPr id="10772" name="Chart 3">
          <a:extLst>
            <a:ext uri="{FF2B5EF4-FFF2-40B4-BE49-F238E27FC236}">
              <a16:creationId xmlns:a16="http://schemas.microsoft.com/office/drawing/2014/main" id="{9F45BA30-594E-4A21-B077-A2A268FE2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542926</xdr:colOff>
      <xdr:row>55</xdr:row>
      <xdr:rowOff>41276</xdr:rowOff>
    </xdr:from>
    <xdr:to>
      <xdr:col>19</xdr:col>
      <xdr:colOff>298450</xdr:colOff>
      <xdr:row>71</xdr:row>
      <xdr:rowOff>95250</xdr:rowOff>
    </xdr:to>
    <xdr:graphicFrame macro="">
      <xdr:nvGraphicFramePr>
        <xdr:cNvPr id="10773" name="Chart 3">
          <a:extLst>
            <a:ext uri="{FF2B5EF4-FFF2-40B4-BE49-F238E27FC236}">
              <a16:creationId xmlns:a16="http://schemas.microsoft.com/office/drawing/2014/main" id="{87C2369E-9602-46A4-BD3B-8EE3C5D0F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5"/>
  <sheetViews>
    <sheetView showGridLines="0" tabSelected="1" zoomScale="90" zoomScaleNormal="90" workbookViewId="0"/>
  </sheetViews>
  <sheetFormatPr defaultRowHeight="12.5" x14ac:dyDescent="0.25"/>
  <cols>
    <col min="1" max="1" width="6.54296875" customWidth="1"/>
    <col min="2" max="2" width="45.54296875" bestFit="1" customWidth="1"/>
    <col min="3" max="3" width="18" customWidth="1"/>
    <col min="4" max="4" width="14.54296875" customWidth="1"/>
    <col min="5" max="5" width="11.453125" customWidth="1"/>
    <col min="6" max="6" width="12.453125" customWidth="1"/>
    <col min="7" max="7" width="28.453125" bestFit="1" customWidth="1"/>
    <col min="8" max="8" width="12" bestFit="1" customWidth="1"/>
  </cols>
  <sheetData>
    <row r="1" spans="1:8" ht="13" x14ac:dyDescent="0.3">
      <c r="A1" s="75" t="s">
        <v>75</v>
      </c>
      <c r="G1" s="3"/>
      <c r="H1" s="3"/>
    </row>
    <row r="2" spans="1:8" ht="13" x14ac:dyDescent="0.3">
      <c r="A2" s="65"/>
      <c r="G2" s="3"/>
      <c r="H2" s="3"/>
    </row>
    <row r="3" spans="1:8" ht="13" x14ac:dyDescent="0.3">
      <c r="A3" s="1" t="s">
        <v>0</v>
      </c>
      <c r="G3" s="3"/>
      <c r="H3" s="3"/>
    </row>
    <row r="4" spans="1:8" ht="15" x14ac:dyDescent="0.4">
      <c r="B4" s="1" t="s">
        <v>1</v>
      </c>
      <c r="C4" s="8">
        <v>0.15</v>
      </c>
      <c r="D4" s="1" t="s">
        <v>70</v>
      </c>
      <c r="G4" s="3"/>
      <c r="H4" s="3"/>
    </row>
    <row r="5" spans="1:8" ht="13" x14ac:dyDescent="0.3">
      <c r="B5" s="1"/>
      <c r="F5" s="14"/>
      <c r="G5" s="3"/>
      <c r="H5" s="3"/>
    </row>
    <row r="6" spans="1:8" ht="13" x14ac:dyDescent="0.3">
      <c r="A6" s="1" t="s">
        <v>2</v>
      </c>
      <c r="B6" s="1"/>
      <c r="C6" s="53">
        <v>1300</v>
      </c>
      <c r="D6" s="1" t="s">
        <v>3</v>
      </c>
      <c r="G6" s="3"/>
      <c r="H6" s="3"/>
    </row>
    <row r="7" spans="1:8" ht="13" x14ac:dyDescent="0.3">
      <c r="A7" s="1" t="s">
        <v>72</v>
      </c>
      <c r="B7" s="1"/>
      <c r="C7" s="54">
        <f>C6</f>
        <v>1300</v>
      </c>
      <c r="D7" s="1" t="s">
        <v>3</v>
      </c>
      <c r="F7" s="14"/>
      <c r="G7" s="3"/>
      <c r="H7" s="3"/>
    </row>
    <row r="8" spans="1:8" ht="13" x14ac:dyDescent="0.3">
      <c r="A8" s="1" t="s">
        <v>4</v>
      </c>
      <c r="B8" s="1"/>
      <c r="C8" s="10">
        <v>0.1633</v>
      </c>
      <c r="D8" s="1" t="s">
        <v>5</v>
      </c>
      <c r="G8" s="3"/>
      <c r="H8" s="3"/>
    </row>
    <row r="9" spans="1:8" ht="13" x14ac:dyDescent="0.3">
      <c r="A9" s="1" t="s">
        <v>6</v>
      </c>
      <c r="B9" s="1"/>
      <c r="C9" s="53">
        <f>C7-C7*C8</f>
        <v>1087.71</v>
      </c>
      <c r="D9" s="1" t="s">
        <v>3</v>
      </c>
    </row>
    <row r="10" spans="1:8" ht="13" x14ac:dyDescent="0.3">
      <c r="A10" s="1"/>
      <c r="B10" s="1"/>
      <c r="C10" s="6"/>
      <c r="D10" s="1"/>
    </row>
    <row r="11" spans="1:8" ht="13" x14ac:dyDescent="0.3">
      <c r="A11" s="1" t="s">
        <v>61</v>
      </c>
      <c r="B11" s="1"/>
      <c r="C11" s="7"/>
      <c r="D11" s="1"/>
    </row>
    <row r="12" spans="1:8" ht="13" x14ac:dyDescent="0.3">
      <c r="A12" s="1">
        <v>1</v>
      </c>
      <c r="B12" s="1" t="s">
        <v>7</v>
      </c>
      <c r="C12" s="9">
        <f>INT(1000-1359.140914*EXP(-A12))</f>
        <v>500</v>
      </c>
      <c r="D12" s="1" t="s">
        <v>8</v>
      </c>
      <c r="E12" s="14"/>
    </row>
    <row r="13" spans="1:8" ht="13" x14ac:dyDescent="0.3">
      <c r="A13" s="1">
        <v>2</v>
      </c>
      <c r="B13" s="1" t="s">
        <v>9</v>
      </c>
      <c r="C13" s="9">
        <f>INT(1000-1359.140914*EXP(-A13))</f>
        <v>816</v>
      </c>
      <c r="D13" s="1" t="s">
        <v>8</v>
      </c>
      <c r="F13" s="12"/>
      <c r="G13" s="11"/>
    </row>
    <row r="14" spans="1:8" ht="13" x14ac:dyDescent="0.3">
      <c r="A14" s="1">
        <v>3</v>
      </c>
      <c r="B14" s="1" t="s">
        <v>10</v>
      </c>
      <c r="C14" s="9">
        <f>INT(1000-1359.140914*EXP(-A14))</f>
        <v>932</v>
      </c>
      <c r="D14" s="1" t="s">
        <v>8</v>
      </c>
      <c r="F14" s="12"/>
      <c r="G14" s="11"/>
    </row>
    <row r="15" spans="1:8" ht="13" x14ac:dyDescent="0.3">
      <c r="A15" s="1">
        <v>4</v>
      </c>
      <c r="B15" s="1" t="s">
        <v>11</v>
      </c>
      <c r="C15" s="9">
        <f>INT(1000-1359.140914*EXP(-A15))</f>
        <v>975</v>
      </c>
      <c r="D15" s="1" t="s">
        <v>8</v>
      </c>
    </row>
    <row r="16" spans="1:8" ht="13" x14ac:dyDescent="0.3">
      <c r="A16" s="1">
        <v>5</v>
      </c>
      <c r="B16" s="1" t="s">
        <v>12</v>
      </c>
      <c r="C16" s="9">
        <f>INT(1000-1359.140914*EXP(-A16))</f>
        <v>990</v>
      </c>
      <c r="D16" s="1" t="s">
        <v>8</v>
      </c>
    </row>
    <row r="17" spans="1:7" ht="13" x14ac:dyDescent="0.3">
      <c r="A17" s="1"/>
      <c r="B17" s="1"/>
      <c r="C17" s="1"/>
      <c r="D17" s="1"/>
      <c r="G17" s="11"/>
    </row>
    <row r="18" spans="1:7" ht="13" x14ac:dyDescent="0.3">
      <c r="A18" s="1"/>
      <c r="B18" s="1"/>
      <c r="C18" s="7"/>
      <c r="D18" s="1"/>
    </row>
    <row r="19" spans="1:7" ht="13" x14ac:dyDescent="0.3">
      <c r="A19" s="1" t="s">
        <v>13</v>
      </c>
      <c r="B19" s="1"/>
      <c r="C19" s="7"/>
      <c r="D19" s="1"/>
    </row>
    <row r="20" spans="1:7" ht="13" x14ac:dyDescent="0.3">
      <c r="A20" s="1"/>
      <c r="B20" s="1" t="s">
        <v>14</v>
      </c>
      <c r="C20" s="64">
        <f>C12</f>
        <v>500</v>
      </c>
      <c r="D20" s="1" t="s">
        <v>15</v>
      </c>
    </row>
    <row r="21" spans="1:7" ht="13" x14ac:dyDescent="0.3">
      <c r="A21" s="1"/>
      <c r="B21" s="1"/>
      <c r="C21" s="64"/>
      <c r="D21" s="1"/>
    </row>
    <row r="22" spans="1:7" ht="13" x14ac:dyDescent="0.3">
      <c r="A22" s="76" t="s">
        <v>16</v>
      </c>
      <c r="B22" s="76"/>
      <c r="C22" s="23"/>
      <c r="D22" s="20"/>
    </row>
    <row r="23" spans="1:7" ht="13" x14ac:dyDescent="0.3">
      <c r="A23" s="24" t="s">
        <v>17</v>
      </c>
      <c r="B23" s="24"/>
      <c r="C23" s="20"/>
      <c r="D23" s="20"/>
    </row>
    <row r="24" spans="1:7" ht="13" x14ac:dyDescent="0.3">
      <c r="A24" s="24"/>
      <c r="B24" s="24" t="s">
        <v>18</v>
      </c>
      <c r="C24" s="55">
        <v>24000</v>
      </c>
      <c r="D24" s="20" t="s">
        <v>19</v>
      </c>
    </row>
    <row r="25" spans="1:7" ht="13" x14ac:dyDescent="0.3">
      <c r="A25" s="24"/>
      <c r="B25" s="24" t="s">
        <v>20</v>
      </c>
      <c r="C25" s="55">
        <v>160875</v>
      </c>
      <c r="D25" s="20" t="s">
        <v>19</v>
      </c>
    </row>
    <row r="26" spans="1:7" ht="13" x14ac:dyDescent="0.3">
      <c r="A26" s="24"/>
      <c r="B26" s="24" t="s">
        <v>21</v>
      </c>
      <c r="C26" s="55">
        <v>5000</v>
      </c>
      <c r="D26" s="20" t="s">
        <v>19</v>
      </c>
    </row>
    <row r="27" spans="1:7" ht="13" x14ac:dyDescent="0.3">
      <c r="A27" s="24"/>
      <c r="B27" s="24"/>
      <c r="C27" s="56">
        <f>SUM(C24:C26)</f>
        <v>189875</v>
      </c>
      <c r="D27" s="20"/>
    </row>
    <row r="28" spans="1:7" ht="13" x14ac:dyDescent="0.3">
      <c r="A28" s="24" t="s">
        <v>22</v>
      </c>
      <c r="B28" s="24"/>
      <c r="C28" s="21"/>
      <c r="D28" s="20"/>
      <c r="E28" s="15"/>
    </row>
    <row r="29" spans="1:7" ht="13" x14ac:dyDescent="0.3">
      <c r="A29" s="24"/>
      <c r="B29" s="24" t="s">
        <v>23</v>
      </c>
      <c r="C29" s="55">
        <v>600</v>
      </c>
      <c r="D29" s="20" t="s">
        <v>73</v>
      </c>
    </row>
    <row r="30" spans="1:7" ht="13" x14ac:dyDescent="0.3">
      <c r="A30" s="24"/>
      <c r="B30" s="24" t="s">
        <v>24</v>
      </c>
      <c r="C30" s="55">
        <v>12</v>
      </c>
      <c r="D30" s="20" t="s">
        <v>73</v>
      </c>
    </row>
    <row r="31" spans="1:7" ht="13" x14ac:dyDescent="0.3">
      <c r="A31" s="24"/>
      <c r="B31" s="24" t="s">
        <v>25</v>
      </c>
      <c r="C31" s="55">
        <v>6</v>
      </c>
      <c r="D31" s="20" t="s">
        <v>73</v>
      </c>
    </row>
    <row r="32" spans="1:7" ht="13" x14ac:dyDescent="0.3">
      <c r="A32" s="24"/>
      <c r="B32" s="24" t="s">
        <v>26</v>
      </c>
      <c r="C32" s="55">
        <v>50</v>
      </c>
      <c r="D32" s="20" t="s">
        <v>73</v>
      </c>
    </row>
    <row r="33" spans="1:5" ht="13" x14ac:dyDescent="0.3">
      <c r="A33" s="24"/>
      <c r="B33" s="24"/>
      <c r="C33" s="56">
        <f>SUM(C29:C32)</f>
        <v>668</v>
      </c>
      <c r="D33" s="20"/>
    </row>
    <row r="34" spans="1:5" ht="13" x14ac:dyDescent="0.3">
      <c r="A34" s="20" t="s">
        <v>27</v>
      </c>
      <c r="B34" s="24"/>
      <c r="C34" s="23"/>
      <c r="D34" s="20"/>
    </row>
    <row r="35" spans="1:5" ht="13" x14ac:dyDescent="0.3">
      <c r="A35" s="24"/>
      <c r="B35" s="24" t="s">
        <v>28</v>
      </c>
      <c r="C35" s="55">
        <v>100000</v>
      </c>
      <c r="D35" s="20" t="s">
        <v>29</v>
      </c>
    </row>
    <row r="36" spans="1:5" ht="13" x14ac:dyDescent="0.3">
      <c r="A36" s="24"/>
      <c r="B36" s="24" t="s">
        <v>30</v>
      </c>
      <c r="C36" s="55"/>
      <c r="D36" s="20"/>
    </row>
    <row r="37" spans="1:5" ht="13" x14ac:dyDescent="0.3">
      <c r="A37" s="24"/>
      <c r="B37" s="25" t="s">
        <v>31</v>
      </c>
      <c r="C37" s="55">
        <v>90000</v>
      </c>
      <c r="D37" s="20" t="s">
        <v>63</v>
      </c>
      <c r="E37">
        <f>816-500</f>
        <v>316</v>
      </c>
    </row>
    <row r="38" spans="1:5" ht="13" x14ac:dyDescent="0.3">
      <c r="A38" s="24"/>
      <c r="B38" s="25" t="s">
        <v>32</v>
      </c>
      <c r="C38" s="55">
        <v>30000</v>
      </c>
      <c r="D38" s="20" t="s">
        <v>63</v>
      </c>
      <c r="E38">
        <f>932-816</f>
        <v>116</v>
      </c>
    </row>
    <row r="39" spans="1:5" ht="13" x14ac:dyDescent="0.3">
      <c r="A39" s="24"/>
      <c r="B39" s="25" t="s">
        <v>33</v>
      </c>
      <c r="C39" s="55">
        <v>20000</v>
      </c>
      <c r="D39" s="20" t="s">
        <v>63</v>
      </c>
      <c r="E39">
        <f>975-932</f>
        <v>43</v>
      </c>
    </row>
    <row r="40" spans="1:5" ht="13" x14ac:dyDescent="0.3">
      <c r="A40" s="24"/>
      <c r="B40" s="25" t="s">
        <v>34</v>
      </c>
      <c r="C40" s="55">
        <v>15000</v>
      </c>
      <c r="D40" s="20" t="s">
        <v>63</v>
      </c>
      <c r="E40">
        <f>990-975</f>
        <v>15</v>
      </c>
    </row>
    <row r="41" spans="1:5" ht="13" x14ac:dyDescent="0.3">
      <c r="A41" s="24"/>
      <c r="B41" s="24"/>
      <c r="C41" s="57"/>
      <c r="D41" s="20"/>
    </row>
    <row r="42" spans="1:5" ht="13" x14ac:dyDescent="0.3">
      <c r="A42" s="20"/>
      <c r="B42" s="20"/>
      <c r="C42" s="22"/>
      <c r="D42" s="20"/>
    </row>
    <row r="43" spans="1:5" ht="13" x14ac:dyDescent="0.3">
      <c r="A43" s="1"/>
      <c r="B43" s="1"/>
      <c r="C43" s="7"/>
      <c r="D43" s="1"/>
    </row>
    <row r="44" spans="1:5" ht="13" x14ac:dyDescent="0.3">
      <c r="A44" s="1" t="s">
        <v>35</v>
      </c>
      <c r="B44" s="1"/>
      <c r="C44" s="8">
        <v>1</v>
      </c>
      <c r="D44" s="1" t="s">
        <v>36</v>
      </c>
    </row>
    <row r="45" spans="1:5" ht="13" x14ac:dyDescent="0.3">
      <c r="A45" s="1"/>
      <c r="B45" s="1"/>
      <c r="C45" s="5"/>
      <c r="D45" s="1"/>
    </row>
  </sheetData>
  <mergeCells count="1">
    <mergeCell ref="A22:B2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H18"/>
  <sheetViews>
    <sheetView zoomScale="80" zoomScaleNormal="80" workbookViewId="0">
      <selection activeCell="D4" sqref="D4"/>
    </sheetView>
  </sheetViews>
  <sheetFormatPr defaultRowHeight="12.5" x14ac:dyDescent="0.25"/>
  <cols>
    <col min="1" max="1" width="8.81640625" customWidth="1"/>
    <col min="2" max="2" width="33.54296875" bestFit="1" customWidth="1"/>
  </cols>
  <sheetData>
    <row r="2" spans="2:8" ht="13" x14ac:dyDescent="0.3">
      <c r="B2" s="1" t="s">
        <v>37</v>
      </c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7"/>
    </row>
    <row r="3" spans="2:8" ht="13" x14ac:dyDescent="0.3">
      <c r="B3" s="1"/>
      <c r="C3" s="17"/>
      <c r="D3" s="17"/>
      <c r="E3" s="17"/>
      <c r="F3" s="17"/>
      <c r="G3" s="17"/>
    </row>
    <row r="4" spans="2:8" ht="13" x14ac:dyDescent="0.3">
      <c r="B4" s="1" t="s">
        <v>38</v>
      </c>
      <c r="C4" s="16">
        <f ca="1">INT(Parametros!C12*((1-Parametros!C44)+2*Parametros!C44*RAND()))</f>
        <v>553</v>
      </c>
      <c r="D4" s="16">
        <f ca="1">INT(Parametros!C13*((1-Parametros!C44)+2*Parametros!C44*RAND()))</f>
        <v>1066</v>
      </c>
      <c r="E4" s="16">
        <f ca="1">INT(Parametros!C14*((1-Parametros!C44)+2*Parametros!C44*RAND()))</f>
        <v>1080</v>
      </c>
      <c r="F4" s="16">
        <f ca="1">INT(Parametros!C15*((1-Parametros!C44)+2*Parametros!C44*RAND()))</f>
        <v>637</v>
      </c>
      <c r="G4" s="16">
        <f ca="1">INT(Parametros!C16*((1-Parametros!C44)+2*Parametros!C44*RAND()))</f>
        <v>508</v>
      </c>
      <c r="H4" s="16"/>
    </row>
    <row r="5" spans="2:8" ht="13" x14ac:dyDescent="0.3">
      <c r="B5" s="2" t="s">
        <v>39</v>
      </c>
      <c r="C5" s="18">
        <f ca="1">C4</f>
        <v>553</v>
      </c>
      <c r="D5" s="18">
        <f ca="1">D4-C4</f>
        <v>513</v>
      </c>
      <c r="E5" s="18">
        <f ca="1">E4-D4</f>
        <v>14</v>
      </c>
      <c r="F5" s="18">
        <f ca="1">F4-E4</f>
        <v>-443</v>
      </c>
      <c r="G5" s="18">
        <f ca="1">G4-F4</f>
        <v>-129</v>
      </c>
      <c r="H5" s="18"/>
    </row>
    <row r="6" spans="2:8" ht="13" x14ac:dyDescent="0.3">
      <c r="B6" s="1"/>
      <c r="C6" s="16"/>
      <c r="D6" s="16"/>
      <c r="E6" s="16"/>
      <c r="F6" s="16"/>
      <c r="G6" s="16"/>
      <c r="H6" s="16"/>
    </row>
    <row r="7" spans="2:8" ht="13" x14ac:dyDescent="0.3">
      <c r="B7" s="1"/>
      <c r="C7" s="15"/>
      <c r="D7" s="15"/>
      <c r="E7" s="15"/>
      <c r="F7" s="15"/>
      <c r="G7" s="15"/>
      <c r="H7" s="15"/>
    </row>
    <row r="8" spans="2:8" ht="13" x14ac:dyDescent="0.3">
      <c r="B8" s="2"/>
      <c r="C8" s="18"/>
      <c r="D8" s="18"/>
      <c r="E8" s="18"/>
      <c r="F8" s="18"/>
      <c r="G8" s="18"/>
      <c r="H8" s="18"/>
    </row>
    <row r="10" spans="2:8" ht="13" x14ac:dyDescent="0.3">
      <c r="B10" s="1"/>
      <c r="C10" s="17"/>
      <c r="D10" s="17"/>
      <c r="E10" s="17"/>
      <c r="F10" s="17"/>
      <c r="G10" s="17"/>
      <c r="H10" s="17"/>
    </row>
    <row r="11" spans="2:8" ht="13" x14ac:dyDescent="0.3">
      <c r="B11" s="2"/>
      <c r="C11" s="16"/>
      <c r="D11" s="16"/>
      <c r="E11" s="16"/>
      <c r="F11" s="16"/>
      <c r="G11" s="16"/>
      <c r="H11" s="16"/>
    </row>
    <row r="12" spans="2:8" ht="13" x14ac:dyDescent="0.3">
      <c r="B12" s="2"/>
      <c r="C12" s="16"/>
      <c r="D12" s="16"/>
      <c r="E12" s="16"/>
      <c r="F12" s="16"/>
      <c r="G12" s="16"/>
      <c r="H12" s="16"/>
    </row>
    <row r="13" spans="2:8" ht="13" x14ac:dyDescent="0.3">
      <c r="B13" s="2"/>
      <c r="C13" s="18"/>
      <c r="D13" s="18"/>
      <c r="E13" s="18"/>
      <c r="F13" s="18"/>
      <c r="G13" s="18"/>
      <c r="H13" s="18"/>
    </row>
    <row r="14" spans="2:8" ht="13" x14ac:dyDescent="0.3">
      <c r="B14" s="2"/>
      <c r="C14" s="18"/>
      <c r="D14" s="18"/>
      <c r="E14" s="18"/>
      <c r="F14" s="18"/>
      <c r="G14" s="18"/>
      <c r="H14" s="18"/>
    </row>
    <row r="15" spans="2:8" ht="13" x14ac:dyDescent="0.3">
      <c r="B15" s="2"/>
      <c r="C15" s="15"/>
      <c r="D15" s="16"/>
      <c r="E15" s="16"/>
      <c r="F15" s="16"/>
      <c r="G15" s="16"/>
      <c r="H15" s="16"/>
    </row>
    <row r="17" spans="2:8" ht="13" x14ac:dyDescent="0.3">
      <c r="B17" s="2"/>
      <c r="C17" s="15"/>
      <c r="D17" s="15"/>
      <c r="E17" s="15"/>
      <c r="F17" s="15"/>
      <c r="G17" s="15"/>
      <c r="H17" s="15"/>
    </row>
    <row r="18" spans="2:8" ht="13" x14ac:dyDescent="0.3">
      <c r="B18" s="2"/>
      <c r="C18" s="15"/>
      <c r="D18" s="15"/>
      <c r="E18" s="15"/>
      <c r="F18" s="15"/>
      <c r="G18" s="15"/>
      <c r="H18" s="15"/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O14"/>
  <sheetViews>
    <sheetView topLeftCell="B1" zoomScale="80" zoomScaleNormal="80" workbookViewId="0">
      <selection activeCell="G22" sqref="G22"/>
    </sheetView>
  </sheetViews>
  <sheetFormatPr defaultRowHeight="12.5" x14ac:dyDescent="0.25"/>
  <cols>
    <col min="1" max="1" width="8.81640625" customWidth="1"/>
    <col min="2" max="2" width="29.08984375" customWidth="1"/>
    <col min="3" max="3" width="16.08984375" bestFit="1" customWidth="1"/>
    <col min="5" max="5" width="17.26953125" customWidth="1"/>
    <col min="7" max="7" width="16.36328125" customWidth="1"/>
    <col min="9" max="9" width="16.7265625" customWidth="1"/>
    <col min="11" max="11" width="16.36328125" customWidth="1"/>
    <col min="13" max="13" width="17.81640625" customWidth="1"/>
    <col min="15" max="15" width="14.54296875" bestFit="1" customWidth="1"/>
  </cols>
  <sheetData>
    <row r="2" spans="2:15" ht="11.25" customHeight="1" x14ac:dyDescent="0.3">
      <c r="B2" s="71" t="s">
        <v>37</v>
      </c>
      <c r="C2" s="17">
        <v>0</v>
      </c>
      <c r="D2" s="17"/>
      <c r="E2" s="17">
        <v>1</v>
      </c>
      <c r="F2" s="17"/>
      <c r="G2" s="17">
        <v>2</v>
      </c>
      <c r="H2" s="17"/>
      <c r="I2" s="17">
        <v>3</v>
      </c>
      <c r="J2" s="15"/>
      <c r="K2" s="17">
        <v>4</v>
      </c>
      <c r="L2" s="15"/>
      <c r="M2" s="17">
        <v>5</v>
      </c>
      <c r="N2" s="15"/>
      <c r="O2" s="17"/>
    </row>
    <row r="3" spans="2:15" ht="13" x14ac:dyDescent="0.3">
      <c r="B3" s="72" t="s">
        <v>40</v>
      </c>
      <c r="C3" s="18">
        <v>0</v>
      </c>
      <c r="D3" s="26"/>
      <c r="E3" s="18">
        <f>Parametros!C20</f>
        <v>500</v>
      </c>
      <c r="F3" s="18"/>
      <c r="G3" s="18">
        <f ca="1">IF(E4&gt;E3,E4,E3)</f>
        <v>553</v>
      </c>
      <c r="H3" s="18"/>
      <c r="I3" s="18">
        <f ca="1">IF(G4&gt;G3,G4,G3)</f>
        <v>1066</v>
      </c>
      <c r="J3" s="18"/>
      <c r="K3" s="18">
        <f ca="1">IF(I4&gt;I3,I4,I3)</f>
        <v>1080</v>
      </c>
      <c r="L3" s="18"/>
      <c r="M3" s="18">
        <f ca="1">IF(K4&gt;K3,K4,K3)</f>
        <v>1080</v>
      </c>
      <c r="O3" s="4"/>
    </row>
    <row r="4" spans="2:15" ht="13" x14ac:dyDescent="0.3">
      <c r="B4" s="72" t="s">
        <v>41</v>
      </c>
      <c r="C4" s="18">
        <v>0</v>
      </c>
      <c r="D4" s="26"/>
      <c r="E4" s="18">
        <f ca="1">Incerteza!C4</f>
        <v>553</v>
      </c>
      <c r="F4" s="18"/>
      <c r="G4" s="18">
        <f ca="1">Incerteza!D4</f>
        <v>1066</v>
      </c>
      <c r="H4" s="18"/>
      <c r="I4" s="18">
        <f ca="1">Incerteza!E4</f>
        <v>1080</v>
      </c>
      <c r="J4" s="18"/>
      <c r="K4" s="18">
        <f ca="1">Incerteza!F4</f>
        <v>637</v>
      </c>
      <c r="L4" s="18"/>
      <c r="M4" s="18">
        <f ca="1">Incerteza!G4</f>
        <v>508</v>
      </c>
      <c r="O4" s="4"/>
    </row>
    <row r="5" spans="2:15" ht="13" x14ac:dyDescent="0.3">
      <c r="B5" s="72" t="s">
        <v>42</v>
      </c>
      <c r="C5" s="18">
        <v>0</v>
      </c>
      <c r="D5" s="26"/>
      <c r="E5" s="18">
        <f ca="1">MIN(E3,E4)</f>
        <v>500</v>
      </c>
      <c r="F5" s="18"/>
      <c r="G5" s="18">
        <f ca="1">MIN(G3,G4)</f>
        <v>553</v>
      </c>
      <c r="H5" s="18"/>
      <c r="I5" s="18">
        <f ca="1">MIN(I3,I4)</f>
        <v>1066</v>
      </c>
      <c r="J5" s="18"/>
      <c r="K5" s="18">
        <f ca="1">MIN(K3,K4)</f>
        <v>637</v>
      </c>
      <c r="L5" s="18"/>
      <c r="M5" s="18">
        <f ca="1">MIN(M3,M4)</f>
        <v>508</v>
      </c>
      <c r="O5" s="4"/>
    </row>
    <row r="6" spans="2:15" ht="13" x14ac:dyDescent="0.3">
      <c r="B6" s="72" t="s">
        <v>43</v>
      </c>
      <c r="C6" s="12">
        <v>0</v>
      </c>
      <c r="D6" s="12"/>
      <c r="E6" s="12">
        <f>Parametros!C9</f>
        <v>1087.71</v>
      </c>
      <c r="F6" s="12"/>
      <c r="G6" s="12">
        <f>E6</f>
        <v>1087.71</v>
      </c>
      <c r="H6" s="12"/>
      <c r="I6" s="12">
        <f>G6</f>
        <v>1087.71</v>
      </c>
      <c r="K6" s="12">
        <f>I6</f>
        <v>1087.71</v>
      </c>
      <c r="M6" s="12">
        <f>K6</f>
        <v>1087.71</v>
      </c>
      <c r="O6" s="12"/>
    </row>
    <row r="7" spans="2:15" ht="13" x14ac:dyDescent="0.3">
      <c r="B7" s="72" t="s">
        <v>44</v>
      </c>
      <c r="C7" s="12">
        <v>0</v>
      </c>
      <c r="D7" s="12"/>
      <c r="E7" s="12">
        <f ca="1">E5*E6</f>
        <v>543855</v>
      </c>
      <c r="F7" s="12"/>
      <c r="G7" s="12">
        <f ca="1">G5*G6</f>
        <v>601503.63</v>
      </c>
      <c r="H7" s="12"/>
      <c r="I7" s="12">
        <f ca="1">I5*I6</f>
        <v>1159498.8600000001</v>
      </c>
      <c r="K7" s="12">
        <f ca="1">K5*K6</f>
        <v>692871.27</v>
      </c>
      <c r="M7" s="12">
        <f ca="1">M5*M6</f>
        <v>552556.68000000005</v>
      </c>
      <c r="O7" s="12"/>
    </row>
    <row r="8" spans="2:15" ht="13" x14ac:dyDescent="0.3">
      <c r="B8" s="72" t="s">
        <v>45</v>
      </c>
      <c r="C8" s="12">
        <v>0</v>
      </c>
      <c r="D8" s="12"/>
      <c r="E8" s="12">
        <f>(-1)*Parametros!$C$27</f>
        <v>-189875</v>
      </c>
      <c r="F8" s="12"/>
      <c r="G8" s="12">
        <f>(-1)*Parametros!$C$27</f>
        <v>-189875</v>
      </c>
      <c r="H8" s="12"/>
      <c r="I8" s="12">
        <f>(-1)*Parametros!$C$27</f>
        <v>-189875</v>
      </c>
      <c r="J8" s="12"/>
      <c r="K8" s="12">
        <f>(-1)*Parametros!$C$27</f>
        <v>-189875</v>
      </c>
      <c r="L8" s="12"/>
      <c r="M8" s="12">
        <f>(-1)*Parametros!$C$27</f>
        <v>-189875</v>
      </c>
      <c r="N8" s="12"/>
      <c r="O8" s="12"/>
    </row>
    <row r="9" spans="2:15" ht="13" x14ac:dyDescent="0.3">
      <c r="B9" s="72" t="s">
        <v>22</v>
      </c>
      <c r="C9" s="12">
        <v>0</v>
      </c>
      <c r="D9" s="12"/>
      <c r="E9" s="19">
        <f ca="1">(-1)*(E5*Parametros!$C$33)</f>
        <v>-334000</v>
      </c>
      <c r="F9" s="12"/>
      <c r="G9" s="19">
        <f ca="1">(-1)*(G5*Parametros!$C$33)</f>
        <v>-369404</v>
      </c>
      <c r="H9" s="12"/>
      <c r="I9" s="19">
        <f ca="1">(-1)*(I5*Parametros!$C$33)</f>
        <v>-712088</v>
      </c>
      <c r="J9" s="12"/>
      <c r="K9" s="19">
        <f ca="1">(-1)*(K5*Parametros!$C$33)</f>
        <v>-425516</v>
      </c>
      <c r="L9" s="12"/>
      <c r="M9" s="19">
        <f ca="1">(-1)*(M5*Parametros!$C$33)</f>
        <v>-339344</v>
      </c>
      <c r="N9" s="12"/>
      <c r="O9" s="19"/>
    </row>
    <row r="10" spans="2:15" ht="13" x14ac:dyDescent="0.3">
      <c r="B10" s="72" t="s">
        <v>46</v>
      </c>
      <c r="C10" s="12">
        <f>(-1)*Parametros!C35</f>
        <v>-100000</v>
      </c>
      <c r="D10" s="12"/>
      <c r="E10" s="12">
        <f ca="1">(-1)*IF(AND((E4&gt;E3),(E4&gt;500),(E4&lt;=816)),Parametros!$C$37,
           IF(AND((E4&gt;E3),(E4&gt;816),(E4&lt;=932)),Parametros!$C$38,
           IF(AND((E4&gt;E3),(E4&gt;932),(E4&lt;=975)),Parametros!$C$39,
           IF(AND((E4&gt;E3),(E4&gt;975)),Parametros!$C$40,0))))</f>
        <v>-90000</v>
      </c>
      <c r="F10" s="12"/>
      <c r="G10" s="12">
        <f ca="1">(-1)*IF(AND((G4&gt;G3),(G4&gt;500),(G4&lt;=816)),Parametros!$C$37,
           IF(AND((G4&gt;G3),(G4&gt;816),(G4&lt;=932)),Parametros!$C$38,
           IF(AND((G4&gt;G3),(G4&gt;932),(G4&lt;=975)),Parametros!$C$39,
           IF(AND((G4&gt;G3),(G4&gt;975)),Parametros!$C$40,0))))</f>
        <v>-15000</v>
      </c>
      <c r="H10" s="12"/>
      <c r="I10" s="12">
        <f ca="1">(-1)*IF(AND((I4&gt;I3),(I4&gt;500),(I4&lt;=816)),Parametros!$C$37,
           IF(AND((I4&gt;I3),(I4&gt;816),(I4&lt;=932)),Parametros!$C$38,
           IF(AND((I4&gt;I3),(I4&gt;932),(I4&lt;=975)),Parametros!$C$39,
           IF(AND((I4&gt;I3),(I4&gt;975)),Parametros!$C$40,0))))</f>
        <v>-15000</v>
      </c>
      <c r="K10" s="12">
        <f ca="1">(-1)*IF(AND((K4&gt;K3),(K4&gt;500),(K4&lt;=816)),Parametros!$C$37,
           IF(AND((K4&gt;K3),(K4&gt;816),(K4&lt;=932)),Parametros!$C$38,
           IF(AND((K4&gt;K3),(K4&gt;932),(K4&lt;=975)),Parametros!$C$39,
           IF(AND((K4&gt;K3),(K4&gt;975)),Parametros!$C$40,0))))</f>
        <v>0</v>
      </c>
      <c r="M10" s="12">
        <f ca="1">(-1)*IF(AND((M4&gt;M3),(M4&gt;500),(M4&lt;=816)),Parametros!$C$37,
           IF(AND((M4&gt;M3),(M4&gt;816),(M4&lt;=932)),Parametros!$C$38,
           IF(AND((M4&gt;M3),(M4&gt;932),(M4&lt;=975)),Parametros!$C$39,
           IF(AND((M4&gt;M3),(M4&gt;975)),Parametros!$C$40,0))))</f>
        <v>0</v>
      </c>
      <c r="O10" s="12"/>
    </row>
    <row r="11" spans="2:15" ht="13" x14ac:dyDescent="0.3">
      <c r="B11" s="72" t="s">
        <v>47</v>
      </c>
      <c r="C11" s="12">
        <f>C7+C9+C10+C8</f>
        <v>-100000</v>
      </c>
      <c r="D11" s="12"/>
      <c r="E11" s="12">
        <f ca="1">E7+E9+E10+E8</f>
        <v>-70020</v>
      </c>
      <c r="F11" s="12"/>
      <c r="G11" s="12">
        <f ca="1">G7+G9+G10+G8</f>
        <v>27224.630000000005</v>
      </c>
      <c r="H11" s="12"/>
      <c r="I11" s="12">
        <f ca="1">I7+I9+I10+I8</f>
        <v>242535.8600000001</v>
      </c>
      <c r="K11" s="12">
        <f ca="1">K7+K9+K10+K8</f>
        <v>77480.270000000019</v>
      </c>
      <c r="M11" s="12">
        <f ca="1">M7+M9+M10+M8</f>
        <v>23337.680000000051</v>
      </c>
      <c r="O11" s="12"/>
    </row>
    <row r="12" spans="2:15" ht="13" x14ac:dyDescent="0.3">
      <c r="B12" s="72" t="str">
        <f>"Fator de desconto @ "&amp;TEXT(Parametros!C4,"#.0%") &amp; " a.a."</f>
        <v>Fator de desconto @ 15.0% a.a.</v>
      </c>
      <c r="C12" s="4">
        <f>1/((1+Parametros!$C$4)^C2)</f>
        <v>1</v>
      </c>
      <c r="D12" s="4"/>
      <c r="E12" s="4">
        <f>1/((1+Parametros!$C$4)^E2)</f>
        <v>0.86956521739130443</v>
      </c>
      <c r="F12" s="4"/>
      <c r="G12" s="4">
        <f>1/((1+Parametros!$C$4)^G2)</f>
        <v>0.7561436672967865</v>
      </c>
      <c r="H12" s="4"/>
      <c r="I12" s="4">
        <f>1/((1+Parametros!$C$4)^I2)</f>
        <v>0.65751623243198831</v>
      </c>
      <c r="K12" s="4">
        <f>1/((1+Parametros!$C$4)^K2)</f>
        <v>0.57175324559303342</v>
      </c>
      <c r="M12" s="4">
        <f>1/((1+Parametros!$C$4)^M2)</f>
        <v>0.49717673529828987</v>
      </c>
      <c r="O12" s="4"/>
    </row>
    <row r="13" spans="2:15" ht="13" x14ac:dyDescent="0.3">
      <c r="B13" s="72" t="s">
        <v>48</v>
      </c>
      <c r="C13" s="12">
        <f>C11*C12</f>
        <v>-100000</v>
      </c>
      <c r="D13" s="12"/>
      <c r="E13" s="12">
        <f ca="1">E11*E12</f>
        <v>-60886.956521739135</v>
      </c>
      <c r="F13" s="12"/>
      <c r="G13" s="12">
        <f ca="1">G11*G12</f>
        <v>20585.731568998115</v>
      </c>
      <c r="H13" s="12"/>
      <c r="I13" s="12">
        <f ca="1">I11*I12</f>
        <v>159471.26489685226</v>
      </c>
      <c r="K13" s="12">
        <f ca="1">K11*K12</f>
        <v>44299.595841924551</v>
      </c>
      <c r="M13" s="12">
        <f ca="1">M11*M12</f>
        <v>11602.951551836219</v>
      </c>
      <c r="O13" s="12"/>
    </row>
    <row r="14" spans="2:15" ht="13" x14ac:dyDescent="0.3">
      <c r="B14" s="73" t="s">
        <v>49</v>
      </c>
      <c r="C14" s="13">
        <f ca="1">SUM(C13:M13)</f>
        <v>75072.587337871999</v>
      </c>
      <c r="D14" s="12"/>
      <c r="E14" s="12"/>
      <c r="F14" s="12"/>
      <c r="G14" s="12"/>
      <c r="H14" s="12"/>
      <c r="I14" s="1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3009"/>
  <sheetViews>
    <sheetView zoomScale="80" zoomScaleNormal="80" workbookViewId="0">
      <pane ySplit="7730" topLeftCell="A2001"/>
      <selection activeCell="G33" sqref="G33"/>
      <selection pane="bottomLeft" activeCell="A2010" sqref="A2010"/>
    </sheetView>
  </sheetViews>
  <sheetFormatPr defaultColWidth="9.1796875" defaultRowHeight="12.5" x14ac:dyDescent="0.25"/>
  <cols>
    <col min="1" max="1" width="6.453125" style="27" bestFit="1" customWidth="1"/>
    <col min="2" max="2" width="11.453125" style="27" bestFit="1" customWidth="1"/>
    <col min="3" max="3" width="6.453125" style="27" bestFit="1" customWidth="1"/>
    <col min="4" max="4" width="15.36328125" style="51" customWidth="1"/>
    <col min="5" max="5" width="1.54296875" style="28" customWidth="1"/>
    <col min="6" max="6" width="5.453125" style="29" customWidth="1"/>
    <col min="7" max="7" width="10.81640625" style="29" bestFit="1" customWidth="1"/>
    <col min="8" max="8" width="5.81640625" style="29" bestFit="1" customWidth="1"/>
    <col min="9" max="9" width="13.54296875" style="29" bestFit="1" customWidth="1"/>
    <col min="10" max="10" width="16.08984375" style="29" customWidth="1"/>
    <col min="11" max="11" width="8.90625" style="29" customWidth="1"/>
    <col min="12" max="12" width="8.453125" style="29" bestFit="1" customWidth="1"/>
    <col min="13" max="13" width="9.1796875" style="29"/>
    <col min="14" max="14" width="11.6328125" style="29" customWidth="1"/>
    <col min="15" max="15" width="11.1796875" style="29" bestFit="1" customWidth="1"/>
    <col min="16" max="16" width="9.1796875" style="29"/>
    <col min="17" max="17" width="13.81640625" style="29" bestFit="1" customWidth="1"/>
    <col min="18" max="18" width="4" style="29" bestFit="1" customWidth="1"/>
    <col min="19" max="19" width="13.81640625" style="29" bestFit="1" customWidth="1"/>
    <col min="20" max="16384" width="9.1796875" style="29"/>
  </cols>
  <sheetData>
    <row r="1" spans="1:19" ht="14.25" customHeight="1" x14ac:dyDescent="0.3">
      <c r="B1" s="58"/>
      <c r="C1" s="58"/>
      <c r="D1" s="63" t="s">
        <v>62</v>
      </c>
    </row>
    <row r="2" spans="1:19" ht="13" x14ac:dyDescent="0.3">
      <c r="B2" s="60"/>
      <c r="C2" s="61"/>
      <c r="D2" s="59"/>
    </row>
    <row r="3" spans="1:19" ht="14.25" customHeight="1" x14ac:dyDescent="0.3">
      <c r="B3" s="62"/>
      <c r="C3" s="61" t="s">
        <v>50</v>
      </c>
      <c r="D3" s="59">
        <f>STDEVA(D9:D3008)</f>
        <v>234429.9834002651</v>
      </c>
      <c r="G3" s="30"/>
      <c r="M3" s="32"/>
      <c r="N3" s="27"/>
      <c r="P3" s="27"/>
    </row>
    <row r="4" spans="1:19" ht="14.25" customHeight="1" x14ac:dyDescent="0.3">
      <c r="B4" s="58"/>
      <c r="C4" s="61" t="s">
        <v>53</v>
      </c>
      <c r="D4" s="59">
        <f>MAX(D9:D3008)</f>
        <v>858390.82099819765</v>
      </c>
      <c r="G4" s="77" t="s">
        <v>52</v>
      </c>
      <c r="H4" s="78"/>
      <c r="I4" s="78"/>
      <c r="J4" s="78"/>
      <c r="K4" s="78"/>
      <c r="L4" s="79"/>
      <c r="M4" s="85"/>
      <c r="N4" s="85"/>
    </row>
    <row r="5" spans="1:19" ht="13" x14ac:dyDescent="0.3">
      <c r="C5" s="61" t="s">
        <v>51</v>
      </c>
      <c r="D5" s="59">
        <f>AVERAGE(D9:D3008)</f>
        <v>57160.363175026483</v>
      </c>
      <c r="G5" s="80"/>
      <c r="H5" s="81"/>
      <c r="I5" s="82"/>
      <c r="J5" s="80" t="s">
        <v>62</v>
      </c>
      <c r="K5" s="81"/>
      <c r="L5" s="82"/>
      <c r="M5" s="34"/>
      <c r="N5" s="33"/>
      <c r="O5" s="33"/>
      <c r="P5" s="33"/>
      <c r="Q5" s="35"/>
      <c r="R5" s="36"/>
    </row>
    <row r="6" spans="1:19" ht="13" x14ac:dyDescent="0.3">
      <c r="B6" s="62"/>
      <c r="C6" s="61" t="s">
        <v>54</v>
      </c>
      <c r="D6" s="59">
        <f>MIN(D9:D3008)</f>
        <v>-516775.48831813352</v>
      </c>
      <c r="G6" s="31"/>
      <c r="H6" s="37"/>
      <c r="I6" s="38"/>
      <c r="J6" s="39" t="s">
        <v>55</v>
      </c>
      <c r="K6" s="40" t="s">
        <v>56</v>
      </c>
      <c r="L6" s="41" t="s">
        <v>57</v>
      </c>
      <c r="M6" s="34"/>
      <c r="N6" s="33"/>
      <c r="O6" s="33"/>
      <c r="P6" s="33"/>
      <c r="Q6" s="35"/>
      <c r="R6" s="36"/>
    </row>
    <row r="7" spans="1:19" ht="13" x14ac:dyDescent="0.3">
      <c r="C7" s="61" t="s">
        <v>74</v>
      </c>
      <c r="D7" s="74">
        <f>COUNT(D9:D3008)</f>
        <v>3000</v>
      </c>
      <c r="F7" s="29">
        <v>1</v>
      </c>
      <c r="G7" s="27"/>
      <c r="I7" s="42"/>
      <c r="J7" s="51">
        <f t="shared" ref="J7:J26" si="0">$D$6+(($D$4-$D$6)/20)*F7</f>
        <v>-448017.17285231699</v>
      </c>
      <c r="K7" s="36">
        <f>COUNTIF($D$9:$D$3008,"&lt;="&amp;J7)</f>
        <v>15</v>
      </c>
      <c r="L7" s="42">
        <f>K7/3000</f>
        <v>5.0000000000000001E-3</v>
      </c>
    </row>
    <row r="8" spans="1:19" ht="13" x14ac:dyDescent="0.3">
      <c r="A8" s="60"/>
      <c r="B8" s="60"/>
      <c r="C8" s="43"/>
      <c r="D8" s="52">
        <f ca="1">'Ano-a-Ano'!C14</f>
        <v>75072.587337871999</v>
      </c>
      <c r="E8" s="44"/>
      <c r="F8" s="29">
        <f>F7+1</f>
        <v>2</v>
      </c>
      <c r="G8" s="27"/>
      <c r="I8" s="42"/>
      <c r="J8" s="51">
        <f t="shared" si="0"/>
        <v>-379258.8573865004</v>
      </c>
      <c r="K8" s="36">
        <f t="shared" ref="K8:K26" si="1">COUNTIF($D$9:$D$3008,"&lt;="&amp;J8)</f>
        <v>51</v>
      </c>
      <c r="L8" s="42">
        <f t="shared" ref="L8:L26" si="2">K8/3000</f>
        <v>1.7000000000000001E-2</v>
      </c>
      <c r="M8" s="86" t="s">
        <v>69</v>
      </c>
      <c r="N8" s="85"/>
      <c r="O8" s="70">
        <f>VLOOKUP(MATCH(0,J7:J26,1),F7:L26,7)</f>
        <v>0.37</v>
      </c>
    </row>
    <row r="9" spans="1:19" ht="13" x14ac:dyDescent="0.3">
      <c r="A9" s="46"/>
      <c r="C9" s="46"/>
      <c r="D9" s="51">
        <f t="dataTable" ref="D9:D3009" dt2D="0" dtr="0" r1="B7" ca="1"/>
        <v>590457.34358843241</v>
      </c>
      <c r="F9" s="29">
        <f t="shared" ref="F9:F26" si="3">F8+1</f>
        <v>3</v>
      </c>
      <c r="G9" s="27"/>
      <c r="I9" s="42"/>
      <c r="J9" s="51">
        <f t="shared" si="0"/>
        <v>-310500.54192068381</v>
      </c>
      <c r="K9" s="36">
        <f t="shared" si="1"/>
        <v>154</v>
      </c>
      <c r="L9" s="42">
        <f t="shared" si="2"/>
        <v>5.1333333333333335E-2</v>
      </c>
      <c r="M9" s="47">
        <v>2.5000000000000001E-2</v>
      </c>
      <c r="N9" s="83" t="s">
        <v>66</v>
      </c>
      <c r="O9" s="84"/>
      <c r="P9" s="84"/>
      <c r="Q9" s="51">
        <f>PERCENTILE(D9:D3008,M9)</f>
        <v>-358979.32325017254</v>
      </c>
      <c r="R9" s="51"/>
      <c r="S9" s="51"/>
    </row>
    <row r="10" spans="1:19" ht="13" x14ac:dyDescent="0.3">
      <c r="A10" s="46"/>
      <c r="C10" s="46"/>
      <c r="D10" s="51">
        <v>-358531.71698636957</v>
      </c>
      <c r="F10" s="29">
        <f t="shared" si="3"/>
        <v>4</v>
      </c>
      <c r="G10" s="27"/>
      <c r="I10" s="42"/>
      <c r="J10" s="51">
        <f t="shared" si="0"/>
        <v>-241742.22645486728</v>
      </c>
      <c r="K10" s="36">
        <f t="shared" si="1"/>
        <v>320</v>
      </c>
      <c r="L10" s="42">
        <f t="shared" si="2"/>
        <v>0.10666666666666667</v>
      </c>
      <c r="M10" s="47">
        <v>2.5000000000000001E-2</v>
      </c>
      <c r="N10" s="83" t="s">
        <v>67</v>
      </c>
      <c r="O10" s="84"/>
      <c r="P10" s="84"/>
      <c r="Q10" s="51">
        <f>PERCENTILE(D9:D3008,1-M10)</f>
        <v>537291.0229245238</v>
      </c>
      <c r="R10" s="51"/>
      <c r="S10" s="51"/>
    </row>
    <row r="11" spans="1:19" ht="13" x14ac:dyDescent="0.3">
      <c r="A11" s="46"/>
      <c r="C11" s="46"/>
      <c r="D11" s="51">
        <v>166630.08597646235</v>
      </c>
      <c r="F11" s="29">
        <f t="shared" si="3"/>
        <v>5</v>
      </c>
      <c r="G11" s="27"/>
      <c r="I11" s="42"/>
      <c r="J11" s="51">
        <f t="shared" si="0"/>
        <v>-172983.91098905075</v>
      </c>
      <c r="K11" s="36">
        <f t="shared" si="1"/>
        <v>532</v>
      </c>
      <c r="L11" s="42">
        <f t="shared" si="2"/>
        <v>0.17733333333333334</v>
      </c>
      <c r="M11" s="47">
        <f>1-M9-M10</f>
        <v>0.95</v>
      </c>
      <c r="N11" s="69" t="s">
        <v>68</v>
      </c>
      <c r="O11" s="48"/>
      <c r="P11" s="48"/>
      <c r="Q11" s="51">
        <f>Q9</f>
        <v>-358979.32325017254</v>
      </c>
      <c r="R11" s="68" t="s">
        <v>58</v>
      </c>
      <c r="S11" s="51">
        <f>Q10</f>
        <v>537291.0229245238</v>
      </c>
    </row>
    <row r="12" spans="1:19" x14ac:dyDescent="0.25">
      <c r="A12" s="46"/>
      <c r="C12" s="46"/>
      <c r="D12" s="51">
        <v>-227829.02000468282</v>
      </c>
      <c r="F12" s="29">
        <f t="shared" si="3"/>
        <v>6</v>
      </c>
      <c r="G12" s="27"/>
      <c r="I12" s="42"/>
      <c r="J12" s="51">
        <f t="shared" si="0"/>
        <v>-104225.59552323417</v>
      </c>
      <c r="K12" s="36">
        <f t="shared" si="1"/>
        <v>807</v>
      </c>
      <c r="L12" s="42">
        <f t="shared" si="2"/>
        <v>0.26900000000000002</v>
      </c>
    </row>
    <row r="13" spans="1:19" x14ac:dyDescent="0.25">
      <c r="A13" s="46"/>
      <c r="C13" s="46"/>
      <c r="D13" s="51">
        <v>271684.888214348</v>
      </c>
      <c r="F13" s="29">
        <f t="shared" si="3"/>
        <v>7</v>
      </c>
      <c r="G13" s="27"/>
      <c r="I13" s="42"/>
      <c r="J13" s="51">
        <f t="shared" si="0"/>
        <v>-35467.280057417578</v>
      </c>
      <c r="K13" s="36">
        <f t="shared" si="1"/>
        <v>1110</v>
      </c>
      <c r="L13" s="42">
        <f t="shared" si="2"/>
        <v>0.37</v>
      </c>
    </row>
    <row r="14" spans="1:19" x14ac:dyDescent="0.25">
      <c r="A14" s="46"/>
      <c r="C14" s="46"/>
      <c r="D14" s="51">
        <v>-199712.87156762776</v>
      </c>
      <c r="F14" s="29">
        <f t="shared" si="3"/>
        <v>8</v>
      </c>
      <c r="G14" s="27"/>
      <c r="I14" s="42"/>
      <c r="J14" s="51">
        <f t="shared" si="0"/>
        <v>33291.035408398951</v>
      </c>
      <c r="K14" s="36">
        <f t="shared" si="1"/>
        <v>1424</v>
      </c>
      <c r="L14" s="42">
        <f t="shared" si="2"/>
        <v>0.47466666666666668</v>
      </c>
    </row>
    <row r="15" spans="1:19" x14ac:dyDescent="0.25">
      <c r="A15" s="46"/>
      <c r="C15" s="46"/>
      <c r="D15" s="51">
        <v>510028.02640257083</v>
      </c>
      <c r="F15" s="29">
        <f t="shared" si="3"/>
        <v>9</v>
      </c>
      <c r="G15" s="27"/>
      <c r="I15" s="42"/>
      <c r="J15" s="51">
        <f t="shared" si="0"/>
        <v>102049.35087421548</v>
      </c>
      <c r="K15" s="36">
        <f t="shared" si="1"/>
        <v>1738</v>
      </c>
      <c r="L15" s="42">
        <f t="shared" si="2"/>
        <v>0.57933333333333337</v>
      </c>
    </row>
    <row r="16" spans="1:19" x14ac:dyDescent="0.25">
      <c r="A16" s="46"/>
      <c r="C16" s="46"/>
      <c r="D16" s="51">
        <v>182395.4989278852</v>
      </c>
      <c r="F16" s="29">
        <f t="shared" si="3"/>
        <v>10</v>
      </c>
      <c r="G16" s="27"/>
      <c r="I16" s="42"/>
      <c r="J16" s="51">
        <f t="shared" si="0"/>
        <v>170807.66634003201</v>
      </c>
      <c r="K16" s="36">
        <f t="shared" si="1"/>
        <v>2056</v>
      </c>
      <c r="L16" s="42">
        <f t="shared" si="2"/>
        <v>0.68533333333333335</v>
      </c>
      <c r="M16" s="27"/>
      <c r="O16" s="27">
        <f>D5</f>
        <v>57160.363175026483</v>
      </c>
      <c r="P16" s="29">
        <v>1</v>
      </c>
    </row>
    <row r="17" spans="1:16" x14ac:dyDescent="0.25">
      <c r="A17" s="46"/>
      <c r="C17" s="46"/>
      <c r="D17" s="51">
        <v>-259131.33813558408</v>
      </c>
      <c r="F17" s="29">
        <f t="shared" si="3"/>
        <v>11</v>
      </c>
      <c r="G17" s="27"/>
      <c r="I17" s="42"/>
      <c r="J17" s="51">
        <f t="shared" si="0"/>
        <v>239565.98180584866</v>
      </c>
      <c r="K17" s="36">
        <f t="shared" si="1"/>
        <v>2313</v>
      </c>
      <c r="L17" s="42">
        <f t="shared" si="2"/>
        <v>0.77100000000000002</v>
      </c>
      <c r="M17" s="27"/>
      <c r="O17" s="27">
        <f>O16</f>
        <v>57160.363175026483</v>
      </c>
      <c r="P17" s="29">
        <v>0</v>
      </c>
    </row>
    <row r="18" spans="1:16" x14ac:dyDescent="0.25">
      <c r="A18" s="46"/>
      <c r="C18" s="46"/>
      <c r="D18" s="51">
        <v>171040.43671631574</v>
      </c>
      <c r="F18" s="29">
        <f t="shared" si="3"/>
        <v>12</v>
      </c>
      <c r="G18" s="27"/>
      <c r="I18" s="42"/>
      <c r="J18" s="51">
        <f t="shared" si="0"/>
        <v>308324.29727166519</v>
      </c>
      <c r="K18" s="36">
        <f t="shared" si="1"/>
        <v>2541</v>
      </c>
      <c r="L18" s="42">
        <f t="shared" si="2"/>
        <v>0.84699999999999998</v>
      </c>
    </row>
    <row r="19" spans="1:16" x14ac:dyDescent="0.25">
      <c r="A19" s="46"/>
      <c r="C19" s="46"/>
      <c r="D19" s="51">
        <v>277023.97092510463</v>
      </c>
      <c r="F19" s="29">
        <f t="shared" si="3"/>
        <v>13</v>
      </c>
      <c r="G19" s="27"/>
      <c r="I19" s="42"/>
      <c r="J19" s="51">
        <f t="shared" si="0"/>
        <v>377082.61273748172</v>
      </c>
      <c r="K19" s="36">
        <f t="shared" si="1"/>
        <v>2723</v>
      </c>
      <c r="L19" s="42">
        <f t="shared" si="2"/>
        <v>0.90766666666666662</v>
      </c>
    </row>
    <row r="20" spans="1:16" x14ac:dyDescent="0.25">
      <c r="A20" s="46"/>
      <c r="C20" s="46"/>
      <c r="D20" s="51">
        <v>-36945.374822938968</v>
      </c>
      <c r="F20" s="29">
        <f t="shared" si="3"/>
        <v>14</v>
      </c>
      <c r="G20" s="27"/>
      <c r="I20" s="42"/>
      <c r="J20" s="51">
        <f t="shared" si="0"/>
        <v>445840.92820329836</v>
      </c>
      <c r="K20" s="36">
        <f t="shared" si="1"/>
        <v>2847</v>
      </c>
      <c r="L20" s="42">
        <f t="shared" si="2"/>
        <v>0.94899999999999995</v>
      </c>
    </row>
    <row r="21" spans="1:16" x14ac:dyDescent="0.25">
      <c r="A21" s="46"/>
      <c r="C21" s="46"/>
      <c r="D21" s="51">
        <v>567783.94308196474</v>
      </c>
      <c r="F21" s="29">
        <f t="shared" si="3"/>
        <v>15</v>
      </c>
      <c r="G21" s="27"/>
      <c r="I21" s="42"/>
      <c r="J21" s="51">
        <f t="shared" si="0"/>
        <v>514599.24366911489</v>
      </c>
      <c r="K21" s="36">
        <f t="shared" si="1"/>
        <v>2910</v>
      </c>
      <c r="L21" s="42">
        <f t="shared" si="2"/>
        <v>0.97</v>
      </c>
    </row>
    <row r="22" spans="1:16" x14ac:dyDescent="0.25">
      <c r="A22" s="46"/>
      <c r="C22" s="46"/>
      <c r="D22" s="51">
        <v>197968.27371381558</v>
      </c>
      <c r="F22" s="29">
        <f t="shared" si="3"/>
        <v>16</v>
      </c>
      <c r="G22" s="27"/>
      <c r="I22" s="42"/>
      <c r="J22" s="51">
        <f t="shared" si="0"/>
        <v>583357.55913493142</v>
      </c>
      <c r="K22" s="36">
        <f t="shared" si="1"/>
        <v>2961</v>
      </c>
      <c r="L22" s="42">
        <f t="shared" si="2"/>
        <v>0.98699999999999999</v>
      </c>
    </row>
    <row r="23" spans="1:16" x14ac:dyDescent="0.25">
      <c r="A23" s="46"/>
      <c r="C23" s="46"/>
      <c r="D23" s="51">
        <v>18559.240933492998</v>
      </c>
      <c r="F23" s="29">
        <f t="shared" si="3"/>
        <v>17</v>
      </c>
      <c r="G23" s="27"/>
      <c r="I23" s="42"/>
      <c r="J23" s="51">
        <f t="shared" si="0"/>
        <v>652115.87460074795</v>
      </c>
      <c r="K23" s="36">
        <f t="shared" si="1"/>
        <v>2988</v>
      </c>
      <c r="L23" s="42">
        <f t="shared" si="2"/>
        <v>0.996</v>
      </c>
    </row>
    <row r="24" spans="1:16" x14ac:dyDescent="0.25">
      <c r="A24" s="46"/>
      <c r="C24" s="46"/>
      <c r="D24" s="51">
        <v>-161199.84566764068</v>
      </c>
      <c r="F24" s="29">
        <f t="shared" si="3"/>
        <v>18</v>
      </c>
      <c r="G24" s="27"/>
      <c r="I24" s="42"/>
      <c r="J24" s="51">
        <f t="shared" si="0"/>
        <v>720874.19006656448</v>
      </c>
      <c r="K24" s="36">
        <f t="shared" si="1"/>
        <v>2995</v>
      </c>
      <c r="L24" s="42">
        <f t="shared" si="2"/>
        <v>0.99833333333333329</v>
      </c>
    </row>
    <row r="25" spans="1:16" x14ac:dyDescent="0.25">
      <c r="A25" s="46"/>
      <c r="C25" s="46"/>
      <c r="D25" s="51">
        <v>-108281.78428899749</v>
      </c>
      <c r="F25" s="29">
        <f t="shared" si="3"/>
        <v>19</v>
      </c>
      <c r="G25" s="27"/>
      <c r="I25" s="42"/>
      <c r="J25" s="51">
        <f t="shared" si="0"/>
        <v>789632.50553238101</v>
      </c>
      <c r="K25" s="36">
        <f t="shared" si="1"/>
        <v>2999</v>
      </c>
      <c r="L25" s="42">
        <f t="shared" si="2"/>
        <v>0.9996666666666667</v>
      </c>
    </row>
    <row r="26" spans="1:16" x14ac:dyDescent="0.25">
      <c r="A26" s="46"/>
      <c r="C26" s="46"/>
      <c r="D26" s="51">
        <v>-34294.151039308956</v>
      </c>
      <c r="F26" s="29">
        <f t="shared" si="3"/>
        <v>20</v>
      </c>
      <c r="G26" s="27"/>
      <c r="I26" s="42"/>
      <c r="J26" s="51">
        <f t="shared" si="0"/>
        <v>858390.82099819754</v>
      </c>
      <c r="K26" s="36">
        <f t="shared" si="1"/>
        <v>3000</v>
      </c>
      <c r="L26" s="42">
        <f t="shared" si="2"/>
        <v>1</v>
      </c>
    </row>
    <row r="27" spans="1:16" x14ac:dyDescent="0.25">
      <c r="A27" s="46"/>
      <c r="C27" s="46"/>
      <c r="D27" s="51">
        <v>-138238.25251015977</v>
      </c>
      <c r="G27" s="27"/>
      <c r="I27" s="42"/>
      <c r="J27" s="27"/>
      <c r="L27" s="42"/>
    </row>
    <row r="28" spans="1:16" x14ac:dyDescent="0.25">
      <c r="A28" s="46"/>
      <c r="C28" s="46"/>
      <c r="D28" s="51">
        <v>35066.055983157014</v>
      </c>
    </row>
    <row r="29" spans="1:16" ht="13" x14ac:dyDescent="0.3">
      <c r="A29" s="46"/>
      <c r="C29" s="46"/>
      <c r="D29" s="51">
        <v>53443.501072457002</v>
      </c>
      <c r="G29" s="77" t="s">
        <v>64</v>
      </c>
      <c r="H29" s="78"/>
      <c r="I29" s="78"/>
      <c r="J29" s="78"/>
      <c r="K29" s="78"/>
      <c r="L29" s="79"/>
    </row>
    <row r="30" spans="1:16" ht="13" x14ac:dyDescent="0.3">
      <c r="A30" s="46"/>
      <c r="C30" s="46"/>
      <c r="D30" s="51">
        <v>345587.6052404294</v>
      </c>
      <c r="G30" s="67"/>
      <c r="H30" s="66"/>
      <c r="I30" s="66"/>
      <c r="J30" s="80" t="s">
        <v>62</v>
      </c>
      <c r="K30" s="81"/>
      <c r="L30" s="82"/>
    </row>
    <row r="31" spans="1:16" ht="13" x14ac:dyDescent="0.3">
      <c r="A31" s="46"/>
      <c r="C31" s="46"/>
      <c r="D31" s="51">
        <v>-97311.904497320807</v>
      </c>
      <c r="G31" s="31"/>
      <c r="H31" s="37"/>
      <c r="I31" s="37"/>
      <c r="J31" s="39" t="s">
        <v>71</v>
      </c>
      <c r="K31" s="40" t="s">
        <v>56</v>
      </c>
      <c r="L31" s="41" t="s">
        <v>65</v>
      </c>
    </row>
    <row r="32" spans="1:16" x14ac:dyDescent="0.25">
      <c r="A32" s="46"/>
      <c r="C32" s="46"/>
      <c r="D32" s="51">
        <v>184164.04857851742</v>
      </c>
      <c r="F32" s="29">
        <v>1</v>
      </c>
      <c r="H32" s="27"/>
      <c r="J32" s="51">
        <f>J7</f>
        <v>-448017.17285231699</v>
      </c>
      <c r="K32" s="29">
        <f>K7</f>
        <v>15</v>
      </c>
      <c r="L32" s="45">
        <f t="shared" ref="L32:L51" si="4">K32/$K$52</f>
        <v>5.0000000000000001E-3</v>
      </c>
    </row>
    <row r="33" spans="1:12" x14ac:dyDescent="0.25">
      <c r="A33" s="46"/>
      <c r="C33" s="46"/>
      <c r="D33" s="51">
        <v>-246549.85985551114</v>
      </c>
      <c r="F33" s="29">
        <f>F32+1</f>
        <v>2</v>
      </c>
      <c r="H33" s="27"/>
      <c r="J33" s="51">
        <f t="shared" ref="J33:J51" si="5">J8</f>
        <v>-379258.8573865004</v>
      </c>
      <c r="K33" s="29">
        <f t="shared" ref="K33:K51" si="6">K8-K7</f>
        <v>36</v>
      </c>
      <c r="L33" s="45">
        <f t="shared" si="4"/>
        <v>1.2E-2</v>
      </c>
    </row>
    <row r="34" spans="1:12" x14ac:dyDescent="0.25">
      <c r="A34" s="46"/>
      <c r="C34" s="46"/>
      <c r="D34" s="51">
        <v>-136370.84246510782</v>
      </c>
      <c r="F34" s="29">
        <f t="shared" ref="F34:F51" si="7">F33+1</f>
        <v>3</v>
      </c>
      <c r="H34" s="27"/>
      <c r="J34" s="51">
        <f t="shared" si="5"/>
        <v>-310500.54192068381</v>
      </c>
      <c r="K34" s="29">
        <f t="shared" si="6"/>
        <v>103</v>
      </c>
      <c r="L34" s="45">
        <f t="shared" si="4"/>
        <v>3.4333333333333334E-2</v>
      </c>
    </row>
    <row r="35" spans="1:12" x14ac:dyDescent="0.25">
      <c r="A35" s="46"/>
      <c r="C35" s="46"/>
      <c r="D35" s="51">
        <v>33874.506787223931</v>
      </c>
      <c r="F35" s="29">
        <f t="shared" si="7"/>
        <v>4</v>
      </c>
      <c r="H35" s="27"/>
      <c r="J35" s="51">
        <f t="shared" si="5"/>
        <v>-241742.22645486728</v>
      </c>
      <c r="K35" s="29">
        <f t="shared" si="6"/>
        <v>166</v>
      </c>
      <c r="L35" s="45">
        <f t="shared" si="4"/>
        <v>5.5333333333333332E-2</v>
      </c>
    </row>
    <row r="36" spans="1:12" x14ac:dyDescent="0.25">
      <c r="A36" s="46"/>
      <c r="C36" s="46"/>
      <c r="D36" s="51">
        <v>-82948.813645357266</v>
      </c>
      <c r="F36" s="29">
        <f t="shared" si="7"/>
        <v>5</v>
      </c>
      <c r="H36" s="27"/>
      <c r="J36" s="51">
        <f t="shared" si="5"/>
        <v>-172983.91098905075</v>
      </c>
      <c r="K36" s="29">
        <f t="shared" si="6"/>
        <v>212</v>
      </c>
      <c r="L36" s="45">
        <f t="shared" si="4"/>
        <v>7.0666666666666669E-2</v>
      </c>
    </row>
    <row r="37" spans="1:12" x14ac:dyDescent="0.25">
      <c r="A37" s="46"/>
      <c r="C37" s="46"/>
      <c r="D37" s="51">
        <v>-175093.30186163168</v>
      </c>
      <c r="F37" s="29">
        <f t="shared" si="7"/>
        <v>6</v>
      </c>
      <c r="H37" s="27"/>
      <c r="J37" s="51">
        <f t="shared" si="5"/>
        <v>-104225.59552323417</v>
      </c>
      <c r="K37" s="29">
        <f t="shared" si="6"/>
        <v>275</v>
      </c>
      <c r="L37" s="45">
        <f t="shared" si="4"/>
        <v>9.166666666666666E-2</v>
      </c>
    </row>
    <row r="38" spans="1:12" x14ac:dyDescent="0.25">
      <c r="A38" s="46"/>
      <c r="C38" s="46"/>
      <c r="D38" s="51">
        <v>-92261.89887928596</v>
      </c>
      <c r="F38" s="29">
        <f t="shared" si="7"/>
        <v>7</v>
      </c>
      <c r="H38" s="27"/>
      <c r="J38" s="51">
        <f t="shared" si="5"/>
        <v>-35467.280057417578</v>
      </c>
      <c r="K38" s="29">
        <f t="shared" si="6"/>
        <v>303</v>
      </c>
      <c r="L38" s="45">
        <f t="shared" si="4"/>
        <v>0.10100000000000001</v>
      </c>
    </row>
    <row r="39" spans="1:12" x14ac:dyDescent="0.25">
      <c r="A39" s="46"/>
      <c r="C39" s="46"/>
      <c r="D39" s="51">
        <v>-94084.020163002453</v>
      </c>
      <c r="F39" s="29">
        <f t="shared" si="7"/>
        <v>8</v>
      </c>
      <c r="H39" s="27"/>
      <c r="J39" s="51">
        <f t="shared" si="5"/>
        <v>33291.035408398951</v>
      </c>
      <c r="K39" s="29">
        <f t="shared" si="6"/>
        <v>314</v>
      </c>
      <c r="L39" s="45">
        <f t="shared" si="4"/>
        <v>0.10466666666666667</v>
      </c>
    </row>
    <row r="40" spans="1:12" x14ac:dyDescent="0.25">
      <c r="A40" s="46"/>
      <c r="C40" s="46"/>
      <c r="D40" s="51">
        <v>207118.09894096706</v>
      </c>
      <c r="F40" s="29">
        <f t="shared" si="7"/>
        <v>9</v>
      </c>
      <c r="H40" s="27"/>
      <c r="J40" s="51">
        <f t="shared" si="5"/>
        <v>102049.35087421548</v>
      </c>
      <c r="K40" s="29">
        <f t="shared" si="6"/>
        <v>314</v>
      </c>
      <c r="L40" s="45">
        <f t="shared" si="4"/>
        <v>0.10466666666666667</v>
      </c>
    </row>
    <row r="41" spans="1:12" x14ac:dyDescent="0.25">
      <c r="A41" s="46"/>
      <c r="C41" s="46"/>
      <c r="D41" s="51">
        <v>-365845.34397778363</v>
      </c>
      <c r="F41" s="29">
        <f t="shared" si="7"/>
        <v>10</v>
      </c>
      <c r="H41" s="27"/>
      <c r="J41" s="51">
        <f t="shared" si="5"/>
        <v>170807.66634003201</v>
      </c>
      <c r="K41" s="29">
        <f t="shared" si="6"/>
        <v>318</v>
      </c>
      <c r="L41" s="45">
        <f t="shared" si="4"/>
        <v>0.106</v>
      </c>
    </row>
    <row r="42" spans="1:12" x14ac:dyDescent="0.25">
      <c r="A42" s="46"/>
      <c r="C42" s="46"/>
      <c r="D42" s="51">
        <v>-359450.05560710491</v>
      </c>
      <c r="F42" s="29">
        <f t="shared" si="7"/>
        <v>11</v>
      </c>
      <c r="H42" s="27"/>
      <c r="J42" s="51">
        <f t="shared" si="5"/>
        <v>239565.98180584866</v>
      </c>
      <c r="K42" s="29">
        <f t="shared" si="6"/>
        <v>257</v>
      </c>
      <c r="L42" s="45">
        <f t="shared" si="4"/>
        <v>8.5666666666666669E-2</v>
      </c>
    </row>
    <row r="43" spans="1:12" x14ac:dyDescent="0.25">
      <c r="A43" s="46"/>
      <c r="C43" s="46"/>
      <c r="D43" s="51">
        <v>287292.1059794359</v>
      </c>
      <c r="F43" s="29">
        <f t="shared" si="7"/>
        <v>12</v>
      </c>
      <c r="H43" s="27"/>
      <c r="J43" s="51">
        <f t="shared" si="5"/>
        <v>308324.29727166519</v>
      </c>
      <c r="K43" s="29">
        <f t="shared" si="6"/>
        <v>228</v>
      </c>
      <c r="L43" s="45">
        <f t="shared" si="4"/>
        <v>7.5999999999999998E-2</v>
      </c>
    </row>
    <row r="44" spans="1:12" x14ac:dyDescent="0.25">
      <c r="A44" s="46"/>
      <c r="C44" s="46"/>
      <c r="D44" s="51">
        <v>-180098.35373037128</v>
      </c>
      <c r="F44" s="29">
        <f t="shared" si="7"/>
        <v>13</v>
      </c>
      <c r="H44" s="27"/>
      <c r="J44" s="51">
        <f t="shared" si="5"/>
        <v>377082.61273748172</v>
      </c>
      <c r="K44" s="29">
        <f t="shared" si="6"/>
        <v>182</v>
      </c>
      <c r="L44" s="45">
        <f t="shared" si="4"/>
        <v>6.0666666666666667E-2</v>
      </c>
    </row>
    <row r="45" spans="1:12" x14ac:dyDescent="0.25">
      <c r="A45" s="46"/>
      <c r="C45" s="46"/>
      <c r="D45" s="51">
        <v>210284.50151833135</v>
      </c>
      <c r="F45" s="29">
        <f t="shared" si="7"/>
        <v>14</v>
      </c>
      <c r="H45" s="27"/>
      <c r="J45" s="51">
        <f t="shared" si="5"/>
        <v>445840.92820329836</v>
      </c>
      <c r="K45" s="29">
        <f t="shared" si="6"/>
        <v>124</v>
      </c>
      <c r="L45" s="45">
        <f t="shared" si="4"/>
        <v>4.1333333333333333E-2</v>
      </c>
    </row>
    <row r="46" spans="1:12" x14ac:dyDescent="0.25">
      <c r="A46" s="46"/>
      <c r="C46" s="46"/>
      <c r="D46" s="51">
        <v>294573.83027473855</v>
      </c>
      <c r="F46" s="29">
        <f t="shared" si="7"/>
        <v>15</v>
      </c>
      <c r="H46" s="27"/>
      <c r="J46" s="51">
        <f t="shared" si="5"/>
        <v>514599.24366911489</v>
      </c>
      <c r="K46" s="29">
        <f t="shared" si="6"/>
        <v>63</v>
      </c>
      <c r="L46" s="45">
        <f t="shared" si="4"/>
        <v>2.1000000000000001E-2</v>
      </c>
    </row>
    <row r="47" spans="1:12" x14ac:dyDescent="0.25">
      <c r="A47" s="46"/>
      <c r="C47" s="46"/>
      <c r="D47" s="51">
        <v>161469.56497812527</v>
      </c>
      <c r="F47" s="29">
        <f t="shared" si="7"/>
        <v>16</v>
      </c>
      <c r="H47" s="27"/>
      <c r="J47" s="51">
        <f t="shared" si="5"/>
        <v>583357.55913493142</v>
      </c>
      <c r="K47" s="29">
        <f t="shared" si="6"/>
        <v>51</v>
      </c>
      <c r="L47" s="45">
        <f t="shared" si="4"/>
        <v>1.7000000000000001E-2</v>
      </c>
    </row>
    <row r="48" spans="1:12" x14ac:dyDescent="0.25">
      <c r="A48" s="46"/>
      <c r="C48" s="46"/>
      <c r="D48" s="51">
        <v>-334725.74238197063</v>
      </c>
      <c r="F48" s="29">
        <f t="shared" si="7"/>
        <v>17</v>
      </c>
      <c r="H48" s="27"/>
      <c r="J48" s="51">
        <f t="shared" si="5"/>
        <v>652115.87460074795</v>
      </c>
      <c r="K48" s="29">
        <f t="shared" si="6"/>
        <v>27</v>
      </c>
      <c r="L48" s="45">
        <f t="shared" si="4"/>
        <v>8.9999999999999993E-3</v>
      </c>
    </row>
    <row r="49" spans="1:12" x14ac:dyDescent="0.25">
      <c r="A49" s="46"/>
      <c r="C49" s="46"/>
      <c r="D49" s="51">
        <v>-39553.458434673114</v>
      </c>
      <c r="F49" s="29">
        <f t="shared" si="7"/>
        <v>18</v>
      </c>
      <c r="H49" s="27"/>
      <c r="J49" s="51">
        <f t="shared" si="5"/>
        <v>720874.19006656448</v>
      </c>
      <c r="K49" s="29">
        <f t="shared" si="6"/>
        <v>7</v>
      </c>
      <c r="L49" s="45">
        <f t="shared" si="4"/>
        <v>2.3333333333333335E-3</v>
      </c>
    </row>
    <row r="50" spans="1:12" x14ac:dyDescent="0.25">
      <c r="A50" s="46"/>
      <c r="C50" s="46"/>
      <c r="D50" s="51">
        <v>10822.986722802198</v>
      </c>
      <c r="F50" s="29">
        <f t="shared" si="7"/>
        <v>19</v>
      </c>
      <c r="H50" s="27"/>
      <c r="J50" s="51">
        <f t="shared" si="5"/>
        <v>789632.50553238101</v>
      </c>
      <c r="K50" s="29">
        <f t="shared" si="6"/>
        <v>4</v>
      </c>
      <c r="L50" s="45">
        <f t="shared" si="4"/>
        <v>1.3333333333333333E-3</v>
      </c>
    </row>
    <row r="51" spans="1:12" x14ac:dyDescent="0.25">
      <c r="A51" s="46"/>
      <c r="C51" s="46"/>
      <c r="D51" s="51">
        <v>-214941.91767592248</v>
      </c>
      <c r="F51" s="29">
        <f t="shared" si="7"/>
        <v>20</v>
      </c>
      <c r="H51" s="27"/>
      <c r="J51" s="51">
        <f t="shared" si="5"/>
        <v>858390.82099819754</v>
      </c>
      <c r="K51" s="29">
        <f t="shared" si="6"/>
        <v>1</v>
      </c>
      <c r="L51" s="45">
        <f t="shared" si="4"/>
        <v>3.3333333333333332E-4</v>
      </c>
    </row>
    <row r="52" spans="1:12" ht="13" x14ac:dyDescent="0.3">
      <c r="A52" s="46"/>
      <c r="C52" s="46"/>
      <c r="D52" s="51">
        <v>105006.73363243701</v>
      </c>
      <c r="H52" s="27"/>
      <c r="J52" s="49" t="s">
        <v>59</v>
      </c>
      <c r="K52" s="49">
        <f>SUM(K32:K51)</f>
        <v>3000</v>
      </c>
      <c r="L52" s="45"/>
    </row>
    <row r="53" spans="1:12" x14ac:dyDescent="0.25">
      <c r="A53" s="46"/>
      <c r="C53" s="46"/>
      <c r="D53" s="51">
        <v>-67946.502611902397</v>
      </c>
    </row>
    <row r="54" spans="1:12" x14ac:dyDescent="0.25">
      <c r="A54" s="46"/>
      <c r="C54" s="46"/>
      <c r="D54" s="51">
        <v>-81755.717105194606</v>
      </c>
    </row>
    <row r="55" spans="1:12" x14ac:dyDescent="0.25">
      <c r="A55" s="46"/>
      <c r="C55" s="46"/>
      <c r="D55" s="51">
        <v>271782.3720444981</v>
      </c>
    </row>
    <row r="56" spans="1:12" x14ac:dyDescent="0.25">
      <c r="A56" s="46"/>
      <c r="C56" s="46"/>
      <c r="D56" s="51">
        <v>105684.24747158449</v>
      </c>
      <c r="J56" s="29">
        <f t="shared" ref="J56:J75" si="8">(J32-$D$5)/$D$3</f>
        <v>-2.1549186187707261</v>
      </c>
      <c r="K56" s="29">
        <f t="shared" ref="K56:K75" si="9">K32/$K$52</f>
        <v>5.0000000000000001E-3</v>
      </c>
    </row>
    <row r="57" spans="1:12" x14ac:dyDescent="0.25">
      <c r="A57" s="46"/>
      <c r="C57" s="46"/>
      <c r="D57" s="51">
        <v>473398.76165642531</v>
      </c>
      <c r="J57" s="29">
        <f t="shared" si="8"/>
        <v>-1.8616186130781143</v>
      </c>
      <c r="K57" s="29">
        <f t="shared" si="9"/>
        <v>1.2E-2</v>
      </c>
    </row>
    <row r="58" spans="1:12" x14ac:dyDescent="0.25">
      <c r="A58" s="46"/>
      <c r="C58" s="46"/>
      <c r="D58" s="51">
        <v>412166.95871801756</v>
      </c>
      <c r="J58" s="29">
        <f t="shared" si="8"/>
        <v>-1.5683186073855029</v>
      </c>
      <c r="K58" s="29">
        <f t="shared" si="9"/>
        <v>3.4333333333333334E-2</v>
      </c>
    </row>
    <row r="59" spans="1:12" x14ac:dyDescent="0.25">
      <c r="A59" s="46"/>
      <c r="C59" s="46"/>
      <c r="D59" s="51">
        <v>134283.60018414207</v>
      </c>
      <c r="J59" s="29">
        <f t="shared" si="8"/>
        <v>-1.2750186016928915</v>
      </c>
      <c r="K59" s="29">
        <f t="shared" si="9"/>
        <v>5.5333333333333332E-2</v>
      </c>
    </row>
    <row r="60" spans="1:12" x14ac:dyDescent="0.25">
      <c r="A60" s="46"/>
      <c r="C60" s="46"/>
      <c r="D60" s="51">
        <v>293939.80547214492</v>
      </c>
      <c r="J60" s="29">
        <f t="shared" si="8"/>
        <v>-0.98171859600028022</v>
      </c>
      <c r="K60" s="29">
        <f t="shared" si="9"/>
        <v>7.0666666666666669E-2</v>
      </c>
    </row>
    <row r="61" spans="1:12" x14ac:dyDescent="0.25">
      <c r="A61" s="46"/>
      <c r="C61" s="46"/>
      <c r="D61" s="51">
        <v>-11557.525788230909</v>
      </c>
      <c r="J61" s="29">
        <f t="shared" si="8"/>
        <v>-0.68841859030766861</v>
      </c>
      <c r="K61" s="29">
        <f t="shared" si="9"/>
        <v>9.166666666666666E-2</v>
      </c>
    </row>
    <row r="62" spans="1:12" x14ac:dyDescent="0.25">
      <c r="A62" s="46"/>
      <c r="C62" s="46"/>
      <c r="D62" s="51">
        <v>278235.55128867447</v>
      </c>
      <c r="J62" s="29">
        <f t="shared" si="8"/>
        <v>-0.39511858461505706</v>
      </c>
      <c r="K62" s="29">
        <f t="shared" si="9"/>
        <v>0.10100000000000001</v>
      </c>
    </row>
    <row r="63" spans="1:12" x14ac:dyDescent="0.25">
      <c r="A63" s="46"/>
      <c r="C63" s="46"/>
      <c r="D63" s="51">
        <v>-9915.6394302477711</v>
      </c>
      <c r="J63" s="29">
        <f t="shared" si="8"/>
        <v>-0.10181857892244571</v>
      </c>
      <c r="K63" s="29">
        <f t="shared" si="9"/>
        <v>0.10466666666666667</v>
      </c>
    </row>
    <row r="64" spans="1:12" x14ac:dyDescent="0.25">
      <c r="A64" s="46"/>
      <c r="C64" s="46"/>
      <c r="D64" s="51">
        <v>72230.389588622027</v>
      </c>
      <c r="J64" s="29">
        <f t="shared" si="8"/>
        <v>0.19148142677016558</v>
      </c>
      <c r="K64" s="29">
        <f t="shared" si="9"/>
        <v>0.10466666666666667</v>
      </c>
    </row>
    <row r="65" spans="1:11" x14ac:dyDescent="0.25">
      <c r="A65" s="46"/>
      <c r="C65" s="46"/>
      <c r="D65" s="51">
        <v>-219498.75228483</v>
      </c>
      <c r="J65" s="29">
        <f t="shared" si="8"/>
        <v>0.48478143246277688</v>
      </c>
      <c r="K65" s="29">
        <f t="shared" si="9"/>
        <v>0.106</v>
      </c>
    </row>
    <row r="66" spans="1:11" x14ac:dyDescent="0.25">
      <c r="A66" s="46"/>
      <c r="C66" s="46"/>
      <c r="D66" s="51">
        <v>305213.13952845603</v>
      </c>
      <c r="J66" s="29">
        <f t="shared" si="8"/>
        <v>0.77808143815538866</v>
      </c>
      <c r="K66" s="29">
        <f t="shared" si="9"/>
        <v>8.5666666666666669E-2</v>
      </c>
    </row>
    <row r="67" spans="1:11" x14ac:dyDescent="0.25">
      <c r="A67" s="46"/>
      <c r="C67" s="46"/>
      <c r="D67" s="51">
        <v>185958.69282398419</v>
      </c>
      <c r="J67" s="29">
        <f t="shared" si="8"/>
        <v>1.071381443848</v>
      </c>
      <c r="K67" s="29">
        <f t="shared" si="9"/>
        <v>7.5999999999999998E-2</v>
      </c>
    </row>
    <row r="68" spans="1:11" x14ac:dyDescent="0.25">
      <c r="A68" s="46"/>
      <c r="C68" s="46"/>
      <c r="D68" s="51">
        <v>247251.40817324392</v>
      </c>
      <c r="J68" s="29">
        <f t="shared" si="8"/>
        <v>1.3646814495406112</v>
      </c>
      <c r="K68" s="29">
        <f t="shared" si="9"/>
        <v>6.0666666666666667E-2</v>
      </c>
    </row>
    <row r="69" spans="1:11" x14ac:dyDescent="0.25">
      <c r="A69" s="46"/>
      <c r="C69" s="46"/>
      <c r="D69" s="51">
        <v>-95940.219949837847</v>
      </c>
      <c r="J69" s="29">
        <f t="shared" si="8"/>
        <v>1.657981455233223</v>
      </c>
      <c r="K69" s="29">
        <f t="shared" si="9"/>
        <v>4.1333333333333333E-2</v>
      </c>
    </row>
    <row r="70" spans="1:11" x14ac:dyDescent="0.25">
      <c r="A70" s="46"/>
      <c r="C70" s="46"/>
      <c r="D70" s="51">
        <v>-303011.23879339558</v>
      </c>
      <c r="J70" s="29">
        <f t="shared" si="8"/>
        <v>1.9512814609258344</v>
      </c>
      <c r="K70" s="29">
        <f t="shared" si="9"/>
        <v>2.1000000000000001E-2</v>
      </c>
    </row>
    <row r="71" spans="1:11" x14ac:dyDescent="0.25">
      <c r="A71" s="46"/>
      <c r="C71" s="46"/>
      <c r="D71" s="51">
        <v>300343.78955378878</v>
      </c>
      <c r="J71" s="29">
        <f t="shared" si="8"/>
        <v>2.2445814666184458</v>
      </c>
      <c r="K71" s="29">
        <f t="shared" si="9"/>
        <v>1.7000000000000001E-2</v>
      </c>
    </row>
    <row r="72" spans="1:11" x14ac:dyDescent="0.25">
      <c r="A72" s="46"/>
      <c r="C72" s="46"/>
      <c r="D72" s="51">
        <v>-327384.01689841581</v>
      </c>
      <c r="J72" s="29">
        <f t="shared" si="8"/>
        <v>2.537881472311057</v>
      </c>
      <c r="K72" s="29">
        <f t="shared" si="9"/>
        <v>8.9999999999999993E-3</v>
      </c>
    </row>
    <row r="73" spans="1:11" x14ac:dyDescent="0.25">
      <c r="A73" s="46"/>
      <c r="C73" s="46"/>
      <c r="D73" s="51">
        <v>-199021.90698475827</v>
      </c>
      <c r="J73" s="29">
        <f t="shared" si="8"/>
        <v>2.8311814780036682</v>
      </c>
      <c r="K73" s="29">
        <f t="shared" si="9"/>
        <v>2.3333333333333335E-3</v>
      </c>
    </row>
    <row r="74" spans="1:11" x14ac:dyDescent="0.25">
      <c r="A74" s="46"/>
      <c r="C74" s="46"/>
      <c r="D74" s="51">
        <v>73019.137610286038</v>
      </c>
      <c r="J74" s="29">
        <f t="shared" si="8"/>
        <v>3.1244814836962798</v>
      </c>
      <c r="K74" s="29">
        <f t="shared" si="9"/>
        <v>1.3333333333333333E-3</v>
      </c>
    </row>
    <row r="75" spans="1:11" x14ac:dyDescent="0.25">
      <c r="A75" s="46"/>
      <c r="C75" s="46"/>
      <c r="D75" s="51">
        <v>-32897.302635362867</v>
      </c>
      <c r="J75" s="29">
        <f t="shared" si="8"/>
        <v>3.4177814893888909</v>
      </c>
      <c r="K75" s="29">
        <f t="shared" si="9"/>
        <v>3.3333333333333332E-4</v>
      </c>
    </row>
    <row r="76" spans="1:11" x14ac:dyDescent="0.25">
      <c r="A76" s="46"/>
      <c r="C76" s="46"/>
      <c r="D76" s="51">
        <v>-67711.852399538024</v>
      </c>
    </row>
    <row r="77" spans="1:11" ht="13" x14ac:dyDescent="0.3">
      <c r="A77" s="46"/>
      <c r="C77" s="46"/>
      <c r="D77" s="51">
        <v>535658.47080927808</v>
      </c>
      <c r="K77" s="49">
        <f>SUM(K56:K75)</f>
        <v>0.99999999999999989</v>
      </c>
    </row>
    <row r="78" spans="1:11" x14ac:dyDescent="0.25">
      <c r="A78" s="46"/>
      <c r="C78" s="46"/>
      <c r="D78" s="51">
        <v>390968.5543485799</v>
      </c>
      <c r="J78" s="50" t="s">
        <v>60</v>
      </c>
      <c r="K78" s="29">
        <f>MAX(K56:K75)</f>
        <v>0.106</v>
      </c>
    </row>
    <row r="79" spans="1:11" x14ac:dyDescent="0.25">
      <c r="A79" s="46"/>
      <c r="C79" s="46"/>
      <c r="D79" s="51">
        <v>-29938.880353579647</v>
      </c>
    </row>
    <row r="80" spans="1:11" x14ac:dyDescent="0.25">
      <c r="A80" s="46"/>
      <c r="C80" s="46"/>
      <c r="D80" s="51">
        <v>220455.58839866077</v>
      </c>
    </row>
    <row r="81" spans="1:4" x14ac:dyDescent="0.25">
      <c r="A81" s="46"/>
      <c r="C81" s="46"/>
      <c r="D81" s="51">
        <v>77621.777798976953</v>
      </c>
    </row>
    <row r="82" spans="1:4" x14ac:dyDescent="0.25">
      <c r="A82" s="46"/>
      <c r="C82" s="46"/>
      <c r="D82" s="51">
        <v>-50275.985917686325</v>
      </c>
    </row>
    <row r="83" spans="1:4" x14ac:dyDescent="0.25">
      <c r="A83" s="46"/>
      <c r="C83" s="46"/>
      <c r="D83" s="51">
        <v>-38497.790143067221</v>
      </c>
    </row>
    <row r="84" spans="1:4" x14ac:dyDescent="0.25">
      <c r="A84" s="46"/>
      <c r="C84" s="46"/>
      <c r="D84" s="51">
        <v>46205.671664515176</v>
      </c>
    </row>
    <row r="85" spans="1:4" x14ac:dyDescent="0.25">
      <c r="A85" s="46"/>
      <c r="C85" s="46"/>
      <c r="D85" s="51">
        <v>476494.11322920502</v>
      </c>
    </row>
    <row r="86" spans="1:4" x14ac:dyDescent="0.25">
      <c r="A86" s="46"/>
      <c r="C86" s="46"/>
      <c r="D86" s="51">
        <v>-400892.64441158599</v>
      </c>
    </row>
    <row r="87" spans="1:4" x14ac:dyDescent="0.25">
      <c r="A87" s="46"/>
      <c r="C87" s="46"/>
      <c r="D87" s="51">
        <v>32727.13890232395</v>
      </c>
    </row>
    <row r="88" spans="1:4" x14ac:dyDescent="0.25">
      <c r="A88" s="46"/>
      <c r="C88" s="46"/>
      <c r="D88" s="51">
        <v>75187.930482045616</v>
      </c>
    </row>
    <row r="89" spans="1:4" x14ac:dyDescent="0.25">
      <c r="A89" s="46"/>
      <c r="C89" s="46"/>
      <c r="D89" s="51">
        <v>12504.713412072808</v>
      </c>
    </row>
    <row r="90" spans="1:4" x14ac:dyDescent="0.25">
      <c r="A90" s="46"/>
      <c r="C90" s="46"/>
      <c r="D90" s="51">
        <v>237961.67665989848</v>
      </c>
    </row>
    <row r="91" spans="1:4" x14ac:dyDescent="0.25">
      <c r="A91" s="46"/>
      <c r="C91" s="46"/>
      <c r="D91" s="51">
        <v>122002.05795116894</v>
      </c>
    </row>
    <row r="92" spans="1:4" x14ac:dyDescent="0.25">
      <c r="A92" s="46"/>
      <c r="C92" s="46"/>
      <c r="D92" s="51">
        <v>302323.25071488606</v>
      </c>
    </row>
    <row r="93" spans="1:4" x14ac:dyDescent="0.25">
      <c r="A93" s="46"/>
      <c r="C93" s="46"/>
      <c r="D93" s="51">
        <v>-277110.67779948958</v>
      </c>
    </row>
    <row r="94" spans="1:4" x14ac:dyDescent="0.25">
      <c r="A94" s="46"/>
      <c r="C94" s="46"/>
      <c r="D94" s="51">
        <v>-89395.901478432672</v>
      </c>
    </row>
    <row r="95" spans="1:4" x14ac:dyDescent="0.25">
      <c r="A95" s="46"/>
      <c r="C95" s="46"/>
      <c r="D95" s="51">
        <v>-280384.03870893759</v>
      </c>
    </row>
    <row r="96" spans="1:4" x14ac:dyDescent="0.25">
      <c r="A96" s="46"/>
      <c r="C96" s="46"/>
      <c r="D96" s="51">
        <v>407879.20199094445</v>
      </c>
    </row>
    <row r="97" spans="1:4" x14ac:dyDescent="0.25">
      <c r="A97" s="46"/>
      <c r="C97" s="46"/>
      <c r="D97" s="51">
        <v>329497.06590714661</v>
      </c>
    </row>
    <row r="98" spans="1:4" x14ac:dyDescent="0.25">
      <c r="A98" s="46"/>
      <c r="C98" s="46"/>
      <c r="D98" s="51">
        <v>-335.76461388076132</v>
      </c>
    </row>
    <row r="99" spans="1:4" x14ac:dyDescent="0.25">
      <c r="A99" s="46"/>
      <c r="C99" s="46"/>
      <c r="D99" s="51">
        <v>-63764.687546639354</v>
      </c>
    </row>
    <row r="100" spans="1:4" x14ac:dyDescent="0.25">
      <c r="A100" s="46"/>
      <c r="C100" s="46"/>
      <c r="D100" s="51">
        <v>355331.4011785888</v>
      </c>
    </row>
    <row r="101" spans="1:4" x14ac:dyDescent="0.25">
      <c r="A101" s="46"/>
      <c r="C101" s="46"/>
      <c r="D101" s="51">
        <v>141020.17957330757</v>
      </c>
    </row>
    <row r="102" spans="1:4" x14ac:dyDescent="0.25">
      <c r="A102" s="46"/>
      <c r="C102" s="46"/>
      <c r="D102" s="51">
        <v>181361.55113734634</v>
      </c>
    </row>
    <row r="103" spans="1:4" x14ac:dyDescent="0.25">
      <c r="A103" s="46"/>
      <c r="C103" s="46"/>
      <c r="D103" s="51">
        <v>-44034.759728000776</v>
      </c>
    </row>
    <row r="104" spans="1:4" x14ac:dyDescent="0.25">
      <c r="A104" s="46"/>
      <c r="C104" s="46"/>
      <c r="D104" s="51">
        <v>-38275.962786942691</v>
      </c>
    </row>
    <row r="105" spans="1:4" x14ac:dyDescent="0.25">
      <c r="A105" s="46"/>
      <c r="C105" s="46"/>
      <c r="D105" s="51">
        <v>-82897.883807683946</v>
      </c>
    </row>
    <row r="106" spans="1:4" x14ac:dyDescent="0.25">
      <c r="A106" s="46"/>
      <c r="C106" s="46"/>
      <c r="D106" s="51">
        <v>-33612.915729755048</v>
      </c>
    </row>
    <row r="107" spans="1:4" x14ac:dyDescent="0.25">
      <c r="A107" s="46"/>
      <c r="C107" s="46"/>
      <c r="D107" s="51">
        <v>169232.10667361898</v>
      </c>
    </row>
    <row r="108" spans="1:4" x14ac:dyDescent="0.25">
      <c r="A108" s="46"/>
      <c r="C108" s="46"/>
      <c r="D108" s="51">
        <v>462939.12008667074</v>
      </c>
    </row>
    <row r="109" spans="1:4" x14ac:dyDescent="0.25">
      <c r="A109" s="46"/>
      <c r="C109" s="46"/>
      <c r="D109" s="51">
        <v>-42343.008099474973</v>
      </c>
    </row>
    <row r="110" spans="1:4" x14ac:dyDescent="0.25">
      <c r="A110" s="46"/>
      <c r="C110" s="46"/>
      <c r="D110" s="51">
        <v>10607.882663183227</v>
      </c>
    </row>
    <row r="111" spans="1:4" x14ac:dyDescent="0.25">
      <c r="A111" s="46"/>
      <c r="C111" s="46"/>
      <c r="D111" s="51">
        <v>-154868.44658014647</v>
      </c>
    </row>
    <row r="112" spans="1:4" x14ac:dyDescent="0.25">
      <c r="A112" s="46"/>
      <c r="C112" s="46"/>
      <c r="D112" s="51">
        <v>-126702.51438538925</v>
      </c>
    </row>
    <row r="113" spans="1:4" x14ac:dyDescent="0.25">
      <c r="A113" s="46"/>
      <c r="C113" s="46"/>
      <c r="D113" s="51">
        <v>19808.662425200222</v>
      </c>
    </row>
    <row r="114" spans="1:4" x14ac:dyDescent="0.25">
      <c r="A114" s="46"/>
      <c r="C114" s="46"/>
      <c r="D114" s="51">
        <v>-116353.45319166471</v>
      </c>
    </row>
    <row r="115" spans="1:4" x14ac:dyDescent="0.25">
      <c r="A115" s="46"/>
      <c r="C115" s="46"/>
      <c r="D115" s="51">
        <v>150337.40139579269</v>
      </c>
    </row>
    <row r="116" spans="1:4" x14ac:dyDescent="0.25">
      <c r="A116" s="46"/>
      <c r="C116" s="46"/>
      <c r="D116" s="51">
        <v>126070.03943556157</v>
      </c>
    </row>
    <row r="117" spans="1:4" x14ac:dyDescent="0.25">
      <c r="A117" s="46"/>
      <c r="C117" s="46"/>
      <c r="D117" s="51">
        <v>302704.66647908633</v>
      </c>
    </row>
    <row r="118" spans="1:4" x14ac:dyDescent="0.25">
      <c r="A118" s="46"/>
      <c r="C118" s="46"/>
      <c r="D118" s="51">
        <v>229303.09565789159</v>
      </c>
    </row>
    <row r="119" spans="1:4" x14ac:dyDescent="0.25">
      <c r="A119" s="46"/>
      <c r="C119" s="46"/>
      <c r="D119" s="51">
        <v>156602.03008839046</v>
      </c>
    </row>
    <row r="120" spans="1:4" x14ac:dyDescent="0.25">
      <c r="A120" s="46"/>
      <c r="C120" s="46"/>
      <c r="D120" s="51">
        <v>-256204.39645929373</v>
      </c>
    </row>
    <row r="121" spans="1:4" x14ac:dyDescent="0.25">
      <c r="A121" s="46"/>
      <c r="C121" s="46"/>
      <c r="D121" s="51">
        <v>129611.68032008258</v>
      </c>
    </row>
    <row r="122" spans="1:4" x14ac:dyDescent="0.25">
      <c r="A122" s="46"/>
      <c r="C122" s="46"/>
      <c r="D122" s="51">
        <v>-3038.9863305916806</v>
      </c>
    </row>
    <row r="123" spans="1:4" x14ac:dyDescent="0.25">
      <c r="A123" s="46"/>
      <c r="C123" s="46"/>
      <c r="D123" s="51">
        <v>-209776.33530739427</v>
      </c>
    </row>
    <row r="124" spans="1:4" x14ac:dyDescent="0.25">
      <c r="A124" s="46"/>
      <c r="C124" s="46"/>
      <c r="D124" s="51">
        <v>392215.37198912515</v>
      </c>
    </row>
    <row r="125" spans="1:4" x14ac:dyDescent="0.25">
      <c r="A125" s="46"/>
      <c r="C125" s="46"/>
      <c r="D125" s="51">
        <v>511600.5267475649</v>
      </c>
    </row>
    <row r="126" spans="1:4" x14ac:dyDescent="0.25">
      <c r="A126" s="46"/>
      <c r="C126" s="46"/>
      <c r="D126" s="51">
        <v>-277546.22243531764</v>
      </c>
    </row>
    <row r="127" spans="1:4" x14ac:dyDescent="0.25">
      <c r="A127" s="46"/>
      <c r="C127" s="46"/>
      <c r="D127" s="51">
        <v>207811.2919469956</v>
      </c>
    </row>
    <row r="128" spans="1:4" x14ac:dyDescent="0.25">
      <c r="A128" s="46"/>
      <c r="C128" s="46"/>
      <c r="D128" s="51">
        <v>125060.25526200213</v>
      </c>
    </row>
    <row r="129" spans="1:4" x14ac:dyDescent="0.25">
      <c r="A129" s="46"/>
      <c r="C129" s="46"/>
      <c r="D129" s="51">
        <v>183437.8504261506</v>
      </c>
    </row>
    <row r="130" spans="1:4" x14ac:dyDescent="0.25">
      <c r="A130" s="46"/>
      <c r="C130" s="46"/>
      <c r="D130" s="51">
        <v>128836.94538948615</v>
      </c>
    </row>
    <row r="131" spans="1:4" x14ac:dyDescent="0.25">
      <c r="A131" s="46"/>
      <c r="C131" s="46"/>
      <c r="D131" s="51">
        <v>214922.11099190963</v>
      </c>
    </row>
    <row r="132" spans="1:4" x14ac:dyDescent="0.25">
      <c r="A132" s="46"/>
      <c r="C132" s="46"/>
      <c r="D132" s="51">
        <v>420688.50703823607</v>
      </c>
    </row>
    <row r="133" spans="1:4" x14ac:dyDescent="0.25">
      <c r="A133" s="46"/>
      <c r="C133" s="46"/>
      <c r="D133" s="51">
        <v>328727.24236169533</v>
      </c>
    </row>
    <row r="134" spans="1:4" x14ac:dyDescent="0.25">
      <c r="A134" s="46"/>
      <c r="C134" s="46"/>
      <c r="D134" s="51">
        <v>238130.87131391239</v>
      </c>
    </row>
    <row r="135" spans="1:4" x14ac:dyDescent="0.25">
      <c r="A135" s="46"/>
      <c r="C135" s="46"/>
      <c r="D135" s="51">
        <v>-325997.90258536558</v>
      </c>
    </row>
    <row r="136" spans="1:4" x14ac:dyDescent="0.25">
      <c r="A136" s="46"/>
      <c r="C136" s="46"/>
      <c r="D136" s="51">
        <v>264775.40200576652</v>
      </c>
    </row>
    <row r="137" spans="1:4" x14ac:dyDescent="0.25">
      <c r="A137" s="46"/>
      <c r="C137" s="46"/>
      <c r="D137" s="51">
        <v>346406.68002454209</v>
      </c>
    </row>
    <row r="138" spans="1:4" x14ac:dyDescent="0.25">
      <c r="A138" s="46"/>
      <c r="C138" s="46"/>
      <c r="D138" s="51">
        <v>484095.67199013516</v>
      </c>
    </row>
    <row r="139" spans="1:4" x14ac:dyDescent="0.25">
      <c r="A139" s="46"/>
      <c r="C139" s="46"/>
      <c r="D139" s="51">
        <v>-74569.111262093895</v>
      </c>
    </row>
    <row r="140" spans="1:4" x14ac:dyDescent="0.25">
      <c r="A140" s="46"/>
      <c r="C140" s="46"/>
      <c r="D140" s="51">
        <v>282671.53741122893</v>
      </c>
    </row>
    <row r="141" spans="1:4" x14ac:dyDescent="0.25">
      <c r="A141" s="46"/>
      <c r="C141" s="46"/>
      <c r="D141" s="51">
        <v>579462.84047198878</v>
      </c>
    </row>
    <row r="142" spans="1:4" x14ac:dyDescent="0.25">
      <c r="A142" s="46"/>
      <c r="C142" s="46"/>
      <c r="D142" s="51">
        <v>84567.368664473048</v>
      </c>
    </row>
    <row r="143" spans="1:4" x14ac:dyDescent="0.25">
      <c r="A143" s="46"/>
      <c r="C143" s="46"/>
      <c r="D143" s="51">
        <v>292621.16547673137</v>
      </c>
    </row>
    <row r="144" spans="1:4" x14ac:dyDescent="0.25">
      <c r="A144" s="46"/>
      <c r="C144" s="46"/>
      <c r="D144" s="51">
        <v>-48085.81543649864</v>
      </c>
    </row>
    <row r="145" spans="1:4" x14ac:dyDescent="0.25">
      <c r="A145" s="46"/>
      <c r="C145" s="46"/>
      <c r="D145" s="51">
        <v>80913.909113917776</v>
      </c>
    </row>
    <row r="146" spans="1:4" x14ac:dyDescent="0.25">
      <c r="A146" s="46"/>
      <c r="C146" s="46"/>
      <c r="D146" s="51">
        <v>283647.18840621156</v>
      </c>
    </row>
    <row r="147" spans="1:4" x14ac:dyDescent="0.25">
      <c r="A147" s="46"/>
      <c r="C147" s="46"/>
      <c r="D147" s="51">
        <v>363106.58361060021</v>
      </c>
    </row>
    <row r="148" spans="1:4" x14ac:dyDescent="0.25">
      <c r="A148" s="46"/>
      <c r="C148" s="46"/>
      <c r="D148" s="51">
        <v>69952.704356868635</v>
      </c>
    </row>
    <row r="149" spans="1:4" x14ac:dyDescent="0.25">
      <c r="A149" s="46"/>
      <c r="C149" s="46"/>
      <c r="D149" s="51">
        <v>209970.49922354991</v>
      </c>
    </row>
    <row r="150" spans="1:4" x14ac:dyDescent="0.25">
      <c r="A150" s="46"/>
      <c r="C150" s="46"/>
      <c r="D150" s="51">
        <v>-323707.11302119849</v>
      </c>
    </row>
    <row r="151" spans="1:4" x14ac:dyDescent="0.25">
      <c r="A151" s="46"/>
      <c r="C151" s="46"/>
      <c r="D151" s="51">
        <v>311566.09912678692</v>
      </c>
    </row>
    <row r="152" spans="1:4" x14ac:dyDescent="0.25">
      <c r="A152" s="46"/>
      <c r="C152" s="46"/>
      <c r="D152" s="51">
        <v>343753.59769614541</v>
      </c>
    </row>
    <row r="153" spans="1:4" x14ac:dyDescent="0.25">
      <c r="A153" s="46"/>
      <c r="C153" s="46"/>
      <c r="D153" s="51">
        <v>36694.571886551174</v>
      </c>
    </row>
    <row r="154" spans="1:4" x14ac:dyDescent="0.25">
      <c r="A154" s="46"/>
      <c r="C154" s="46"/>
      <c r="D154" s="51">
        <v>152015.90948621003</v>
      </c>
    </row>
    <row r="155" spans="1:4" x14ac:dyDescent="0.25">
      <c r="A155" s="46"/>
      <c r="C155" s="46"/>
      <c r="D155" s="51">
        <v>350162.81123302493</v>
      </c>
    </row>
    <row r="156" spans="1:4" x14ac:dyDescent="0.25">
      <c r="A156" s="46"/>
      <c r="C156" s="46"/>
      <c r="D156" s="51">
        <v>100997.78581284446</v>
      </c>
    </row>
    <row r="157" spans="1:4" x14ac:dyDescent="0.25">
      <c r="A157" s="46"/>
      <c r="C157" s="46"/>
      <c r="D157" s="51">
        <v>375770.92573469161</v>
      </c>
    </row>
    <row r="158" spans="1:4" x14ac:dyDescent="0.25">
      <c r="A158" s="46"/>
      <c r="C158" s="46"/>
      <c r="D158" s="51">
        <v>25303.144424714614</v>
      </c>
    </row>
    <row r="159" spans="1:4" x14ac:dyDescent="0.25">
      <c r="A159" s="46"/>
      <c r="C159" s="46"/>
      <c r="D159" s="51">
        <v>130526.76033300291</v>
      </c>
    </row>
    <row r="160" spans="1:4" x14ac:dyDescent="0.25">
      <c r="A160" s="46"/>
      <c r="C160" s="46"/>
      <c r="D160" s="51">
        <v>-333296.31979035307</v>
      </c>
    </row>
    <row r="161" spans="1:4" x14ac:dyDescent="0.25">
      <c r="A161" s="46"/>
      <c r="C161" s="46"/>
      <c r="D161" s="51">
        <v>113076.2070013982</v>
      </c>
    </row>
    <row r="162" spans="1:4" x14ac:dyDescent="0.25">
      <c r="A162" s="46"/>
      <c r="C162" s="46"/>
      <c r="D162" s="51">
        <v>491823.24176508328</v>
      </c>
    </row>
    <row r="163" spans="1:4" x14ac:dyDescent="0.25">
      <c r="A163" s="46"/>
      <c r="C163" s="46"/>
      <c r="D163" s="51">
        <v>58084.920724082032</v>
      </c>
    </row>
    <row r="164" spans="1:4" x14ac:dyDescent="0.25">
      <c r="A164" s="46"/>
      <c r="C164" s="46"/>
      <c r="D164" s="51">
        <v>295795.38340762793</v>
      </c>
    </row>
    <row r="165" spans="1:4" x14ac:dyDescent="0.25">
      <c r="A165" s="46"/>
      <c r="C165" s="46"/>
      <c r="D165" s="51">
        <v>345479.3650195463</v>
      </c>
    </row>
    <row r="166" spans="1:4" x14ac:dyDescent="0.25">
      <c r="A166" s="46"/>
      <c r="C166" s="46"/>
      <c r="D166" s="51">
        <v>-137234.36173429529</v>
      </c>
    </row>
    <row r="167" spans="1:4" x14ac:dyDescent="0.25">
      <c r="A167" s="46"/>
      <c r="C167" s="46"/>
      <c r="D167" s="51">
        <v>44902.993608637727</v>
      </c>
    </row>
    <row r="168" spans="1:4" x14ac:dyDescent="0.25">
      <c r="A168" s="46"/>
      <c r="C168" s="46"/>
      <c r="D168" s="51">
        <v>-112443.7326871485</v>
      </c>
    </row>
    <row r="169" spans="1:4" x14ac:dyDescent="0.25">
      <c r="A169" s="46"/>
      <c r="C169" s="46"/>
      <c r="D169" s="51">
        <v>-165614.97537716685</v>
      </c>
    </row>
    <row r="170" spans="1:4" x14ac:dyDescent="0.25">
      <c r="A170" s="46"/>
      <c r="C170" s="46"/>
      <c r="D170" s="51">
        <v>36726.206295718075</v>
      </c>
    </row>
    <row r="171" spans="1:4" x14ac:dyDescent="0.25">
      <c r="A171" s="46"/>
      <c r="C171" s="46"/>
      <c r="D171" s="51">
        <v>237483.27452778717</v>
      </c>
    </row>
    <row r="172" spans="1:4" x14ac:dyDescent="0.25">
      <c r="A172" s="46"/>
      <c r="C172" s="46"/>
      <c r="D172" s="51">
        <v>-38212.651759578337</v>
      </c>
    </row>
    <row r="173" spans="1:4" x14ac:dyDescent="0.25">
      <c r="A173" s="46"/>
      <c r="C173" s="46"/>
      <c r="D173" s="51">
        <v>82027.724326686832</v>
      </c>
    </row>
    <row r="174" spans="1:4" x14ac:dyDescent="0.25">
      <c r="A174" s="46"/>
      <c r="C174" s="46"/>
      <c r="D174" s="51">
        <v>234252.3608185582</v>
      </c>
    </row>
    <row r="175" spans="1:4" x14ac:dyDescent="0.25">
      <c r="A175" s="46"/>
      <c r="C175" s="46"/>
      <c r="D175" s="51">
        <v>299862.96992748848</v>
      </c>
    </row>
    <row r="176" spans="1:4" x14ac:dyDescent="0.25">
      <c r="A176" s="46"/>
      <c r="C176" s="46"/>
      <c r="D176" s="51">
        <v>190553.69044440321</v>
      </c>
    </row>
    <row r="177" spans="1:4" x14ac:dyDescent="0.25">
      <c r="A177" s="46"/>
      <c r="C177" s="46"/>
      <c r="D177" s="51">
        <v>239094.7105391993</v>
      </c>
    </row>
    <row r="178" spans="1:4" x14ac:dyDescent="0.25">
      <c r="A178" s="46"/>
      <c r="C178" s="46"/>
      <c r="D178" s="51">
        <v>-61005.95818035159</v>
      </c>
    </row>
    <row r="179" spans="1:4" x14ac:dyDescent="0.25">
      <c r="A179" s="46"/>
      <c r="C179" s="46"/>
      <c r="D179" s="51">
        <v>-302197.41873377474</v>
      </c>
    </row>
    <row r="180" spans="1:4" x14ac:dyDescent="0.25">
      <c r="A180" s="46"/>
      <c r="C180" s="46"/>
      <c r="D180" s="51">
        <v>374421.70504399796</v>
      </c>
    </row>
    <row r="181" spans="1:4" x14ac:dyDescent="0.25">
      <c r="A181" s="46"/>
      <c r="C181" s="46"/>
      <c r="D181" s="51">
        <v>-113209.03663198187</v>
      </c>
    </row>
    <row r="182" spans="1:4" x14ac:dyDescent="0.25">
      <c r="A182" s="46"/>
      <c r="C182" s="46"/>
      <c r="D182" s="51">
        <v>84889.80424442896</v>
      </c>
    </row>
    <row r="183" spans="1:4" x14ac:dyDescent="0.25">
      <c r="A183" s="46"/>
      <c r="C183" s="46"/>
      <c r="D183" s="51">
        <v>156922.39024865534</v>
      </c>
    </row>
    <row r="184" spans="1:4" x14ac:dyDescent="0.25">
      <c r="A184" s="46"/>
      <c r="C184" s="46"/>
      <c r="D184" s="51">
        <v>466392.74334789207</v>
      </c>
    </row>
    <row r="185" spans="1:4" x14ac:dyDescent="0.25">
      <c r="A185" s="46"/>
      <c r="C185" s="46"/>
      <c r="D185" s="51">
        <v>-105474.88773236597</v>
      </c>
    </row>
    <row r="186" spans="1:4" x14ac:dyDescent="0.25">
      <c r="A186" s="46"/>
      <c r="C186" s="46"/>
      <c r="D186" s="51">
        <v>-233284.80271856231</v>
      </c>
    </row>
    <row r="187" spans="1:4" x14ac:dyDescent="0.25">
      <c r="A187" s="46"/>
      <c r="C187" s="46"/>
      <c r="D187" s="51">
        <v>-253086.44305500807</v>
      </c>
    </row>
    <row r="188" spans="1:4" x14ac:dyDescent="0.25">
      <c r="A188" s="46"/>
      <c r="C188" s="46"/>
      <c r="D188" s="51">
        <v>-170639.92181967301</v>
      </c>
    </row>
    <row r="189" spans="1:4" x14ac:dyDescent="0.25">
      <c r="A189" s="46"/>
      <c r="C189" s="46"/>
      <c r="D189" s="51">
        <v>-216725.32781186452</v>
      </c>
    </row>
    <row r="190" spans="1:4" x14ac:dyDescent="0.25">
      <c r="A190" s="46"/>
      <c r="C190" s="46"/>
      <c r="D190" s="51">
        <v>-106094.55952238715</v>
      </c>
    </row>
    <row r="191" spans="1:4" x14ac:dyDescent="0.25">
      <c r="A191" s="46"/>
      <c r="C191" s="46"/>
      <c r="D191" s="51">
        <v>137667.15288106952</v>
      </c>
    </row>
    <row r="192" spans="1:4" x14ac:dyDescent="0.25">
      <c r="A192" s="46"/>
      <c r="C192" s="46"/>
      <c r="D192" s="51">
        <v>-354089.86874254525</v>
      </c>
    </row>
    <row r="193" spans="1:4" x14ac:dyDescent="0.25">
      <c r="A193" s="46"/>
      <c r="C193" s="46"/>
      <c r="D193" s="51">
        <v>-101233.29074662419</v>
      </c>
    </row>
    <row r="194" spans="1:4" x14ac:dyDescent="0.25">
      <c r="A194" s="46"/>
      <c r="C194" s="46"/>
      <c r="D194" s="51">
        <v>466936.52613603754</v>
      </c>
    </row>
    <row r="195" spans="1:4" x14ac:dyDescent="0.25">
      <c r="A195" s="46"/>
      <c r="C195" s="46"/>
      <c r="D195" s="51">
        <v>232874.89747267996</v>
      </c>
    </row>
    <row r="196" spans="1:4" x14ac:dyDescent="0.25">
      <c r="A196" s="46"/>
      <c r="C196" s="46"/>
      <c r="D196" s="51">
        <v>305791.50203026802</v>
      </c>
    </row>
    <row r="197" spans="1:4" x14ac:dyDescent="0.25">
      <c r="A197" s="46"/>
      <c r="C197" s="46"/>
      <c r="D197" s="51">
        <v>143369.30954674119</v>
      </c>
    </row>
    <row r="198" spans="1:4" x14ac:dyDescent="0.25">
      <c r="A198" s="46"/>
      <c r="C198" s="46"/>
      <c r="D198" s="51">
        <v>-254851.10994323954</v>
      </c>
    </row>
    <row r="199" spans="1:4" x14ac:dyDescent="0.25">
      <c r="A199" s="46"/>
      <c r="C199" s="46"/>
      <c r="D199" s="51">
        <v>-129606.21557054995</v>
      </c>
    </row>
    <row r="200" spans="1:4" x14ac:dyDescent="0.25">
      <c r="A200" s="46"/>
      <c r="C200" s="46"/>
      <c r="D200" s="51">
        <v>-104738.86367336239</v>
      </c>
    </row>
    <row r="201" spans="1:4" x14ac:dyDescent="0.25">
      <c r="A201" s="46"/>
      <c r="C201" s="46"/>
      <c r="D201" s="51">
        <v>-226156.69931487489</v>
      </c>
    </row>
    <row r="202" spans="1:4" x14ac:dyDescent="0.25">
      <c r="A202" s="46"/>
      <c r="C202" s="46"/>
      <c r="D202" s="51">
        <v>33653.201687013978</v>
      </c>
    </row>
    <row r="203" spans="1:4" x14ac:dyDescent="0.25">
      <c r="A203" s="46"/>
      <c r="C203" s="46"/>
      <c r="D203" s="51">
        <v>62999.489642488094</v>
      </c>
    </row>
    <row r="204" spans="1:4" x14ac:dyDescent="0.25">
      <c r="A204" s="46"/>
      <c r="C204" s="46"/>
      <c r="D204" s="51">
        <v>38079.911361529565</v>
      </c>
    </row>
    <row r="205" spans="1:4" x14ac:dyDescent="0.25">
      <c r="A205" s="46"/>
      <c r="C205" s="46"/>
      <c r="D205" s="51">
        <v>124280.3705220187</v>
      </c>
    </row>
    <row r="206" spans="1:4" x14ac:dyDescent="0.25">
      <c r="A206" s="46"/>
      <c r="C206" s="46"/>
      <c r="D206" s="51">
        <v>-131111.88219832286</v>
      </c>
    </row>
    <row r="207" spans="1:4" x14ac:dyDescent="0.25">
      <c r="A207" s="46"/>
      <c r="C207" s="46"/>
      <c r="D207" s="51">
        <v>-146592.74034671541</v>
      </c>
    </row>
    <row r="208" spans="1:4" x14ac:dyDescent="0.25">
      <c r="A208" s="46"/>
      <c r="C208" s="46"/>
      <c r="D208" s="51">
        <v>340584.78969439655</v>
      </c>
    </row>
    <row r="209" spans="1:4" x14ac:dyDescent="0.25">
      <c r="A209" s="46"/>
      <c r="C209" s="46"/>
      <c r="D209" s="51">
        <v>138222.85395169284</v>
      </c>
    </row>
    <row r="210" spans="1:4" x14ac:dyDescent="0.25">
      <c r="A210" s="46"/>
      <c r="C210" s="46"/>
      <c r="D210" s="51">
        <v>522384.62999439309</v>
      </c>
    </row>
    <row r="211" spans="1:4" x14ac:dyDescent="0.25">
      <c r="A211" s="46"/>
      <c r="C211" s="46"/>
      <c r="D211" s="51">
        <v>327116.7267239801</v>
      </c>
    </row>
    <row r="212" spans="1:4" x14ac:dyDescent="0.25">
      <c r="A212" s="46"/>
      <c r="C212" s="46"/>
      <c r="D212" s="51">
        <v>186240.06731648714</v>
      </c>
    </row>
    <row r="213" spans="1:4" x14ac:dyDescent="0.25">
      <c r="A213" s="46"/>
      <c r="C213" s="46"/>
      <c r="D213" s="51">
        <v>-171071.44152724609</v>
      </c>
    </row>
    <row r="214" spans="1:4" x14ac:dyDescent="0.25">
      <c r="A214" s="46"/>
      <c r="C214" s="46"/>
      <c r="D214" s="51">
        <v>307097.85325362568</v>
      </c>
    </row>
    <row r="215" spans="1:4" x14ac:dyDescent="0.25">
      <c r="A215" s="46"/>
      <c r="C215" s="46"/>
      <c r="D215" s="51">
        <v>-166557.58541333169</v>
      </c>
    </row>
    <row r="216" spans="1:4" x14ac:dyDescent="0.25">
      <c r="A216" s="46"/>
      <c r="C216" s="46"/>
      <c r="D216" s="51">
        <v>-43129.512256944538</v>
      </c>
    </row>
    <row r="217" spans="1:4" x14ac:dyDescent="0.25">
      <c r="A217" s="46"/>
      <c r="C217" s="46"/>
      <c r="D217" s="51">
        <v>250059.34366897482</v>
      </c>
    </row>
    <row r="218" spans="1:4" x14ac:dyDescent="0.25">
      <c r="A218" s="46"/>
      <c r="C218" s="46"/>
      <c r="D218" s="51">
        <v>-128049.30871810278</v>
      </c>
    </row>
    <row r="219" spans="1:4" x14ac:dyDescent="0.25">
      <c r="A219" s="46"/>
      <c r="C219" s="46"/>
      <c r="D219" s="51">
        <v>258998.85719173151</v>
      </c>
    </row>
    <row r="220" spans="1:4" x14ac:dyDescent="0.25">
      <c r="A220" s="46"/>
      <c r="C220" s="46"/>
      <c r="D220" s="51">
        <v>-132101.70747767793</v>
      </c>
    </row>
    <row r="221" spans="1:4" x14ac:dyDescent="0.25">
      <c r="A221" s="46"/>
      <c r="C221" s="46"/>
      <c r="D221" s="51">
        <v>-4724.8038882947149</v>
      </c>
    </row>
    <row r="222" spans="1:4" x14ac:dyDescent="0.25">
      <c r="A222" s="46"/>
      <c r="C222" s="46"/>
      <c r="D222" s="51">
        <v>364697.36689172755</v>
      </c>
    </row>
    <row r="223" spans="1:4" x14ac:dyDescent="0.25">
      <c r="A223" s="46"/>
      <c r="C223" s="46"/>
      <c r="D223" s="51">
        <v>76015.884738554319</v>
      </c>
    </row>
    <row r="224" spans="1:4" x14ac:dyDescent="0.25">
      <c r="A224" s="46"/>
      <c r="C224" s="46"/>
      <c r="D224" s="51">
        <v>301924.37752313726</v>
      </c>
    </row>
    <row r="225" spans="1:4" x14ac:dyDescent="0.25">
      <c r="A225" s="46"/>
      <c r="C225" s="46"/>
      <c r="D225" s="51">
        <v>-29625.860751050554</v>
      </c>
    </row>
    <row r="226" spans="1:4" x14ac:dyDescent="0.25">
      <c r="A226" s="46"/>
      <c r="C226" s="46"/>
      <c r="D226" s="51">
        <v>268566.79160386592</v>
      </c>
    </row>
    <row r="227" spans="1:4" x14ac:dyDescent="0.25">
      <c r="A227" s="46"/>
      <c r="C227" s="46"/>
      <c r="D227" s="51">
        <v>342646.02656881418</v>
      </c>
    </row>
    <row r="228" spans="1:4" x14ac:dyDescent="0.25">
      <c r="A228" s="46"/>
      <c r="C228" s="46"/>
      <c r="D228" s="51">
        <v>-249047.30884491399</v>
      </c>
    </row>
    <row r="229" spans="1:4" x14ac:dyDescent="0.25">
      <c r="A229" s="46"/>
      <c r="C229" s="46"/>
      <c r="D229" s="51">
        <v>-16525.861302357414</v>
      </c>
    </row>
    <row r="230" spans="1:4" x14ac:dyDescent="0.25">
      <c r="A230" s="46"/>
      <c r="C230" s="46"/>
      <c r="D230" s="51">
        <v>161986.86178781971</v>
      </c>
    </row>
    <row r="231" spans="1:4" x14ac:dyDescent="0.25">
      <c r="A231" s="46"/>
      <c r="C231" s="46"/>
      <c r="D231" s="51">
        <v>-275842.48097840656</v>
      </c>
    </row>
    <row r="232" spans="1:4" x14ac:dyDescent="0.25">
      <c r="A232" s="46"/>
      <c r="C232" s="46"/>
      <c r="D232" s="51">
        <v>85149.993188989523</v>
      </c>
    </row>
    <row r="233" spans="1:4" x14ac:dyDescent="0.25">
      <c r="A233" s="46"/>
      <c r="C233" s="46"/>
      <c r="D233" s="51">
        <v>199031.88378618122</v>
      </c>
    </row>
    <row r="234" spans="1:4" x14ac:dyDescent="0.25">
      <c r="A234" s="46"/>
      <c r="C234" s="46"/>
      <c r="D234" s="51">
        <v>335288.7168915022</v>
      </c>
    </row>
    <row r="235" spans="1:4" x14ac:dyDescent="0.25">
      <c r="A235" s="46"/>
      <c r="C235" s="46"/>
      <c r="D235" s="51">
        <v>-453035.26082205377</v>
      </c>
    </row>
    <row r="236" spans="1:4" x14ac:dyDescent="0.25">
      <c r="A236" s="46"/>
      <c r="C236" s="46"/>
      <c r="D236" s="51">
        <v>462219.98469559522</v>
      </c>
    </row>
    <row r="237" spans="1:4" x14ac:dyDescent="0.25">
      <c r="A237" s="46"/>
      <c r="C237" s="46"/>
      <c r="D237" s="51">
        <v>281515.3855591602</v>
      </c>
    </row>
    <row r="238" spans="1:4" x14ac:dyDescent="0.25">
      <c r="A238" s="46"/>
      <c r="C238" s="46"/>
      <c r="D238" s="51">
        <v>-187710.29763053328</v>
      </c>
    </row>
    <row r="239" spans="1:4" x14ac:dyDescent="0.25">
      <c r="A239" s="46"/>
      <c r="C239" s="46"/>
      <c r="D239" s="51">
        <v>-36849.693428799335</v>
      </c>
    </row>
    <row r="240" spans="1:4" x14ac:dyDescent="0.25">
      <c r="A240" s="46"/>
      <c r="C240" s="46"/>
      <c r="D240" s="51">
        <v>433490.68545228278</v>
      </c>
    </row>
    <row r="241" spans="1:4" x14ac:dyDescent="0.25">
      <c r="A241" s="46"/>
      <c r="C241" s="46"/>
      <c r="D241" s="51">
        <v>220155.28839963957</v>
      </c>
    </row>
    <row r="242" spans="1:4" x14ac:dyDescent="0.25">
      <c r="A242" s="46"/>
      <c r="C242" s="46"/>
      <c r="D242" s="51">
        <v>295008.02335531241</v>
      </c>
    </row>
    <row r="243" spans="1:4" x14ac:dyDescent="0.25">
      <c r="A243" s="46"/>
      <c r="C243" s="46"/>
      <c r="D243" s="51">
        <v>-132841.12199054653</v>
      </c>
    </row>
    <row r="244" spans="1:4" x14ac:dyDescent="0.25">
      <c r="A244" s="46"/>
      <c r="C244" s="46"/>
      <c r="D244" s="51">
        <v>630450.40122939413</v>
      </c>
    </row>
    <row r="245" spans="1:4" x14ac:dyDescent="0.25">
      <c r="A245" s="46"/>
      <c r="C245" s="46"/>
      <c r="D245" s="51">
        <v>-58775.992175059502</v>
      </c>
    </row>
    <row r="246" spans="1:4" x14ac:dyDescent="0.25">
      <c r="A246" s="46"/>
      <c r="C246" s="46"/>
      <c r="D246" s="51">
        <v>-421369.7167052782</v>
      </c>
    </row>
    <row r="247" spans="1:4" x14ac:dyDescent="0.25">
      <c r="A247" s="46"/>
      <c r="C247" s="46"/>
      <c r="D247" s="51">
        <v>206022.08596241716</v>
      </c>
    </row>
    <row r="248" spans="1:4" x14ac:dyDescent="0.25">
      <c r="A248" s="46"/>
      <c r="C248" s="46"/>
      <c r="D248" s="51">
        <v>-106818.05131274063</v>
      </c>
    </row>
    <row r="249" spans="1:4" x14ac:dyDescent="0.25">
      <c r="A249" s="46"/>
      <c r="C249" s="46"/>
      <c r="D249" s="51">
        <v>298431.34469931154</v>
      </c>
    </row>
    <row r="250" spans="1:4" x14ac:dyDescent="0.25">
      <c r="A250" s="46"/>
      <c r="C250" s="46"/>
      <c r="D250" s="51">
        <v>-11131.804957877423</v>
      </c>
    </row>
    <row r="251" spans="1:4" x14ac:dyDescent="0.25">
      <c r="A251" s="46"/>
      <c r="C251" s="46"/>
      <c r="D251" s="51">
        <v>300194.01479517191</v>
      </c>
    </row>
    <row r="252" spans="1:4" x14ac:dyDescent="0.25">
      <c r="A252" s="46"/>
      <c r="C252" s="46"/>
      <c r="D252" s="51">
        <v>-165822.74622520886</v>
      </c>
    </row>
    <row r="253" spans="1:4" x14ac:dyDescent="0.25">
      <c r="A253" s="46"/>
      <c r="C253" s="46"/>
      <c r="D253" s="51">
        <v>-266384.35458706907</v>
      </c>
    </row>
    <row r="254" spans="1:4" x14ac:dyDescent="0.25">
      <c r="A254" s="46"/>
      <c r="C254" s="46"/>
      <c r="D254" s="51">
        <v>144597.04127219462</v>
      </c>
    </row>
    <row r="255" spans="1:4" x14ac:dyDescent="0.25">
      <c r="A255" s="46"/>
      <c r="C255" s="46"/>
      <c r="D255" s="51">
        <v>30824.756619496657</v>
      </c>
    </row>
    <row r="256" spans="1:4" x14ac:dyDescent="0.25">
      <c r="A256" s="46"/>
      <c r="C256" s="46"/>
      <c r="D256" s="51">
        <v>154053.27008768811</v>
      </c>
    </row>
    <row r="257" spans="1:4" x14ac:dyDescent="0.25">
      <c r="A257" s="46"/>
      <c r="C257" s="46"/>
      <c r="D257" s="51">
        <v>-161669.63386015935</v>
      </c>
    </row>
    <row r="258" spans="1:4" x14ac:dyDescent="0.25">
      <c r="A258" s="46"/>
      <c r="C258" s="46"/>
      <c r="D258" s="51">
        <v>-302714.0524064675</v>
      </c>
    </row>
    <row r="259" spans="1:4" x14ac:dyDescent="0.25">
      <c r="A259" s="46"/>
      <c r="C259" s="46"/>
      <c r="D259" s="51">
        <v>149861.66521454824</v>
      </c>
    </row>
    <row r="260" spans="1:4" x14ac:dyDescent="0.25">
      <c r="A260" s="46"/>
      <c r="C260" s="46"/>
      <c r="D260" s="51">
        <v>-298417.36277448229</v>
      </c>
    </row>
    <row r="261" spans="1:4" x14ac:dyDescent="0.25">
      <c r="A261" s="46"/>
      <c r="C261" s="46"/>
      <c r="D261" s="51">
        <v>565071.27376648551</v>
      </c>
    </row>
    <row r="262" spans="1:4" x14ac:dyDescent="0.25">
      <c r="A262" s="46"/>
      <c r="C262" s="46"/>
      <c r="D262" s="51">
        <v>-133315.334122156</v>
      </c>
    </row>
    <row r="263" spans="1:4" x14ac:dyDescent="0.25">
      <c r="A263" s="46"/>
      <c r="C263" s="46"/>
      <c r="D263" s="51">
        <v>25032.199701600926</v>
      </c>
    </row>
    <row r="264" spans="1:4" x14ac:dyDescent="0.25">
      <c r="A264" s="46"/>
      <c r="C264" s="46"/>
      <c r="D264" s="51">
        <v>-269325.73088193097</v>
      </c>
    </row>
    <row r="265" spans="1:4" x14ac:dyDescent="0.25">
      <c r="A265" s="46"/>
      <c r="C265" s="46"/>
      <c r="D265" s="51">
        <v>-188800.43655234034</v>
      </c>
    </row>
    <row r="266" spans="1:4" x14ac:dyDescent="0.25">
      <c r="A266" s="46"/>
      <c r="C266" s="46"/>
      <c r="D266" s="51">
        <v>-363041.94191266689</v>
      </c>
    </row>
    <row r="267" spans="1:4" x14ac:dyDescent="0.25">
      <c r="A267" s="46"/>
      <c r="C267" s="46"/>
      <c r="D267" s="51">
        <v>-228509.07218710997</v>
      </c>
    </row>
    <row r="268" spans="1:4" x14ac:dyDescent="0.25">
      <c r="A268" s="46"/>
      <c r="C268" s="46"/>
      <c r="D268" s="51">
        <v>490159.3585537629</v>
      </c>
    </row>
    <row r="269" spans="1:4" x14ac:dyDescent="0.25">
      <c r="A269" s="46"/>
      <c r="C269" s="46"/>
      <c r="D269" s="51">
        <v>292015.15411217231</v>
      </c>
    </row>
    <row r="270" spans="1:4" x14ac:dyDescent="0.25">
      <c r="A270" s="46"/>
      <c r="C270" s="46"/>
      <c r="D270" s="51">
        <v>84885.746327565415</v>
      </c>
    </row>
    <row r="271" spans="1:4" x14ac:dyDescent="0.25">
      <c r="A271" s="46"/>
      <c r="C271" s="46"/>
      <c r="D271" s="51">
        <v>193863.30117515509</v>
      </c>
    </row>
    <row r="272" spans="1:4" x14ac:dyDescent="0.25">
      <c r="A272" s="46"/>
      <c r="C272" s="46"/>
      <c r="D272" s="51">
        <v>-106929.95003855438</v>
      </c>
    </row>
    <row r="273" spans="1:4" x14ac:dyDescent="0.25">
      <c r="A273" s="46"/>
      <c r="C273" s="46"/>
      <c r="D273" s="51">
        <v>268236.66013511113</v>
      </c>
    </row>
    <row r="274" spans="1:4" x14ac:dyDescent="0.25">
      <c r="A274" s="46"/>
      <c r="C274" s="46"/>
      <c r="D274" s="51">
        <v>176090.17867798556</v>
      </c>
    </row>
    <row r="275" spans="1:4" x14ac:dyDescent="0.25">
      <c r="A275" s="46"/>
      <c r="C275" s="46"/>
      <c r="D275" s="51">
        <v>211981.17469957724</v>
      </c>
    </row>
    <row r="276" spans="1:4" x14ac:dyDescent="0.25">
      <c r="A276" s="46"/>
      <c r="C276" s="46"/>
      <c r="D276" s="51">
        <v>137464.9374174125</v>
      </c>
    </row>
    <row r="277" spans="1:4" x14ac:dyDescent="0.25">
      <c r="A277" s="46"/>
      <c r="C277" s="46"/>
      <c r="D277" s="51">
        <v>-139283.13206375105</v>
      </c>
    </row>
    <row r="278" spans="1:4" x14ac:dyDescent="0.25">
      <c r="A278" s="46"/>
      <c r="C278" s="46"/>
      <c r="D278" s="51">
        <v>279828.15085895848</v>
      </c>
    </row>
    <row r="279" spans="1:4" x14ac:dyDescent="0.25">
      <c r="A279" s="46"/>
      <c r="C279" s="46"/>
      <c r="D279" s="51">
        <v>-152306.44300519716</v>
      </c>
    </row>
    <row r="280" spans="1:4" x14ac:dyDescent="0.25">
      <c r="A280" s="46"/>
      <c r="C280" s="46"/>
      <c r="D280" s="51">
        <v>356819.4428674794</v>
      </c>
    </row>
    <row r="281" spans="1:4" x14ac:dyDescent="0.25">
      <c r="A281" s="46"/>
      <c r="C281" s="46"/>
      <c r="D281" s="51">
        <v>-108516.57748569321</v>
      </c>
    </row>
    <row r="282" spans="1:4" x14ac:dyDescent="0.25">
      <c r="A282" s="46"/>
      <c r="C282" s="46"/>
      <c r="D282" s="51">
        <v>328033.89585732168</v>
      </c>
    </row>
    <row r="283" spans="1:4" x14ac:dyDescent="0.25">
      <c r="A283" s="46"/>
      <c r="C283" s="46"/>
      <c r="D283" s="51">
        <v>-180438.02760427774</v>
      </c>
    </row>
    <row r="284" spans="1:4" x14ac:dyDescent="0.25">
      <c r="A284" s="46"/>
      <c r="C284" s="46"/>
      <c r="D284" s="51">
        <v>188073.1304406866</v>
      </c>
    </row>
    <row r="285" spans="1:4" x14ac:dyDescent="0.25">
      <c r="A285" s="46"/>
      <c r="C285" s="46"/>
      <c r="D285" s="51">
        <v>164333.11383995542</v>
      </c>
    </row>
    <row r="286" spans="1:4" x14ac:dyDescent="0.25">
      <c r="A286" s="46"/>
      <c r="C286" s="46"/>
      <c r="D286" s="51">
        <v>-132361.06534048915</v>
      </c>
    </row>
    <row r="287" spans="1:4" x14ac:dyDescent="0.25">
      <c r="A287" s="46"/>
      <c r="C287" s="46"/>
      <c r="D287" s="51">
        <v>275845.48483509978</v>
      </c>
    </row>
    <row r="288" spans="1:4" x14ac:dyDescent="0.25">
      <c r="A288" s="46"/>
      <c r="C288" s="46"/>
      <c r="D288" s="51">
        <v>278029.00821289374</v>
      </c>
    </row>
    <row r="289" spans="1:4" x14ac:dyDescent="0.25">
      <c r="A289" s="46"/>
      <c r="C289" s="46"/>
      <c r="D289" s="51">
        <v>-104873.26044059481</v>
      </c>
    </row>
    <row r="290" spans="1:4" x14ac:dyDescent="0.25">
      <c r="A290" s="46"/>
      <c r="C290" s="46"/>
      <c r="D290" s="51">
        <v>112272.72843243448</v>
      </c>
    </row>
    <row r="291" spans="1:4" x14ac:dyDescent="0.25">
      <c r="A291" s="46"/>
      <c r="C291" s="46"/>
      <c r="D291" s="51">
        <v>-260457.75344412195</v>
      </c>
    </row>
    <row r="292" spans="1:4" x14ac:dyDescent="0.25">
      <c r="A292" s="46"/>
      <c r="C292" s="46"/>
      <c r="D292" s="51">
        <v>439005.74466214766</v>
      </c>
    </row>
    <row r="293" spans="1:4" x14ac:dyDescent="0.25">
      <c r="A293" s="46"/>
      <c r="C293" s="46"/>
      <c r="D293" s="51">
        <v>66036.887356686871</v>
      </c>
    </row>
    <row r="294" spans="1:4" x14ac:dyDescent="0.25">
      <c r="A294" s="46"/>
      <c r="C294" s="46"/>
      <c r="D294" s="51">
        <v>-143243.31838126085</v>
      </c>
    </row>
    <row r="295" spans="1:4" x14ac:dyDescent="0.25">
      <c r="A295" s="46"/>
      <c r="C295" s="46"/>
      <c r="D295" s="51">
        <v>268716.90471064096</v>
      </c>
    </row>
    <row r="296" spans="1:4" x14ac:dyDescent="0.25">
      <c r="A296" s="46"/>
      <c r="C296" s="46"/>
      <c r="D296" s="51">
        <v>307533.16325031186</v>
      </c>
    </row>
    <row r="297" spans="1:4" x14ac:dyDescent="0.25">
      <c r="A297" s="46"/>
      <c r="C297" s="46"/>
      <c r="D297" s="51">
        <v>226609.40134160046</v>
      </c>
    </row>
    <row r="298" spans="1:4" x14ac:dyDescent="0.25">
      <c r="A298" s="46"/>
      <c r="C298" s="46"/>
      <c r="D298" s="51">
        <v>105014.82882447384</v>
      </c>
    </row>
    <row r="299" spans="1:4" x14ac:dyDescent="0.25">
      <c r="A299" s="46"/>
      <c r="C299" s="46"/>
      <c r="D299" s="51">
        <v>410042.24181961745</v>
      </c>
    </row>
    <row r="300" spans="1:4" x14ac:dyDescent="0.25">
      <c r="A300" s="46"/>
      <c r="C300" s="46"/>
      <c r="D300" s="51">
        <v>-145194.77476759703</v>
      </c>
    </row>
    <row r="301" spans="1:4" x14ac:dyDescent="0.25">
      <c r="A301" s="46"/>
      <c r="C301" s="46"/>
      <c r="D301" s="51">
        <v>-173843.52862052256</v>
      </c>
    </row>
    <row r="302" spans="1:4" x14ac:dyDescent="0.25">
      <c r="A302" s="46"/>
      <c r="C302" s="46"/>
      <c r="D302" s="51">
        <v>282128.38714841654</v>
      </c>
    </row>
    <row r="303" spans="1:4" x14ac:dyDescent="0.25">
      <c r="A303" s="46"/>
      <c r="C303" s="46"/>
      <c r="D303" s="51">
        <v>-250354.78319548853</v>
      </c>
    </row>
    <row r="304" spans="1:4" x14ac:dyDescent="0.25">
      <c r="A304" s="46"/>
      <c r="C304" s="46"/>
      <c r="D304" s="51">
        <v>545645.25692804146</v>
      </c>
    </row>
    <row r="305" spans="1:4" x14ac:dyDescent="0.25">
      <c r="A305" s="46"/>
      <c r="C305" s="46"/>
      <c r="D305" s="51">
        <v>-117111.20091315822</v>
      </c>
    </row>
    <row r="306" spans="1:4" x14ac:dyDescent="0.25">
      <c r="A306" s="46"/>
      <c r="C306" s="46"/>
      <c r="D306" s="51">
        <v>231810.34013218389</v>
      </c>
    </row>
    <row r="307" spans="1:4" x14ac:dyDescent="0.25">
      <c r="A307" s="46"/>
      <c r="C307" s="46"/>
      <c r="D307" s="51">
        <v>-101893.92717821269</v>
      </c>
    </row>
    <row r="308" spans="1:4" x14ac:dyDescent="0.25">
      <c r="A308" s="46"/>
      <c r="C308" s="46"/>
      <c r="D308" s="51">
        <v>-207360.78087121839</v>
      </c>
    </row>
    <row r="309" spans="1:4" x14ac:dyDescent="0.25">
      <c r="A309" s="46"/>
      <c r="C309" s="46"/>
      <c r="D309" s="51">
        <v>-20174.614173452195</v>
      </c>
    </row>
    <row r="310" spans="1:4" x14ac:dyDescent="0.25">
      <c r="A310" s="46"/>
      <c r="C310" s="46"/>
      <c r="D310" s="51">
        <v>-339299.49651657784</v>
      </c>
    </row>
    <row r="311" spans="1:4" x14ac:dyDescent="0.25">
      <c r="A311" s="46"/>
      <c r="C311" s="46"/>
      <c r="D311" s="51">
        <v>466296.35168604314</v>
      </c>
    </row>
    <row r="312" spans="1:4" x14ac:dyDescent="0.25">
      <c r="A312" s="46"/>
      <c r="C312" s="46"/>
      <c r="D312" s="51">
        <v>136170.35212573368</v>
      </c>
    </row>
    <row r="313" spans="1:4" x14ac:dyDescent="0.25">
      <c r="A313" s="46"/>
      <c r="C313" s="46"/>
      <c r="D313" s="51">
        <v>309625.03206121881</v>
      </c>
    </row>
    <row r="314" spans="1:4" x14ac:dyDescent="0.25">
      <c r="A314" s="46"/>
      <c r="C314" s="46"/>
      <c r="D314" s="51">
        <v>-213611.32904150689</v>
      </c>
    </row>
    <row r="315" spans="1:4" x14ac:dyDescent="0.25">
      <c r="A315" s="46"/>
      <c r="C315" s="46"/>
      <c r="D315" s="51">
        <v>11370.576053265177</v>
      </c>
    </row>
    <row r="316" spans="1:4" x14ac:dyDescent="0.25">
      <c r="A316" s="46"/>
      <c r="C316" s="46"/>
      <c r="D316" s="51">
        <v>219743.88422565444</v>
      </c>
    </row>
    <row r="317" spans="1:4" x14ac:dyDescent="0.25">
      <c r="A317" s="46"/>
      <c r="C317" s="46"/>
      <c r="D317" s="51">
        <v>-225372.75916271086</v>
      </c>
    </row>
    <row r="318" spans="1:4" x14ac:dyDescent="0.25">
      <c r="A318" s="46"/>
      <c r="C318" s="46"/>
      <c r="D318" s="51">
        <v>-113508.48813368086</v>
      </c>
    </row>
    <row r="319" spans="1:4" x14ac:dyDescent="0.25">
      <c r="A319" s="46"/>
      <c r="C319" s="46"/>
      <c r="D319" s="51">
        <v>58262.795040569021</v>
      </c>
    </row>
    <row r="320" spans="1:4" x14ac:dyDescent="0.25">
      <c r="A320" s="46"/>
      <c r="C320" s="46"/>
      <c r="D320" s="51">
        <v>249048.08795615792</v>
      </c>
    </row>
    <row r="321" spans="1:4" x14ac:dyDescent="0.25">
      <c r="A321" s="46"/>
      <c r="C321" s="46"/>
      <c r="D321" s="51">
        <v>52863.474857694906</v>
      </c>
    </row>
    <row r="322" spans="1:4" x14ac:dyDescent="0.25">
      <c r="A322" s="46"/>
      <c r="C322" s="46"/>
      <c r="D322" s="51">
        <v>29226.955640369211</v>
      </c>
    </row>
    <row r="323" spans="1:4" x14ac:dyDescent="0.25">
      <c r="A323" s="46"/>
      <c r="C323" s="46"/>
      <c r="D323" s="51">
        <v>191010.99825410201</v>
      </c>
    </row>
    <row r="324" spans="1:4" x14ac:dyDescent="0.25">
      <c r="A324" s="46"/>
      <c r="C324" s="46"/>
      <c r="D324" s="51">
        <v>-285332.88470434223</v>
      </c>
    </row>
    <row r="325" spans="1:4" x14ac:dyDescent="0.25">
      <c r="A325" s="46"/>
      <c r="C325" s="46"/>
      <c r="D325" s="51">
        <v>-11242.709497613658</v>
      </c>
    </row>
    <row r="326" spans="1:4" x14ac:dyDescent="0.25">
      <c r="A326" s="46"/>
      <c r="C326" s="46"/>
      <c r="D326" s="51">
        <v>-258217.81659920863</v>
      </c>
    </row>
    <row r="327" spans="1:4" x14ac:dyDescent="0.25">
      <c r="A327" s="46"/>
      <c r="C327" s="46"/>
      <c r="D327" s="51">
        <v>-118375.49613297482</v>
      </c>
    </row>
    <row r="328" spans="1:4" x14ac:dyDescent="0.25">
      <c r="A328" s="46"/>
      <c r="C328" s="46"/>
      <c r="D328" s="51">
        <v>61774.179946593955</v>
      </c>
    </row>
    <row r="329" spans="1:4" x14ac:dyDescent="0.25">
      <c r="A329" s="46"/>
      <c r="C329" s="46"/>
      <c r="D329" s="51">
        <v>290854.53428734333</v>
      </c>
    </row>
    <row r="330" spans="1:4" x14ac:dyDescent="0.25">
      <c r="A330" s="46"/>
      <c r="C330" s="46"/>
      <c r="D330" s="51">
        <v>-169327.20732378613</v>
      </c>
    </row>
    <row r="331" spans="1:4" x14ac:dyDescent="0.25">
      <c r="A331" s="46"/>
      <c r="C331" s="46"/>
      <c r="D331" s="51">
        <v>-189016.11517782693</v>
      </c>
    </row>
    <row r="332" spans="1:4" x14ac:dyDescent="0.25">
      <c r="A332" s="46"/>
      <c r="C332" s="46"/>
      <c r="D332" s="51">
        <v>-146610.5803584737</v>
      </c>
    </row>
    <row r="333" spans="1:4" x14ac:dyDescent="0.25">
      <c r="A333" s="46"/>
      <c r="C333" s="46"/>
      <c r="D333" s="51">
        <v>599417.98641619971</v>
      </c>
    </row>
    <row r="334" spans="1:4" x14ac:dyDescent="0.25">
      <c r="A334" s="46"/>
      <c r="C334" s="46"/>
      <c r="D334" s="51">
        <v>-169600.44537154096</v>
      </c>
    </row>
    <row r="335" spans="1:4" x14ac:dyDescent="0.25">
      <c r="A335" s="46"/>
      <c r="C335" s="46"/>
      <c r="D335" s="51">
        <v>-98219.452453326347</v>
      </c>
    </row>
    <row r="336" spans="1:4" x14ac:dyDescent="0.25">
      <c r="A336" s="46"/>
      <c r="C336" s="46"/>
      <c r="D336" s="51">
        <v>264072.05368772324</v>
      </c>
    </row>
    <row r="337" spans="1:4" x14ac:dyDescent="0.25">
      <c r="A337" s="46"/>
      <c r="C337" s="46"/>
      <c r="D337" s="51">
        <v>142153.96610342254</v>
      </c>
    </row>
    <row r="338" spans="1:4" x14ac:dyDescent="0.25">
      <c r="A338" s="46"/>
      <c r="C338" s="46"/>
      <c r="D338" s="51">
        <v>-189481.76295501966</v>
      </c>
    </row>
    <row r="339" spans="1:4" x14ac:dyDescent="0.25">
      <c r="A339" s="46"/>
      <c r="C339" s="46"/>
      <c r="D339" s="51">
        <v>238828.22343495383</v>
      </c>
    </row>
    <row r="340" spans="1:4" x14ac:dyDescent="0.25">
      <c r="A340" s="46"/>
      <c r="C340" s="46"/>
      <c r="D340" s="51">
        <v>194859.54029733979</v>
      </c>
    </row>
    <row r="341" spans="1:4" x14ac:dyDescent="0.25">
      <c r="A341" s="46"/>
      <c r="C341" s="46"/>
      <c r="D341" s="51">
        <v>-170930.14954529298</v>
      </c>
    </row>
    <row r="342" spans="1:4" x14ac:dyDescent="0.25">
      <c r="A342" s="46"/>
      <c r="C342" s="46"/>
      <c r="D342" s="51">
        <v>239373.39307118999</v>
      </c>
    </row>
    <row r="343" spans="1:4" x14ac:dyDescent="0.25">
      <c r="A343" s="46"/>
      <c r="C343" s="46"/>
      <c r="D343" s="51">
        <v>453110.27011397656</v>
      </c>
    </row>
    <row r="344" spans="1:4" x14ac:dyDescent="0.25">
      <c r="A344" s="46"/>
      <c r="C344" s="46"/>
      <c r="D344" s="51">
        <v>440782.99740831117</v>
      </c>
    </row>
    <row r="345" spans="1:4" x14ac:dyDescent="0.25">
      <c r="A345" s="46"/>
      <c r="C345" s="46"/>
      <c r="D345" s="51">
        <v>255072.96928333398</v>
      </c>
    </row>
    <row r="346" spans="1:4" x14ac:dyDescent="0.25">
      <c r="A346" s="46"/>
      <c r="C346" s="46"/>
      <c r="D346" s="51">
        <v>114394.41683117274</v>
      </c>
    </row>
    <row r="347" spans="1:4" x14ac:dyDescent="0.25">
      <c r="A347" s="46"/>
      <c r="C347" s="46"/>
      <c r="D347" s="51">
        <v>-40234.230389523953</v>
      </c>
    </row>
    <row r="348" spans="1:4" x14ac:dyDescent="0.25">
      <c r="A348" s="46"/>
      <c r="C348" s="46"/>
      <c r="D348" s="51">
        <v>-163253.30354208901</v>
      </c>
    </row>
    <row r="349" spans="1:4" x14ac:dyDescent="0.25">
      <c r="A349" s="46"/>
      <c r="C349" s="46"/>
      <c r="D349" s="51">
        <v>-119693.96047503989</v>
      </c>
    </row>
    <row r="350" spans="1:4" x14ac:dyDescent="0.25">
      <c r="A350" s="46"/>
      <c r="C350" s="46"/>
      <c r="D350" s="51">
        <v>163281.00113002065</v>
      </c>
    </row>
    <row r="351" spans="1:4" x14ac:dyDescent="0.25">
      <c r="A351" s="46"/>
      <c r="C351" s="46"/>
      <c r="D351" s="51">
        <v>552665.19182212651</v>
      </c>
    </row>
    <row r="352" spans="1:4" x14ac:dyDescent="0.25">
      <c r="A352" s="46"/>
      <c r="C352" s="46"/>
      <c r="D352" s="51">
        <v>235838.68947195663</v>
      </c>
    </row>
    <row r="353" spans="1:4" x14ac:dyDescent="0.25">
      <c r="A353" s="46"/>
      <c r="C353" s="46"/>
      <c r="D353" s="51">
        <v>309517.24123388098</v>
      </c>
    </row>
    <row r="354" spans="1:4" x14ac:dyDescent="0.25">
      <c r="A354" s="46"/>
      <c r="C354" s="46"/>
      <c r="D354" s="51">
        <v>272020.7254063373</v>
      </c>
    </row>
    <row r="355" spans="1:4" x14ac:dyDescent="0.25">
      <c r="A355" s="46"/>
      <c r="C355" s="46"/>
      <c r="D355" s="51">
        <v>-138406.19924976022</v>
      </c>
    </row>
    <row r="356" spans="1:4" x14ac:dyDescent="0.25">
      <c r="A356" s="46"/>
      <c r="C356" s="46"/>
      <c r="D356" s="51">
        <v>98265.373920563346</v>
      </c>
    </row>
    <row r="357" spans="1:4" x14ac:dyDescent="0.25">
      <c r="A357" s="46"/>
      <c r="C357" s="46"/>
      <c r="D357" s="51">
        <v>184907.77326307824</v>
      </c>
    </row>
    <row r="358" spans="1:4" x14ac:dyDescent="0.25">
      <c r="A358" s="46"/>
      <c r="C358" s="46"/>
      <c r="D358" s="51">
        <v>294469.40649558324</v>
      </c>
    </row>
    <row r="359" spans="1:4" x14ac:dyDescent="0.25">
      <c r="A359" s="46"/>
      <c r="C359" s="46"/>
      <c r="D359" s="51">
        <v>-179484.85492025519</v>
      </c>
    </row>
    <row r="360" spans="1:4" x14ac:dyDescent="0.25">
      <c r="A360" s="46"/>
      <c r="C360" s="46"/>
      <c r="D360" s="51">
        <v>-86818.891922322917</v>
      </c>
    </row>
    <row r="361" spans="1:4" x14ac:dyDescent="0.25">
      <c r="A361" s="46"/>
      <c r="C361" s="46"/>
      <c r="D361" s="51">
        <v>-229559.50365451316</v>
      </c>
    </row>
    <row r="362" spans="1:4" x14ac:dyDescent="0.25">
      <c r="A362" s="46"/>
      <c r="C362" s="46"/>
      <c r="D362" s="51">
        <v>-161455.8535789345</v>
      </c>
    </row>
    <row r="363" spans="1:4" x14ac:dyDescent="0.25">
      <c r="A363" s="46"/>
      <c r="C363" s="46"/>
      <c r="D363" s="51">
        <v>61431.611087227735</v>
      </c>
    </row>
    <row r="364" spans="1:4" x14ac:dyDescent="0.25">
      <c r="A364" s="46"/>
      <c r="C364" s="46"/>
      <c r="D364" s="51">
        <v>172730.30553225661</v>
      </c>
    </row>
    <row r="365" spans="1:4" x14ac:dyDescent="0.25">
      <c r="A365" s="46"/>
      <c r="C365" s="46"/>
      <c r="D365" s="51">
        <v>-73181.469633299479</v>
      </c>
    </row>
    <row r="366" spans="1:4" x14ac:dyDescent="0.25">
      <c r="A366" s="46"/>
      <c r="C366" s="46"/>
      <c r="D366" s="51">
        <v>263585.71774655301</v>
      </c>
    </row>
    <row r="367" spans="1:4" x14ac:dyDescent="0.25">
      <c r="A367" s="46"/>
      <c r="C367" s="46"/>
      <c r="D367" s="51">
        <v>-296199.28613851068</v>
      </c>
    </row>
    <row r="368" spans="1:4" x14ac:dyDescent="0.25">
      <c r="A368" s="46"/>
      <c r="C368" s="46"/>
      <c r="D368" s="51">
        <v>-407108.38016345626</v>
      </c>
    </row>
    <row r="369" spans="1:4" x14ac:dyDescent="0.25">
      <c r="A369" s="46"/>
      <c r="C369" s="46"/>
      <c r="D369" s="51">
        <v>215321.3151637507</v>
      </c>
    </row>
    <row r="370" spans="1:4" x14ac:dyDescent="0.25">
      <c r="A370" s="46"/>
      <c r="C370" s="46"/>
      <c r="D370" s="51">
        <v>195079.91912177487</v>
      </c>
    </row>
    <row r="371" spans="1:4" x14ac:dyDescent="0.25">
      <c r="A371" s="46"/>
      <c r="C371" s="46"/>
      <c r="D371" s="51">
        <v>-340333.49578231003</v>
      </c>
    </row>
    <row r="372" spans="1:4" x14ac:dyDescent="0.25">
      <c r="A372" s="46"/>
      <c r="C372" s="46"/>
      <c r="D372" s="51">
        <v>110393.47568518361</v>
      </c>
    </row>
    <row r="373" spans="1:4" x14ac:dyDescent="0.25">
      <c r="A373" s="46"/>
      <c r="C373" s="46"/>
      <c r="D373" s="51">
        <v>-206868.00264131359</v>
      </c>
    </row>
    <row r="374" spans="1:4" x14ac:dyDescent="0.25">
      <c r="A374" s="46"/>
      <c r="C374" s="46"/>
      <c r="D374" s="51">
        <v>-82561.016650945996</v>
      </c>
    </row>
    <row r="375" spans="1:4" x14ac:dyDescent="0.25">
      <c r="A375" s="46"/>
      <c r="C375" s="46"/>
      <c r="D375" s="51">
        <v>-47557.166620237556</v>
      </c>
    </row>
    <row r="376" spans="1:4" x14ac:dyDescent="0.25">
      <c r="A376" s="46"/>
      <c r="C376" s="46"/>
      <c r="D376" s="51">
        <v>-355351.1081286376</v>
      </c>
    </row>
    <row r="377" spans="1:4" x14ac:dyDescent="0.25">
      <c r="A377" s="46"/>
      <c r="C377" s="46"/>
      <c r="D377" s="51">
        <v>-124546.19429138566</v>
      </c>
    </row>
    <row r="378" spans="1:4" x14ac:dyDescent="0.25">
      <c r="A378" s="46"/>
      <c r="C378" s="46"/>
      <c r="D378" s="51">
        <v>189.40343670334551</v>
      </c>
    </row>
    <row r="379" spans="1:4" x14ac:dyDescent="0.25">
      <c r="A379" s="46"/>
      <c r="C379" s="46"/>
      <c r="D379" s="51">
        <v>115619.03176586467</v>
      </c>
    </row>
    <row r="380" spans="1:4" x14ac:dyDescent="0.25">
      <c r="A380" s="46"/>
      <c r="C380" s="46"/>
      <c r="D380" s="51">
        <v>505607.79494691349</v>
      </c>
    </row>
    <row r="381" spans="1:4" x14ac:dyDescent="0.25">
      <c r="A381" s="46"/>
      <c r="C381" s="46"/>
      <c r="D381" s="51">
        <v>151167.24149163606</v>
      </c>
    </row>
    <row r="382" spans="1:4" x14ac:dyDescent="0.25">
      <c r="A382" s="46"/>
      <c r="C382" s="46"/>
      <c r="D382" s="51">
        <v>-271828.93682580307</v>
      </c>
    </row>
    <row r="383" spans="1:4" x14ac:dyDescent="0.25">
      <c r="A383" s="46"/>
      <c r="C383" s="46"/>
      <c r="D383" s="51">
        <v>-182323.09468156067</v>
      </c>
    </row>
    <row r="384" spans="1:4" x14ac:dyDescent="0.25">
      <c r="A384" s="46"/>
      <c r="C384" s="46"/>
      <c r="D384" s="51">
        <v>76929.153871383343</v>
      </c>
    </row>
    <row r="385" spans="1:4" x14ac:dyDescent="0.25">
      <c r="A385" s="46"/>
      <c r="C385" s="46"/>
      <c r="D385" s="51">
        <v>-93143.016542778962</v>
      </c>
    </row>
    <row r="386" spans="1:4" x14ac:dyDescent="0.25">
      <c r="A386" s="46"/>
      <c r="C386" s="46"/>
      <c r="D386" s="51">
        <v>501709.64195227035</v>
      </c>
    </row>
    <row r="387" spans="1:4" x14ac:dyDescent="0.25">
      <c r="A387" s="46"/>
      <c r="C387" s="46"/>
      <c r="D387" s="51">
        <v>-197535.50015252453</v>
      </c>
    </row>
    <row r="388" spans="1:4" x14ac:dyDescent="0.25">
      <c r="A388" s="46"/>
      <c r="C388" s="46"/>
      <c r="D388" s="51">
        <v>-137195.07871951506</v>
      </c>
    </row>
    <row r="389" spans="1:4" x14ac:dyDescent="0.25">
      <c r="A389" s="46"/>
      <c r="C389" s="46"/>
      <c r="D389" s="51">
        <v>-81365.37067704428</v>
      </c>
    </row>
    <row r="390" spans="1:4" x14ac:dyDescent="0.25">
      <c r="A390" s="46"/>
      <c r="C390" s="46"/>
      <c r="D390" s="51">
        <v>-48702.15360859409</v>
      </c>
    </row>
    <row r="391" spans="1:4" x14ac:dyDescent="0.25">
      <c r="A391" s="46"/>
      <c r="C391" s="46"/>
      <c r="D391" s="51">
        <v>381723.94506650779</v>
      </c>
    </row>
    <row r="392" spans="1:4" x14ac:dyDescent="0.25">
      <c r="A392" s="46"/>
      <c r="C392" s="46"/>
      <c r="D392" s="51">
        <v>-399527.18355811678</v>
      </c>
    </row>
    <row r="393" spans="1:4" x14ac:dyDescent="0.25">
      <c r="A393" s="46"/>
      <c r="C393" s="46"/>
      <c r="D393" s="51">
        <v>-328610.01305185253</v>
      </c>
    </row>
    <row r="394" spans="1:4" x14ac:dyDescent="0.25">
      <c r="A394" s="46"/>
      <c r="C394" s="46"/>
      <c r="D394" s="51">
        <v>268672.69818777556</v>
      </c>
    </row>
    <row r="395" spans="1:4" x14ac:dyDescent="0.25">
      <c r="A395" s="46"/>
      <c r="C395" s="46"/>
      <c r="D395" s="51">
        <v>19431.422322893712</v>
      </c>
    </row>
    <row r="396" spans="1:4" x14ac:dyDescent="0.25">
      <c r="A396" s="46"/>
      <c r="C396" s="46"/>
      <c r="D396" s="51">
        <v>203788.83165051969</v>
      </c>
    </row>
    <row r="397" spans="1:4" x14ac:dyDescent="0.25">
      <c r="A397" s="46"/>
      <c r="C397" s="46"/>
      <c r="D397" s="51">
        <v>102035.21426052036</v>
      </c>
    </row>
    <row r="398" spans="1:4" x14ac:dyDescent="0.25">
      <c r="A398" s="46"/>
      <c r="C398" s="46"/>
      <c r="D398" s="51">
        <v>-152428.07422537915</v>
      </c>
    </row>
    <row r="399" spans="1:4" x14ac:dyDescent="0.25">
      <c r="A399" s="46"/>
      <c r="C399" s="46"/>
      <c r="D399" s="51">
        <v>125609.89868824597</v>
      </c>
    </row>
    <row r="400" spans="1:4" x14ac:dyDescent="0.25">
      <c r="A400" s="46"/>
      <c r="C400" s="46"/>
      <c r="D400" s="51">
        <v>117449.79619016587</v>
      </c>
    </row>
    <row r="401" spans="1:4" x14ac:dyDescent="0.25">
      <c r="A401" s="46"/>
      <c r="C401" s="46"/>
      <c r="D401" s="51">
        <v>-352824.15582513239</v>
      </c>
    </row>
    <row r="402" spans="1:4" x14ac:dyDescent="0.25">
      <c r="A402" s="46"/>
      <c r="C402" s="46"/>
      <c r="D402" s="51">
        <v>48365.324918917548</v>
      </c>
    </row>
    <row r="403" spans="1:4" x14ac:dyDescent="0.25">
      <c r="A403" s="46"/>
      <c r="C403" s="46"/>
      <c r="D403" s="51">
        <v>264127.48249305569</v>
      </c>
    </row>
    <row r="404" spans="1:4" x14ac:dyDescent="0.25">
      <c r="A404" s="46"/>
      <c r="C404" s="46"/>
      <c r="D404" s="51">
        <v>323753.18370882375</v>
      </c>
    </row>
    <row r="405" spans="1:4" x14ac:dyDescent="0.25">
      <c r="A405" s="46"/>
      <c r="C405" s="46"/>
      <c r="D405" s="51">
        <v>-128396.49428751694</v>
      </c>
    </row>
    <row r="406" spans="1:4" x14ac:dyDescent="0.25">
      <c r="A406" s="46"/>
      <c r="C406" s="46"/>
      <c r="D406" s="51">
        <v>77419.010480951809</v>
      </c>
    </row>
    <row r="407" spans="1:4" x14ac:dyDescent="0.25">
      <c r="A407" s="46"/>
      <c r="C407" s="46"/>
      <c r="D407" s="51">
        <v>29420.535751435353</v>
      </c>
    </row>
    <row r="408" spans="1:4" x14ac:dyDescent="0.25">
      <c r="A408" s="46"/>
      <c r="C408" s="46"/>
      <c r="D408" s="51">
        <v>69314.767362367187</v>
      </c>
    </row>
    <row r="409" spans="1:4" x14ac:dyDescent="0.25">
      <c r="A409" s="46"/>
      <c r="C409" s="46"/>
      <c r="D409" s="51">
        <v>103887.3261881787</v>
      </c>
    </row>
    <row r="410" spans="1:4" x14ac:dyDescent="0.25">
      <c r="A410" s="46"/>
      <c r="C410" s="46"/>
      <c r="D410" s="51">
        <v>106496.63848480431</v>
      </c>
    </row>
    <row r="411" spans="1:4" x14ac:dyDescent="0.25">
      <c r="A411" s="46"/>
      <c r="C411" s="46"/>
      <c r="D411" s="51">
        <v>339085.66500138381</v>
      </c>
    </row>
    <row r="412" spans="1:4" x14ac:dyDescent="0.25">
      <c r="A412" s="46"/>
      <c r="C412" s="46"/>
      <c r="D412" s="51">
        <v>119208.83837918531</v>
      </c>
    </row>
    <row r="413" spans="1:4" x14ac:dyDescent="0.25">
      <c r="A413" s="46"/>
      <c r="C413" s="46"/>
      <c r="D413" s="51">
        <v>155989.60276862196</v>
      </c>
    </row>
    <row r="414" spans="1:4" x14ac:dyDescent="0.25">
      <c r="A414" s="46"/>
      <c r="C414" s="46"/>
      <c r="D414" s="51">
        <v>-65806.11713443487</v>
      </c>
    </row>
    <row r="415" spans="1:4" x14ac:dyDescent="0.25">
      <c r="A415" s="46"/>
      <c r="C415" s="46"/>
      <c r="D415" s="51">
        <v>10240.94793711284</v>
      </c>
    </row>
    <row r="416" spans="1:4" x14ac:dyDescent="0.25">
      <c r="A416" s="46"/>
      <c r="C416" s="46"/>
      <c r="D416" s="51">
        <v>-39416.401314628412</v>
      </c>
    </row>
    <row r="417" spans="1:4" x14ac:dyDescent="0.25">
      <c r="A417" s="46"/>
      <c r="C417" s="46"/>
      <c r="D417" s="51">
        <v>444399.19174413197</v>
      </c>
    </row>
    <row r="418" spans="1:4" x14ac:dyDescent="0.25">
      <c r="A418" s="46"/>
      <c r="C418" s="46"/>
      <c r="D418" s="51">
        <v>-73828.30025323377</v>
      </c>
    </row>
    <row r="419" spans="1:4" x14ac:dyDescent="0.25">
      <c r="A419" s="46"/>
      <c r="C419" s="46"/>
      <c r="D419" s="51">
        <v>380885.21322123462</v>
      </c>
    </row>
    <row r="420" spans="1:4" x14ac:dyDescent="0.25">
      <c r="A420" s="46"/>
      <c r="C420" s="46"/>
      <c r="D420" s="51">
        <v>536154.94195865595</v>
      </c>
    </row>
    <row r="421" spans="1:4" x14ac:dyDescent="0.25">
      <c r="A421" s="46"/>
      <c r="C421" s="46"/>
      <c r="D421" s="51">
        <v>-106686.42589193882</v>
      </c>
    </row>
    <row r="422" spans="1:4" x14ac:dyDescent="0.25">
      <c r="A422" s="46"/>
      <c r="C422" s="46"/>
      <c r="D422" s="51">
        <v>38451.047837071579</v>
      </c>
    </row>
    <row r="423" spans="1:4" x14ac:dyDescent="0.25">
      <c r="A423" s="46"/>
      <c r="C423" s="46"/>
      <c r="D423" s="51">
        <v>-70934.920395199457</v>
      </c>
    </row>
    <row r="424" spans="1:4" x14ac:dyDescent="0.25">
      <c r="A424" s="46"/>
      <c r="C424" s="46"/>
      <c r="D424" s="51">
        <v>-142070.14167455025</v>
      </c>
    </row>
    <row r="425" spans="1:4" x14ac:dyDescent="0.25">
      <c r="A425" s="46"/>
      <c r="C425" s="46"/>
      <c r="D425" s="51">
        <v>-485034.24495729955</v>
      </c>
    </row>
    <row r="426" spans="1:4" x14ac:dyDescent="0.25">
      <c r="A426" s="46"/>
      <c r="C426" s="46"/>
      <c r="D426" s="51">
        <v>-74010.90943596384</v>
      </c>
    </row>
    <row r="427" spans="1:4" x14ac:dyDescent="0.25">
      <c r="A427" s="46"/>
      <c r="C427" s="46"/>
      <c r="D427" s="51">
        <v>-259534.24358468779</v>
      </c>
    </row>
    <row r="428" spans="1:4" x14ac:dyDescent="0.25">
      <c r="A428" s="46"/>
      <c r="C428" s="46"/>
      <c r="D428" s="51">
        <v>516663.28670175001</v>
      </c>
    </row>
    <row r="429" spans="1:4" x14ac:dyDescent="0.25">
      <c r="A429" s="46"/>
      <c r="C429" s="46"/>
      <c r="D429" s="51">
        <v>183794.70083430922</v>
      </c>
    </row>
    <row r="430" spans="1:4" x14ac:dyDescent="0.25">
      <c r="A430" s="46"/>
      <c r="C430" s="46"/>
      <c r="D430" s="51">
        <v>217418.47857331429</v>
      </c>
    </row>
    <row r="431" spans="1:4" x14ac:dyDescent="0.25">
      <c r="A431" s="46"/>
      <c r="C431" s="46"/>
      <c r="D431" s="51">
        <v>-181689.49672756711</v>
      </c>
    </row>
    <row r="432" spans="1:4" x14ac:dyDescent="0.25">
      <c r="A432" s="46"/>
      <c r="C432" s="46"/>
      <c r="D432" s="51">
        <v>111289.38339923773</v>
      </c>
    </row>
    <row r="433" spans="1:4" x14ac:dyDescent="0.25">
      <c r="A433" s="46"/>
      <c r="C433" s="46"/>
      <c r="D433" s="51">
        <v>-105180.06998570453</v>
      </c>
    </row>
    <row r="434" spans="1:4" x14ac:dyDescent="0.25">
      <c r="A434" s="46"/>
      <c r="C434" s="46"/>
      <c r="D434" s="51">
        <v>352252.54811373504</v>
      </c>
    </row>
    <row r="435" spans="1:4" x14ac:dyDescent="0.25">
      <c r="A435" s="46"/>
      <c r="C435" s="46"/>
      <c r="D435" s="51">
        <v>-157114.2760114244</v>
      </c>
    </row>
    <row r="436" spans="1:4" x14ac:dyDescent="0.25">
      <c r="A436" s="46"/>
      <c r="C436" s="46"/>
      <c r="D436" s="51">
        <v>-202788.32493653611</v>
      </c>
    </row>
    <row r="437" spans="1:4" x14ac:dyDescent="0.25">
      <c r="A437" s="46"/>
      <c r="C437" s="46"/>
      <c r="D437" s="51">
        <v>-280994.31595391978</v>
      </c>
    </row>
    <row r="438" spans="1:4" x14ac:dyDescent="0.25">
      <c r="A438" s="46"/>
      <c r="C438" s="46"/>
      <c r="D438" s="51">
        <v>-408523.27343030041</v>
      </c>
    </row>
    <row r="439" spans="1:4" x14ac:dyDescent="0.25">
      <c r="A439" s="46"/>
      <c r="C439" s="46"/>
      <c r="D439" s="51">
        <v>-396942.35363332869</v>
      </c>
    </row>
    <row r="440" spans="1:4" x14ac:dyDescent="0.25">
      <c r="A440" s="46"/>
      <c r="C440" s="46"/>
      <c r="D440" s="51">
        <v>-87986.282315905148</v>
      </c>
    </row>
    <row r="441" spans="1:4" x14ac:dyDescent="0.25">
      <c r="A441" s="46"/>
      <c r="C441" s="46"/>
      <c r="D441" s="51">
        <v>-217716.32512881921</v>
      </c>
    </row>
    <row r="442" spans="1:4" x14ac:dyDescent="0.25">
      <c r="A442" s="46"/>
      <c r="C442" s="46"/>
      <c r="D442" s="51">
        <v>-277977.87067056558</v>
      </c>
    </row>
    <row r="443" spans="1:4" x14ac:dyDescent="0.25">
      <c r="A443" s="46"/>
      <c r="C443" s="46"/>
      <c r="D443" s="51">
        <v>-282251.33910374262</v>
      </c>
    </row>
    <row r="444" spans="1:4" x14ac:dyDescent="0.25">
      <c r="A444" s="46"/>
      <c r="C444" s="46"/>
      <c r="D444" s="51">
        <v>43268.892425403785</v>
      </c>
    </row>
    <row r="445" spans="1:4" x14ac:dyDescent="0.25">
      <c r="A445" s="46"/>
      <c r="C445" s="46"/>
      <c r="D445" s="51">
        <v>-198300.31036994135</v>
      </c>
    </row>
    <row r="446" spans="1:4" x14ac:dyDescent="0.25">
      <c r="A446" s="46"/>
      <c r="C446" s="46"/>
      <c r="D446" s="51">
        <v>238131.12669178774</v>
      </c>
    </row>
    <row r="447" spans="1:4" x14ac:dyDescent="0.25">
      <c r="A447" s="46"/>
      <c r="C447" s="46"/>
      <c r="D447" s="51">
        <v>58454.663023863191</v>
      </c>
    </row>
    <row r="448" spans="1:4" x14ac:dyDescent="0.25">
      <c r="A448" s="46"/>
      <c r="C448" s="46"/>
      <c r="D448" s="51">
        <v>58656.445373405455</v>
      </c>
    </row>
    <row r="449" spans="1:4" x14ac:dyDescent="0.25">
      <c r="A449" s="46"/>
      <c r="C449" s="46"/>
      <c r="D449" s="51">
        <v>69547.304495736258</v>
      </c>
    </row>
    <row r="450" spans="1:4" x14ac:dyDescent="0.25">
      <c r="A450" s="46"/>
      <c r="C450" s="46"/>
      <c r="D450" s="51">
        <v>13096.860160125147</v>
      </c>
    </row>
    <row r="451" spans="1:4" x14ac:dyDescent="0.25">
      <c r="A451" s="46"/>
      <c r="C451" s="46"/>
      <c r="D451" s="51">
        <v>477310.00520264416</v>
      </c>
    </row>
    <row r="452" spans="1:4" x14ac:dyDescent="0.25">
      <c r="A452" s="46"/>
      <c r="C452" s="46"/>
      <c r="D452" s="51">
        <v>-79182.98849352797</v>
      </c>
    </row>
    <row r="453" spans="1:4" x14ac:dyDescent="0.25">
      <c r="A453" s="46"/>
      <c r="C453" s="46"/>
      <c r="D453" s="51">
        <v>9485.7235000063374</v>
      </c>
    </row>
    <row r="454" spans="1:4" x14ac:dyDescent="0.25">
      <c r="A454" s="46"/>
      <c r="C454" s="46"/>
      <c r="D454" s="51">
        <v>14074.13329737095</v>
      </c>
    </row>
    <row r="455" spans="1:4" x14ac:dyDescent="0.25">
      <c r="A455" s="46"/>
      <c r="C455" s="46"/>
      <c r="D455" s="51">
        <v>249998.36567193532</v>
      </c>
    </row>
    <row r="456" spans="1:4" x14ac:dyDescent="0.25">
      <c r="A456" s="46"/>
      <c r="C456" s="46"/>
      <c r="D456" s="51">
        <v>122470.5060530492</v>
      </c>
    </row>
    <row r="457" spans="1:4" x14ac:dyDescent="0.25">
      <c r="A457" s="46"/>
      <c r="C457" s="46"/>
      <c r="D457" s="51">
        <v>-151770.25934755182</v>
      </c>
    </row>
    <row r="458" spans="1:4" x14ac:dyDescent="0.25">
      <c r="A458" s="46"/>
      <c r="C458" s="46"/>
      <c r="D458" s="51">
        <v>316549.90214722883</v>
      </c>
    </row>
    <row r="459" spans="1:4" x14ac:dyDescent="0.25">
      <c r="A459" s="46"/>
      <c r="C459" s="46"/>
      <c r="D459" s="51">
        <v>-168724.03117173834</v>
      </c>
    </row>
    <row r="460" spans="1:4" x14ac:dyDescent="0.25">
      <c r="A460" s="46"/>
      <c r="C460" s="46"/>
      <c r="D460" s="51">
        <v>-189753.19193026226</v>
      </c>
    </row>
    <row r="461" spans="1:4" x14ac:dyDescent="0.25">
      <c r="A461" s="46"/>
      <c r="C461" s="46"/>
      <c r="D461" s="51">
        <v>-39549.113734833489</v>
      </c>
    </row>
    <row r="462" spans="1:4" x14ac:dyDescent="0.25">
      <c r="A462" s="46"/>
      <c r="C462" s="46"/>
      <c r="D462" s="51">
        <v>-103487.49506233579</v>
      </c>
    </row>
    <row r="463" spans="1:4" x14ac:dyDescent="0.25">
      <c r="A463" s="46"/>
      <c r="C463" s="46"/>
      <c r="D463" s="51">
        <v>-202964.86203485428</v>
      </c>
    </row>
    <row r="464" spans="1:4" x14ac:dyDescent="0.25">
      <c r="A464" s="46"/>
      <c r="C464" s="46"/>
      <c r="D464" s="51">
        <v>-13635.906001901811</v>
      </c>
    </row>
    <row r="465" spans="1:4" x14ac:dyDescent="0.25">
      <c r="A465" s="46"/>
      <c r="C465" s="46"/>
      <c r="D465" s="51">
        <v>-198960.68623751093</v>
      </c>
    </row>
    <row r="466" spans="1:4" x14ac:dyDescent="0.25">
      <c r="A466" s="46"/>
      <c r="C466" s="46"/>
      <c r="D466" s="51">
        <v>-180024.99276713497</v>
      </c>
    </row>
    <row r="467" spans="1:4" x14ac:dyDescent="0.25">
      <c r="A467" s="46"/>
      <c r="C467" s="46"/>
      <c r="D467" s="51">
        <v>334931.02786846517</v>
      </c>
    </row>
    <row r="468" spans="1:4" x14ac:dyDescent="0.25">
      <c r="A468" s="46"/>
      <c r="C468" s="46"/>
      <c r="D468" s="51">
        <v>-175577.92115280376</v>
      </c>
    </row>
    <row r="469" spans="1:4" x14ac:dyDescent="0.25">
      <c r="A469" s="46"/>
      <c r="C469" s="46"/>
      <c r="D469" s="51">
        <v>120698.91089570598</v>
      </c>
    </row>
    <row r="470" spans="1:4" x14ac:dyDescent="0.25">
      <c r="A470" s="46"/>
      <c r="C470" s="46"/>
      <c r="D470" s="51">
        <v>340353.79807073693</v>
      </c>
    </row>
    <row r="471" spans="1:4" x14ac:dyDescent="0.25">
      <c r="A471" s="46"/>
      <c r="C471" s="46"/>
      <c r="D471" s="51">
        <v>-457220.77640082268</v>
      </c>
    </row>
    <row r="472" spans="1:4" x14ac:dyDescent="0.25">
      <c r="A472" s="46"/>
      <c r="C472" s="46"/>
      <c r="D472" s="51">
        <v>-55103.755085923767</v>
      </c>
    </row>
    <row r="473" spans="1:4" x14ac:dyDescent="0.25">
      <c r="A473" s="46"/>
      <c r="C473" s="46"/>
      <c r="D473" s="51">
        <v>147256.99587048125</v>
      </c>
    </row>
    <row r="474" spans="1:4" x14ac:dyDescent="0.25">
      <c r="A474" s="46"/>
      <c r="C474" s="46"/>
      <c r="D474" s="51">
        <v>-385452.12920625898</v>
      </c>
    </row>
    <row r="475" spans="1:4" x14ac:dyDescent="0.25">
      <c r="A475" s="46"/>
      <c r="C475" s="46"/>
      <c r="D475" s="51">
        <v>23017.529971569253</v>
      </c>
    </row>
    <row r="476" spans="1:4" x14ac:dyDescent="0.25">
      <c r="A476" s="46"/>
      <c r="C476" s="46"/>
      <c r="D476" s="51">
        <v>13170.144815930485</v>
      </c>
    </row>
    <row r="477" spans="1:4" x14ac:dyDescent="0.25">
      <c r="A477" s="46"/>
      <c r="C477" s="46"/>
      <c r="D477" s="51">
        <v>202161.53482932789</v>
      </c>
    </row>
    <row r="478" spans="1:4" x14ac:dyDescent="0.25">
      <c r="A478" s="46"/>
      <c r="C478" s="46"/>
      <c r="D478" s="51">
        <v>-258243.57920576949</v>
      </c>
    </row>
    <row r="479" spans="1:4" x14ac:dyDescent="0.25">
      <c r="A479" s="46"/>
      <c r="C479" s="46"/>
      <c r="D479" s="51">
        <v>-32738.736374770495</v>
      </c>
    </row>
    <row r="480" spans="1:4" x14ac:dyDescent="0.25">
      <c r="A480" s="46"/>
      <c r="C480" s="46"/>
      <c r="D480" s="51">
        <v>-38578.058086587313</v>
      </c>
    </row>
    <row r="481" spans="1:4" x14ac:dyDescent="0.25">
      <c r="A481" s="46"/>
      <c r="C481" s="46"/>
      <c r="D481" s="51">
        <v>-61738.110979915102</v>
      </c>
    </row>
    <row r="482" spans="1:4" x14ac:dyDescent="0.25">
      <c r="A482" s="46"/>
      <c r="C482" s="46"/>
      <c r="D482" s="51">
        <v>-308920.41759551974</v>
      </c>
    </row>
    <row r="483" spans="1:4" x14ac:dyDescent="0.25">
      <c r="A483" s="46"/>
      <c r="C483" s="46"/>
      <c r="D483" s="51">
        <v>16597.432869565921</v>
      </c>
    </row>
    <row r="484" spans="1:4" x14ac:dyDescent="0.25">
      <c r="A484" s="46"/>
      <c r="C484" s="46"/>
      <c r="D484" s="51">
        <v>276954.2698038313</v>
      </c>
    </row>
    <row r="485" spans="1:4" x14ac:dyDescent="0.25">
      <c r="A485" s="46"/>
      <c r="C485" s="46"/>
      <c r="D485" s="51">
        <v>-40734.353509966721</v>
      </c>
    </row>
    <row r="486" spans="1:4" x14ac:dyDescent="0.25">
      <c r="A486" s="46"/>
      <c r="C486" s="46"/>
      <c r="D486" s="51">
        <v>-11338.435282612991</v>
      </c>
    </row>
    <row r="487" spans="1:4" x14ac:dyDescent="0.25">
      <c r="A487" s="46"/>
      <c r="C487" s="46"/>
      <c r="D487" s="51">
        <v>-124856.4249260798</v>
      </c>
    </row>
    <row r="488" spans="1:4" x14ac:dyDescent="0.25">
      <c r="A488" s="46"/>
      <c r="C488" s="46"/>
      <c r="D488" s="51">
        <v>265647.69806519034</v>
      </c>
    </row>
    <row r="489" spans="1:4" x14ac:dyDescent="0.25">
      <c r="A489" s="46"/>
      <c r="C489" s="46"/>
      <c r="D489" s="51">
        <v>207955.43489960072</v>
      </c>
    </row>
    <row r="490" spans="1:4" x14ac:dyDescent="0.25">
      <c r="A490" s="46"/>
      <c r="C490" s="46"/>
      <c r="D490" s="51">
        <v>34902.01792663947</v>
      </c>
    </row>
    <row r="491" spans="1:4" x14ac:dyDescent="0.25">
      <c r="A491" s="46"/>
      <c r="C491" s="46"/>
      <c r="D491" s="51">
        <v>262199.28789997683</v>
      </c>
    </row>
    <row r="492" spans="1:4" x14ac:dyDescent="0.25">
      <c r="A492" s="46"/>
      <c r="C492" s="46"/>
      <c r="D492" s="51">
        <v>237854.10176626721</v>
      </c>
    </row>
    <row r="493" spans="1:4" x14ac:dyDescent="0.25">
      <c r="A493" s="46"/>
      <c r="C493" s="46"/>
      <c r="D493" s="51">
        <v>356447.21305104496</v>
      </c>
    </row>
    <row r="494" spans="1:4" x14ac:dyDescent="0.25">
      <c r="A494" s="46"/>
      <c r="C494" s="46"/>
      <c r="D494" s="51">
        <v>104449.86635298963</v>
      </c>
    </row>
    <row r="495" spans="1:4" x14ac:dyDescent="0.25">
      <c r="A495" s="46"/>
      <c r="C495" s="46"/>
      <c r="D495" s="51">
        <v>70011.32727326687</v>
      </c>
    </row>
    <row r="496" spans="1:4" x14ac:dyDescent="0.25">
      <c r="A496" s="46"/>
      <c r="C496" s="46"/>
      <c r="D496" s="51">
        <v>255020.27698356065</v>
      </c>
    </row>
    <row r="497" spans="1:4" x14ac:dyDescent="0.25">
      <c r="A497" s="46"/>
      <c r="C497" s="46"/>
      <c r="D497" s="51">
        <v>219555.97437352245</v>
      </c>
    </row>
    <row r="498" spans="1:4" x14ac:dyDescent="0.25">
      <c r="A498" s="46"/>
      <c r="C498" s="46"/>
      <c r="D498" s="51">
        <v>142022.18456412299</v>
      </c>
    </row>
    <row r="499" spans="1:4" x14ac:dyDescent="0.25">
      <c r="A499" s="46"/>
      <c r="C499" s="46"/>
      <c r="D499" s="51">
        <v>559341.41352690512</v>
      </c>
    </row>
    <row r="500" spans="1:4" x14ac:dyDescent="0.25">
      <c r="A500" s="46"/>
      <c r="C500" s="46"/>
      <c r="D500" s="51">
        <v>221542.42948767668</v>
      </c>
    </row>
    <row r="501" spans="1:4" x14ac:dyDescent="0.25">
      <c r="A501" s="46"/>
      <c r="C501" s="46"/>
      <c r="D501" s="51">
        <v>434321.97765780997</v>
      </c>
    </row>
    <row r="502" spans="1:4" x14ac:dyDescent="0.25">
      <c r="A502" s="46"/>
      <c r="C502" s="46"/>
      <c r="D502" s="51">
        <v>-16093.621262260102</v>
      </c>
    </row>
    <row r="503" spans="1:4" x14ac:dyDescent="0.25">
      <c r="A503" s="46"/>
      <c r="C503" s="46"/>
      <c r="D503" s="51">
        <v>-505614.34832702362</v>
      </c>
    </row>
    <row r="504" spans="1:4" x14ac:dyDescent="0.25">
      <c r="A504" s="46"/>
      <c r="C504" s="46"/>
      <c r="D504" s="51">
        <v>-253227.47576376831</v>
      </c>
    </row>
    <row r="505" spans="1:4" x14ac:dyDescent="0.25">
      <c r="A505" s="46"/>
      <c r="C505" s="46"/>
      <c r="D505" s="51">
        <v>180844.12456014246</v>
      </c>
    </row>
    <row r="506" spans="1:4" x14ac:dyDescent="0.25">
      <c r="A506" s="46"/>
      <c r="C506" s="46"/>
      <c r="D506" s="51">
        <v>56219.517532238489</v>
      </c>
    </row>
    <row r="507" spans="1:4" x14ac:dyDescent="0.25">
      <c r="A507" s="46"/>
      <c r="C507" s="46"/>
      <c r="D507" s="51">
        <v>10154.364426321044</v>
      </c>
    </row>
    <row r="508" spans="1:4" x14ac:dyDescent="0.25">
      <c r="A508" s="46"/>
      <c r="C508" s="46"/>
      <c r="D508" s="51">
        <v>228412.5861309754</v>
      </c>
    </row>
    <row r="509" spans="1:4" x14ac:dyDescent="0.25">
      <c r="A509" s="46"/>
      <c r="C509" s="46"/>
      <c r="D509" s="51">
        <v>-76776.895275096351</v>
      </c>
    </row>
    <row r="510" spans="1:4" x14ac:dyDescent="0.25">
      <c r="A510" s="46"/>
      <c r="C510" s="46"/>
      <c r="D510" s="51">
        <v>-297873.6191986971</v>
      </c>
    </row>
    <row r="511" spans="1:4" x14ac:dyDescent="0.25">
      <c r="A511" s="46"/>
      <c r="C511" s="46"/>
      <c r="D511" s="51">
        <v>-16212.792647625945</v>
      </c>
    </row>
    <row r="512" spans="1:4" x14ac:dyDescent="0.25">
      <c r="A512" s="46"/>
      <c r="C512" s="46"/>
      <c r="D512" s="51">
        <v>-18009.86548417314</v>
      </c>
    </row>
    <row r="513" spans="1:4" x14ac:dyDescent="0.25">
      <c r="A513" s="46"/>
      <c r="C513" s="46"/>
      <c r="D513" s="51">
        <v>486531.21461612638</v>
      </c>
    </row>
    <row r="514" spans="1:4" x14ac:dyDescent="0.25">
      <c r="A514" s="46"/>
      <c r="C514" s="46"/>
      <c r="D514" s="51">
        <v>183468.47986093978</v>
      </c>
    </row>
    <row r="515" spans="1:4" x14ac:dyDescent="0.25">
      <c r="A515" s="46"/>
      <c r="C515" s="46"/>
      <c r="D515" s="51">
        <v>-44274.185754239581</v>
      </c>
    </row>
    <row r="516" spans="1:4" x14ac:dyDescent="0.25">
      <c r="A516" s="46"/>
      <c r="C516" s="46"/>
      <c r="D516" s="51">
        <v>-2652.6323587788065</v>
      </c>
    </row>
    <row r="517" spans="1:4" x14ac:dyDescent="0.25">
      <c r="A517" s="46"/>
      <c r="C517" s="46"/>
      <c r="D517" s="51">
        <v>353245.64533928689</v>
      </c>
    </row>
    <row r="518" spans="1:4" x14ac:dyDescent="0.25">
      <c r="A518" s="46"/>
      <c r="C518" s="46"/>
      <c r="D518" s="51">
        <v>75110.090167444549</v>
      </c>
    </row>
    <row r="519" spans="1:4" x14ac:dyDescent="0.25">
      <c r="A519" s="46"/>
      <c r="C519" s="46"/>
      <c r="D519" s="51">
        <v>114021.56268800485</v>
      </c>
    </row>
    <row r="520" spans="1:4" x14ac:dyDescent="0.25">
      <c r="A520" s="46"/>
      <c r="C520" s="46"/>
      <c r="D520" s="51">
        <v>-42118.966140244476</v>
      </c>
    </row>
    <row r="521" spans="1:4" x14ac:dyDescent="0.25">
      <c r="A521" s="46"/>
      <c r="C521" s="46"/>
      <c r="D521" s="51">
        <v>543343.96539214917</v>
      </c>
    </row>
    <row r="522" spans="1:4" x14ac:dyDescent="0.25">
      <c r="A522" s="46"/>
      <c r="C522" s="46"/>
      <c r="D522" s="51">
        <v>34080.886768154072</v>
      </c>
    </row>
    <row r="523" spans="1:4" x14ac:dyDescent="0.25">
      <c r="A523" s="46"/>
      <c r="C523" s="46"/>
      <c r="D523" s="51">
        <v>389083.60214314272</v>
      </c>
    </row>
    <row r="524" spans="1:4" x14ac:dyDescent="0.25">
      <c r="A524" s="46"/>
      <c r="C524" s="46"/>
      <c r="D524" s="51">
        <v>-85626.975718975795</v>
      </c>
    </row>
    <row r="525" spans="1:4" x14ac:dyDescent="0.25">
      <c r="A525" s="46"/>
      <c r="C525" s="46"/>
      <c r="D525" s="51">
        <v>-91589.190451782822</v>
      </c>
    </row>
    <row r="526" spans="1:4" x14ac:dyDescent="0.25">
      <c r="A526" s="46"/>
      <c r="C526" s="46"/>
      <c r="D526" s="51">
        <v>167010.85664576932</v>
      </c>
    </row>
    <row r="527" spans="1:4" x14ac:dyDescent="0.25">
      <c r="A527" s="46"/>
      <c r="C527" s="46"/>
      <c r="D527" s="51">
        <v>-46823.518092960527</v>
      </c>
    </row>
    <row r="528" spans="1:4" x14ac:dyDescent="0.25">
      <c r="A528" s="46"/>
      <c r="C528" s="46"/>
      <c r="D528" s="51">
        <v>410186.13824838132</v>
      </c>
    </row>
    <row r="529" spans="1:4" x14ac:dyDescent="0.25">
      <c r="A529" s="46"/>
      <c r="C529" s="46"/>
      <c r="D529" s="51">
        <v>249526.75318804488</v>
      </c>
    </row>
    <row r="530" spans="1:4" x14ac:dyDescent="0.25">
      <c r="A530" s="46"/>
      <c r="C530" s="46"/>
      <c r="D530" s="51">
        <v>-26145.272201310443</v>
      </c>
    </row>
    <row r="531" spans="1:4" x14ac:dyDescent="0.25">
      <c r="A531" s="46"/>
      <c r="C531" s="46"/>
      <c r="D531" s="51">
        <v>-79786.150330459277</v>
      </c>
    </row>
    <row r="532" spans="1:4" x14ac:dyDescent="0.25">
      <c r="A532" s="46"/>
      <c r="C532" s="46"/>
      <c r="D532" s="51">
        <v>9784.1651319081575</v>
      </c>
    </row>
    <row r="533" spans="1:4" x14ac:dyDescent="0.25">
      <c r="A533" s="46"/>
      <c r="C533" s="46"/>
      <c r="D533" s="51">
        <v>-355560.70023698243</v>
      </c>
    </row>
    <row r="534" spans="1:4" x14ac:dyDescent="0.25">
      <c r="A534" s="46"/>
      <c r="C534" s="46"/>
      <c r="D534" s="51">
        <v>41463.662879184783</v>
      </c>
    </row>
    <row r="535" spans="1:4" x14ac:dyDescent="0.25">
      <c r="A535" s="46"/>
      <c r="C535" s="46"/>
      <c r="D535" s="51">
        <v>-255054.4864969129</v>
      </c>
    </row>
    <row r="536" spans="1:4" x14ac:dyDescent="0.25">
      <c r="A536" s="46"/>
      <c r="C536" s="46"/>
      <c r="D536" s="51">
        <v>-173538.23411275621</v>
      </c>
    </row>
    <row r="537" spans="1:4" x14ac:dyDescent="0.25">
      <c r="A537" s="46"/>
      <c r="C537" s="46"/>
      <c r="D537" s="51">
        <v>480980.71821219008</v>
      </c>
    </row>
    <row r="538" spans="1:4" x14ac:dyDescent="0.25">
      <c r="A538" s="46"/>
      <c r="C538" s="46"/>
      <c r="D538" s="51">
        <v>131903.38080207986</v>
      </c>
    </row>
    <row r="539" spans="1:4" x14ac:dyDescent="0.25">
      <c r="A539" s="46"/>
      <c r="C539" s="46"/>
      <c r="D539" s="51">
        <v>9111.4186742379097</v>
      </c>
    </row>
    <row r="540" spans="1:4" x14ac:dyDescent="0.25">
      <c r="A540" s="46"/>
      <c r="C540" s="46"/>
      <c r="D540" s="51">
        <v>-33857.131308539538</v>
      </c>
    </row>
    <row r="541" spans="1:4" x14ac:dyDescent="0.25">
      <c r="A541" s="46"/>
      <c r="C541" s="46"/>
      <c r="D541" s="51">
        <v>-373991.29982911109</v>
      </c>
    </row>
    <row r="542" spans="1:4" x14ac:dyDescent="0.25">
      <c r="A542" s="46"/>
      <c r="C542" s="46"/>
      <c r="D542" s="51">
        <v>199983.64421722107</v>
      </c>
    </row>
    <row r="543" spans="1:4" x14ac:dyDescent="0.25">
      <c r="A543" s="46"/>
      <c r="C543" s="46"/>
      <c r="D543" s="51">
        <v>173074.48103558191</v>
      </c>
    </row>
    <row r="544" spans="1:4" x14ac:dyDescent="0.25">
      <c r="A544" s="46"/>
      <c r="C544" s="46"/>
      <c r="D544" s="51">
        <v>-14168.700041622957</v>
      </c>
    </row>
    <row r="545" spans="1:4" x14ac:dyDescent="0.25">
      <c r="A545" s="46"/>
      <c r="C545" s="46"/>
      <c r="D545" s="51">
        <v>-50473.940173946496</v>
      </c>
    </row>
    <row r="546" spans="1:4" x14ac:dyDescent="0.25">
      <c r="A546" s="46"/>
      <c r="C546" s="46"/>
      <c r="D546" s="51">
        <v>44337.860851946578</v>
      </c>
    </row>
    <row r="547" spans="1:4" x14ac:dyDescent="0.25">
      <c r="A547" s="46"/>
      <c r="C547" s="46"/>
      <c r="D547" s="51">
        <v>28797.439700152725</v>
      </c>
    </row>
    <row r="548" spans="1:4" x14ac:dyDescent="0.25">
      <c r="A548" s="46"/>
      <c r="C548" s="46"/>
      <c r="D548" s="51">
        <v>147084.63641294464</v>
      </c>
    </row>
    <row r="549" spans="1:4" x14ac:dyDescent="0.25">
      <c r="A549" s="46"/>
      <c r="C549" s="46"/>
      <c r="D549" s="51">
        <v>99174.819729153722</v>
      </c>
    </row>
    <row r="550" spans="1:4" x14ac:dyDescent="0.25">
      <c r="A550" s="46"/>
      <c r="C550" s="46"/>
      <c r="D550" s="51">
        <v>508287.24675300886</v>
      </c>
    </row>
    <row r="551" spans="1:4" x14ac:dyDescent="0.25">
      <c r="A551" s="46"/>
      <c r="C551" s="46"/>
      <c r="D551" s="51">
        <v>8469.1250512908828</v>
      </c>
    </row>
    <row r="552" spans="1:4" x14ac:dyDescent="0.25">
      <c r="A552" s="46"/>
      <c r="C552" s="46"/>
      <c r="D552" s="51">
        <v>373894.53453133273</v>
      </c>
    </row>
    <row r="553" spans="1:4" x14ac:dyDescent="0.25">
      <c r="A553" s="46"/>
      <c r="C553" s="46"/>
      <c r="D553" s="51">
        <v>-49961.57434751375</v>
      </c>
    </row>
    <row r="554" spans="1:4" x14ac:dyDescent="0.25">
      <c r="A554" s="46"/>
      <c r="C554" s="46"/>
      <c r="D554" s="51">
        <v>99447.282721259675</v>
      </c>
    </row>
    <row r="555" spans="1:4" x14ac:dyDescent="0.25">
      <c r="A555" s="46"/>
      <c r="C555" s="46"/>
      <c r="D555" s="51">
        <v>-62814.405025959568</v>
      </c>
    </row>
    <row r="556" spans="1:4" x14ac:dyDescent="0.25">
      <c r="A556" s="46"/>
      <c r="C556" s="46"/>
      <c r="D556" s="51">
        <v>179201.85684551002</v>
      </c>
    </row>
    <row r="557" spans="1:4" x14ac:dyDescent="0.25">
      <c r="A557" s="46"/>
      <c r="C557" s="46"/>
      <c r="D557" s="51">
        <v>-71650.177386195719</v>
      </c>
    </row>
    <row r="558" spans="1:4" x14ac:dyDescent="0.25">
      <c r="A558" s="46"/>
      <c r="C558" s="46"/>
      <c r="D558" s="51">
        <v>-72658.498015068384</v>
      </c>
    </row>
    <row r="559" spans="1:4" x14ac:dyDescent="0.25">
      <c r="A559" s="46"/>
      <c r="C559" s="46"/>
      <c r="D559" s="51">
        <v>-242103.88109272614</v>
      </c>
    </row>
    <row r="560" spans="1:4" x14ac:dyDescent="0.25">
      <c r="A560" s="46"/>
      <c r="C560" s="46"/>
      <c r="D560" s="51">
        <v>230994.44019179844</v>
      </c>
    </row>
    <row r="561" spans="1:4" x14ac:dyDescent="0.25">
      <c r="A561" s="46"/>
      <c r="C561" s="46"/>
      <c r="D561" s="51">
        <v>390329.61879958876</v>
      </c>
    </row>
    <row r="562" spans="1:4" x14ac:dyDescent="0.25">
      <c r="A562" s="46"/>
      <c r="C562" s="46"/>
      <c r="D562" s="51">
        <v>331337.53572673199</v>
      </c>
    </row>
    <row r="563" spans="1:4" x14ac:dyDescent="0.25">
      <c r="A563" s="46"/>
      <c r="C563" s="46"/>
      <c r="D563" s="51">
        <v>-340517.61661937536</v>
      </c>
    </row>
    <row r="564" spans="1:4" x14ac:dyDescent="0.25">
      <c r="A564" s="46"/>
      <c r="C564" s="46"/>
      <c r="D564" s="51">
        <v>-194394.56918451985</v>
      </c>
    </row>
    <row r="565" spans="1:4" x14ac:dyDescent="0.25">
      <c r="A565" s="46"/>
      <c r="C565" s="46"/>
      <c r="D565" s="51">
        <v>51758.208604482512</v>
      </c>
    </row>
    <row r="566" spans="1:4" x14ac:dyDescent="0.25">
      <c r="A566" s="46"/>
      <c r="C566" s="46"/>
      <c r="D566" s="51">
        <v>381238.9048010651</v>
      </c>
    </row>
    <row r="567" spans="1:4" x14ac:dyDescent="0.25">
      <c r="A567" s="46"/>
      <c r="C567" s="46"/>
      <c r="D567" s="51">
        <v>181559.86593380757</v>
      </c>
    </row>
    <row r="568" spans="1:4" x14ac:dyDescent="0.25">
      <c r="A568" s="46"/>
      <c r="C568" s="46"/>
      <c r="D568" s="51">
        <v>117359.25684818235</v>
      </c>
    </row>
    <row r="569" spans="1:4" x14ac:dyDescent="0.25">
      <c r="A569" s="46"/>
      <c r="C569" s="46"/>
      <c r="D569" s="51">
        <v>194117.02194031631</v>
      </c>
    </row>
    <row r="570" spans="1:4" x14ac:dyDescent="0.25">
      <c r="A570" s="46"/>
      <c r="C570" s="46"/>
      <c r="D570" s="51">
        <v>493343.77813892183</v>
      </c>
    </row>
    <row r="571" spans="1:4" x14ac:dyDescent="0.25">
      <c r="A571" s="46"/>
      <c r="C571" s="46"/>
      <c r="D571" s="51">
        <v>365184.31335384102</v>
      </c>
    </row>
    <row r="572" spans="1:4" x14ac:dyDescent="0.25">
      <c r="A572" s="46"/>
      <c r="C572" s="46"/>
      <c r="D572" s="51">
        <v>256117.69376482908</v>
      </c>
    </row>
    <row r="573" spans="1:4" x14ac:dyDescent="0.25">
      <c r="A573" s="46"/>
      <c r="C573" s="46"/>
      <c r="D573" s="51">
        <v>468996.19925103465</v>
      </c>
    </row>
    <row r="574" spans="1:4" x14ac:dyDescent="0.25">
      <c r="A574" s="46"/>
      <c r="C574" s="46"/>
      <c r="D574" s="51">
        <v>283479.86715251207</v>
      </c>
    </row>
    <row r="575" spans="1:4" x14ac:dyDescent="0.25">
      <c r="A575" s="46"/>
      <c r="C575" s="46"/>
      <c r="D575" s="51">
        <v>424690.98725596222</v>
      </c>
    </row>
    <row r="576" spans="1:4" x14ac:dyDescent="0.25">
      <c r="A576" s="46"/>
      <c r="C576" s="46"/>
      <c r="D576" s="51">
        <v>124238.32920442574</v>
      </c>
    </row>
    <row r="577" spans="1:4" x14ac:dyDescent="0.25">
      <c r="A577" s="46"/>
      <c r="C577" s="46"/>
      <c r="D577" s="51">
        <v>22134.019390825015</v>
      </c>
    </row>
    <row r="578" spans="1:4" x14ac:dyDescent="0.25">
      <c r="A578" s="46"/>
      <c r="C578" s="46"/>
      <c r="D578" s="51">
        <v>171820.92725201265</v>
      </c>
    </row>
    <row r="579" spans="1:4" x14ac:dyDescent="0.25">
      <c r="A579" s="46"/>
      <c r="C579" s="46"/>
      <c r="D579" s="51">
        <v>46955.229222898924</v>
      </c>
    </row>
    <row r="580" spans="1:4" x14ac:dyDescent="0.25">
      <c r="A580" s="46"/>
      <c r="C580" s="46"/>
      <c r="D580" s="51">
        <v>-173855.8066186652</v>
      </c>
    </row>
    <row r="581" spans="1:4" x14ac:dyDescent="0.25">
      <c r="A581" s="46"/>
      <c r="C581" s="46"/>
      <c r="D581" s="51">
        <v>-159201.28749881726</v>
      </c>
    </row>
    <row r="582" spans="1:4" x14ac:dyDescent="0.25">
      <c r="A582" s="46"/>
      <c r="C582" s="46"/>
      <c r="D582" s="51">
        <v>372926.59604934067</v>
      </c>
    </row>
    <row r="583" spans="1:4" x14ac:dyDescent="0.25">
      <c r="A583" s="46"/>
      <c r="C583" s="46"/>
      <c r="D583" s="51">
        <v>321154.43673651363</v>
      </c>
    </row>
    <row r="584" spans="1:4" x14ac:dyDescent="0.25">
      <c r="A584" s="46"/>
      <c r="C584" s="46"/>
      <c r="D584" s="51">
        <v>464950.67338431196</v>
      </c>
    </row>
    <row r="585" spans="1:4" x14ac:dyDescent="0.25">
      <c r="A585" s="46"/>
      <c r="C585" s="46"/>
      <c r="D585" s="51">
        <v>115094.30846491567</v>
      </c>
    </row>
    <row r="586" spans="1:4" x14ac:dyDescent="0.25">
      <c r="A586" s="46"/>
      <c r="C586" s="46"/>
      <c r="D586" s="51">
        <v>-60348.525445862528</v>
      </c>
    </row>
    <row r="587" spans="1:4" x14ac:dyDescent="0.25">
      <c r="A587" s="46"/>
      <c r="C587" s="46"/>
      <c r="D587" s="51">
        <v>101944.44358689414</v>
      </c>
    </row>
    <row r="588" spans="1:4" x14ac:dyDescent="0.25">
      <c r="A588" s="46"/>
      <c r="C588" s="46"/>
      <c r="D588" s="51">
        <v>34198.513798907399</v>
      </c>
    </row>
    <row r="589" spans="1:4" x14ac:dyDescent="0.25">
      <c r="A589" s="46"/>
      <c r="C589" s="46"/>
      <c r="D589" s="51">
        <v>-101419.6983050468</v>
      </c>
    </row>
    <row r="590" spans="1:4" x14ac:dyDescent="0.25">
      <c r="A590" s="46"/>
      <c r="C590" s="46"/>
      <c r="D590" s="51">
        <v>22860.539829403238</v>
      </c>
    </row>
    <row r="591" spans="1:4" x14ac:dyDescent="0.25">
      <c r="A591" s="46"/>
      <c r="C591" s="46"/>
      <c r="D591" s="51">
        <v>397349.9109938675</v>
      </c>
    </row>
    <row r="592" spans="1:4" x14ac:dyDescent="0.25">
      <c r="A592" s="46"/>
      <c r="C592" s="46"/>
      <c r="D592" s="51">
        <v>317169.28574999841</v>
      </c>
    </row>
    <row r="593" spans="1:4" x14ac:dyDescent="0.25">
      <c r="A593" s="46"/>
      <c r="C593" s="46"/>
      <c r="D593" s="51">
        <v>240115.76167025298</v>
      </c>
    </row>
    <row r="594" spans="1:4" x14ac:dyDescent="0.25">
      <c r="A594" s="46"/>
      <c r="C594" s="46"/>
      <c r="D594" s="51">
        <v>95734.016416465136</v>
      </c>
    </row>
    <row r="595" spans="1:4" x14ac:dyDescent="0.25">
      <c r="A595" s="46"/>
      <c r="C595" s="46"/>
      <c r="D595" s="51">
        <v>234172.92846459569</v>
      </c>
    </row>
    <row r="596" spans="1:4" x14ac:dyDescent="0.25">
      <c r="A596" s="46"/>
      <c r="C596" s="46"/>
      <c r="D596" s="51">
        <v>149995.1365819691</v>
      </c>
    </row>
    <row r="597" spans="1:4" x14ac:dyDescent="0.25">
      <c r="A597" s="46"/>
      <c r="C597" s="46"/>
      <c r="D597" s="51">
        <v>115044.42310175211</v>
      </c>
    </row>
    <row r="598" spans="1:4" x14ac:dyDescent="0.25">
      <c r="A598" s="46"/>
      <c r="C598" s="46"/>
      <c r="D598" s="51">
        <v>134819.84313514695</v>
      </c>
    </row>
    <row r="599" spans="1:4" x14ac:dyDescent="0.25">
      <c r="A599" s="46"/>
      <c r="C599" s="46"/>
      <c r="D599" s="51">
        <v>57091.40877408188</v>
      </c>
    </row>
    <row r="600" spans="1:4" x14ac:dyDescent="0.25">
      <c r="A600" s="46"/>
      <c r="C600" s="46"/>
      <c r="D600" s="51">
        <v>35369.592978497356</v>
      </c>
    </row>
    <row r="601" spans="1:4" x14ac:dyDescent="0.25">
      <c r="A601" s="46"/>
      <c r="C601" s="46"/>
      <c r="D601" s="51">
        <v>235305.19485428324</v>
      </c>
    </row>
    <row r="602" spans="1:4" x14ac:dyDescent="0.25">
      <c r="A602" s="46"/>
      <c r="C602" s="46"/>
      <c r="D602" s="51">
        <v>31458.979900636245</v>
      </c>
    </row>
    <row r="603" spans="1:4" x14ac:dyDescent="0.25">
      <c r="A603" s="46"/>
      <c r="C603" s="46"/>
      <c r="D603" s="51">
        <v>-26714.816867901416</v>
      </c>
    </row>
    <row r="604" spans="1:4" x14ac:dyDescent="0.25">
      <c r="A604" s="46"/>
      <c r="C604" s="46"/>
      <c r="D604" s="51">
        <v>252175.56201128528</v>
      </c>
    </row>
    <row r="605" spans="1:4" x14ac:dyDescent="0.25">
      <c r="A605" s="46"/>
      <c r="C605" s="46"/>
      <c r="D605" s="51">
        <v>103928.22780669091</v>
      </c>
    </row>
    <row r="606" spans="1:4" x14ac:dyDescent="0.25">
      <c r="A606" s="46"/>
      <c r="C606" s="46"/>
      <c r="D606" s="51">
        <v>-262282.47112253029</v>
      </c>
    </row>
    <row r="607" spans="1:4" x14ac:dyDescent="0.25">
      <c r="A607" s="46"/>
      <c r="C607" s="46"/>
      <c r="D607" s="51">
        <v>123517.40535394108</v>
      </c>
    </row>
    <row r="608" spans="1:4" x14ac:dyDescent="0.25">
      <c r="A608" s="46"/>
      <c r="C608" s="46"/>
      <c r="D608" s="51">
        <v>239670.96360420837</v>
      </c>
    </row>
    <row r="609" spans="1:4" x14ac:dyDescent="0.25">
      <c r="A609" s="46"/>
      <c r="C609" s="46"/>
      <c r="D609" s="51">
        <v>-121494.91476293292</v>
      </c>
    </row>
    <row r="610" spans="1:4" x14ac:dyDescent="0.25">
      <c r="A610" s="46"/>
      <c r="C610" s="46"/>
      <c r="D610" s="51">
        <v>542681.8168198932</v>
      </c>
    </row>
    <row r="611" spans="1:4" x14ac:dyDescent="0.25">
      <c r="A611" s="46"/>
      <c r="C611" s="46"/>
      <c r="D611" s="51">
        <v>305538.53840865864</v>
      </c>
    </row>
    <row r="612" spans="1:4" x14ac:dyDescent="0.25">
      <c r="A612" s="46"/>
      <c r="C612" s="46"/>
      <c r="D612" s="51">
        <v>347150.82410555211</v>
      </c>
    </row>
    <row r="613" spans="1:4" x14ac:dyDescent="0.25">
      <c r="A613" s="46"/>
      <c r="C613" s="46"/>
      <c r="D613" s="51">
        <v>-51244.086543647514</v>
      </c>
    </row>
    <row r="614" spans="1:4" x14ac:dyDescent="0.25">
      <c r="A614" s="46"/>
      <c r="C614" s="46"/>
      <c r="D614" s="51">
        <v>-107470.39617394531</v>
      </c>
    </row>
    <row r="615" spans="1:4" x14ac:dyDescent="0.25">
      <c r="A615" s="46"/>
      <c r="C615" s="46"/>
      <c r="D615" s="51">
        <v>-220119.7426897852</v>
      </c>
    </row>
    <row r="616" spans="1:4" x14ac:dyDescent="0.25">
      <c r="A616" s="46"/>
      <c r="C616" s="46"/>
      <c r="D616" s="51">
        <v>48207.473828632297</v>
      </c>
    </row>
    <row r="617" spans="1:4" x14ac:dyDescent="0.25">
      <c r="A617" s="46"/>
      <c r="C617" s="46"/>
      <c r="D617" s="51">
        <v>276231.11600279866</v>
      </c>
    </row>
    <row r="618" spans="1:4" x14ac:dyDescent="0.25">
      <c r="A618" s="46"/>
      <c r="C618" s="46"/>
      <c r="D618" s="51">
        <v>136388.55886953208</v>
      </c>
    </row>
    <row r="619" spans="1:4" x14ac:dyDescent="0.25">
      <c r="A619" s="46"/>
      <c r="C619" s="46"/>
      <c r="D619" s="51">
        <v>-53936.079555735225</v>
      </c>
    </row>
    <row r="620" spans="1:4" x14ac:dyDescent="0.25">
      <c r="A620" s="46"/>
      <c r="C620" s="46"/>
      <c r="D620" s="51">
        <v>-67212.861867336615</v>
      </c>
    </row>
    <row r="621" spans="1:4" x14ac:dyDescent="0.25">
      <c r="A621" s="46"/>
      <c r="C621" s="46"/>
      <c r="D621" s="51">
        <v>-283083.54418516858</v>
      </c>
    </row>
    <row r="622" spans="1:4" x14ac:dyDescent="0.25">
      <c r="A622" s="46"/>
      <c r="C622" s="46"/>
      <c r="D622" s="51">
        <v>327784.05028774898</v>
      </c>
    </row>
    <row r="623" spans="1:4" x14ac:dyDescent="0.25">
      <c r="A623" s="46"/>
      <c r="C623" s="46"/>
      <c r="D623" s="51">
        <v>-36663.975143524789</v>
      </c>
    </row>
    <row r="624" spans="1:4" x14ac:dyDescent="0.25">
      <c r="A624" s="46"/>
      <c r="C624" s="46"/>
      <c r="D624" s="51">
        <v>229766.49212883788</v>
      </c>
    </row>
    <row r="625" spans="1:4" x14ac:dyDescent="0.25">
      <c r="A625" s="46"/>
      <c r="C625" s="46"/>
      <c r="D625" s="51">
        <v>133387.9351633995</v>
      </c>
    </row>
    <row r="626" spans="1:4" x14ac:dyDescent="0.25">
      <c r="A626" s="46"/>
      <c r="C626" s="46"/>
      <c r="D626" s="51">
        <v>258628.97358702015</v>
      </c>
    </row>
    <row r="627" spans="1:4" x14ac:dyDescent="0.25">
      <c r="A627" s="46"/>
      <c r="C627" s="46"/>
      <c r="D627" s="51">
        <v>-221807.21975693339</v>
      </c>
    </row>
    <row r="628" spans="1:4" x14ac:dyDescent="0.25">
      <c r="A628" s="46"/>
      <c r="C628" s="46"/>
      <c r="D628" s="51">
        <v>-272776.89743073052</v>
      </c>
    </row>
    <row r="629" spans="1:4" x14ac:dyDescent="0.25">
      <c r="A629" s="46"/>
      <c r="C629" s="46"/>
      <c r="D629" s="51">
        <v>443842.74306512292</v>
      </c>
    </row>
    <row r="630" spans="1:4" x14ac:dyDescent="0.25">
      <c r="A630" s="46"/>
      <c r="C630" s="46"/>
      <c r="D630" s="51">
        <v>176044.8249606961</v>
      </c>
    </row>
    <row r="631" spans="1:4" x14ac:dyDescent="0.25">
      <c r="A631" s="46"/>
      <c r="C631" s="46"/>
      <c r="D631" s="51">
        <v>62750.119396682327</v>
      </c>
    </row>
    <row r="632" spans="1:4" x14ac:dyDescent="0.25">
      <c r="A632" s="46"/>
      <c r="C632" s="46"/>
      <c r="D632" s="51">
        <v>312705.59177582711</v>
      </c>
    </row>
    <row r="633" spans="1:4" x14ac:dyDescent="0.25">
      <c r="A633" s="46"/>
      <c r="C633" s="46"/>
      <c r="D633" s="51">
        <v>-144533.04400896587</v>
      </c>
    </row>
    <row r="634" spans="1:4" x14ac:dyDescent="0.25">
      <c r="A634" s="46"/>
      <c r="C634" s="46"/>
      <c r="D634" s="51">
        <v>-231637.30334582843</v>
      </c>
    </row>
    <row r="635" spans="1:4" x14ac:dyDescent="0.25">
      <c r="A635" s="46"/>
      <c r="C635" s="46"/>
      <c r="D635" s="51">
        <v>-112701.77577298158</v>
      </c>
    </row>
    <row r="636" spans="1:4" x14ac:dyDescent="0.25">
      <c r="A636" s="46"/>
      <c r="C636" s="46"/>
      <c r="D636" s="51">
        <v>205232.56989939787</v>
      </c>
    </row>
    <row r="637" spans="1:4" x14ac:dyDescent="0.25">
      <c r="A637" s="46"/>
      <c r="C637" s="46"/>
      <c r="D637" s="51">
        <v>32042.002200007111</v>
      </c>
    </row>
    <row r="638" spans="1:4" x14ac:dyDescent="0.25">
      <c r="A638" s="46"/>
      <c r="C638" s="46"/>
      <c r="D638" s="51">
        <v>191638.22837844427</v>
      </c>
    </row>
    <row r="639" spans="1:4" x14ac:dyDescent="0.25">
      <c r="A639" s="46"/>
      <c r="C639" s="46"/>
      <c r="D639" s="51">
        <v>-303852.0279334088</v>
      </c>
    </row>
    <row r="640" spans="1:4" x14ac:dyDescent="0.25">
      <c r="A640" s="46"/>
      <c r="C640" s="46"/>
      <c r="D640" s="51">
        <v>236010.22688132094</v>
      </c>
    </row>
    <row r="641" spans="1:4" x14ac:dyDescent="0.25">
      <c r="A641" s="46"/>
      <c r="C641" s="46"/>
      <c r="D641" s="51">
        <v>-304637.11247014027</v>
      </c>
    </row>
    <row r="642" spans="1:4" x14ac:dyDescent="0.25">
      <c r="A642" s="46"/>
      <c r="C642" s="46"/>
      <c r="D642" s="51">
        <v>-105853.24187241102</v>
      </c>
    </row>
    <row r="643" spans="1:4" x14ac:dyDescent="0.25">
      <c r="A643" s="46"/>
      <c r="C643" s="46"/>
      <c r="D643" s="51">
        <v>148830.40654048428</v>
      </c>
    </row>
    <row r="644" spans="1:4" x14ac:dyDescent="0.25">
      <c r="A644" s="46"/>
      <c r="C644" s="46"/>
      <c r="D644" s="51">
        <v>-16317.857934326996</v>
      </c>
    </row>
    <row r="645" spans="1:4" x14ac:dyDescent="0.25">
      <c r="A645" s="46"/>
      <c r="C645" s="46"/>
      <c r="D645" s="51">
        <v>161528.50024005878</v>
      </c>
    </row>
    <row r="646" spans="1:4" x14ac:dyDescent="0.25">
      <c r="A646" s="46"/>
      <c r="C646" s="46"/>
      <c r="D646" s="51">
        <v>52290.52831609518</v>
      </c>
    </row>
    <row r="647" spans="1:4" x14ac:dyDescent="0.25">
      <c r="A647" s="46"/>
      <c r="C647" s="46"/>
      <c r="D647" s="51">
        <v>407739.45746893884</v>
      </c>
    </row>
    <row r="648" spans="1:4" x14ac:dyDescent="0.25">
      <c r="A648" s="46"/>
      <c r="C648" s="46"/>
      <c r="D648" s="51">
        <v>-278317.27244856278</v>
      </c>
    </row>
    <row r="649" spans="1:4" x14ac:dyDescent="0.25">
      <c r="A649" s="46"/>
      <c r="C649" s="46"/>
      <c r="D649" s="51">
        <v>240712.76691683481</v>
      </c>
    </row>
    <row r="650" spans="1:4" x14ac:dyDescent="0.25">
      <c r="A650" s="46"/>
      <c r="C650" s="46"/>
      <c r="D650" s="51">
        <v>-74541.546080437227</v>
      </c>
    </row>
    <row r="651" spans="1:4" x14ac:dyDescent="0.25">
      <c r="A651" s="46"/>
      <c r="C651" s="46"/>
      <c r="D651" s="51">
        <v>73498.662741622102</v>
      </c>
    </row>
    <row r="652" spans="1:4" x14ac:dyDescent="0.25">
      <c r="A652" s="46"/>
      <c r="C652" s="46"/>
      <c r="D652" s="51">
        <v>95837.352530777309</v>
      </c>
    </row>
    <row r="653" spans="1:4" x14ac:dyDescent="0.25">
      <c r="A653" s="46"/>
      <c r="C653" s="46"/>
      <c r="D653" s="51">
        <v>-9836.5059481758144</v>
      </c>
    </row>
    <row r="654" spans="1:4" x14ac:dyDescent="0.25">
      <c r="A654" s="46"/>
      <c r="C654" s="46"/>
      <c r="D654" s="51">
        <v>-68122.050762303945</v>
      </c>
    </row>
    <row r="655" spans="1:4" x14ac:dyDescent="0.25">
      <c r="A655" s="46"/>
      <c r="C655" s="46"/>
      <c r="D655" s="51">
        <v>-280256.5225395849</v>
      </c>
    </row>
    <row r="656" spans="1:4" x14ac:dyDescent="0.25">
      <c r="A656" s="46"/>
      <c r="C656" s="46"/>
      <c r="D656" s="51">
        <v>262433.7755646336</v>
      </c>
    </row>
    <row r="657" spans="1:4" x14ac:dyDescent="0.25">
      <c r="A657" s="46"/>
      <c r="C657" s="46"/>
      <c r="D657" s="51">
        <v>-371699.2970138478</v>
      </c>
    </row>
    <row r="658" spans="1:4" x14ac:dyDescent="0.25">
      <c r="A658" s="46"/>
      <c r="C658" s="46"/>
      <c r="D658" s="51">
        <v>-41639.225699375995</v>
      </c>
    </row>
    <row r="659" spans="1:4" x14ac:dyDescent="0.25">
      <c r="A659" s="46"/>
      <c r="C659" s="46"/>
      <c r="D659" s="51">
        <v>381713.43052031274</v>
      </c>
    </row>
    <row r="660" spans="1:4" x14ac:dyDescent="0.25">
      <c r="A660" s="46"/>
      <c r="C660" s="46"/>
      <c r="D660" s="51">
        <v>94632.801378671254</v>
      </c>
    </row>
    <row r="661" spans="1:4" x14ac:dyDescent="0.25">
      <c r="A661" s="46"/>
      <c r="C661" s="46"/>
      <c r="D661" s="51">
        <v>-42589.20287834249</v>
      </c>
    </row>
    <row r="662" spans="1:4" x14ac:dyDescent="0.25">
      <c r="A662" s="46"/>
      <c r="C662" s="46"/>
      <c r="D662" s="51">
        <v>-54131.081208070973</v>
      </c>
    </row>
    <row r="663" spans="1:4" x14ac:dyDescent="0.25">
      <c r="A663" s="46"/>
      <c r="C663" s="46"/>
      <c r="D663" s="51">
        <v>563194.18097574997</v>
      </c>
    </row>
    <row r="664" spans="1:4" x14ac:dyDescent="0.25">
      <c r="A664" s="46"/>
      <c r="C664" s="46"/>
      <c r="D664" s="51">
        <v>-117375.08715657309</v>
      </c>
    </row>
    <row r="665" spans="1:4" x14ac:dyDescent="0.25">
      <c r="A665" s="46"/>
      <c r="C665" s="46"/>
      <c r="D665" s="51">
        <v>-312400.26148062659</v>
      </c>
    </row>
    <row r="666" spans="1:4" x14ac:dyDescent="0.25">
      <c r="A666" s="46"/>
      <c r="C666" s="46"/>
      <c r="D666" s="51">
        <v>30137.291011371082</v>
      </c>
    </row>
    <row r="667" spans="1:4" x14ac:dyDescent="0.25">
      <c r="A667" s="46"/>
      <c r="C667" s="46"/>
      <c r="D667" s="51">
        <v>273704.06432286184</v>
      </c>
    </row>
    <row r="668" spans="1:4" x14ac:dyDescent="0.25">
      <c r="A668" s="46"/>
      <c r="C668" s="46"/>
      <c r="D668" s="51">
        <v>-207401.98016373586</v>
      </c>
    </row>
    <row r="669" spans="1:4" x14ac:dyDescent="0.25">
      <c r="A669" s="46"/>
      <c r="C669" s="46"/>
      <c r="D669" s="51">
        <v>341880.61058663303</v>
      </c>
    </row>
    <row r="670" spans="1:4" x14ac:dyDescent="0.25">
      <c r="A670" s="46"/>
      <c r="C670" s="46"/>
      <c r="D670" s="51">
        <v>-455889.59045094403</v>
      </c>
    </row>
    <row r="671" spans="1:4" x14ac:dyDescent="0.25">
      <c r="A671" s="46"/>
      <c r="C671" s="46"/>
      <c r="D671" s="51">
        <v>-61864.521503313154</v>
      </c>
    </row>
    <row r="672" spans="1:4" x14ac:dyDescent="0.25">
      <c r="A672" s="46"/>
      <c r="C672" s="46"/>
      <c r="D672" s="51">
        <v>-67674.990409771388</v>
      </c>
    </row>
    <row r="673" spans="1:4" x14ac:dyDescent="0.25">
      <c r="A673" s="46"/>
      <c r="C673" s="46"/>
      <c r="D673" s="51">
        <v>-117044.4169427577</v>
      </c>
    </row>
    <row r="674" spans="1:4" x14ac:dyDescent="0.25">
      <c r="A674" s="46"/>
      <c r="C674" s="46"/>
      <c r="D674" s="51">
        <v>-106988.4436069674</v>
      </c>
    </row>
    <row r="675" spans="1:4" x14ac:dyDescent="0.25">
      <c r="A675" s="46"/>
      <c r="C675" s="46"/>
      <c r="D675" s="51">
        <v>586420.29137788364</v>
      </c>
    </row>
    <row r="676" spans="1:4" x14ac:dyDescent="0.25">
      <c r="A676" s="46"/>
      <c r="C676" s="46"/>
      <c r="D676" s="51">
        <v>385344.72832628735</v>
      </c>
    </row>
    <row r="677" spans="1:4" x14ac:dyDescent="0.25">
      <c r="A677" s="46"/>
      <c r="C677" s="46"/>
      <c r="D677" s="51">
        <v>420678.51697928488</v>
      </c>
    </row>
    <row r="678" spans="1:4" x14ac:dyDescent="0.25">
      <c r="A678" s="46"/>
      <c r="C678" s="46"/>
      <c r="D678" s="51">
        <v>-238814.83541383664</v>
      </c>
    </row>
    <row r="679" spans="1:4" x14ac:dyDescent="0.25">
      <c r="A679" s="46"/>
      <c r="C679" s="46"/>
      <c r="D679" s="51">
        <v>62221.439888178778</v>
      </c>
    </row>
    <row r="680" spans="1:4" x14ac:dyDescent="0.25">
      <c r="A680" s="46"/>
      <c r="C680" s="46"/>
      <c r="D680" s="51">
        <v>89479.300984301255</v>
      </c>
    </row>
    <row r="681" spans="1:4" x14ac:dyDescent="0.25">
      <c r="A681" s="46"/>
      <c r="C681" s="46"/>
      <c r="D681" s="51">
        <v>-97226.010688988987</v>
      </c>
    </row>
    <row r="682" spans="1:4" x14ac:dyDescent="0.25">
      <c r="A682" s="46"/>
      <c r="C682" s="46"/>
      <c r="D682" s="51">
        <v>34347.564312187933</v>
      </c>
    </row>
    <row r="683" spans="1:4" x14ac:dyDescent="0.25">
      <c r="A683" s="46"/>
      <c r="C683" s="46"/>
      <c r="D683" s="51">
        <v>-40772.590780199207</v>
      </c>
    </row>
    <row r="684" spans="1:4" x14ac:dyDescent="0.25">
      <c r="A684" s="46"/>
      <c r="C684" s="46"/>
      <c r="D684" s="51">
        <v>-32190.056877391289</v>
      </c>
    </row>
    <row r="685" spans="1:4" x14ac:dyDescent="0.25">
      <c r="A685" s="46"/>
      <c r="C685" s="46"/>
      <c r="D685" s="51">
        <v>25962.697423676833</v>
      </c>
    </row>
    <row r="686" spans="1:4" x14ac:dyDescent="0.25">
      <c r="A686" s="46"/>
      <c r="C686" s="46"/>
      <c r="D686" s="51">
        <v>201375.07679774071</v>
      </c>
    </row>
    <row r="687" spans="1:4" x14ac:dyDescent="0.25">
      <c r="A687" s="46"/>
      <c r="C687" s="46"/>
      <c r="D687" s="51">
        <v>-195600.28428220801</v>
      </c>
    </row>
    <row r="688" spans="1:4" x14ac:dyDescent="0.25">
      <c r="A688" s="46"/>
      <c r="C688" s="46"/>
      <c r="D688" s="51">
        <v>-291618.3448657103</v>
      </c>
    </row>
    <row r="689" spans="1:4" x14ac:dyDescent="0.25">
      <c r="A689" s="46"/>
      <c r="C689" s="46"/>
      <c r="D689" s="51">
        <v>-258968.09318757561</v>
      </c>
    </row>
    <row r="690" spans="1:4" x14ac:dyDescent="0.25">
      <c r="A690" s="46"/>
      <c r="C690" s="46"/>
      <c r="D690" s="51">
        <v>-84797.578120929771</v>
      </c>
    </row>
    <row r="691" spans="1:4" x14ac:dyDescent="0.25">
      <c r="A691" s="46"/>
      <c r="C691" s="46"/>
      <c r="D691" s="51">
        <v>69192.513807297219</v>
      </c>
    </row>
    <row r="692" spans="1:4" x14ac:dyDescent="0.25">
      <c r="A692" s="46"/>
      <c r="C692" s="46"/>
      <c r="D692" s="51">
        <v>-89733.500284711205</v>
      </c>
    </row>
    <row r="693" spans="1:4" x14ac:dyDescent="0.25">
      <c r="A693" s="46"/>
      <c r="C693" s="46"/>
      <c r="D693" s="51">
        <v>83494.955696394827</v>
      </c>
    </row>
    <row r="694" spans="1:4" x14ac:dyDescent="0.25">
      <c r="A694" s="46"/>
      <c r="C694" s="46"/>
      <c r="D694" s="51">
        <v>-165271.18017815391</v>
      </c>
    </row>
    <row r="695" spans="1:4" x14ac:dyDescent="0.25">
      <c r="A695" s="46"/>
      <c r="C695" s="46"/>
      <c r="D695" s="51">
        <v>246742.89614549768</v>
      </c>
    </row>
    <row r="696" spans="1:4" x14ac:dyDescent="0.25">
      <c r="A696" s="46"/>
      <c r="C696" s="46"/>
      <c r="D696" s="51">
        <v>-29022.276360349271</v>
      </c>
    </row>
    <row r="697" spans="1:4" x14ac:dyDescent="0.25">
      <c r="A697" s="46"/>
      <c r="C697" s="46"/>
      <c r="D697" s="51">
        <v>-137182.91022150306</v>
      </c>
    </row>
    <row r="698" spans="1:4" x14ac:dyDescent="0.25">
      <c r="A698" s="46"/>
      <c r="C698" s="46"/>
      <c r="D698" s="51">
        <v>139509.97023869</v>
      </c>
    </row>
    <row r="699" spans="1:4" x14ac:dyDescent="0.25">
      <c r="A699" s="46"/>
      <c r="C699" s="46"/>
      <c r="D699" s="51">
        <v>-132774.26354126862</v>
      </c>
    </row>
    <row r="700" spans="1:4" x14ac:dyDescent="0.25">
      <c r="A700" s="46"/>
      <c r="C700" s="46"/>
      <c r="D700" s="51">
        <v>-20551.367888939247</v>
      </c>
    </row>
    <row r="701" spans="1:4" x14ac:dyDescent="0.25">
      <c r="A701" s="46"/>
      <c r="C701" s="46"/>
      <c r="D701" s="51">
        <v>296007.0544127312</v>
      </c>
    </row>
    <row r="702" spans="1:4" x14ac:dyDescent="0.25">
      <c r="A702" s="46"/>
      <c r="C702" s="46"/>
      <c r="D702" s="51">
        <v>284343.62554388435</v>
      </c>
    </row>
    <row r="703" spans="1:4" x14ac:dyDescent="0.25">
      <c r="A703" s="46"/>
      <c r="C703" s="46"/>
      <c r="D703" s="51">
        <v>337326.53292178526</v>
      </c>
    </row>
    <row r="704" spans="1:4" x14ac:dyDescent="0.25">
      <c r="A704" s="46"/>
      <c r="C704" s="46"/>
      <c r="D704" s="51">
        <v>521677.57847585209</v>
      </c>
    </row>
    <row r="705" spans="1:4" x14ac:dyDescent="0.25">
      <c r="A705" s="46"/>
      <c r="C705" s="46"/>
      <c r="D705" s="51">
        <v>60300.754621685119</v>
      </c>
    </row>
    <row r="706" spans="1:4" x14ac:dyDescent="0.25">
      <c r="A706" s="46"/>
      <c r="C706" s="46"/>
      <c r="D706" s="51">
        <v>141162.80541419267</v>
      </c>
    </row>
    <row r="707" spans="1:4" x14ac:dyDescent="0.25">
      <c r="A707" s="46"/>
      <c r="C707" s="46"/>
      <c r="D707" s="51">
        <v>-326869.83652487141</v>
      </c>
    </row>
    <row r="708" spans="1:4" x14ac:dyDescent="0.25">
      <c r="A708" s="46"/>
      <c r="C708" s="46"/>
      <c r="D708" s="51">
        <v>295485.75216078473</v>
      </c>
    </row>
    <row r="709" spans="1:4" x14ac:dyDescent="0.25">
      <c r="A709" s="46"/>
      <c r="C709" s="46"/>
      <c r="D709" s="51">
        <v>294535.71249450214</v>
      </c>
    </row>
    <row r="710" spans="1:4" x14ac:dyDescent="0.25">
      <c r="A710" s="46"/>
      <c r="C710" s="46"/>
      <c r="D710" s="51">
        <v>-157108.38832479873</v>
      </c>
    </row>
    <row r="711" spans="1:4" x14ac:dyDescent="0.25">
      <c r="A711" s="46"/>
      <c r="C711" s="46"/>
      <c r="D711" s="51">
        <v>206413.18686350324</v>
      </c>
    </row>
    <row r="712" spans="1:4" x14ac:dyDescent="0.25">
      <c r="A712" s="46"/>
      <c r="C712" s="46"/>
      <c r="D712" s="51">
        <v>231192.42390966445</v>
      </c>
    </row>
    <row r="713" spans="1:4" x14ac:dyDescent="0.25">
      <c r="A713" s="46"/>
      <c r="C713" s="46"/>
      <c r="D713" s="51">
        <v>22390.13579046373</v>
      </c>
    </row>
    <row r="714" spans="1:4" x14ac:dyDescent="0.25">
      <c r="A714" s="46"/>
      <c r="C714" s="46"/>
      <c r="D714" s="51">
        <v>54810.262920419424</v>
      </c>
    </row>
    <row r="715" spans="1:4" x14ac:dyDescent="0.25">
      <c r="A715" s="46"/>
      <c r="C715" s="46"/>
      <c r="D715" s="51">
        <v>-230710.04734520824</v>
      </c>
    </row>
    <row r="716" spans="1:4" x14ac:dyDescent="0.25">
      <c r="A716" s="46"/>
      <c r="C716" s="46"/>
      <c r="D716" s="51">
        <v>186433.91684128722</v>
      </c>
    </row>
    <row r="717" spans="1:4" x14ac:dyDescent="0.25">
      <c r="A717" s="46"/>
      <c r="C717" s="46"/>
      <c r="D717" s="51">
        <v>-171408.57369099182</v>
      </c>
    </row>
    <row r="718" spans="1:4" x14ac:dyDescent="0.25">
      <c r="A718" s="46"/>
      <c r="C718" s="46"/>
      <c r="D718" s="51">
        <v>-282165.16617026163</v>
      </c>
    </row>
    <row r="719" spans="1:4" x14ac:dyDescent="0.25">
      <c r="A719" s="46"/>
      <c r="C719" s="46"/>
      <c r="D719" s="51">
        <v>-288232.83889562747</v>
      </c>
    </row>
    <row r="720" spans="1:4" x14ac:dyDescent="0.25">
      <c r="A720" s="46"/>
      <c r="C720" s="46"/>
      <c r="D720" s="51">
        <v>359437.73440663458</v>
      </c>
    </row>
    <row r="721" spans="1:4" x14ac:dyDescent="0.25">
      <c r="A721" s="46"/>
      <c r="C721" s="46"/>
      <c r="D721" s="51">
        <v>-5350.5501860915829</v>
      </c>
    </row>
    <row r="722" spans="1:4" x14ac:dyDescent="0.25">
      <c r="A722" s="46"/>
      <c r="C722" s="46"/>
      <c r="D722" s="51">
        <v>-216582.6671282124</v>
      </c>
    </row>
    <row r="723" spans="1:4" x14ac:dyDescent="0.25">
      <c r="A723" s="46"/>
      <c r="C723" s="46"/>
      <c r="D723" s="51">
        <v>160276.91882716643</v>
      </c>
    </row>
    <row r="724" spans="1:4" x14ac:dyDescent="0.25">
      <c r="A724" s="46"/>
      <c r="C724" s="46"/>
      <c r="D724" s="51">
        <v>-8209.2189818658444</v>
      </c>
    </row>
    <row r="725" spans="1:4" x14ac:dyDescent="0.25">
      <c r="A725" s="46"/>
      <c r="C725" s="46"/>
      <c r="D725" s="51">
        <v>-172282.13351215125</v>
      </c>
    </row>
    <row r="726" spans="1:4" x14ac:dyDescent="0.25">
      <c r="A726" s="46"/>
      <c r="C726" s="46"/>
      <c r="D726" s="51">
        <v>244463.50354292832</v>
      </c>
    </row>
    <row r="727" spans="1:4" x14ac:dyDescent="0.25">
      <c r="A727" s="46"/>
      <c r="C727" s="46"/>
      <c r="D727" s="51">
        <v>221032.97943754724</v>
      </c>
    </row>
    <row r="728" spans="1:4" x14ac:dyDescent="0.25">
      <c r="A728" s="46"/>
      <c r="C728" s="46"/>
      <c r="D728" s="51">
        <v>301816.24324744678</v>
      </c>
    </row>
    <row r="729" spans="1:4" x14ac:dyDescent="0.25">
      <c r="A729" s="46"/>
      <c r="C729" s="46"/>
      <c r="D729" s="51">
        <v>216239.41805152418</v>
      </c>
    </row>
    <row r="730" spans="1:4" x14ac:dyDescent="0.25">
      <c r="A730" s="46"/>
      <c r="C730" s="46"/>
      <c r="D730" s="51">
        <v>10142.726658290412</v>
      </c>
    </row>
    <row r="731" spans="1:4" x14ac:dyDescent="0.25">
      <c r="A731" s="46"/>
      <c r="C731" s="46"/>
      <c r="D731" s="51">
        <v>54348.139065926254</v>
      </c>
    </row>
    <row r="732" spans="1:4" x14ac:dyDescent="0.25">
      <c r="A732" s="46"/>
      <c r="C732" s="46"/>
      <c r="D732" s="51">
        <v>-2079.7814616155738</v>
      </c>
    </row>
    <row r="733" spans="1:4" x14ac:dyDescent="0.25">
      <c r="A733" s="46"/>
      <c r="C733" s="46"/>
      <c r="D733" s="51">
        <v>-231416.73857173242</v>
      </c>
    </row>
    <row r="734" spans="1:4" x14ac:dyDescent="0.25">
      <c r="A734" s="46"/>
      <c r="C734" s="46"/>
      <c r="D734" s="51">
        <v>356307.2242557616</v>
      </c>
    </row>
    <row r="735" spans="1:4" x14ac:dyDescent="0.25">
      <c r="A735" s="46"/>
      <c r="C735" s="46"/>
      <c r="D735" s="51">
        <v>-127150.56953241919</v>
      </c>
    </row>
    <row r="736" spans="1:4" x14ac:dyDescent="0.25">
      <c r="A736" s="46"/>
      <c r="C736" s="46"/>
      <c r="D736" s="51">
        <v>-89417.830521462194</v>
      </c>
    </row>
    <row r="737" spans="1:4" x14ac:dyDescent="0.25">
      <c r="A737" s="46"/>
      <c r="C737" s="46"/>
      <c r="D737" s="51">
        <v>-288856.47248616174</v>
      </c>
    </row>
    <row r="738" spans="1:4" x14ac:dyDescent="0.25">
      <c r="A738" s="46"/>
      <c r="C738" s="46"/>
      <c r="D738" s="51">
        <v>-63749.405554271943</v>
      </c>
    </row>
    <row r="739" spans="1:4" x14ac:dyDescent="0.25">
      <c r="A739" s="46"/>
      <c r="C739" s="46"/>
      <c r="D739" s="51">
        <v>71776.56470610734</v>
      </c>
    </row>
    <row r="740" spans="1:4" x14ac:dyDescent="0.25">
      <c r="A740" s="46"/>
      <c r="C740" s="46"/>
      <c r="D740" s="51">
        <v>25936.006053126912</v>
      </c>
    </row>
    <row r="741" spans="1:4" x14ac:dyDescent="0.25">
      <c r="A741" s="46"/>
      <c r="C741" s="46"/>
      <c r="D741" s="51">
        <v>252827.74443496898</v>
      </c>
    </row>
    <row r="742" spans="1:4" x14ac:dyDescent="0.25">
      <c r="A742" s="46"/>
      <c r="C742" s="46"/>
      <c r="D742" s="51">
        <v>-222694.26298008038</v>
      </c>
    </row>
    <row r="743" spans="1:4" x14ac:dyDescent="0.25">
      <c r="A743" s="46"/>
      <c r="C743" s="46"/>
      <c r="D743" s="51">
        <v>-65523.790393737479</v>
      </c>
    </row>
    <row r="744" spans="1:4" x14ac:dyDescent="0.25">
      <c r="A744" s="46"/>
      <c r="C744" s="46"/>
      <c r="D744" s="51">
        <v>125968.74918337958</v>
      </c>
    </row>
    <row r="745" spans="1:4" x14ac:dyDescent="0.25">
      <c r="A745" s="46"/>
      <c r="C745" s="46"/>
      <c r="D745" s="51">
        <v>170636.52565999067</v>
      </c>
    </row>
    <row r="746" spans="1:4" x14ac:dyDescent="0.25">
      <c r="A746" s="46"/>
      <c r="C746" s="46"/>
      <c r="D746" s="51">
        <v>-20642.810885622399</v>
      </c>
    </row>
    <row r="747" spans="1:4" x14ac:dyDescent="0.25">
      <c r="A747" s="46"/>
      <c r="C747" s="46"/>
      <c r="D747" s="51">
        <v>204277.37510384416</v>
      </c>
    </row>
    <row r="748" spans="1:4" x14ac:dyDescent="0.25">
      <c r="A748" s="46"/>
      <c r="C748" s="46"/>
      <c r="D748" s="51">
        <v>309369.74074377347</v>
      </c>
    </row>
    <row r="749" spans="1:4" x14ac:dyDescent="0.25">
      <c r="A749" s="46"/>
      <c r="C749" s="46"/>
      <c r="D749" s="51">
        <v>-136297.9838830838</v>
      </c>
    </row>
    <row r="750" spans="1:4" x14ac:dyDescent="0.25">
      <c r="A750" s="46"/>
      <c r="C750" s="46"/>
      <c r="D750" s="51">
        <v>-132742.53284180159</v>
      </c>
    </row>
    <row r="751" spans="1:4" x14ac:dyDescent="0.25">
      <c r="A751" s="46"/>
      <c r="C751" s="46"/>
      <c r="D751" s="51">
        <v>-83181.876236863056</v>
      </c>
    </row>
    <row r="752" spans="1:4" x14ac:dyDescent="0.25">
      <c r="A752" s="46"/>
      <c r="C752" s="46"/>
      <c r="D752" s="51">
        <v>90933.804813074908</v>
      </c>
    </row>
    <row r="753" spans="1:4" x14ac:dyDescent="0.25">
      <c r="A753" s="46"/>
      <c r="C753" s="46"/>
      <c r="D753" s="51">
        <v>85515.79833020104</v>
      </c>
    </row>
    <row r="754" spans="1:4" x14ac:dyDescent="0.25">
      <c r="A754" s="46"/>
      <c r="C754" s="46"/>
      <c r="D754" s="51">
        <v>-129207.96007344534</v>
      </c>
    </row>
    <row r="755" spans="1:4" x14ac:dyDescent="0.25">
      <c r="A755" s="46"/>
      <c r="C755" s="46"/>
      <c r="D755" s="51">
        <v>679859.73292970913</v>
      </c>
    </row>
    <row r="756" spans="1:4" x14ac:dyDescent="0.25">
      <c r="A756" s="46"/>
      <c r="C756" s="46"/>
      <c r="D756" s="51">
        <v>-22762.281767550128</v>
      </c>
    </row>
    <row r="757" spans="1:4" x14ac:dyDescent="0.25">
      <c r="A757" s="46"/>
      <c r="C757" s="46"/>
      <c r="D757" s="51">
        <v>63562.583042979692</v>
      </c>
    </row>
    <row r="758" spans="1:4" x14ac:dyDescent="0.25">
      <c r="A758" s="46"/>
      <c r="C758" s="46"/>
      <c r="D758" s="51">
        <v>-14121.930292310339</v>
      </c>
    </row>
    <row r="759" spans="1:4" x14ac:dyDescent="0.25">
      <c r="A759" s="46"/>
      <c r="C759" s="46"/>
      <c r="D759" s="51">
        <v>69638.08344794561</v>
      </c>
    </row>
    <row r="760" spans="1:4" x14ac:dyDescent="0.25">
      <c r="A760" s="46"/>
      <c r="C760" s="46"/>
      <c r="D760" s="51">
        <v>-78095.768278321964</v>
      </c>
    </row>
    <row r="761" spans="1:4" x14ac:dyDescent="0.25">
      <c r="A761" s="46"/>
      <c r="C761" s="46"/>
      <c r="D761" s="51">
        <v>-15693.574697308592</v>
      </c>
    </row>
    <row r="762" spans="1:4" x14ac:dyDescent="0.25">
      <c r="A762" s="46"/>
      <c r="C762" s="46"/>
      <c r="D762" s="51">
        <v>-130712.80658784023</v>
      </c>
    </row>
    <row r="763" spans="1:4" x14ac:dyDescent="0.25">
      <c r="A763" s="46"/>
      <c r="C763" s="46"/>
      <c r="D763" s="51">
        <v>432077.30469268066</v>
      </c>
    </row>
    <row r="764" spans="1:4" x14ac:dyDescent="0.25">
      <c r="A764" s="46"/>
      <c r="C764" s="46"/>
      <c r="D764" s="51">
        <v>244139.26603768655</v>
      </c>
    </row>
    <row r="765" spans="1:4" x14ac:dyDescent="0.25">
      <c r="A765" s="46"/>
      <c r="C765" s="46"/>
      <c r="D765" s="51">
        <v>-133212.69984150928</v>
      </c>
    </row>
    <row r="766" spans="1:4" x14ac:dyDescent="0.25">
      <c r="A766" s="46"/>
      <c r="C766" s="46"/>
      <c r="D766" s="51">
        <v>153689.68824215879</v>
      </c>
    </row>
    <row r="767" spans="1:4" x14ac:dyDescent="0.25">
      <c r="A767" s="46"/>
      <c r="C767" s="46"/>
      <c r="D767" s="51">
        <v>14277.069894503846</v>
      </c>
    </row>
    <row r="768" spans="1:4" x14ac:dyDescent="0.25">
      <c r="A768" s="46"/>
      <c r="C768" s="46"/>
      <c r="D768" s="51">
        <v>-60575.647464406349</v>
      </c>
    </row>
    <row r="769" spans="1:4" x14ac:dyDescent="0.25">
      <c r="A769" s="46"/>
      <c r="C769" s="46"/>
      <c r="D769" s="51">
        <v>-16936.984513721451</v>
      </c>
    </row>
    <row r="770" spans="1:4" x14ac:dyDescent="0.25">
      <c r="A770" s="46"/>
      <c r="C770" s="46"/>
      <c r="D770" s="51">
        <v>-310518.58451462269</v>
      </c>
    </row>
    <row r="771" spans="1:4" x14ac:dyDescent="0.25">
      <c r="A771" s="46"/>
      <c r="C771" s="46"/>
      <c r="D771" s="51">
        <v>-137789.96162696736</v>
      </c>
    </row>
    <row r="772" spans="1:4" x14ac:dyDescent="0.25">
      <c r="A772" s="46"/>
      <c r="C772" s="46"/>
      <c r="D772" s="51">
        <v>-209003.06184179435</v>
      </c>
    </row>
    <row r="773" spans="1:4" x14ac:dyDescent="0.25">
      <c r="A773" s="46"/>
      <c r="C773" s="46"/>
      <c r="D773" s="51">
        <v>65974.541142633476</v>
      </c>
    </row>
    <row r="774" spans="1:4" x14ac:dyDescent="0.25">
      <c r="A774" s="46"/>
      <c r="C774" s="46"/>
      <c r="D774" s="51">
        <v>-210717.83924849873</v>
      </c>
    </row>
    <row r="775" spans="1:4" x14ac:dyDescent="0.25">
      <c r="A775" s="46"/>
      <c r="C775" s="46"/>
      <c r="D775" s="51">
        <v>-212192.17348733591</v>
      </c>
    </row>
    <row r="776" spans="1:4" x14ac:dyDescent="0.25">
      <c r="A776" s="46"/>
      <c r="C776" s="46"/>
      <c r="D776" s="51">
        <v>-137302.31976885011</v>
      </c>
    </row>
    <row r="777" spans="1:4" x14ac:dyDescent="0.25">
      <c r="A777" s="46"/>
      <c r="C777" s="46"/>
      <c r="D777" s="51">
        <v>-149876.87762585058</v>
      </c>
    </row>
    <row r="778" spans="1:4" x14ac:dyDescent="0.25">
      <c r="A778" s="46"/>
      <c r="C778" s="46"/>
      <c r="D778" s="51">
        <v>-105597.39884508942</v>
      </c>
    </row>
    <row r="779" spans="1:4" x14ac:dyDescent="0.25">
      <c r="A779" s="46"/>
      <c r="C779" s="46"/>
      <c r="D779" s="51">
        <v>-355062.75255498354</v>
      </c>
    </row>
    <row r="780" spans="1:4" x14ac:dyDescent="0.25">
      <c r="A780" s="46"/>
      <c r="C780" s="46"/>
      <c r="D780" s="51">
        <v>-89068.639667276846</v>
      </c>
    </row>
    <row r="781" spans="1:4" x14ac:dyDescent="0.25">
      <c r="A781" s="46"/>
      <c r="C781" s="46"/>
      <c r="D781" s="51">
        <v>49986.810723543022</v>
      </c>
    </row>
    <row r="782" spans="1:4" x14ac:dyDescent="0.25">
      <c r="A782" s="46"/>
      <c r="C782" s="46"/>
      <c r="D782" s="51">
        <v>122237.11751782036</v>
      </c>
    </row>
    <row r="783" spans="1:4" x14ac:dyDescent="0.25">
      <c r="A783" s="46"/>
      <c r="C783" s="46"/>
      <c r="D783" s="51">
        <v>285403.89213440003</v>
      </c>
    </row>
    <row r="784" spans="1:4" x14ac:dyDescent="0.25">
      <c r="A784" s="46"/>
      <c r="C784" s="46"/>
      <c r="D784" s="51">
        <v>-182467.38634957775</v>
      </c>
    </row>
    <row r="785" spans="1:4" x14ac:dyDescent="0.25">
      <c r="A785" s="46"/>
      <c r="C785" s="46"/>
      <c r="D785" s="51">
        <v>203111.36714932707</v>
      </c>
    </row>
    <row r="786" spans="1:4" x14ac:dyDescent="0.25">
      <c r="A786" s="46"/>
      <c r="C786" s="46"/>
      <c r="D786" s="51">
        <v>223712.91467095533</v>
      </c>
    </row>
    <row r="787" spans="1:4" x14ac:dyDescent="0.25">
      <c r="A787" s="46"/>
      <c r="C787" s="46"/>
      <c r="D787" s="51">
        <v>-151343.32215753567</v>
      </c>
    </row>
    <row r="788" spans="1:4" x14ac:dyDescent="0.25">
      <c r="A788" s="46"/>
      <c r="C788" s="46"/>
      <c r="D788" s="51">
        <v>348075.61210208992</v>
      </c>
    </row>
    <row r="789" spans="1:4" x14ac:dyDescent="0.25">
      <c r="A789" s="46"/>
      <c r="C789" s="46"/>
      <c r="D789" s="51">
        <v>156225.81936618371</v>
      </c>
    </row>
    <row r="790" spans="1:4" x14ac:dyDescent="0.25">
      <c r="A790" s="46"/>
      <c r="C790" s="46"/>
      <c r="D790" s="51">
        <v>-62173.365851291543</v>
      </c>
    </row>
    <row r="791" spans="1:4" x14ac:dyDescent="0.25">
      <c r="A791" s="46"/>
      <c r="C791" s="46"/>
      <c r="D791" s="51">
        <v>195081.07814328748</v>
      </c>
    </row>
    <row r="792" spans="1:4" x14ac:dyDescent="0.25">
      <c r="A792" s="46"/>
      <c r="C792" s="46"/>
      <c r="D792" s="51">
        <v>335158.11729113897</v>
      </c>
    </row>
    <row r="793" spans="1:4" x14ac:dyDescent="0.25">
      <c r="A793" s="46"/>
      <c r="C793" s="46"/>
      <c r="D793" s="51">
        <v>-325015.51348842034</v>
      </c>
    </row>
    <row r="794" spans="1:4" x14ac:dyDescent="0.25">
      <c r="A794" s="46"/>
      <c r="C794" s="46"/>
      <c r="D794" s="51">
        <v>493587.14206747548</v>
      </c>
    </row>
    <row r="795" spans="1:4" x14ac:dyDescent="0.25">
      <c r="A795" s="46"/>
      <c r="C795" s="46"/>
      <c r="D795" s="51">
        <v>148155.78213218291</v>
      </c>
    </row>
    <row r="796" spans="1:4" x14ac:dyDescent="0.25">
      <c r="A796" s="46"/>
      <c r="C796" s="46"/>
      <c r="D796" s="51">
        <v>-95987.867468840559</v>
      </c>
    </row>
    <row r="797" spans="1:4" x14ac:dyDescent="0.25">
      <c r="A797" s="46"/>
      <c r="C797" s="46"/>
      <c r="D797" s="51">
        <v>216177.09936900518</v>
      </c>
    </row>
    <row r="798" spans="1:4" x14ac:dyDescent="0.25">
      <c r="A798" s="46"/>
      <c r="C798" s="46"/>
      <c r="D798" s="51">
        <v>26679.250490565901</v>
      </c>
    </row>
    <row r="799" spans="1:4" x14ac:dyDescent="0.25">
      <c r="A799" s="46"/>
      <c r="C799" s="46"/>
      <c r="D799" s="51">
        <v>218393.97427265783</v>
      </c>
    </row>
    <row r="800" spans="1:4" x14ac:dyDescent="0.25">
      <c r="A800" s="46"/>
      <c r="C800" s="46"/>
      <c r="D800" s="51">
        <v>-233741.96088601864</v>
      </c>
    </row>
    <row r="801" spans="1:4" x14ac:dyDescent="0.25">
      <c r="A801" s="46"/>
      <c r="C801" s="46"/>
      <c r="D801" s="51">
        <v>286014.04255733441</v>
      </c>
    </row>
    <row r="802" spans="1:4" x14ac:dyDescent="0.25">
      <c r="A802" s="46"/>
      <c r="C802" s="46"/>
      <c r="D802" s="51">
        <v>-254979.88046121848</v>
      </c>
    </row>
    <row r="803" spans="1:4" x14ac:dyDescent="0.25">
      <c r="A803" s="46"/>
      <c r="C803" s="46"/>
      <c r="D803" s="51">
        <v>-83724.582227516381</v>
      </c>
    </row>
    <row r="804" spans="1:4" x14ac:dyDescent="0.25">
      <c r="A804" s="46"/>
      <c r="C804" s="46"/>
      <c r="D804" s="51">
        <v>-181295.04619169608</v>
      </c>
    </row>
    <row r="805" spans="1:4" x14ac:dyDescent="0.25">
      <c r="A805" s="46"/>
      <c r="C805" s="46"/>
      <c r="D805" s="51">
        <v>326496.76668403181</v>
      </c>
    </row>
    <row r="806" spans="1:4" x14ac:dyDescent="0.25">
      <c r="A806" s="46"/>
      <c r="C806" s="46"/>
      <c r="D806" s="51">
        <v>-56790.691764966505</v>
      </c>
    </row>
    <row r="807" spans="1:4" x14ac:dyDescent="0.25">
      <c r="A807" s="46"/>
      <c r="C807" s="46"/>
      <c r="D807" s="51">
        <v>-219269.64021025613</v>
      </c>
    </row>
    <row r="808" spans="1:4" x14ac:dyDescent="0.25">
      <c r="A808" s="46"/>
      <c r="C808" s="46"/>
      <c r="D808" s="51">
        <v>83319.421413091462</v>
      </c>
    </row>
    <row r="809" spans="1:4" x14ac:dyDescent="0.25">
      <c r="A809" s="46"/>
      <c r="C809" s="46"/>
      <c r="D809" s="51">
        <v>304174.92151552538</v>
      </c>
    </row>
    <row r="810" spans="1:4" x14ac:dyDescent="0.25">
      <c r="A810" s="46"/>
      <c r="C810" s="46"/>
      <c r="D810" s="51">
        <v>-340634.68341702741</v>
      </c>
    </row>
    <row r="811" spans="1:4" x14ac:dyDescent="0.25">
      <c r="A811" s="46"/>
      <c r="C811" s="46"/>
      <c r="D811" s="51">
        <v>61613.681183243461</v>
      </c>
    </row>
    <row r="812" spans="1:4" x14ac:dyDescent="0.25">
      <c r="A812" s="46"/>
      <c r="C812" s="46"/>
      <c r="D812" s="51">
        <v>245360.0063955574</v>
      </c>
    </row>
    <row r="813" spans="1:4" x14ac:dyDescent="0.25">
      <c r="A813" s="46"/>
      <c r="C813" s="46"/>
      <c r="D813" s="51">
        <v>294436.79811719194</v>
      </c>
    </row>
    <row r="814" spans="1:4" x14ac:dyDescent="0.25">
      <c r="A814" s="46"/>
      <c r="C814" s="46"/>
      <c r="D814" s="51">
        <v>-9450.6192660644883</v>
      </c>
    </row>
    <row r="815" spans="1:4" x14ac:dyDescent="0.25">
      <c r="A815" s="46"/>
      <c r="C815" s="46"/>
      <c r="D815" s="51">
        <v>-70715.515152004649</v>
      </c>
    </row>
    <row r="816" spans="1:4" x14ac:dyDescent="0.25">
      <c r="A816" s="46"/>
      <c r="C816" s="46"/>
      <c r="D816" s="51">
        <v>17440.55815608344</v>
      </c>
    </row>
    <row r="817" spans="1:4" x14ac:dyDescent="0.25">
      <c r="A817" s="46"/>
      <c r="C817" s="46"/>
      <c r="D817" s="51">
        <v>-290954.55591543211</v>
      </c>
    </row>
    <row r="818" spans="1:4" x14ac:dyDescent="0.25">
      <c r="A818" s="46"/>
      <c r="C818" s="46"/>
      <c r="D818" s="51">
        <v>137272.33802676472</v>
      </c>
    </row>
    <row r="819" spans="1:4" x14ac:dyDescent="0.25">
      <c r="A819" s="46"/>
      <c r="C819" s="46"/>
      <c r="D819" s="51">
        <v>421917.12510309066</v>
      </c>
    </row>
    <row r="820" spans="1:4" x14ac:dyDescent="0.25">
      <c r="A820" s="46"/>
      <c r="C820" s="46"/>
      <c r="D820" s="51">
        <v>18539.262800444412</v>
      </c>
    </row>
    <row r="821" spans="1:4" x14ac:dyDescent="0.25">
      <c r="A821" s="46"/>
      <c r="C821" s="46"/>
      <c r="D821" s="51">
        <v>119691.56891669703</v>
      </c>
    </row>
    <row r="822" spans="1:4" x14ac:dyDescent="0.25">
      <c r="A822" s="46"/>
      <c r="C822" s="46"/>
      <c r="D822" s="51">
        <v>405635.7468270415</v>
      </c>
    </row>
    <row r="823" spans="1:4" x14ac:dyDescent="0.25">
      <c r="A823" s="46"/>
      <c r="C823" s="46"/>
      <c r="D823" s="51">
        <v>-117730.1367953821</v>
      </c>
    </row>
    <row r="824" spans="1:4" x14ac:dyDescent="0.25">
      <c r="A824" s="46"/>
      <c r="C824" s="46"/>
      <c r="D824" s="51">
        <v>-37122.606143892452</v>
      </c>
    </row>
    <row r="825" spans="1:4" x14ac:dyDescent="0.25">
      <c r="A825" s="46"/>
      <c r="C825" s="46"/>
      <c r="D825" s="51">
        <v>271791.76510015107</v>
      </c>
    </row>
    <row r="826" spans="1:4" x14ac:dyDescent="0.25">
      <c r="A826" s="46"/>
      <c r="C826" s="46"/>
      <c r="D826" s="51">
        <v>289341.63750191696</v>
      </c>
    </row>
    <row r="827" spans="1:4" x14ac:dyDescent="0.25">
      <c r="A827" s="46"/>
      <c r="C827" s="46"/>
      <c r="D827" s="51">
        <v>161165.67447384351</v>
      </c>
    </row>
    <row r="828" spans="1:4" x14ac:dyDescent="0.25">
      <c r="A828" s="46"/>
      <c r="C828" s="46"/>
      <c r="D828" s="51">
        <v>-23904.181196309684</v>
      </c>
    </row>
    <row r="829" spans="1:4" x14ac:dyDescent="0.25">
      <c r="A829" s="46"/>
      <c r="C829" s="46"/>
      <c r="D829" s="51">
        <v>17572.134940074087</v>
      </c>
    </row>
    <row r="830" spans="1:4" x14ac:dyDescent="0.25">
      <c r="A830" s="46"/>
      <c r="C830" s="46"/>
      <c r="D830" s="51">
        <v>451413.88267828512</v>
      </c>
    </row>
    <row r="831" spans="1:4" x14ac:dyDescent="0.25">
      <c r="A831" s="46"/>
      <c r="C831" s="46"/>
      <c r="D831" s="51">
        <v>-7217.1562242719883</v>
      </c>
    </row>
    <row r="832" spans="1:4" x14ac:dyDescent="0.25">
      <c r="A832" s="46"/>
      <c r="C832" s="46"/>
      <c r="D832" s="51">
        <v>-229103.51220141625</v>
      </c>
    </row>
    <row r="833" spans="1:4" x14ac:dyDescent="0.25">
      <c r="A833" s="46"/>
      <c r="C833" s="46"/>
      <c r="D833" s="51">
        <v>218296.27311182776</v>
      </c>
    </row>
    <row r="834" spans="1:4" x14ac:dyDescent="0.25">
      <c r="A834" s="46"/>
      <c r="C834" s="46"/>
      <c r="D834" s="51">
        <v>27988.442639399495</v>
      </c>
    </row>
    <row r="835" spans="1:4" x14ac:dyDescent="0.25">
      <c r="A835" s="46"/>
      <c r="C835" s="46"/>
      <c r="D835" s="51">
        <v>-314327.86897743022</v>
      </c>
    </row>
    <row r="836" spans="1:4" x14ac:dyDescent="0.25">
      <c r="A836" s="46"/>
      <c r="C836" s="46"/>
      <c r="D836" s="51">
        <v>-59091.336983749876</v>
      </c>
    </row>
    <row r="837" spans="1:4" x14ac:dyDescent="0.25">
      <c r="A837" s="46"/>
      <c r="C837" s="46"/>
      <c r="D837" s="51">
        <v>-160032.81389882424</v>
      </c>
    </row>
    <row r="838" spans="1:4" x14ac:dyDescent="0.25">
      <c r="A838" s="46"/>
      <c r="C838" s="46"/>
      <c r="D838" s="51">
        <v>273614.95852909057</v>
      </c>
    </row>
    <row r="839" spans="1:4" x14ac:dyDescent="0.25">
      <c r="A839" s="46"/>
      <c r="C839" s="46"/>
      <c r="D839" s="51">
        <v>214442.54693822272</v>
      </c>
    </row>
    <row r="840" spans="1:4" x14ac:dyDescent="0.25">
      <c r="A840" s="46"/>
      <c r="C840" s="46"/>
      <c r="D840" s="51">
        <v>-375387.2784967178</v>
      </c>
    </row>
    <row r="841" spans="1:4" x14ac:dyDescent="0.25">
      <c r="A841" s="46"/>
      <c r="C841" s="46"/>
      <c r="D841" s="51">
        <v>494092.15189286857</v>
      </c>
    </row>
    <row r="842" spans="1:4" x14ac:dyDescent="0.25">
      <c r="A842" s="46"/>
      <c r="C842" s="46"/>
      <c r="D842" s="51">
        <v>237183.86557851278</v>
      </c>
    </row>
    <row r="843" spans="1:4" x14ac:dyDescent="0.25">
      <c r="A843" s="46"/>
      <c r="C843" s="46"/>
      <c r="D843" s="51">
        <v>264184.91753966524</v>
      </c>
    </row>
    <row r="844" spans="1:4" x14ac:dyDescent="0.25">
      <c r="A844" s="46"/>
      <c r="C844" s="46"/>
      <c r="D844" s="51">
        <v>-235132.08944768782</v>
      </c>
    </row>
    <row r="845" spans="1:4" x14ac:dyDescent="0.25">
      <c r="A845" s="46"/>
      <c r="C845" s="46"/>
      <c r="D845" s="51">
        <v>107863.69792535939</v>
      </c>
    </row>
    <row r="846" spans="1:4" x14ac:dyDescent="0.25">
      <c r="A846" s="46"/>
      <c r="C846" s="46"/>
      <c r="D846" s="51">
        <v>-144961.93960943341</v>
      </c>
    </row>
    <row r="847" spans="1:4" x14ac:dyDescent="0.25">
      <c r="A847" s="46"/>
      <c r="C847" s="46"/>
      <c r="D847" s="51">
        <v>-281463.01041321142</v>
      </c>
    </row>
    <row r="848" spans="1:4" x14ac:dyDescent="0.25">
      <c r="A848" s="46"/>
      <c r="C848" s="46"/>
      <c r="D848" s="51">
        <v>44165.873536043786</v>
      </c>
    </row>
    <row r="849" spans="1:4" x14ac:dyDescent="0.25">
      <c r="A849" s="46"/>
      <c r="C849" s="46"/>
      <c r="D849" s="51">
        <v>76926.734584530583</v>
      </c>
    </row>
    <row r="850" spans="1:4" x14ac:dyDescent="0.25">
      <c r="A850" s="46"/>
      <c r="C850" s="46"/>
      <c r="D850" s="51">
        <v>226589.32576278201</v>
      </c>
    </row>
    <row r="851" spans="1:4" x14ac:dyDescent="0.25">
      <c r="A851" s="46"/>
      <c r="C851" s="46"/>
      <c r="D851" s="51">
        <v>293446.90486492112</v>
      </c>
    </row>
    <row r="852" spans="1:4" x14ac:dyDescent="0.25">
      <c r="A852" s="46"/>
      <c r="C852" s="46"/>
      <c r="D852" s="51">
        <v>16392.422712089872</v>
      </c>
    </row>
    <row r="853" spans="1:4" x14ac:dyDescent="0.25">
      <c r="A853" s="46"/>
      <c r="C853" s="46"/>
      <c r="D853" s="51">
        <v>417321.45931812556</v>
      </c>
    </row>
    <row r="854" spans="1:4" x14ac:dyDescent="0.25">
      <c r="A854" s="46"/>
      <c r="C854" s="46"/>
      <c r="D854" s="51">
        <v>422722.09730339143</v>
      </c>
    </row>
    <row r="855" spans="1:4" x14ac:dyDescent="0.25">
      <c r="A855" s="46"/>
      <c r="C855" s="46"/>
      <c r="D855" s="51">
        <v>97029.494787552656</v>
      </c>
    </row>
    <row r="856" spans="1:4" x14ac:dyDescent="0.25">
      <c r="A856" s="46"/>
      <c r="C856" s="46"/>
      <c r="D856" s="51">
        <v>84377.440647274547</v>
      </c>
    </row>
    <row r="857" spans="1:4" x14ac:dyDescent="0.25">
      <c r="A857" s="46"/>
      <c r="C857" s="46"/>
      <c r="D857" s="51">
        <v>257777.97050182088</v>
      </c>
    </row>
    <row r="858" spans="1:4" x14ac:dyDescent="0.25">
      <c r="A858" s="46"/>
      <c r="C858" s="46"/>
      <c r="D858" s="51">
        <v>-132224.66586693714</v>
      </c>
    </row>
    <row r="859" spans="1:4" x14ac:dyDescent="0.25">
      <c r="A859" s="46"/>
      <c r="C859" s="46"/>
      <c r="D859" s="51">
        <v>180274.43235700787</v>
      </c>
    </row>
    <row r="860" spans="1:4" x14ac:dyDescent="0.25">
      <c r="A860" s="46"/>
      <c r="C860" s="46"/>
      <c r="D860" s="51">
        <v>393951.30905049678</v>
      </c>
    </row>
    <row r="861" spans="1:4" x14ac:dyDescent="0.25">
      <c r="A861" s="46"/>
      <c r="C861" s="46"/>
      <c r="D861" s="51">
        <v>-238578.68232131196</v>
      </c>
    </row>
    <row r="862" spans="1:4" x14ac:dyDescent="0.25">
      <c r="A862" s="46"/>
      <c r="C862" s="46"/>
      <c r="D862" s="51">
        <v>439191.49898443918</v>
      </c>
    </row>
    <row r="863" spans="1:4" x14ac:dyDescent="0.25">
      <c r="A863" s="46"/>
      <c r="C863" s="46"/>
      <c r="D863" s="51">
        <v>-243043.02486542432</v>
      </c>
    </row>
    <row r="864" spans="1:4" x14ac:dyDescent="0.25">
      <c r="A864" s="46"/>
      <c r="C864" s="46"/>
      <c r="D864" s="51">
        <v>219672.5857170448</v>
      </c>
    </row>
    <row r="865" spans="1:4" x14ac:dyDescent="0.25">
      <c r="A865" s="46"/>
      <c r="C865" s="46"/>
      <c r="D865" s="51">
        <v>-105787.83174420618</v>
      </c>
    </row>
    <row r="866" spans="1:4" x14ac:dyDescent="0.25">
      <c r="A866" s="46"/>
      <c r="C866" s="46"/>
      <c r="D866" s="51">
        <v>152985.17374027468</v>
      </c>
    </row>
    <row r="867" spans="1:4" x14ac:dyDescent="0.25">
      <c r="A867" s="46"/>
      <c r="C867" s="46"/>
      <c r="D867" s="51">
        <v>-100709.35578697393</v>
      </c>
    </row>
    <row r="868" spans="1:4" x14ac:dyDescent="0.25">
      <c r="A868" s="46"/>
      <c r="C868" s="46"/>
      <c r="D868" s="51">
        <v>-328412.29707366432</v>
      </c>
    </row>
    <row r="869" spans="1:4" x14ac:dyDescent="0.25">
      <c r="A869" s="46"/>
      <c r="C869" s="46"/>
      <c r="D869" s="51">
        <v>419966.17570381222</v>
      </c>
    </row>
    <row r="870" spans="1:4" x14ac:dyDescent="0.25">
      <c r="A870" s="46"/>
      <c r="C870" s="46"/>
      <c r="D870" s="51">
        <v>55899.999525227424</v>
      </c>
    </row>
    <row r="871" spans="1:4" x14ac:dyDescent="0.25">
      <c r="A871" s="46"/>
      <c r="C871" s="46"/>
      <c r="D871" s="51">
        <v>303426.04482240952</v>
      </c>
    </row>
    <row r="872" spans="1:4" x14ac:dyDescent="0.25">
      <c r="A872" s="46"/>
      <c r="C872" s="46"/>
      <c r="D872" s="51">
        <v>351516.47708582354</v>
      </c>
    </row>
    <row r="873" spans="1:4" x14ac:dyDescent="0.25">
      <c r="A873" s="46"/>
      <c r="C873" s="46"/>
      <c r="D873" s="51">
        <v>-217637.07802210044</v>
      </c>
    </row>
    <row r="874" spans="1:4" x14ac:dyDescent="0.25">
      <c r="A874" s="46"/>
      <c r="C874" s="46"/>
      <c r="D874" s="51">
        <v>458878.48881018331</v>
      </c>
    </row>
    <row r="875" spans="1:4" x14ac:dyDescent="0.25">
      <c r="A875" s="46"/>
      <c r="C875" s="46"/>
      <c r="D875" s="51">
        <v>132758.28655206866</v>
      </c>
    </row>
    <row r="876" spans="1:4" x14ac:dyDescent="0.25">
      <c r="A876" s="46"/>
      <c r="C876" s="46"/>
      <c r="D876" s="51">
        <v>-60519.61300881565</v>
      </c>
    </row>
    <row r="877" spans="1:4" x14ac:dyDescent="0.25">
      <c r="A877" s="46"/>
      <c r="C877" s="46"/>
      <c r="D877" s="51">
        <v>89715.40690855046</v>
      </c>
    </row>
    <row r="878" spans="1:4" x14ac:dyDescent="0.25">
      <c r="A878" s="46"/>
      <c r="C878" s="46"/>
      <c r="D878" s="51">
        <v>19544.794760503079</v>
      </c>
    </row>
    <row r="879" spans="1:4" x14ac:dyDescent="0.25">
      <c r="A879" s="46"/>
      <c r="C879" s="46"/>
      <c r="D879" s="51">
        <v>-222762.73023920573</v>
      </c>
    </row>
    <row r="880" spans="1:4" x14ac:dyDescent="0.25">
      <c r="A880" s="46"/>
      <c r="C880" s="46"/>
      <c r="D880" s="51">
        <v>-131497.69094282255</v>
      </c>
    </row>
    <row r="881" spans="1:4" x14ac:dyDescent="0.25">
      <c r="A881" s="46"/>
      <c r="C881" s="46"/>
      <c r="D881" s="51">
        <v>136244.41441296728</v>
      </c>
    </row>
    <row r="882" spans="1:4" x14ac:dyDescent="0.25">
      <c r="A882" s="46"/>
      <c r="C882" s="46"/>
      <c r="D882" s="51">
        <v>393163.71372315031</v>
      </c>
    </row>
    <row r="883" spans="1:4" x14ac:dyDescent="0.25">
      <c r="A883" s="46"/>
      <c r="C883" s="46"/>
      <c r="D883" s="51">
        <v>44908.443439139373</v>
      </c>
    </row>
    <row r="884" spans="1:4" x14ac:dyDescent="0.25">
      <c r="A884" s="46"/>
      <c r="C884" s="46"/>
      <c r="D884" s="51">
        <v>-56306.799103155281</v>
      </c>
    </row>
    <row r="885" spans="1:4" x14ac:dyDescent="0.25">
      <c r="A885" s="46"/>
      <c r="C885" s="46"/>
      <c r="D885" s="51">
        <v>310726.54798353685</v>
      </c>
    </row>
    <row r="886" spans="1:4" x14ac:dyDescent="0.25">
      <c r="A886" s="46"/>
      <c r="C886" s="46"/>
      <c r="D886" s="51">
        <v>-7568.4852799173677</v>
      </c>
    </row>
    <row r="887" spans="1:4" x14ac:dyDescent="0.25">
      <c r="A887" s="46"/>
      <c r="C887" s="46"/>
      <c r="D887" s="51">
        <v>237990.58741474792</v>
      </c>
    </row>
    <row r="888" spans="1:4" x14ac:dyDescent="0.25">
      <c r="A888" s="46"/>
      <c r="C888" s="46"/>
      <c r="D888" s="51">
        <v>-2281.0888181377522</v>
      </c>
    </row>
    <row r="889" spans="1:4" x14ac:dyDescent="0.25">
      <c r="A889" s="46"/>
      <c r="C889" s="46"/>
      <c r="D889" s="51">
        <v>-65635.845118073848</v>
      </c>
    </row>
    <row r="890" spans="1:4" x14ac:dyDescent="0.25">
      <c r="A890" s="46"/>
      <c r="C890" s="46"/>
      <c r="D890" s="51">
        <v>-109645.36610308055</v>
      </c>
    </row>
    <row r="891" spans="1:4" x14ac:dyDescent="0.25">
      <c r="A891" s="46"/>
      <c r="C891" s="46"/>
      <c r="D891" s="51">
        <v>302418.87834218913</v>
      </c>
    </row>
    <row r="892" spans="1:4" x14ac:dyDescent="0.25">
      <c r="A892" s="46"/>
      <c r="C892" s="46"/>
      <c r="D892" s="51">
        <v>73888.352693447276</v>
      </c>
    </row>
    <row r="893" spans="1:4" x14ac:dyDescent="0.25">
      <c r="A893" s="46"/>
      <c r="C893" s="46"/>
      <c r="D893" s="51">
        <v>-125313.44355196727</v>
      </c>
    </row>
    <row r="894" spans="1:4" x14ac:dyDescent="0.25">
      <c r="A894" s="46"/>
      <c r="C894" s="46"/>
      <c r="D894" s="51">
        <v>-126424.89794779426</v>
      </c>
    </row>
    <row r="895" spans="1:4" x14ac:dyDescent="0.25">
      <c r="A895" s="46"/>
      <c r="C895" s="46"/>
      <c r="D895" s="51">
        <v>29543.810512429278</v>
      </c>
    </row>
    <row r="896" spans="1:4" x14ac:dyDescent="0.25">
      <c r="A896" s="46"/>
      <c r="C896" s="46"/>
      <c r="D896" s="51">
        <v>76335.433050724736</v>
      </c>
    </row>
    <row r="897" spans="1:4" x14ac:dyDescent="0.25">
      <c r="A897" s="46"/>
      <c r="C897" s="46"/>
      <c r="D897" s="51">
        <v>-110950.59022249116</v>
      </c>
    </row>
    <row r="898" spans="1:4" x14ac:dyDescent="0.25">
      <c r="A898" s="46"/>
      <c r="C898" s="46"/>
      <c r="D898" s="51">
        <v>375437.61517060245</v>
      </c>
    </row>
    <row r="899" spans="1:4" x14ac:dyDescent="0.25">
      <c r="A899" s="46"/>
      <c r="C899" s="46"/>
      <c r="D899" s="51">
        <v>-11700.647253261675</v>
      </c>
    </row>
    <row r="900" spans="1:4" x14ac:dyDescent="0.25">
      <c r="A900" s="46"/>
      <c r="C900" s="46"/>
      <c r="D900" s="51">
        <v>-279968.74733431701</v>
      </c>
    </row>
    <row r="901" spans="1:4" x14ac:dyDescent="0.25">
      <c r="A901" s="46"/>
      <c r="C901" s="46"/>
      <c r="D901" s="51">
        <v>375878.38433408545</v>
      </c>
    </row>
    <row r="902" spans="1:4" x14ac:dyDescent="0.25">
      <c r="A902" s="46"/>
      <c r="C902" s="46"/>
      <c r="D902" s="51">
        <v>-286726.61042458424</v>
      </c>
    </row>
    <row r="903" spans="1:4" x14ac:dyDescent="0.25">
      <c r="A903" s="46"/>
      <c r="C903" s="46"/>
      <c r="D903" s="51">
        <v>423982.58158771246</v>
      </c>
    </row>
    <row r="904" spans="1:4" x14ac:dyDescent="0.25">
      <c r="A904" s="46"/>
      <c r="C904" s="46"/>
      <c r="D904" s="51">
        <v>406282.86484732106</v>
      </c>
    </row>
    <row r="905" spans="1:4" x14ac:dyDescent="0.25">
      <c r="A905" s="46"/>
      <c r="C905" s="46"/>
      <c r="D905" s="51">
        <v>-79054.648535045388</v>
      </c>
    </row>
    <row r="906" spans="1:4" x14ac:dyDescent="0.25">
      <c r="A906" s="46"/>
      <c r="C906" s="46"/>
      <c r="D906" s="51">
        <v>-296604.92226144561</v>
      </c>
    </row>
    <row r="907" spans="1:4" x14ac:dyDescent="0.25">
      <c r="A907" s="46"/>
      <c r="C907" s="46"/>
      <c r="D907" s="51">
        <v>40033.62487198101</v>
      </c>
    </row>
    <row r="908" spans="1:4" x14ac:dyDescent="0.25">
      <c r="A908" s="46"/>
      <c r="C908" s="46"/>
      <c r="D908" s="51">
        <v>74225.638184292082</v>
      </c>
    </row>
    <row r="909" spans="1:4" x14ac:dyDescent="0.25">
      <c r="A909" s="46"/>
      <c r="C909" s="46"/>
      <c r="D909" s="51">
        <v>-35245.085547491646</v>
      </c>
    </row>
    <row r="910" spans="1:4" x14ac:dyDescent="0.25">
      <c r="A910" s="46"/>
      <c r="C910" s="46"/>
      <c r="D910" s="51">
        <v>112359.9355823021</v>
      </c>
    </row>
    <row r="911" spans="1:4" x14ac:dyDescent="0.25">
      <c r="A911" s="46"/>
      <c r="C911" s="46"/>
      <c r="D911" s="51">
        <v>-63626.689389922176</v>
      </c>
    </row>
    <row r="912" spans="1:4" x14ac:dyDescent="0.25">
      <c r="A912" s="46"/>
      <c r="C912" s="46"/>
      <c r="D912" s="51">
        <v>-97666.689306023603</v>
      </c>
    </row>
    <row r="913" spans="1:4" x14ac:dyDescent="0.25">
      <c r="A913" s="46"/>
      <c r="C913" s="46"/>
      <c r="D913" s="51">
        <v>124901.36467866942</v>
      </c>
    </row>
    <row r="914" spans="1:4" x14ac:dyDescent="0.25">
      <c r="A914" s="46"/>
      <c r="C914" s="46"/>
      <c r="D914" s="51">
        <v>-265987.95739071089</v>
      </c>
    </row>
    <row r="915" spans="1:4" x14ac:dyDescent="0.25">
      <c r="A915" s="46"/>
      <c r="C915" s="46"/>
      <c r="D915" s="51">
        <v>316590.70656598016</v>
      </c>
    </row>
    <row r="916" spans="1:4" x14ac:dyDescent="0.25">
      <c r="A916" s="46"/>
      <c r="C916" s="46"/>
      <c r="D916" s="51">
        <v>-330979.70662933902</v>
      </c>
    </row>
    <row r="917" spans="1:4" x14ac:dyDescent="0.25">
      <c r="A917" s="46"/>
      <c r="C917" s="46"/>
      <c r="D917" s="51">
        <v>-95632.32623022105</v>
      </c>
    </row>
    <row r="918" spans="1:4" x14ac:dyDescent="0.25">
      <c r="A918" s="46"/>
      <c r="C918" s="46"/>
      <c r="D918" s="51">
        <v>331665.58332456829</v>
      </c>
    </row>
    <row r="919" spans="1:4" x14ac:dyDescent="0.25">
      <c r="A919" s="46"/>
      <c r="C919" s="46"/>
      <c r="D919" s="51">
        <v>-167344.95506283612</v>
      </c>
    </row>
    <row r="920" spans="1:4" x14ac:dyDescent="0.25">
      <c r="A920" s="46"/>
      <c r="C920" s="46"/>
      <c r="D920" s="51">
        <v>305748.24954170419</v>
      </c>
    </row>
    <row r="921" spans="1:4" x14ac:dyDescent="0.25">
      <c r="A921" s="46"/>
      <c r="C921" s="46"/>
      <c r="D921" s="51">
        <v>-90338.209131489668</v>
      </c>
    </row>
    <row r="922" spans="1:4" x14ac:dyDescent="0.25">
      <c r="A922" s="46"/>
      <c r="C922" s="46"/>
      <c r="D922" s="51">
        <v>110850.72800054336</v>
      </c>
    </row>
    <row r="923" spans="1:4" x14ac:dyDescent="0.25">
      <c r="A923" s="46"/>
      <c r="C923" s="46"/>
      <c r="D923" s="51">
        <v>-27160.365611217363</v>
      </c>
    </row>
    <row r="924" spans="1:4" x14ac:dyDescent="0.25">
      <c r="A924" s="46"/>
      <c r="C924" s="46"/>
      <c r="D924" s="51">
        <v>525105.87355832383</v>
      </c>
    </row>
    <row r="925" spans="1:4" x14ac:dyDescent="0.25">
      <c r="A925" s="46"/>
      <c r="C925" s="46"/>
      <c r="D925" s="51">
        <v>436095.14068283839</v>
      </c>
    </row>
    <row r="926" spans="1:4" x14ac:dyDescent="0.25">
      <c r="A926" s="46"/>
      <c r="C926" s="46"/>
      <c r="D926" s="51">
        <v>54954.708720153838</v>
      </c>
    </row>
    <row r="927" spans="1:4" x14ac:dyDescent="0.25">
      <c r="A927" s="46"/>
      <c r="C927" s="46"/>
      <c r="D927" s="51">
        <v>-122213.34031949511</v>
      </c>
    </row>
    <row r="928" spans="1:4" x14ac:dyDescent="0.25">
      <c r="A928" s="46"/>
      <c r="C928" s="46"/>
      <c r="D928" s="51">
        <v>190249.51272485015</v>
      </c>
    </row>
    <row r="929" spans="1:4" x14ac:dyDescent="0.25">
      <c r="A929" s="46"/>
      <c r="C929" s="46"/>
      <c r="D929" s="51">
        <v>-36698.077204555331</v>
      </c>
    </row>
    <row r="930" spans="1:4" x14ac:dyDescent="0.25">
      <c r="A930" s="46"/>
      <c r="C930" s="46"/>
      <c r="D930" s="51">
        <v>126270.14272381083</v>
      </c>
    </row>
    <row r="931" spans="1:4" x14ac:dyDescent="0.25">
      <c r="A931" s="46"/>
      <c r="C931" s="46"/>
      <c r="D931" s="51">
        <v>-75623.646244458927</v>
      </c>
    </row>
    <row r="932" spans="1:4" x14ac:dyDescent="0.25">
      <c r="A932" s="46"/>
      <c r="C932" s="46"/>
      <c r="D932" s="51">
        <v>156201.40470761128</v>
      </c>
    </row>
    <row r="933" spans="1:4" x14ac:dyDescent="0.25">
      <c r="A933" s="46"/>
      <c r="C933" s="46"/>
      <c r="D933" s="51">
        <v>74194.519172144937</v>
      </c>
    </row>
    <row r="934" spans="1:4" x14ac:dyDescent="0.25">
      <c r="A934" s="46"/>
      <c r="C934" s="46"/>
      <c r="D934" s="51">
        <v>-30274.8573921557</v>
      </c>
    </row>
    <row r="935" spans="1:4" x14ac:dyDescent="0.25">
      <c r="A935" s="46"/>
      <c r="C935" s="46"/>
      <c r="D935" s="51">
        <v>25105.734759008512</v>
      </c>
    </row>
    <row r="936" spans="1:4" x14ac:dyDescent="0.25">
      <c r="A936" s="46"/>
      <c r="C936" s="46"/>
      <c r="D936" s="51">
        <v>212694.83539158822</v>
      </c>
    </row>
    <row r="937" spans="1:4" x14ac:dyDescent="0.25">
      <c r="A937" s="46"/>
      <c r="C937" s="46"/>
      <c r="D937" s="51">
        <v>-55885.13743534172</v>
      </c>
    </row>
    <row r="938" spans="1:4" x14ac:dyDescent="0.25">
      <c r="A938" s="46"/>
      <c r="C938" s="46"/>
      <c r="D938" s="51">
        <v>539492.19846052374</v>
      </c>
    </row>
    <row r="939" spans="1:4" x14ac:dyDescent="0.25">
      <c r="A939" s="46"/>
      <c r="C939" s="46"/>
      <c r="D939" s="51">
        <v>61172.912925864963</v>
      </c>
    </row>
    <row r="940" spans="1:4" x14ac:dyDescent="0.25">
      <c r="A940" s="46"/>
      <c r="C940" s="46"/>
      <c r="D940" s="51">
        <v>348265.52640342514</v>
      </c>
    </row>
    <row r="941" spans="1:4" x14ac:dyDescent="0.25">
      <c r="A941" s="46"/>
      <c r="C941" s="46"/>
      <c r="D941" s="51">
        <v>-277427.84745713521</v>
      </c>
    </row>
    <row r="942" spans="1:4" x14ac:dyDescent="0.25">
      <c r="A942" s="46"/>
      <c r="C942" s="46"/>
      <c r="D942" s="51">
        <v>28531.34705903662</v>
      </c>
    </row>
    <row r="943" spans="1:4" x14ac:dyDescent="0.25">
      <c r="A943" s="46"/>
      <c r="C943" s="46"/>
      <c r="D943" s="51">
        <v>260337.41382086099</v>
      </c>
    </row>
    <row r="944" spans="1:4" x14ac:dyDescent="0.25">
      <c r="A944" s="46"/>
      <c r="C944" s="46"/>
      <c r="D944" s="51">
        <v>-59443.105629205762</v>
      </c>
    </row>
    <row r="945" spans="1:4" x14ac:dyDescent="0.25">
      <c r="A945" s="46"/>
      <c r="C945" s="46"/>
      <c r="D945" s="51">
        <v>-242406.71837420727</v>
      </c>
    </row>
    <row r="946" spans="1:4" x14ac:dyDescent="0.25">
      <c r="A946" s="46"/>
      <c r="C946" s="46"/>
      <c r="D946" s="51">
        <v>122828.43055008104</v>
      </c>
    </row>
    <row r="947" spans="1:4" x14ac:dyDescent="0.25">
      <c r="A947" s="46"/>
      <c r="C947" s="46"/>
      <c r="D947" s="51">
        <v>112251.6645197438</v>
      </c>
    </row>
    <row r="948" spans="1:4" x14ac:dyDescent="0.25">
      <c r="A948" s="46"/>
      <c r="C948" s="46"/>
      <c r="D948" s="51">
        <v>-124114.17013294653</v>
      </c>
    </row>
    <row r="949" spans="1:4" x14ac:dyDescent="0.25">
      <c r="A949" s="46"/>
      <c r="C949" s="46"/>
      <c r="D949" s="51">
        <v>-80791.417326888884</v>
      </c>
    </row>
    <row r="950" spans="1:4" x14ac:dyDescent="0.25">
      <c r="A950" s="46"/>
      <c r="C950" s="46"/>
      <c r="D950" s="51">
        <v>-254660.76519122734</v>
      </c>
    </row>
    <row r="951" spans="1:4" x14ac:dyDescent="0.25">
      <c r="A951" s="46"/>
      <c r="C951" s="46"/>
      <c r="D951" s="51">
        <v>-341738.17595569411</v>
      </c>
    </row>
    <row r="952" spans="1:4" x14ac:dyDescent="0.25">
      <c r="A952" s="46"/>
      <c r="C952" s="46"/>
      <c r="D952" s="51">
        <v>304795.13774141634</v>
      </c>
    </row>
    <row r="953" spans="1:4" x14ac:dyDescent="0.25">
      <c r="A953" s="46"/>
      <c r="C953" s="46"/>
      <c r="D953" s="51">
        <v>-26393.591445297316</v>
      </c>
    </row>
    <row r="954" spans="1:4" x14ac:dyDescent="0.25">
      <c r="A954" s="46"/>
      <c r="C954" s="46"/>
      <c r="D954" s="51">
        <v>429712.76656955678</v>
      </c>
    </row>
    <row r="955" spans="1:4" x14ac:dyDescent="0.25">
      <c r="A955" s="46"/>
      <c r="C955" s="46"/>
      <c r="D955" s="51">
        <v>90401.131100688799</v>
      </c>
    </row>
    <row r="956" spans="1:4" x14ac:dyDescent="0.25">
      <c r="A956" s="46"/>
      <c r="C956" s="46"/>
      <c r="D956" s="51">
        <v>55108.258173313778</v>
      </c>
    </row>
    <row r="957" spans="1:4" x14ac:dyDescent="0.25">
      <c r="A957" s="46"/>
      <c r="C957" s="46"/>
      <c r="D957" s="51">
        <v>-116331.64570682435</v>
      </c>
    </row>
    <row r="958" spans="1:4" x14ac:dyDescent="0.25">
      <c r="A958" s="46"/>
      <c r="C958" s="46"/>
      <c r="D958" s="51">
        <v>-53288.285694873492</v>
      </c>
    </row>
    <row r="959" spans="1:4" x14ac:dyDescent="0.25">
      <c r="A959" s="46"/>
      <c r="C959" s="46"/>
      <c r="D959" s="51">
        <v>-170491.1178468891</v>
      </c>
    </row>
    <row r="960" spans="1:4" x14ac:dyDescent="0.25">
      <c r="A960" s="46"/>
      <c r="C960" s="46"/>
      <c r="D960" s="51">
        <v>200201.91441257886</v>
      </c>
    </row>
    <row r="961" spans="1:4" x14ac:dyDescent="0.25">
      <c r="A961" s="46"/>
      <c r="C961" s="46"/>
      <c r="D961" s="51">
        <v>-473625.08517734386</v>
      </c>
    </row>
    <row r="962" spans="1:4" x14ac:dyDescent="0.25">
      <c r="A962" s="46"/>
      <c r="C962" s="46"/>
      <c r="D962" s="51">
        <v>326078.07407094393</v>
      </c>
    </row>
    <row r="963" spans="1:4" x14ac:dyDescent="0.25">
      <c r="A963" s="46"/>
      <c r="C963" s="46"/>
      <c r="D963" s="51">
        <v>-111082.67708510863</v>
      </c>
    </row>
    <row r="964" spans="1:4" x14ac:dyDescent="0.25">
      <c r="A964" s="46"/>
      <c r="C964" s="46"/>
      <c r="D964" s="51">
        <v>858390.82099819765</v>
      </c>
    </row>
    <row r="965" spans="1:4" x14ac:dyDescent="0.25">
      <c r="A965" s="46"/>
      <c r="C965" s="46"/>
      <c r="D965" s="51">
        <v>344575.36374490935</v>
      </c>
    </row>
    <row r="966" spans="1:4" x14ac:dyDescent="0.25">
      <c r="A966" s="46"/>
      <c r="C966" s="46"/>
      <c r="D966" s="51">
        <v>138644.63807786521</v>
      </c>
    </row>
    <row r="967" spans="1:4" x14ac:dyDescent="0.25">
      <c r="A967" s="46"/>
      <c r="C967" s="46"/>
      <c r="D967" s="51">
        <v>26389.653353278569</v>
      </c>
    </row>
    <row r="968" spans="1:4" x14ac:dyDescent="0.25">
      <c r="A968" s="46"/>
      <c r="C968" s="46"/>
      <c r="D968" s="51">
        <v>-123269.12907034322</v>
      </c>
    </row>
    <row r="969" spans="1:4" x14ac:dyDescent="0.25">
      <c r="A969" s="46"/>
      <c r="C969" s="46"/>
      <c r="D969" s="51">
        <v>384501.41169872426</v>
      </c>
    </row>
    <row r="970" spans="1:4" x14ac:dyDescent="0.25">
      <c r="A970" s="46"/>
      <c r="C970" s="46"/>
      <c r="D970" s="51">
        <v>-258304.13256294769</v>
      </c>
    </row>
    <row r="971" spans="1:4" x14ac:dyDescent="0.25">
      <c r="A971" s="46"/>
      <c r="C971" s="46"/>
      <c r="D971" s="51">
        <v>-158257.98249151726</v>
      </c>
    </row>
    <row r="972" spans="1:4" x14ac:dyDescent="0.25">
      <c r="A972" s="46"/>
      <c r="C972" s="46"/>
      <c r="D972" s="51">
        <v>291874.14039991377</v>
      </c>
    </row>
    <row r="973" spans="1:4" x14ac:dyDescent="0.25">
      <c r="A973" s="46"/>
      <c r="C973" s="46"/>
      <c r="D973" s="51">
        <v>138199.98381288894</v>
      </c>
    </row>
    <row r="974" spans="1:4" x14ac:dyDescent="0.25">
      <c r="A974" s="46"/>
      <c r="C974" s="46"/>
      <c r="D974" s="51">
        <v>62653.725867530884</v>
      </c>
    </row>
    <row r="975" spans="1:4" x14ac:dyDescent="0.25">
      <c r="A975" s="46"/>
      <c r="C975" s="46"/>
      <c r="D975" s="51">
        <v>40422.956868737601</v>
      </c>
    </row>
    <row r="976" spans="1:4" x14ac:dyDescent="0.25">
      <c r="A976" s="46"/>
      <c r="C976" s="46"/>
      <c r="D976" s="51">
        <v>-5118.6502329039067</v>
      </c>
    </row>
    <row r="977" spans="1:4" x14ac:dyDescent="0.25">
      <c r="A977" s="46"/>
      <c r="C977" s="46"/>
      <c r="D977" s="51">
        <v>-208425.25533396841</v>
      </c>
    </row>
    <row r="978" spans="1:4" x14ac:dyDescent="0.25">
      <c r="A978" s="46"/>
      <c r="C978" s="46"/>
      <c r="D978" s="51">
        <v>-68729.42262648209</v>
      </c>
    </row>
    <row r="979" spans="1:4" x14ac:dyDescent="0.25">
      <c r="A979" s="46"/>
      <c r="C979" s="46"/>
      <c r="D979" s="51">
        <v>277839.20167026541</v>
      </c>
    </row>
    <row r="980" spans="1:4" x14ac:dyDescent="0.25">
      <c r="A980" s="46"/>
      <c r="C980" s="46"/>
      <c r="D980" s="51">
        <v>-160000.67466249072</v>
      </c>
    </row>
    <row r="981" spans="1:4" x14ac:dyDescent="0.25">
      <c r="A981" s="46"/>
      <c r="C981" s="46"/>
      <c r="D981" s="51">
        <v>-32359.746536130708</v>
      </c>
    </row>
    <row r="982" spans="1:4" x14ac:dyDescent="0.25">
      <c r="A982" s="46"/>
      <c r="C982" s="46"/>
      <c r="D982" s="51">
        <v>-347797.50033147709</v>
      </c>
    </row>
    <row r="983" spans="1:4" x14ac:dyDescent="0.25">
      <c r="A983" s="46"/>
      <c r="C983" s="46"/>
      <c r="D983" s="51">
        <v>-33804.832952003766</v>
      </c>
    </row>
    <row r="984" spans="1:4" x14ac:dyDescent="0.25">
      <c r="A984" s="46"/>
      <c r="C984" s="46"/>
      <c r="D984" s="51">
        <v>17787.571855632938</v>
      </c>
    </row>
    <row r="985" spans="1:4" x14ac:dyDescent="0.25">
      <c r="A985" s="46"/>
      <c r="C985" s="46"/>
      <c r="D985" s="51">
        <v>-288463.95162097481</v>
      </c>
    </row>
    <row r="986" spans="1:4" x14ac:dyDescent="0.25">
      <c r="A986" s="46"/>
      <c r="C986" s="46"/>
      <c r="D986" s="51">
        <v>72165.417132057977</v>
      </c>
    </row>
    <row r="987" spans="1:4" x14ac:dyDescent="0.25">
      <c r="A987" s="46"/>
      <c r="C987" s="46"/>
      <c r="D987" s="51">
        <v>-164208.12704605696</v>
      </c>
    </row>
    <row r="988" spans="1:4" x14ac:dyDescent="0.25">
      <c r="A988" s="46"/>
      <c r="C988" s="46"/>
      <c r="D988" s="51">
        <v>664024.6067662962</v>
      </c>
    </row>
    <row r="989" spans="1:4" x14ac:dyDescent="0.25">
      <c r="A989" s="46"/>
      <c r="C989" s="46"/>
      <c r="D989" s="51">
        <v>425624.46895201225</v>
      </c>
    </row>
    <row r="990" spans="1:4" x14ac:dyDescent="0.25">
      <c r="A990" s="46"/>
      <c r="C990" s="46"/>
      <c r="D990" s="51">
        <v>-305829.06168024294</v>
      </c>
    </row>
    <row r="991" spans="1:4" x14ac:dyDescent="0.25">
      <c r="A991" s="46"/>
      <c r="C991" s="46"/>
      <c r="D991" s="51">
        <v>361828.87436782045</v>
      </c>
    </row>
    <row r="992" spans="1:4" x14ac:dyDescent="0.25">
      <c r="A992" s="46"/>
      <c r="C992" s="46"/>
      <c r="D992" s="51">
        <v>93144.727044410261</v>
      </c>
    </row>
    <row r="993" spans="1:4" x14ac:dyDescent="0.25">
      <c r="A993" s="46"/>
      <c r="C993" s="46"/>
      <c r="D993" s="51">
        <v>35898.065622606024</v>
      </c>
    </row>
    <row r="994" spans="1:4" x14ac:dyDescent="0.25">
      <c r="A994" s="46"/>
      <c r="C994" s="46"/>
      <c r="D994" s="51">
        <v>134753.24406545784</v>
      </c>
    </row>
    <row r="995" spans="1:4" x14ac:dyDescent="0.25">
      <c r="A995" s="46"/>
      <c r="C995" s="46"/>
      <c r="D995" s="51">
        <v>-39006.848549245886</v>
      </c>
    </row>
    <row r="996" spans="1:4" x14ac:dyDescent="0.25">
      <c r="A996" s="46"/>
      <c r="C996" s="46"/>
      <c r="D996" s="51">
        <v>-310826.87630447914</v>
      </c>
    </row>
    <row r="997" spans="1:4" x14ac:dyDescent="0.25">
      <c r="A997" s="46"/>
      <c r="C997" s="46"/>
      <c r="D997" s="51">
        <v>-110808.64380481272</v>
      </c>
    </row>
    <row r="998" spans="1:4" x14ac:dyDescent="0.25">
      <c r="A998" s="46"/>
      <c r="C998" s="46"/>
      <c r="D998" s="51">
        <v>-334852.3657872802</v>
      </c>
    </row>
    <row r="999" spans="1:4" x14ac:dyDescent="0.25">
      <c r="A999" s="46"/>
      <c r="C999" s="46"/>
      <c r="D999" s="51">
        <v>319911.30950106308</v>
      </c>
    </row>
    <row r="1000" spans="1:4" x14ac:dyDescent="0.25">
      <c r="A1000" s="46"/>
      <c r="C1000" s="46"/>
      <c r="D1000" s="51">
        <v>-248432.40916029492</v>
      </c>
    </row>
    <row r="1001" spans="1:4" x14ac:dyDescent="0.25">
      <c r="A1001" s="46"/>
      <c r="C1001" s="46"/>
      <c r="D1001" s="51">
        <v>231364.82099167202</v>
      </c>
    </row>
    <row r="1002" spans="1:4" x14ac:dyDescent="0.25">
      <c r="A1002" s="46"/>
      <c r="C1002" s="46"/>
      <c r="D1002" s="51">
        <v>16047.415641242333</v>
      </c>
    </row>
    <row r="1003" spans="1:4" x14ac:dyDescent="0.25">
      <c r="A1003" s="46"/>
      <c r="C1003" s="46"/>
      <c r="D1003" s="51">
        <v>90167.742069681612</v>
      </c>
    </row>
    <row r="1004" spans="1:4" x14ac:dyDescent="0.25">
      <c r="A1004" s="46"/>
      <c r="C1004" s="46"/>
      <c r="D1004" s="51">
        <v>-271010.20946065173</v>
      </c>
    </row>
    <row r="1005" spans="1:4" x14ac:dyDescent="0.25">
      <c r="A1005" s="46"/>
      <c r="C1005" s="46"/>
      <c r="D1005" s="51">
        <v>75044.352286383917</v>
      </c>
    </row>
    <row r="1006" spans="1:4" x14ac:dyDescent="0.25">
      <c r="A1006" s="46"/>
      <c r="C1006" s="46"/>
      <c r="D1006" s="51">
        <v>287747.76955174719</v>
      </c>
    </row>
    <row r="1007" spans="1:4" x14ac:dyDescent="0.25">
      <c r="A1007" s="46"/>
      <c r="C1007" s="46"/>
      <c r="D1007" s="51">
        <v>191393.71546146646</v>
      </c>
    </row>
    <row r="1008" spans="1:4" x14ac:dyDescent="0.25">
      <c r="A1008" s="46"/>
      <c r="C1008" s="46"/>
      <c r="D1008" s="51">
        <v>-109918.47117470273</v>
      </c>
    </row>
    <row r="1009" spans="1:4" x14ac:dyDescent="0.25">
      <c r="A1009" s="46"/>
      <c r="C1009" s="46"/>
      <c r="D1009" s="51">
        <v>-239979.10898508667</v>
      </c>
    </row>
    <row r="1010" spans="1:4" x14ac:dyDescent="0.25">
      <c r="A1010" s="46"/>
      <c r="C1010" s="46"/>
      <c r="D1010" s="51">
        <v>-117772.03025923259</v>
      </c>
    </row>
    <row r="1011" spans="1:4" x14ac:dyDescent="0.25">
      <c r="A1011" s="46"/>
      <c r="C1011" s="46"/>
      <c r="D1011" s="51">
        <v>82342.135975661964</v>
      </c>
    </row>
    <row r="1012" spans="1:4" x14ac:dyDescent="0.25">
      <c r="A1012" s="46"/>
      <c r="C1012" s="46"/>
      <c r="D1012" s="51">
        <v>37159.877651641735</v>
      </c>
    </row>
    <row r="1013" spans="1:4" x14ac:dyDescent="0.25">
      <c r="A1013" s="46"/>
      <c r="C1013" s="46"/>
      <c r="D1013" s="51">
        <v>-335349.12684821186</v>
      </c>
    </row>
    <row r="1014" spans="1:4" x14ac:dyDescent="0.25">
      <c r="A1014" s="46"/>
      <c r="C1014" s="46"/>
      <c r="D1014" s="51">
        <v>-286917.53092555818</v>
      </c>
    </row>
    <row r="1015" spans="1:4" x14ac:dyDescent="0.25">
      <c r="A1015" s="46"/>
      <c r="C1015" s="46"/>
      <c r="D1015" s="51">
        <v>1040.0042226464429</v>
      </c>
    </row>
    <row r="1016" spans="1:4" x14ac:dyDescent="0.25">
      <c r="A1016" s="46"/>
      <c r="C1016" s="46"/>
      <c r="D1016" s="51">
        <v>131399.72686788149</v>
      </c>
    </row>
    <row r="1017" spans="1:4" x14ac:dyDescent="0.25">
      <c r="A1017" s="46"/>
      <c r="C1017" s="46"/>
      <c r="D1017" s="51">
        <v>-102134.08027073756</v>
      </c>
    </row>
    <row r="1018" spans="1:4" x14ac:dyDescent="0.25">
      <c r="A1018" s="46"/>
      <c r="C1018" s="46"/>
      <c r="D1018" s="51">
        <v>112786.03404520263</v>
      </c>
    </row>
    <row r="1019" spans="1:4" x14ac:dyDescent="0.25">
      <c r="A1019" s="46"/>
      <c r="C1019" s="46"/>
      <c r="D1019" s="51">
        <v>90007.396273318795</v>
      </c>
    </row>
    <row r="1020" spans="1:4" x14ac:dyDescent="0.25">
      <c r="A1020" s="46"/>
      <c r="C1020" s="46"/>
      <c r="D1020" s="51">
        <v>48291.897841740443</v>
      </c>
    </row>
    <row r="1021" spans="1:4" x14ac:dyDescent="0.25">
      <c r="A1021" s="46"/>
      <c r="C1021" s="46"/>
      <c r="D1021" s="51">
        <v>-84138.397404861651</v>
      </c>
    </row>
    <row r="1022" spans="1:4" x14ac:dyDescent="0.25">
      <c r="A1022" s="46"/>
      <c r="C1022" s="46"/>
      <c r="D1022" s="51">
        <v>-306944.20841710881</v>
      </c>
    </row>
    <row r="1023" spans="1:4" x14ac:dyDescent="0.25">
      <c r="A1023" s="46"/>
      <c r="C1023" s="46"/>
      <c r="D1023" s="51">
        <v>-228485.93989040045</v>
      </c>
    </row>
    <row r="1024" spans="1:4" x14ac:dyDescent="0.25">
      <c r="A1024" s="46"/>
      <c r="C1024" s="46"/>
      <c r="D1024" s="51">
        <v>-231398.64480186964</v>
      </c>
    </row>
    <row r="1025" spans="1:4" x14ac:dyDescent="0.25">
      <c r="A1025" s="46"/>
      <c r="C1025" s="46"/>
      <c r="D1025" s="51">
        <v>140192.94514966058</v>
      </c>
    </row>
    <row r="1026" spans="1:4" x14ac:dyDescent="0.25">
      <c r="A1026" s="46"/>
      <c r="C1026" s="46"/>
      <c r="D1026" s="51">
        <v>-234810.90568085015</v>
      </c>
    </row>
    <row r="1027" spans="1:4" x14ac:dyDescent="0.25">
      <c r="A1027" s="46"/>
      <c r="C1027" s="46"/>
      <c r="D1027" s="51">
        <v>416936.18589748896</v>
      </c>
    </row>
    <row r="1028" spans="1:4" x14ac:dyDescent="0.25">
      <c r="A1028" s="46"/>
      <c r="C1028" s="46"/>
      <c r="D1028" s="51">
        <v>242174.3592235531</v>
      </c>
    </row>
    <row r="1029" spans="1:4" x14ac:dyDescent="0.25">
      <c r="A1029" s="46"/>
      <c r="C1029" s="46"/>
      <c r="D1029" s="51">
        <v>88767.321494208925</v>
      </c>
    </row>
    <row r="1030" spans="1:4" x14ac:dyDescent="0.25">
      <c r="A1030" s="46"/>
      <c r="C1030" s="46"/>
      <c r="D1030" s="51">
        <v>-170130.91590302129</v>
      </c>
    </row>
    <row r="1031" spans="1:4" x14ac:dyDescent="0.25">
      <c r="A1031" s="46"/>
      <c r="C1031" s="46"/>
      <c r="D1031" s="51">
        <v>-18023.638130752035</v>
      </c>
    </row>
    <row r="1032" spans="1:4" x14ac:dyDescent="0.25">
      <c r="A1032" s="46"/>
      <c r="C1032" s="46"/>
      <c r="D1032" s="51">
        <v>117240.98968311673</v>
      </c>
    </row>
    <row r="1033" spans="1:4" x14ac:dyDescent="0.25">
      <c r="A1033" s="46"/>
      <c r="C1033" s="46"/>
      <c r="D1033" s="51">
        <v>263282.65180914104</v>
      </c>
    </row>
    <row r="1034" spans="1:4" x14ac:dyDescent="0.25">
      <c r="A1034" s="46"/>
      <c r="C1034" s="46"/>
      <c r="D1034" s="51">
        <v>228011.02561687608</v>
      </c>
    </row>
    <row r="1035" spans="1:4" x14ac:dyDescent="0.25">
      <c r="A1035" s="46"/>
      <c r="C1035" s="46"/>
      <c r="D1035" s="51">
        <v>-60575.654407199807</v>
      </c>
    </row>
    <row r="1036" spans="1:4" x14ac:dyDescent="0.25">
      <c r="A1036" s="46"/>
      <c r="C1036" s="46"/>
      <c r="D1036" s="51">
        <v>524301.93810606468</v>
      </c>
    </row>
    <row r="1037" spans="1:4" x14ac:dyDescent="0.25">
      <c r="A1037" s="46"/>
      <c r="C1037" s="46"/>
      <c r="D1037" s="51">
        <v>46055.216352515781</v>
      </c>
    </row>
    <row r="1038" spans="1:4" x14ac:dyDescent="0.25">
      <c r="A1038" s="46"/>
      <c r="C1038" s="46"/>
      <c r="D1038" s="51">
        <v>123638.55410344055</v>
      </c>
    </row>
    <row r="1039" spans="1:4" x14ac:dyDescent="0.25">
      <c r="A1039" s="46"/>
      <c r="C1039" s="46"/>
      <c r="D1039" s="51">
        <v>553752.76309550344</v>
      </c>
    </row>
    <row r="1040" spans="1:4" x14ac:dyDescent="0.25">
      <c r="A1040" s="46"/>
      <c r="C1040" s="46"/>
      <c r="D1040" s="51">
        <v>230741.46347685342</v>
      </c>
    </row>
    <row r="1041" spans="1:4" x14ac:dyDescent="0.25">
      <c r="A1041" s="46"/>
      <c r="C1041" s="46"/>
      <c r="D1041" s="51">
        <v>144396.32344081119</v>
      </c>
    </row>
    <row r="1042" spans="1:4" x14ac:dyDescent="0.25">
      <c r="A1042" s="46"/>
      <c r="C1042" s="46"/>
      <c r="D1042" s="51">
        <v>-228323.42432797633</v>
      </c>
    </row>
    <row r="1043" spans="1:4" x14ac:dyDescent="0.25">
      <c r="A1043" s="46"/>
      <c r="C1043" s="46"/>
      <c r="D1043" s="51">
        <v>217074.60018513643</v>
      </c>
    </row>
    <row r="1044" spans="1:4" x14ac:dyDescent="0.25">
      <c r="A1044" s="46"/>
      <c r="C1044" s="46"/>
      <c r="D1044" s="51">
        <v>-120772.60243377331</v>
      </c>
    </row>
    <row r="1045" spans="1:4" x14ac:dyDescent="0.25">
      <c r="A1045" s="46"/>
      <c r="C1045" s="46"/>
      <c r="D1045" s="51">
        <v>230351.60147416027</v>
      </c>
    </row>
    <row r="1046" spans="1:4" x14ac:dyDescent="0.25">
      <c r="A1046" s="46"/>
      <c r="C1046" s="46"/>
      <c r="D1046" s="51">
        <v>27627.80067292889</v>
      </c>
    </row>
    <row r="1047" spans="1:4" x14ac:dyDescent="0.25">
      <c r="A1047" s="46"/>
      <c r="C1047" s="46"/>
      <c r="D1047" s="51">
        <v>-374096.94847710879</v>
      </c>
    </row>
    <row r="1048" spans="1:4" x14ac:dyDescent="0.25">
      <c r="A1048" s="46"/>
      <c r="C1048" s="46"/>
      <c r="D1048" s="51">
        <v>15762.515283849978</v>
      </c>
    </row>
    <row r="1049" spans="1:4" x14ac:dyDescent="0.25">
      <c r="A1049" s="46"/>
      <c r="C1049" s="46"/>
      <c r="D1049" s="51">
        <v>134544.32736788591</v>
      </c>
    </row>
    <row r="1050" spans="1:4" x14ac:dyDescent="0.25">
      <c r="A1050" s="46"/>
      <c r="C1050" s="46"/>
      <c r="D1050" s="51">
        <v>307116.162243995</v>
      </c>
    </row>
    <row r="1051" spans="1:4" x14ac:dyDescent="0.25">
      <c r="A1051" s="46"/>
      <c r="C1051" s="46"/>
      <c r="D1051" s="51">
        <v>-23469.697904539811</v>
      </c>
    </row>
    <row r="1052" spans="1:4" x14ac:dyDescent="0.25">
      <c r="A1052" s="46"/>
      <c r="C1052" s="46"/>
      <c r="D1052" s="51">
        <v>13745.809579756809</v>
      </c>
    </row>
    <row r="1053" spans="1:4" x14ac:dyDescent="0.25">
      <c r="A1053" s="46"/>
      <c r="C1053" s="46"/>
      <c r="D1053" s="51">
        <v>-356893.48519872234</v>
      </c>
    </row>
    <row r="1054" spans="1:4" x14ac:dyDescent="0.25">
      <c r="A1054" s="46"/>
      <c r="C1054" s="46"/>
      <c r="D1054" s="51">
        <v>-318185.3228829166</v>
      </c>
    </row>
    <row r="1055" spans="1:4" x14ac:dyDescent="0.25">
      <c r="A1055" s="46"/>
      <c r="C1055" s="46"/>
      <c r="D1055" s="51">
        <v>-96022.931326065009</v>
      </c>
    </row>
    <row r="1056" spans="1:4" x14ac:dyDescent="0.25">
      <c r="A1056" s="46"/>
      <c r="C1056" s="46"/>
      <c r="D1056" s="51">
        <v>117424.4688631419</v>
      </c>
    </row>
    <row r="1057" spans="1:4" x14ac:dyDescent="0.25">
      <c r="A1057" s="46"/>
      <c r="C1057" s="46"/>
      <c r="D1057" s="51">
        <v>6995.4960840341228</v>
      </c>
    </row>
    <row r="1058" spans="1:4" x14ac:dyDescent="0.25">
      <c r="A1058" s="46"/>
      <c r="C1058" s="46"/>
      <c r="D1058" s="51">
        <v>-46229.293967987629</v>
      </c>
    </row>
    <row r="1059" spans="1:4" x14ac:dyDescent="0.25">
      <c r="A1059" s="46"/>
      <c r="C1059" s="46"/>
      <c r="D1059" s="51">
        <v>-99666.717716908461</v>
      </c>
    </row>
    <row r="1060" spans="1:4" x14ac:dyDescent="0.25">
      <c r="A1060" s="46"/>
      <c r="C1060" s="46"/>
      <c r="D1060" s="51">
        <v>463821.67530537164</v>
      </c>
    </row>
    <row r="1061" spans="1:4" x14ac:dyDescent="0.25">
      <c r="A1061" s="46"/>
      <c r="C1061" s="46"/>
      <c r="D1061" s="51">
        <v>-300522.60880068084</v>
      </c>
    </row>
    <row r="1062" spans="1:4" x14ac:dyDescent="0.25">
      <c r="A1062" s="46"/>
      <c r="C1062" s="46"/>
      <c r="D1062" s="51">
        <v>-70575.04802898156</v>
      </c>
    </row>
    <row r="1063" spans="1:4" x14ac:dyDescent="0.25">
      <c r="A1063" s="46"/>
      <c r="C1063" s="46"/>
      <c r="D1063" s="51">
        <v>-355622.71316705778</v>
      </c>
    </row>
    <row r="1064" spans="1:4" x14ac:dyDescent="0.25">
      <c r="A1064" s="46"/>
      <c r="C1064" s="46"/>
      <c r="D1064" s="51">
        <v>-202587.09168979965</v>
      </c>
    </row>
    <row r="1065" spans="1:4" x14ac:dyDescent="0.25">
      <c r="A1065" s="46"/>
      <c r="C1065" s="46"/>
      <c r="D1065" s="51">
        <v>56853.309818945432</v>
      </c>
    </row>
    <row r="1066" spans="1:4" x14ac:dyDescent="0.25">
      <c r="A1066" s="46"/>
      <c r="C1066" s="46"/>
      <c r="D1066" s="51">
        <v>51597.850245737543</v>
      </c>
    </row>
    <row r="1067" spans="1:4" x14ac:dyDescent="0.25">
      <c r="A1067" s="46"/>
      <c r="C1067" s="46"/>
      <c r="D1067" s="51">
        <v>-30887.905233763886</v>
      </c>
    </row>
    <row r="1068" spans="1:4" x14ac:dyDescent="0.25">
      <c r="A1068" s="46"/>
      <c r="C1068" s="46"/>
      <c r="D1068" s="51">
        <v>-131019.89907933743</v>
      </c>
    </row>
    <row r="1069" spans="1:4" x14ac:dyDescent="0.25">
      <c r="A1069" s="46"/>
      <c r="C1069" s="46"/>
      <c r="D1069" s="51">
        <v>393491.39861784893</v>
      </c>
    </row>
    <row r="1070" spans="1:4" x14ac:dyDescent="0.25">
      <c r="A1070" s="46"/>
      <c r="C1070" s="46"/>
      <c r="D1070" s="51">
        <v>117560.74030672392</v>
      </c>
    </row>
    <row r="1071" spans="1:4" x14ac:dyDescent="0.25">
      <c r="A1071" s="46"/>
      <c r="C1071" s="46"/>
      <c r="D1071" s="51">
        <v>200213.53231423514</v>
      </c>
    </row>
    <row r="1072" spans="1:4" x14ac:dyDescent="0.25">
      <c r="A1072" s="46"/>
      <c r="C1072" s="46"/>
      <c r="D1072" s="51">
        <v>27029.037540417085</v>
      </c>
    </row>
    <row r="1073" spans="1:4" x14ac:dyDescent="0.25">
      <c r="A1073" s="46"/>
      <c r="C1073" s="46"/>
      <c r="D1073" s="51">
        <v>-339436.73079635447</v>
      </c>
    </row>
    <row r="1074" spans="1:4" x14ac:dyDescent="0.25">
      <c r="A1074" s="46"/>
      <c r="C1074" s="46"/>
      <c r="D1074" s="51">
        <v>-72167.522896775394</v>
      </c>
    </row>
    <row r="1075" spans="1:4" x14ac:dyDescent="0.25">
      <c r="A1075" s="46"/>
      <c r="C1075" s="46"/>
      <c r="D1075" s="51">
        <v>-124826.4332158805</v>
      </c>
    </row>
    <row r="1076" spans="1:4" x14ac:dyDescent="0.25">
      <c r="A1076" s="46"/>
      <c r="C1076" s="46"/>
      <c r="D1076" s="51">
        <v>-145610.23403165425</v>
      </c>
    </row>
    <row r="1077" spans="1:4" x14ac:dyDescent="0.25">
      <c r="A1077" s="46"/>
      <c r="C1077" s="46"/>
      <c r="D1077" s="51">
        <v>-199634.93791064268</v>
      </c>
    </row>
    <row r="1078" spans="1:4" x14ac:dyDescent="0.25">
      <c r="A1078" s="46"/>
      <c r="C1078" s="46"/>
      <c r="D1078" s="51">
        <v>327109.69797663065</v>
      </c>
    </row>
    <row r="1079" spans="1:4" x14ac:dyDescent="0.25">
      <c r="A1079" s="46"/>
      <c r="C1079" s="46"/>
      <c r="D1079" s="51">
        <v>385717.35271659732</v>
      </c>
    </row>
    <row r="1080" spans="1:4" x14ac:dyDescent="0.25">
      <c r="A1080" s="46"/>
      <c r="C1080" s="46"/>
      <c r="D1080" s="51">
        <v>32124.545025645875</v>
      </c>
    </row>
    <row r="1081" spans="1:4" x14ac:dyDescent="0.25">
      <c r="A1081" s="46"/>
      <c r="C1081" s="46"/>
      <c r="D1081" s="51">
        <v>122326.68062904679</v>
      </c>
    </row>
    <row r="1082" spans="1:4" x14ac:dyDescent="0.25">
      <c r="A1082" s="46"/>
      <c r="C1082" s="46"/>
      <c r="D1082" s="51">
        <v>-48107.266429958734</v>
      </c>
    </row>
    <row r="1083" spans="1:4" x14ac:dyDescent="0.25">
      <c r="A1083" s="46"/>
      <c r="C1083" s="46"/>
      <c r="D1083" s="51">
        <v>-48952.653228859839</v>
      </c>
    </row>
    <row r="1084" spans="1:4" x14ac:dyDescent="0.25">
      <c r="A1084" s="46"/>
      <c r="C1084" s="46"/>
      <c r="D1084" s="51">
        <v>578843.24693323555</v>
      </c>
    </row>
    <row r="1085" spans="1:4" x14ac:dyDescent="0.25">
      <c r="A1085" s="46"/>
      <c r="C1085" s="46"/>
      <c r="D1085" s="51">
        <v>-362865.82458958449</v>
      </c>
    </row>
    <row r="1086" spans="1:4" x14ac:dyDescent="0.25">
      <c r="A1086" s="46"/>
      <c r="C1086" s="46"/>
      <c r="D1086" s="51">
        <v>197032.37401157786</v>
      </c>
    </row>
    <row r="1087" spans="1:4" x14ac:dyDescent="0.25">
      <c r="A1087" s="46"/>
      <c r="C1087" s="46"/>
      <c r="D1087" s="51">
        <v>590396.87327114213</v>
      </c>
    </row>
    <row r="1088" spans="1:4" x14ac:dyDescent="0.25">
      <c r="A1088" s="46"/>
      <c r="C1088" s="46"/>
      <c r="D1088" s="51">
        <v>-13804.949525219359</v>
      </c>
    </row>
    <row r="1089" spans="1:4" x14ac:dyDescent="0.25">
      <c r="A1089" s="46"/>
      <c r="C1089" s="46"/>
      <c r="D1089" s="51">
        <v>-254112.85500368761</v>
      </c>
    </row>
    <row r="1090" spans="1:4" x14ac:dyDescent="0.25">
      <c r="A1090" s="46"/>
      <c r="C1090" s="46"/>
      <c r="D1090" s="51">
        <v>431395.96062860556</v>
      </c>
    </row>
    <row r="1091" spans="1:4" x14ac:dyDescent="0.25">
      <c r="A1091" s="46"/>
      <c r="C1091" s="46"/>
      <c r="D1091" s="51">
        <v>-88547.233423917889</v>
      </c>
    </row>
    <row r="1092" spans="1:4" x14ac:dyDescent="0.25">
      <c r="A1092" s="46"/>
      <c r="C1092" s="46"/>
      <c r="D1092" s="51">
        <v>279164.21125163796</v>
      </c>
    </row>
    <row r="1093" spans="1:4" x14ac:dyDescent="0.25">
      <c r="A1093" s="46"/>
      <c r="C1093" s="46"/>
      <c r="D1093" s="51">
        <v>-23293.347065499744</v>
      </c>
    </row>
    <row r="1094" spans="1:4" x14ac:dyDescent="0.25">
      <c r="A1094" s="46"/>
      <c r="C1094" s="46"/>
      <c r="D1094" s="51">
        <v>-49090.213740970474</v>
      </c>
    </row>
    <row r="1095" spans="1:4" x14ac:dyDescent="0.25">
      <c r="A1095" s="46"/>
      <c r="C1095" s="46"/>
      <c r="D1095" s="51">
        <v>344109.26977595838</v>
      </c>
    </row>
    <row r="1096" spans="1:4" x14ac:dyDescent="0.25">
      <c r="A1096" s="46"/>
      <c r="C1096" s="46"/>
      <c r="D1096" s="51">
        <v>212583.46153217775</v>
      </c>
    </row>
    <row r="1097" spans="1:4" x14ac:dyDescent="0.25">
      <c r="A1097" s="46"/>
      <c r="C1097" s="46"/>
      <c r="D1097" s="51">
        <v>330707.58337956842</v>
      </c>
    </row>
    <row r="1098" spans="1:4" x14ac:dyDescent="0.25">
      <c r="A1098" s="46"/>
      <c r="C1098" s="46"/>
      <c r="D1098" s="51">
        <v>-64329.749856401351</v>
      </c>
    </row>
    <row r="1099" spans="1:4" x14ac:dyDescent="0.25">
      <c r="A1099" s="46"/>
      <c r="C1099" s="46"/>
      <c r="D1099" s="51">
        <v>178517.69054470852</v>
      </c>
    </row>
    <row r="1100" spans="1:4" x14ac:dyDescent="0.25">
      <c r="A1100" s="46"/>
      <c r="C1100" s="46"/>
      <c r="D1100" s="51">
        <v>195471.25621676809</v>
      </c>
    </row>
    <row r="1101" spans="1:4" x14ac:dyDescent="0.25">
      <c r="A1101" s="46"/>
      <c r="C1101" s="46"/>
      <c r="D1101" s="51">
        <v>-118598.80797667248</v>
      </c>
    </row>
    <row r="1102" spans="1:4" x14ac:dyDescent="0.25">
      <c r="A1102" s="46"/>
      <c r="C1102" s="46"/>
      <c r="D1102" s="51">
        <v>65772.135133475778</v>
      </c>
    </row>
    <row r="1103" spans="1:4" x14ac:dyDescent="0.25">
      <c r="A1103" s="46"/>
      <c r="C1103" s="46"/>
      <c r="D1103" s="51">
        <v>6982.0515340466809</v>
      </c>
    </row>
    <row r="1104" spans="1:4" x14ac:dyDescent="0.25">
      <c r="A1104" s="46"/>
      <c r="C1104" s="46"/>
      <c r="D1104" s="51">
        <v>339186.59483374353</v>
      </c>
    </row>
    <row r="1105" spans="1:4" x14ac:dyDescent="0.25">
      <c r="A1105" s="46"/>
      <c r="C1105" s="46"/>
      <c r="D1105" s="51">
        <v>-267981.41466472507</v>
      </c>
    </row>
    <row r="1106" spans="1:4" x14ac:dyDescent="0.25">
      <c r="A1106" s="46"/>
      <c r="C1106" s="46"/>
      <c r="D1106" s="51">
        <v>173753.16013829611</v>
      </c>
    </row>
    <row r="1107" spans="1:4" x14ac:dyDescent="0.25">
      <c r="A1107" s="46"/>
      <c r="C1107" s="46"/>
      <c r="D1107" s="51">
        <v>304293.27056662494</v>
      </c>
    </row>
    <row r="1108" spans="1:4" x14ac:dyDescent="0.25">
      <c r="A1108" s="46"/>
      <c r="C1108" s="46"/>
      <c r="D1108" s="51">
        <v>-266874.36649743491</v>
      </c>
    </row>
    <row r="1109" spans="1:4" x14ac:dyDescent="0.25">
      <c r="A1109" s="46"/>
      <c r="C1109" s="46"/>
      <c r="D1109" s="51">
        <v>631061.14395767951</v>
      </c>
    </row>
    <row r="1110" spans="1:4" x14ac:dyDescent="0.25">
      <c r="A1110" s="46"/>
      <c r="C1110" s="46"/>
      <c r="D1110" s="51">
        <v>437463.74931665417</v>
      </c>
    </row>
    <row r="1111" spans="1:4" x14ac:dyDescent="0.25">
      <c r="A1111" s="46"/>
      <c r="C1111" s="46"/>
      <c r="D1111" s="51">
        <v>522363.27095557237</v>
      </c>
    </row>
    <row r="1112" spans="1:4" x14ac:dyDescent="0.25">
      <c r="A1112" s="46"/>
      <c r="C1112" s="46"/>
      <c r="D1112" s="51">
        <v>338262.75288747059</v>
      </c>
    </row>
    <row r="1113" spans="1:4" x14ac:dyDescent="0.25">
      <c r="A1113" s="46"/>
      <c r="C1113" s="46"/>
      <c r="D1113" s="51">
        <v>-245000.17660649843</v>
      </c>
    </row>
    <row r="1114" spans="1:4" x14ac:dyDescent="0.25">
      <c r="A1114" s="46"/>
      <c r="C1114" s="46"/>
      <c r="D1114" s="51">
        <v>14873.233803729905</v>
      </c>
    </row>
    <row r="1115" spans="1:4" x14ac:dyDescent="0.25">
      <c r="A1115" s="46"/>
      <c r="C1115" s="46"/>
      <c r="D1115" s="51">
        <v>157091.17902945838</v>
      </c>
    </row>
    <row r="1116" spans="1:4" x14ac:dyDescent="0.25">
      <c r="A1116" s="46"/>
      <c r="C1116" s="46"/>
      <c r="D1116" s="51">
        <v>-183711.53415844985</v>
      </c>
    </row>
    <row r="1117" spans="1:4" x14ac:dyDescent="0.25">
      <c r="A1117" s="46"/>
      <c r="C1117" s="46"/>
      <c r="D1117" s="51">
        <v>-140640.68240716812</v>
      </c>
    </row>
    <row r="1118" spans="1:4" x14ac:dyDescent="0.25">
      <c r="A1118" s="46"/>
      <c r="C1118" s="46"/>
      <c r="D1118" s="51">
        <v>102480.83518535306</v>
      </c>
    </row>
    <row r="1119" spans="1:4" x14ac:dyDescent="0.25">
      <c r="A1119" s="46"/>
      <c r="C1119" s="46"/>
      <c r="D1119" s="51">
        <v>200710.24236974344</v>
      </c>
    </row>
    <row r="1120" spans="1:4" x14ac:dyDescent="0.25">
      <c r="A1120" s="46"/>
      <c r="C1120" s="46"/>
      <c r="D1120" s="51">
        <v>87083.853485123589</v>
      </c>
    </row>
    <row r="1121" spans="1:4" x14ac:dyDescent="0.25">
      <c r="A1121" s="46"/>
      <c r="C1121" s="46"/>
      <c r="D1121" s="51">
        <v>-414587.01177423273</v>
      </c>
    </row>
    <row r="1122" spans="1:4" x14ac:dyDescent="0.25">
      <c r="A1122" s="46"/>
      <c r="C1122" s="46"/>
      <c r="D1122" s="51">
        <v>-32271.696176539888</v>
      </c>
    </row>
    <row r="1123" spans="1:4" x14ac:dyDescent="0.25">
      <c r="A1123" s="46"/>
      <c r="C1123" s="46"/>
      <c r="D1123" s="51">
        <v>386053.63956532476</v>
      </c>
    </row>
    <row r="1124" spans="1:4" x14ac:dyDescent="0.25">
      <c r="A1124" s="46"/>
      <c r="C1124" s="46"/>
      <c r="D1124" s="51">
        <v>418267.90544245415</v>
      </c>
    </row>
    <row r="1125" spans="1:4" x14ac:dyDescent="0.25">
      <c r="A1125" s="46"/>
      <c r="C1125" s="46"/>
      <c r="D1125" s="51">
        <v>-379177.47562477633</v>
      </c>
    </row>
    <row r="1126" spans="1:4" x14ac:dyDescent="0.25">
      <c r="A1126" s="46"/>
      <c r="C1126" s="46"/>
      <c r="D1126" s="51">
        <v>316898.31618799712</v>
      </c>
    </row>
    <row r="1127" spans="1:4" x14ac:dyDescent="0.25">
      <c r="A1127" s="46"/>
      <c r="C1127" s="46"/>
      <c r="D1127" s="51">
        <v>225262.54142475029</v>
      </c>
    </row>
    <row r="1128" spans="1:4" x14ac:dyDescent="0.25">
      <c r="A1128" s="46"/>
      <c r="C1128" s="46"/>
      <c r="D1128" s="51">
        <v>-15787.955840265087</v>
      </c>
    </row>
    <row r="1129" spans="1:4" x14ac:dyDescent="0.25">
      <c r="A1129" s="46"/>
      <c r="C1129" s="46"/>
      <c r="D1129" s="51">
        <v>-43541.740231059724</v>
      </c>
    </row>
    <row r="1130" spans="1:4" x14ac:dyDescent="0.25">
      <c r="A1130" s="46"/>
      <c r="C1130" s="46"/>
      <c r="D1130" s="51">
        <v>1445.1744874381257</v>
      </c>
    </row>
    <row r="1131" spans="1:4" x14ac:dyDescent="0.25">
      <c r="A1131" s="46"/>
      <c r="C1131" s="46"/>
      <c r="D1131" s="51">
        <v>-28882.280446023316</v>
      </c>
    </row>
    <row r="1132" spans="1:4" x14ac:dyDescent="0.25">
      <c r="A1132" s="46"/>
      <c r="C1132" s="46"/>
      <c r="D1132" s="51">
        <v>-111943.53118968326</v>
      </c>
    </row>
    <row r="1133" spans="1:4" x14ac:dyDescent="0.25">
      <c r="A1133" s="46"/>
      <c r="C1133" s="46"/>
      <c r="D1133" s="51">
        <v>56964.70453408108</v>
      </c>
    </row>
    <row r="1134" spans="1:4" x14ac:dyDescent="0.25">
      <c r="A1134" s="46"/>
      <c r="C1134" s="46"/>
      <c r="D1134" s="51">
        <v>-61092.312319588862</v>
      </c>
    </row>
    <row r="1135" spans="1:4" x14ac:dyDescent="0.25">
      <c r="A1135" s="46"/>
      <c r="C1135" s="46"/>
      <c r="D1135" s="51">
        <v>222003.38530622149</v>
      </c>
    </row>
    <row r="1136" spans="1:4" x14ac:dyDescent="0.25">
      <c r="A1136" s="46"/>
      <c r="C1136" s="46"/>
      <c r="D1136" s="51">
        <v>16377.319605216995</v>
      </c>
    </row>
    <row r="1137" spans="1:4" x14ac:dyDescent="0.25">
      <c r="A1137" s="46"/>
      <c r="C1137" s="46"/>
      <c r="D1137" s="51">
        <v>-143638.19897283279</v>
      </c>
    </row>
    <row r="1138" spans="1:4" x14ac:dyDescent="0.25">
      <c r="A1138" s="46"/>
      <c r="C1138" s="46"/>
      <c r="D1138" s="51">
        <v>162388.46437447483</v>
      </c>
    </row>
    <row r="1139" spans="1:4" x14ac:dyDescent="0.25">
      <c r="A1139" s="46"/>
      <c r="C1139" s="46"/>
      <c r="D1139" s="51">
        <v>-97348.417655802215</v>
      </c>
    </row>
    <row r="1140" spans="1:4" x14ac:dyDescent="0.25">
      <c r="A1140" s="46"/>
      <c r="C1140" s="46"/>
      <c r="D1140" s="51">
        <v>-230672.54577824709</v>
      </c>
    </row>
    <row r="1141" spans="1:4" x14ac:dyDescent="0.25">
      <c r="A1141" s="46"/>
      <c r="C1141" s="46"/>
      <c r="D1141" s="51">
        <v>-200727.1051097184</v>
      </c>
    </row>
    <row r="1142" spans="1:4" x14ac:dyDescent="0.25">
      <c r="A1142" s="46"/>
      <c r="C1142" s="46"/>
      <c r="D1142" s="51">
        <v>251463.50875271892</v>
      </c>
    </row>
    <row r="1143" spans="1:4" x14ac:dyDescent="0.25">
      <c r="A1143" s="46"/>
      <c r="C1143" s="46"/>
      <c r="D1143" s="51">
        <v>624082.28138121311</v>
      </c>
    </row>
    <row r="1144" spans="1:4" x14ac:dyDescent="0.25">
      <c r="A1144" s="46"/>
      <c r="C1144" s="46"/>
      <c r="D1144" s="51">
        <v>144208.42253450473</v>
      </c>
    </row>
    <row r="1145" spans="1:4" x14ac:dyDescent="0.25">
      <c r="A1145" s="46"/>
      <c r="C1145" s="46"/>
      <c r="D1145" s="51">
        <v>85523.67892699322</v>
      </c>
    </row>
    <row r="1146" spans="1:4" x14ac:dyDescent="0.25">
      <c r="A1146" s="46"/>
      <c r="C1146" s="46"/>
      <c r="D1146" s="51">
        <v>133792.38820752737</v>
      </c>
    </row>
    <row r="1147" spans="1:4" x14ac:dyDescent="0.25">
      <c r="A1147" s="46"/>
      <c r="C1147" s="46"/>
      <c r="D1147" s="51">
        <v>37854.948041147094</v>
      </c>
    </row>
    <row r="1148" spans="1:4" x14ac:dyDescent="0.25">
      <c r="A1148" s="46"/>
      <c r="C1148" s="46"/>
      <c r="D1148" s="51">
        <v>405993.65340038622</v>
      </c>
    </row>
    <row r="1149" spans="1:4" x14ac:dyDescent="0.25">
      <c r="A1149" s="46"/>
      <c r="C1149" s="46"/>
      <c r="D1149" s="51">
        <v>-106855.70006570496</v>
      </c>
    </row>
    <row r="1150" spans="1:4" x14ac:dyDescent="0.25">
      <c r="A1150" s="46"/>
      <c r="C1150" s="46"/>
      <c r="D1150" s="51">
        <v>44178.287989934863</v>
      </c>
    </row>
    <row r="1151" spans="1:4" x14ac:dyDescent="0.25">
      <c r="A1151" s="46"/>
      <c r="C1151" s="46"/>
      <c r="D1151" s="51">
        <v>85444.513424750883</v>
      </c>
    </row>
    <row r="1152" spans="1:4" x14ac:dyDescent="0.25">
      <c r="A1152" s="46"/>
      <c r="C1152" s="46"/>
      <c r="D1152" s="51">
        <v>-285120.65680775564</v>
      </c>
    </row>
    <row r="1153" spans="1:4" x14ac:dyDescent="0.25">
      <c r="A1153" s="46"/>
      <c r="C1153" s="46"/>
      <c r="D1153" s="51">
        <v>124714.72885705464</v>
      </c>
    </row>
    <row r="1154" spans="1:4" x14ac:dyDescent="0.25">
      <c r="A1154" s="46"/>
      <c r="C1154" s="46"/>
      <c r="D1154" s="51">
        <v>420940.85435471695</v>
      </c>
    </row>
    <row r="1155" spans="1:4" x14ac:dyDescent="0.25">
      <c r="A1155" s="46"/>
      <c r="C1155" s="46"/>
      <c r="D1155" s="51">
        <v>148215.39075527835</v>
      </c>
    </row>
    <row r="1156" spans="1:4" x14ac:dyDescent="0.25">
      <c r="A1156" s="46"/>
      <c r="C1156" s="46"/>
      <c r="D1156" s="51">
        <v>-252589.82747874071</v>
      </c>
    </row>
    <row r="1157" spans="1:4" x14ac:dyDescent="0.25">
      <c r="A1157" s="46"/>
      <c r="C1157" s="46"/>
      <c r="D1157" s="51">
        <v>168699.11441574845</v>
      </c>
    </row>
    <row r="1158" spans="1:4" x14ac:dyDescent="0.25">
      <c r="A1158" s="46"/>
      <c r="C1158" s="46"/>
      <c r="D1158" s="51">
        <v>36476.725442910756</v>
      </c>
    </row>
    <row r="1159" spans="1:4" x14ac:dyDescent="0.25">
      <c r="A1159" s="46"/>
      <c r="C1159" s="46"/>
      <c r="D1159" s="51">
        <v>192830.54991817567</v>
      </c>
    </row>
    <row r="1160" spans="1:4" x14ac:dyDescent="0.25">
      <c r="A1160" s="46"/>
      <c r="C1160" s="46"/>
      <c r="D1160" s="51">
        <v>435946.14422817458</v>
      </c>
    </row>
    <row r="1161" spans="1:4" x14ac:dyDescent="0.25">
      <c r="A1161" s="46"/>
      <c r="C1161" s="46"/>
      <c r="D1161" s="51">
        <v>-212237.95152446046</v>
      </c>
    </row>
    <row r="1162" spans="1:4" x14ac:dyDescent="0.25">
      <c r="A1162" s="46"/>
      <c r="C1162" s="46"/>
      <c r="D1162" s="51">
        <v>385801.32096055179</v>
      </c>
    </row>
    <row r="1163" spans="1:4" x14ac:dyDescent="0.25">
      <c r="A1163" s="46"/>
      <c r="C1163" s="46"/>
      <c r="D1163" s="51">
        <v>-179240.81389705307</v>
      </c>
    </row>
    <row r="1164" spans="1:4" x14ac:dyDescent="0.25">
      <c r="A1164" s="46"/>
      <c r="C1164" s="46"/>
      <c r="D1164" s="51">
        <v>228161.9792593405</v>
      </c>
    </row>
    <row r="1165" spans="1:4" x14ac:dyDescent="0.25">
      <c r="A1165" s="46"/>
      <c r="C1165" s="46"/>
      <c r="D1165" s="51">
        <v>19543.946380110734</v>
      </c>
    </row>
    <row r="1166" spans="1:4" x14ac:dyDescent="0.25">
      <c r="A1166" s="46"/>
      <c r="C1166" s="46"/>
      <c r="D1166" s="51">
        <v>-49681.877403363877</v>
      </c>
    </row>
    <row r="1167" spans="1:4" x14ac:dyDescent="0.25">
      <c r="A1167" s="46"/>
      <c r="C1167" s="46"/>
      <c r="D1167" s="51">
        <v>-163518.47686054022</v>
      </c>
    </row>
    <row r="1168" spans="1:4" x14ac:dyDescent="0.25">
      <c r="A1168" s="46"/>
      <c r="C1168" s="46"/>
      <c r="D1168" s="51">
        <v>-16356.989345036302</v>
      </c>
    </row>
    <row r="1169" spans="1:4" x14ac:dyDescent="0.25">
      <c r="A1169" s="46"/>
      <c r="C1169" s="46"/>
      <c r="D1169" s="51">
        <v>333860.28926736838</v>
      </c>
    </row>
    <row r="1170" spans="1:4" x14ac:dyDescent="0.25">
      <c r="A1170" s="46"/>
      <c r="C1170" s="46"/>
      <c r="D1170" s="51">
        <v>380263.77348068636</v>
      </c>
    </row>
    <row r="1171" spans="1:4" x14ac:dyDescent="0.25">
      <c r="A1171" s="46"/>
      <c r="C1171" s="46"/>
      <c r="D1171" s="51">
        <v>-39707.306710782716</v>
      </c>
    </row>
    <row r="1172" spans="1:4" x14ac:dyDescent="0.25">
      <c r="A1172" s="46"/>
      <c r="C1172" s="46"/>
      <c r="D1172" s="51">
        <v>270003.48597270233</v>
      </c>
    </row>
    <row r="1173" spans="1:4" x14ac:dyDescent="0.25">
      <c r="A1173" s="46"/>
      <c r="C1173" s="46"/>
      <c r="D1173" s="51">
        <v>-183974.34945651589</v>
      </c>
    </row>
    <row r="1174" spans="1:4" x14ac:dyDescent="0.25">
      <c r="A1174" s="46"/>
      <c r="C1174" s="46"/>
      <c r="D1174" s="51">
        <v>48806.108241279377</v>
      </c>
    </row>
    <row r="1175" spans="1:4" x14ac:dyDescent="0.25">
      <c r="A1175" s="46"/>
      <c r="C1175" s="46"/>
      <c r="D1175" s="51">
        <v>-160487.37220996449</v>
      </c>
    </row>
    <row r="1176" spans="1:4" x14ac:dyDescent="0.25">
      <c r="A1176" s="46"/>
      <c r="C1176" s="46"/>
      <c r="D1176" s="51">
        <v>354200.00711335638</v>
      </c>
    </row>
    <row r="1177" spans="1:4" x14ac:dyDescent="0.25">
      <c r="A1177" s="46"/>
      <c r="C1177" s="46"/>
      <c r="D1177" s="51">
        <v>147449.23953866365</v>
      </c>
    </row>
    <row r="1178" spans="1:4" x14ac:dyDescent="0.25">
      <c r="A1178" s="46"/>
      <c r="C1178" s="46"/>
      <c r="D1178" s="51">
        <v>390817.98938683065</v>
      </c>
    </row>
    <row r="1179" spans="1:4" x14ac:dyDescent="0.25">
      <c r="A1179" s="46"/>
      <c r="C1179" s="46"/>
      <c r="D1179" s="51">
        <v>-86681.932829247904</v>
      </c>
    </row>
    <row r="1180" spans="1:4" x14ac:dyDescent="0.25">
      <c r="A1180" s="46"/>
      <c r="C1180" s="46"/>
      <c r="D1180" s="51">
        <v>-155406.89366181992</v>
      </c>
    </row>
    <row r="1181" spans="1:4" x14ac:dyDescent="0.25">
      <c r="A1181" s="46"/>
      <c r="C1181" s="46"/>
      <c r="D1181" s="51">
        <v>-145833.70264449855</v>
      </c>
    </row>
    <row r="1182" spans="1:4" x14ac:dyDescent="0.25">
      <c r="A1182" s="46"/>
      <c r="C1182" s="46"/>
      <c r="D1182" s="51">
        <v>191207.88483084278</v>
      </c>
    </row>
    <row r="1183" spans="1:4" x14ac:dyDescent="0.25">
      <c r="A1183" s="46"/>
      <c r="C1183" s="46"/>
      <c r="D1183" s="51">
        <v>-80525.506930255273</v>
      </c>
    </row>
    <row r="1184" spans="1:4" x14ac:dyDescent="0.25">
      <c r="A1184" s="46"/>
      <c r="C1184" s="46"/>
      <c r="D1184" s="51">
        <v>292485.66910868511</v>
      </c>
    </row>
    <row r="1185" spans="1:4" x14ac:dyDescent="0.25">
      <c r="A1185" s="46"/>
      <c r="C1185" s="46"/>
      <c r="D1185" s="51">
        <v>-88034.919126249049</v>
      </c>
    </row>
    <row r="1186" spans="1:4" x14ac:dyDescent="0.25">
      <c r="A1186" s="46"/>
      <c r="C1186" s="46"/>
      <c r="D1186" s="51">
        <v>-205986.46273699214</v>
      </c>
    </row>
    <row r="1187" spans="1:4" x14ac:dyDescent="0.25">
      <c r="A1187" s="46"/>
      <c r="C1187" s="46"/>
      <c r="D1187" s="51">
        <v>-378796.83814613364</v>
      </c>
    </row>
    <row r="1188" spans="1:4" x14ac:dyDescent="0.25">
      <c r="A1188" s="46"/>
      <c r="C1188" s="46"/>
      <c r="D1188" s="51">
        <v>327124.26661040302</v>
      </c>
    </row>
    <row r="1189" spans="1:4" x14ac:dyDescent="0.25">
      <c r="A1189" s="46"/>
      <c r="C1189" s="46"/>
      <c r="D1189" s="51">
        <v>93942.851064649789</v>
      </c>
    </row>
    <row r="1190" spans="1:4" x14ac:dyDescent="0.25">
      <c r="A1190" s="46"/>
      <c r="C1190" s="46"/>
      <c r="D1190" s="51">
        <v>-313771.04965537105</v>
      </c>
    </row>
    <row r="1191" spans="1:4" x14ac:dyDescent="0.25">
      <c r="A1191" s="46"/>
      <c r="C1191" s="46"/>
      <c r="D1191" s="51">
        <v>300893.60777820589</v>
      </c>
    </row>
    <row r="1192" spans="1:4" x14ac:dyDescent="0.25">
      <c r="A1192" s="46"/>
      <c r="C1192" s="46"/>
      <c r="D1192" s="51">
        <v>185584.77233335777</v>
      </c>
    </row>
    <row r="1193" spans="1:4" x14ac:dyDescent="0.25">
      <c r="A1193" s="46"/>
      <c r="C1193" s="46"/>
      <c r="D1193" s="51">
        <v>117158.55415840968</v>
      </c>
    </row>
    <row r="1194" spans="1:4" x14ac:dyDescent="0.25">
      <c r="A1194" s="46"/>
      <c r="C1194" s="46"/>
      <c r="D1194" s="51">
        <v>-293399.84602250066</v>
      </c>
    </row>
    <row r="1195" spans="1:4" x14ac:dyDescent="0.25">
      <c r="A1195" s="46"/>
      <c r="C1195" s="46"/>
      <c r="D1195" s="51">
        <v>190336.47054608515</v>
      </c>
    </row>
    <row r="1196" spans="1:4" x14ac:dyDescent="0.25">
      <c r="A1196" s="46"/>
      <c r="C1196" s="46"/>
      <c r="D1196" s="51">
        <v>153135.79238831752</v>
      </c>
    </row>
    <row r="1197" spans="1:4" x14ac:dyDescent="0.25">
      <c r="A1197" s="46"/>
      <c r="C1197" s="46"/>
      <c r="D1197" s="51">
        <v>-173418.61165074637</v>
      </c>
    </row>
    <row r="1198" spans="1:4" x14ac:dyDescent="0.25">
      <c r="A1198" s="46"/>
      <c r="C1198" s="46"/>
      <c r="D1198" s="51">
        <v>-13946.618705839443</v>
      </c>
    </row>
    <row r="1199" spans="1:4" x14ac:dyDescent="0.25">
      <c r="A1199" s="46"/>
      <c r="C1199" s="46"/>
      <c r="D1199" s="51">
        <v>131340.98130009559</v>
      </c>
    </row>
    <row r="1200" spans="1:4" x14ac:dyDescent="0.25">
      <c r="A1200" s="46"/>
      <c r="C1200" s="46"/>
      <c r="D1200" s="51">
        <v>-1714.8974313518265</v>
      </c>
    </row>
    <row r="1201" spans="1:4" x14ac:dyDescent="0.25">
      <c r="A1201" s="46"/>
      <c r="C1201" s="46"/>
      <c r="D1201" s="51">
        <v>374936.86928714055</v>
      </c>
    </row>
    <row r="1202" spans="1:4" x14ac:dyDescent="0.25">
      <c r="A1202" s="46"/>
      <c r="C1202" s="46"/>
      <c r="D1202" s="51">
        <v>86616.938674026649</v>
      </c>
    </row>
    <row r="1203" spans="1:4" x14ac:dyDescent="0.25">
      <c r="A1203" s="46"/>
      <c r="C1203" s="46"/>
      <c r="D1203" s="51">
        <v>-45344.399141872796</v>
      </c>
    </row>
    <row r="1204" spans="1:4" x14ac:dyDescent="0.25">
      <c r="A1204" s="46"/>
      <c r="C1204" s="46"/>
      <c r="D1204" s="51">
        <v>-248705.27556300213</v>
      </c>
    </row>
    <row r="1205" spans="1:4" x14ac:dyDescent="0.25">
      <c r="A1205" s="46"/>
      <c r="C1205" s="46"/>
      <c r="D1205" s="51">
        <v>105197.08262946844</v>
      </c>
    </row>
    <row r="1206" spans="1:4" x14ac:dyDescent="0.25">
      <c r="A1206" s="46"/>
      <c r="C1206" s="46"/>
      <c r="D1206" s="51">
        <v>-366479.24903486337</v>
      </c>
    </row>
    <row r="1207" spans="1:4" x14ac:dyDescent="0.25">
      <c r="A1207" s="46"/>
      <c r="C1207" s="46"/>
      <c r="D1207" s="51">
        <v>-249562.44213342891</v>
      </c>
    </row>
    <row r="1208" spans="1:4" x14ac:dyDescent="0.25">
      <c r="A1208" s="46"/>
      <c r="C1208" s="46"/>
      <c r="D1208" s="51">
        <v>-5006.4146322529959</v>
      </c>
    </row>
    <row r="1209" spans="1:4" x14ac:dyDescent="0.25">
      <c r="A1209" s="46"/>
      <c r="C1209" s="46"/>
      <c r="D1209" s="51">
        <v>158280.43415834138</v>
      </c>
    </row>
    <row r="1210" spans="1:4" x14ac:dyDescent="0.25">
      <c r="A1210" s="46"/>
      <c r="C1210" s="46"/>
      <c r="D1210" s="51">
        <v>77737.866351746779</v>
      </c>
    </row>
    <row r="1211" spans="1:4" x14ac:dyDescent="0.25">
      <c r="A1211" s="46"/>
      <c r="C1211" s="46"/>
      <c r="D1211" s="51">
        <v>487469.50510623847</v>
      </c>
    </row>
    <row r="1212" spans="1:4" x14ac:dyDescent="0.25">
      <c r="A1212" s="46"/>
      <c r="C1212" s="46"/>
      <c r="D1212" s="51">
        <v>119363.88022453125</v>
      </c>
    </row>
    <row r="1213" spans="1:4" x14ac:dyDescent="0.25">
      <c r="A1213" s="46"/>
      <c r="C1213" s="46"/>
      <c r="D1213" s="51">
        <v>77435.190955764934</v>
      </c>
    </row>
    <row r="1214" spans="1:4" x14ac:dyDescent="0.25">
      <c r="A1214" s="46"/>
      <c r="C1214" s="46"/>
      <c r="D1214" s="51">
        <v>-106361.29626687084</v>
      </c>
    </row>
    <row r="1215" spans="1:4" x14ac:dyDescent="0.25">
      <c r="A1215" s="46"/>
      <c r="C1215" s="46"/>
      <c r="D1215" s="51">
        <v>303494.9288625546</v>
      </c>
    </row>
    <row r="1216" spans="1:4" x14ac:dyDescent="0.25">
      <c r="A1216" s="46"/>
      <c r="C1216" s="46"/>
      <c r="D1216" s="51">
        <v>-4084.6889789744455</v>
      </c>
    </row>
    <row r="1217" spans="1:4" x14ac:dyDescent="0.25">
      <c r="A1217" s="46"/>
      <c r="C1217" s="46"/>
      <c r="D1217" s="51">
        <v>-85876.359231507697</v>
      </c>
    </row>
    <row r="1218" spans="1:4" x14ac:dyDescent="0.25">
      <c r="A1218" s="46"/>
      <c r="C1218" s="46"/>
      <c r="D1218" s="51">
        <v>-22111.46692213256</v>
      </c>
    </row>
    <row r="1219" spans="1:4" x14ac:dyDescent="0.25">
      <c r="A1219" s="46"/>
      <c r="C1219" s="46"/>
      <c r="D1219" s="51">
        <v>478772.73409338214</v>
      </c>
    </row>
    <row r="1220" spans="1:4" x14ac:dyDescent="0.25">
      <c r="A1220" s="46"/>
      <c r="C1220" s="46"/>
      <c r="D1220" s="51">
        <v>24943.152236448688</v>
      </c>
    </row>
    <row r="1221" spans="1:4" x14ac:dyDescent="0.25">
      <c r="A1221" s="46"/>
      <c r="C1221" s="46"/>
      <c r="D1221" s="51">
        <v>110862.07459288617</v>
      </c>
    </row>
    <row r="1222" spans="1:4" x14ac:dyDescent="0.25">
      <c r="A1222" s="46"/>
      <c r="C1222" s="46"/>
      <c r="D1222" s="51">
        <v>37509.625196171277</v>
      </c>
    </row>
    <row r="1223" spans="1:4" x14ac:dyDescent="0.25">
      <c r="A1223" s="46"/>
      <c r="C1223" s="46"/>
      <c r="D1223" s="51">
        <v>-49784.953040569715</v>
      </c>
    </row>
    <row r="1224" spans="1:4" x14ac:dyDescent="0.25">
      <c r="A1224" s="46"/>
      <c r="C1224" s="46"/>
      <c r="D1224" s="51">
        <v>528378.18958374357</v>
      </c>
    </row>
    <row r="1225" spans="1:4" x14ac:dyDescent="0.25">
      <c r="A1225" s="46"/>
      <c r="C1225" s="46"/>
      <c r="D1225" s="51">
        <v>426316.31322880124</v>
      </c>
    </row>
    <row r="1226" spans="1:4" x14ac:dyDescent="0.25">
      <c r="A1226" s="46"/>
      <c r="C1226" s="46"/>
      <c r="D1226" s="51">
        <v>-152385.35568480415</v>
      </c>
    </row>
    <row r="1227" spans="1:4" x14ac:dyDescent="0.25">
      <c r="A1227" s="46"/>
      <c r="C1227" s="46"/>
      <c r="D1227" s="51">
        <v>68534.46501157587</v>
      </c>
    </row>
    <row r="1228" spans="1:4" x14ac:dyDescent="0.25">
      <c r="A1228" s="46"/>
      <c r="C1228" s="46"/>
      <c r="D1228" s="51">
        <v>-156916.57035092748</v>
      </c>
    </row>
    <row r="1229" spans="1:4" x14ac:dyDescent="0.25">
      <c r="A1229" s="46"/>
      <c r="C1229" s="46"/>
      <c r="D1229" s="51">
        <v>-309912.66440710198</v>
      </c>
    </row>
    <row r="1230" spans="1:4" x14ac:dyDescent="0.25">
      <c r="A1230" s="46"/>
      <c r="C1230" s="46"/>
      <c r="D1230" s="51">
        <v>94865.870767297616</v>
      </c>
    </row>
    <row r="1231" spans="1:4" x14ac:dyDescent="0.25">
      <c r="A1231" s="46"/>
      <c r="C1231" s="46"/>
      <c r="D1231" s="51">
        <v>106034.56493238494</v>
      </c>
    </row>
    <row r="1232" spans="1:4" x14ac:dyDescent="0.25">
      <c r="A1232" s="46"/>
      <c r="C1232" s="46"/>
      <c r="D1232" s="51">
        <v>114041.80326312641</v>
      </c>
    </row>
    <row r="1233" spans="1:4" x14ac:dyDescent="0.25">
      <c r="A1233" s="46"/>
      <c r="C1233" s="46"/>
      <c r="D1233" s="51">
        <v>25970.28686867698</v>
      </c>
    </row>
    <row r="1234" spans="1:4" x14ac:dyDescent="0.25">
      <c r="A1234" s="46"/>
      <c r="C1234" s="46"/>
      <c r="D1234" s="51">
        <v>151420.60136251297</v>
      </c>
    </row>
    <row r="1235" spans="1:4" x14ac:dyDescent="0.25">
      <c r="A1235" s="46"/>
      <c r="C1235" s="46"/>
      <c r="D1235" s="51">
        <v>248072.12993667374</v>
      </c>
    </row>
    <row r="1236" spans="1:4" x14ac:dyDescent="0.25">
      <c r="A1236" s="46"/>
      <c r="C1236" s="46"/>
      <c r="D1236" s="51">
        <v>-136096.61294502165</v>
      </c>
    </row>
    <row r="1237" spans="1:4" x14ac:dyDescent="0.25">
      <c r="A1237" s="46"/>
      <c r="C1237" s="46"/>
      <c r="D1237" s="51">
        <v>-237290.60462212778</v>
      </c>
    </row>
    <row r="1238" spans="1:4" x14ac:dyDescent="0.25">
      <c r="A1238" s="46"/>
      <c r="C1238" s="46"/>
      <c r="D1238" s="51">
        <v>352099.2517008807</v>
      </c>
    </row>
    <row r="1239" spans="1:4" x14ac:dyDescent="0.25">
      <c r="A1239" s="46"/>
      <c r="C1239" s="46"/>
      <c r="D1239" s="51">
        <v>127310.89139842312</v>
      </c>
    </row>
    <row r="1240" spans="1:4" x14ac:dyDescent="0.25">
      <c r="A1240" s="46"/>
      <c r="C1240" s="46"/>
      <c r="D1240" s="51">
        <v>-237511.18632614828</v>
      </c>
    </row>
    <row r="1241" spans="1:4" x14ac:dyDescent="0.25">
      <c r="A1241" s="46"/>
      <c r="C1241" s="46"/>
      <c r="D1241" s="51">
        <v>-19103.680311630294</v>
      </c>
    </row>
    <row r="1242" spans="1:4" x14ac:dyDescent="0.25">
      <c r="A1242" s="46"/>
      <c r="C1242" s="46"/>
      <c r="D1242" s="51">
        <v>416036.32282058324</v>
      </c>
    </row>
    <row r="1243" spans="1:4" x14ac:dyDescent="0.25">
      <c r="A1243" s="46"/>
      <c r="C1243" s="46"/>
      <c r="D1243" s="51">
        <v>-247794.10345421304</v>
      </c>
    </row>
    <row r="1244" spans="1:4" x14ac:dyDescent="0.25">
      <c r="A1244" s="46"/>
      <c r="C1244" s="46"/>
      <c r="D1244" s="51">
        <v>245920.5776583071</v>
      </c>
    </row>
    <row r="1245" spans="1:4" x14ac:dyDescent="0.25">
      <c r="A1245" s="46"/>
      <c r="C1245" s="46"/>
      <c r="D1245" s="51">
        <v>-296969.06720117305</v>
      </c>
    </row>
    <row r="1246" spans="1:4" x14ac:dyDescent="0.25">
      <c r="A1246" s="46"/>
      <c r="C1246" s="46"/>
      <c r="D1246" s="51">
        <v>-88388.671232095599</v>
      </c>
    </row>
    <row r="1247" spans="1:4" x14ac:dyDescent="0.25">
      <c r="A1247" s="46"/>
      <c r="C1247" s="46"/>
      <c r="D1247" s="51">
        <v>158011.66860231047</v>
      </c>
    </row>
    <row r="1248" spans="1:4" x14ac:dyDescent="0.25">
      <c r="A1248" s="46"/>
      <c r="C1248" s="46"/>
      <c r="D1248" s="51">
        <v>247373.10893779295</v>
      </c>
    </row>
    <row r="1249" spans="1:4" x14ac:dyDescent="0.25">
      <c r="A1249" s="46"/>
      <c r="C1249" s="46"/>
      <c r="D1249" s="51">
        <v>-230856.76347770775</v>
      </c>
    </row>
    <row r="1250" spans="1:4" x14ac:dyDescent="0.25">
      <c r="A1250" s="46"/>
      <c r="C1250" s="46"/>
      <c r="D1250" s="51">
        <v>-154005.91969383846</v>
      </c>
    </row>
    <row r="1251" spans="1:4" x14ac:dyDescent="0.25">
      <c r="A1251" s="46"/>
      <c r="C1251" s="46"/>
      <c r="D1251" s="51">
        <v>-126256.57252386946</v>
      </c>
    </row>
    <row r="1252" spans="1:4" x14ac:dyDescent="0.25">
      <c r="A1252" s="46"/>
      <c r="C1252" s="46"/>
      <c r="D1252" s="51">
        <v>422694.21021098504</v>
      </c>
    </row>
    <row r="1253" spans="1:4" x14ac:dyDescent="0.25">
      <c r="A1253" s="46"/>
      <c r="C1253" s="46"/>
      <c r="D1253" s="51">
        <v>44870.48720803122</v>
      </c>
    </row>
    <row r="1254" spans="1:4" x14ac:dyDescent="0.25">
      <c r="A1254" s="46"/>
      <c r="C1254" s="46"/>
      <c r="D1254" s="51">
        <v>1026.3928389149951</v>
      </c>
    </row>
    <row r="1255" spans="1:4" x14ac:dyDescent="0.25">
      <c r="A1255" s="46"/>
      <c r="C1255" s="46"/>
      <c r="D1255" s="51">
        <v>219431.02854897594</v>
      </c>
    </row>
    <row r="1256" spans="1:4" x14ac:dyDescent="0.25">
      <c r="A1256" s="46"/>
      <c r="C1256" s="46"/>
      <c r="D1256" s="51">
        <v>247416.70644656464</v>
      </c>
    </row>
    <row r="1257" spans="1:4" x14ac:dyDescent="0.25">
      <c r="A1257" s="46"/>
      <c r="C1257" s="46"/>
      <c r="D1257" s="51">
        <v>73664.352106778737</v>
      </c>
    </row>
    <row r="1258" spans="1:4" x14ac:dyDescent="0.25">
      <c r="A1258" s="46"/>
      <c r="C1258" s="46"/>
      <c r="D1258" s="51">
        <v>-87454.895229635789</v>
      </c>
    </row>
    <row r="1259" spans="1:4" x14ac:dyDescent="0.25">
      <c r="A1259" s="46"/>
      <c r="C1259" s="46"/>
      <c r="D1259" s="51">
        <v>-139464.39770969315</v>
      </c>
    </row>
    <row r="1260" spans="1:4" x14ac:dyDescent="0.25">
      <c r="A1260" s="46"/>
      <c r="C1260" s="46"/>
      <c r="D1260" s="51">
        <v>444473.05423157255</v>
      </c>
    </row>
    <row r="1261" spans="1:4" x14ac:dyDescent="0.25">
      <c r="A1261" s="46"/>
      <c r="C1261" s="46"/>
      <c r="D1261" s="51">
        <v>232887.01137773451</v>
      </c>
    </row>
    <row r="1262" spans="1:4" x14ac:dyDescent="0.25">
      <c r="A1262" s="46"/>
      <c r="C1262" s="46"/>
      <c r="D1262" s="51">
        <v>-162501.30408339019</v>
      </c>
    </row>
    <row r="1263" spans="1:4" x14ac:dyDescent="0.25">
      <c r="A1263" s="46"/>
      <c r="C1263" s="46"/>
      <c r="D1263" s="51">
        <v>788604.48839224433</v>
      </c>
    </row>
    <row r="1264" spans="1:4" x14ac:dyDescent="0.25">
      <c r="A1264" s="46"/>
      <c r="C1264" s="46"/>
      <c r="D1264" s="51">
        <v>721902.98082435981</v>
      </c>
    </row>
    <row r="1265" spans="1:4" x14ac:dyDescent="0.25">
      <c r="A1265" s="46"/>
      <c r="C1265" s="46"/>
      <c r="D1265" s="51">
        <v>153562.91865613777</v>
      </c>
    </row>
    <row r="1266" spans="1:4" x14ac:dyDescent="0.25">
      <c r="A1266" s="46"/>
      <c r="C1266" s="46"/>
      <c r="D1266" s="51">
        <v>2337.512205921892</v>
      </c>
    </row>
    <row r="1267" spans="1:4" x14ac:dyDescent="0.25">
      <c r="A1267" s="46"/>
      <c r="C1267" s="46"/>
      <c r="D1267" s="51">
        <v>-298264.67991786636</v>
      </c>
    </row>
    <row r="1268" spans="1:4" x14ac:dyDescent="0.25">
      <c r="A1268" s="46"/>
      <c r="C1268" s="46"/>
      <c r="D1268" s="51">
        <v>-62820.735981752252</v>
      </c>
    </row>
    <row r="1269" spans="1:4" x14ac:dyDescent="0.25">
      <c r="A1269" s="46"/>
      <c r="C1269" s="46"/>
      <c r="D1269" s="51">
        <v>143067.35533364228</v>
      </c>
    </row>
    <row r="1270" spans="1:4" x14ac:dyDescent="0.25">
      <c r="A1270" s="46"/>
      <c r="C1270" s="46"/>
      <c r="D1270" s="51">
        <v>443291.25660083711</v>
      </c>
    </row>
    <row r="1271" spans="1:4" x14ac:dyDescent="0.25">
      <c r="A1271" s="46"/>
      <c r="C1271" s="46"/>
      <c r="D1271" s="51">
        <v>426805.59123154264</v>
      </c>
    </row>
    <row r="1272" spans="1:4" x14ac:dyDescent="0.25">
      <c r="A1272" s="46"/>
      <c r="C1272" s="46"/>
      <c r="D1272" s="51">
        <v>-84266.058092584499</v>
      </c>
    </row>
    <row r="1273" spans="1:4" x14ac:dyDescent="0.25">
      <c r="A1273" s="46"/>
      <c r="C1273" s="46"/>
      <c r="D1273" s="51">
        <v>-287807.33436981216</v>
      </c>
    </row>
    <row r="1274" spans="1:4" x14ac:dyDescent="0.25">
      <c r="A1274" s="46"/>
      <c r="C1274" s="46"/>
      <c r="D1274" s="51">
        <v>-193104.68960401884</v>
      </c>
    </row>
    <row r="1275" spans="1:4" x14ac:dyDescent="0.25">
      <c r="A1275" s="46"/>
      <c r="C1275" s="46"/>
      <c r="D1275" s="51">
        <v>402619.98644696246</v>
      </c>
    </row>
    <row r="1276" spans="1:4" x14ac:dyDescent="0.25">
      <c r="A1276" s="46"/>
      <c r="C1276" s="46"/>
      <c r="D1276" s="51">
        <v>319312.19536062656</v>
      </c>
    </row>
    <row r="1277" spans="1:4" x14ac:dyDescent="0.25">
      <c r="A1277" s="46"/>
      <c r="C1277" s="46"/>
      <c r="D1277" s="51">
        <v>-115942.70733303053</v>
      </c>
    </row>
    <row r="1278" spans="1:4" x14ac:dyDescent="0.25">
      <c r="A1278" s="46"/>
      <c r="C1278" s="46"/>
      <c r="D1278" s="51">
        <v>181495.99453677374</v>
      </c>
    </row>
    <row r="1279" spans="1:4" x14ac:dyDescent="0.25">
      <c r="A1279" s="46"/>
      <c r="C1279" s="46"/>
      <c r="D1279" s="51">
        <v>226515.98313825129</v>
      </c>
    </row>
    <row r="1280" spans="1:4" x14ac:dyDescent="0.25">
      <c r="A1280" s="46"/>
      <c r="C1280" s="46"/>
      <c r="D1280" s="51">
        <v>-198213.63012754289</v>
      </c>
    </row>
    <row r="1281" spans="1:4" x14ac:dyDescent="0.25">
      <c r="A1281" s="46"/>
      <c r="C1281" s="46"/>
      <c r="D1281" s="51">
        <v>633739.17790646059</v>
      </c>
    </row>
    <row r="1282" spans="1:4" x14ac:dyDescent="0.25">
      <c r="A1282" s="46"/>
      <c r="C1282" s="46"/>
      <c r="D1282" s="51">
        <v>58635.382916044298</v>
      </c>
    </row>
    <row r="1283" spans="1:4" x14ac:dyDescent="0.25">
      <c r="A1283" s="46"/>
      <c r="C1283" s="46"/>
      <c r="D1283" s="51">
        <v>96827.625287838251</v>
      </c>
    </row>
    <row r="1284" spans="1:4" x14ac:dyDescent="0.25">
      <c r="A1284" s="46"/>
      <c r="C1284" s="46"/>
      <c r="D1284" s="51">
        <v>283738.95609127753</v>
      </c>
    </row>
    <row r="1285" spans="1:4" x14ac:dyDescent="0.25">
      <c r="A1285" s="46"/>
      <c r="C1285" s="46"/>
      <c r="D1285" s="51">
        <v>-74076.253506688459</v>
      </c>
    </row>
    <row r="1286" spans="1:4" x14ac:dyDescent="0.25">
      <c r="A1286" s="46"/>
      <c r="C1286" s="46"/>
      <c r="D1286" s="51">
        <v>-56013.226429977323</v>
      </c>
    </row>
    <row r="1287" spans="1:4" x14ac:dyDescent="0.25">
      <c r="A1287" s="46"/>
      <c r="C1287" s="46"/>
      <c r="D1287" s="51">
        <v>-23308.232214473144</v>
      </c>
    </row>
    <row r="1288" spans="1:4" x14ac:dyDescent="0.25">
      <c r="A1288" s="46"/>
      <c r="C1288" s="46"/>
      <c r="D1288" s="51">
        <v>-294308.8176713392</v>
      </c>
    </row>
    <row r="1289" spans="1:4" x14ac:dyDescent="0.25">
      <c r="A1289" s="46"/>
      <c r="C1289" s="46"/>
      <c r="D1289" s="51">
        <v>313001.4205955154</v>
      </c>
    </row>
    <row r="1290" spans="1:4" x14ac:dyDescent="0.25">
      <c r="A1290" s="46"/>
      <c r="C1290" s="46"/>
      <c r="D1290" s="51">
        <v>-300593.16536051605</v>
      </c>
    </row>
    <row r="1291" spans="1:4" x14ac:dyDescent="0.25">
      <c r="A1291" s="46"/>
      <c r="C1291" s="46"/>
      <c r="D1291" s="51">
        <v>191170.92920436355</v>
      </c>
    </row>
    <row r="1292" spans="1:4" x14ac:dyDescent="0.25">
      <c r="A1292" s="46"/>
      <c r="C1292" s="46"/>
      <c r="D1292" s="51">
        <v>51815.787769545699</v>
      </c>
    </row>
    <row r="1293" spans="1:4" x14ac:dyDescent="0.25">
      <c r="A1293" s="46"/>
      <c r="C1293" s="46"/>
      <c r="D1293" s="51">
        <v>-54975.211913628518</v>
      </c>
    </row>
    <row r="1294" spans="1:4" x14ac:dyDescent="0.25">
      <c r="A1294" s="46"/>
      <c r="C1294" s="46"/>
      <c r="D1294" s="51">
        <v>84709.508295626874</v>
      </c>
    </row>
    <row r="1295" spans="1:4" x14ac:dyDescent="0.25">
      <c r="A1295" s="46"/>
      <c r="C1295" s="46"/>
      <c r="D1295" s="51">
        <v>-358175.3961374028</v>
      </c>
    </row>
    <row r="1296" spans="1:4" x14ac:dyDescent="0.25">
      <c r="A1296" s="46"/>
      <c r="C1296" s="46"/>
      <c r="D1296" s="51">
        <v>179575.03437277983</v>
      </c>
    </row>
    <row r="1297" spans="1:4" x14ac:dyDescent="0.25">
      <c r="A1297" s="46"/>
      <c r="C1297" s="46"/>
      <c r="D1297" s="51">
        <v>-148583.72485680139</v>
      </c>
    </row>
    <row r="1298" spans="1:4" x14ac:dyDescent="0.25">
      <c r="A1298" s="46"/>
      <c r="C1298" s="46"/>
      <c r="D1298" s="51">
        <v>419712.18797071604</v>
      </c>
    </row>
    <row r="1299" spans="1:4" x14ac:dyDescent="0.25">
      <c r="A1299" s="46"/>
      <c r="C1299" s="46"/>
      <c r="D1299" s="51">
        <v>292231.86475052696</v>
      </c>
    </row>
    <row r="1300" spans="1:4" x14ac:dyDescent="0.25">
      <c r="A1300" s="46"/>
      <c r="C1300" s="46"/>
      <c r="D1300" s="51">
        <v>-170992.74111168401</v>
      </c>
    </row>
    <row r="1301" spans="1:4" x14ac:dyDescent="0.25">
      <c r="A1301" s="46"/>
      <c r="C1301" s="46"/>
      <c r="D1301" s="51">
        <v>-274107.44028831273</v>
      </c>
    </row>
    <row r="1302" spans="1:4" x14ac:dyDescent="0.25">
      <c r="A1302" s="46"/>
      <c r="C1302" s="46"/>
      <c r="D1302" s="51">
        <v>-44945.06684842614</v>
      </c>
    </row>
    <row r="1303" spans="1:4" x14ac:dyDescent="0.25">
      <c r="A1303" s="46"/>
      <c r="C1303" s="46"/>
      <c r="D1303" s="51">
        <v>8602.5423716542427</v>
      </c>
    </row>
    <row r="1304" spans="1:4" x14ac:dyDescent="0.25">
      <c r="A1304" s="46"/>
      <c r="C1304" s="46"/>
      <c r="D1304" s="51">
        <v>-225003.41387082695</v>
      </c>
    </row>
    <row r="1305" spans="1:4" x14ac:dyDescent="0.25">
      <c r="A1305" s="46"/>
      <c r="C1305" s="46"/>
      <c r="D1305" s="51">
        <v>-56148.465351178376</v>
      </c>
    </row>
    <row r="1306" spans="1:4" x14ac:dyDescent="0.25">
      <c r="A1306" s="46"/>
      <c r="C1306" s="46"/>
      <c r="D1306" s="51">
        <v>-139814.77032582011</v>
      </c>
    </row>
    <row r="1307" spans="1:4" x14ac:dyDescent="0.25">
      <c r="A1307" s="46"/>
      <c r="C1307" s="46"/>
      <c r="D1307" s="51">
        <v>-68956.477964583144</v>
      </c>
    </row>
    <row r="1308" spans="1:4" x14ac:dyDescent="0.25">
      <c r="A1308" s="46"/>
      <c r="C1308" s="46"/>
      <c r="D1308" s="51">
        <v>-368665.51332320226</v>
      </c>
    </row>
    <row r="1309" spans="1:4" x14ac:dyDescent="0.25">
      <c r="A1309" s="46"/>
      <c r="C1309" s="46"/>
      <c r="D1309" s="51">
        <v>55726.758830472478</v>
      </c>
    </row>
    <row r="1310" spans="1:4" x14ac:dyDescent="0.25">
      <c r="A1310" s="46"/>
      <c r="C1310" s="46"/>
      <c r="D1310" s="51">
        <v>-229017.93026257298</v>
      </c>
    </row>
    <row r="1311" spans="1:4" x14ac:dyDescent="0.25">
      <c r="A1311" s="46"/>
      <c r="C1311" s="46"/>
      <c r="D1311" s="51">
        <v>-66724.227096442657</v>
      </c>
    </row>
    <row r="1312" spans="1:4" x14ac:dyDescent="0.25">
      <c r="A1312" s="46"/>
      <c r="C1312" s="46"/>
      <c r="D1312" s="51">
        <v>137669.55753601086</v>
      </c>
    </row>
    <row r="1313" spans="1:4" x14ac:dyDescent="0.25">
      <c r="A1313" s="46"/>
      <c r="C1313" s="46"/>
      <c r="D1313" s="51">
        <v>-155636.43532111321</v>
      </c>
    </row>
    <row r="1314" spans="1:4" x14ac:dyDescent="0.25">
      <c r="A1314" s="46"/>
      <c r="C1314" s="46"/>
      <c r="D1314" s="51">
        <v>221504.99929789332</v>
      </c>
    </row>
    <row r="1315" spans="1:4" x14ac:dyDescent="0.25">
      <c r="A1315" s="46"/>
      <c r="C1315" s="46"/>
      <c r="D1315" s="51">
        <v>18974.246452682943</v>
      </c>
    </row>
    <row r="1316" spans="1:4" x14ac:dyDescent="0.25">
      <c r="A1316" s="46"/>
      <c r="C1316" s="46"/>
      <c r="D1316" s="51">
        <v>-4326.6001675794178</v>
      </c>
    </row>
    <row r="1317" spans="1:4" x14ac:dyDescent="0.25">
      <c r="A1317" s="46"/>
      <c r="C1317" s="46"/>
      <c r="D1317" s="51">
        <v>67163.195237419874</v>
      </c>
    </row>
    <row r="1318" spans="1:4" x14ac:dyDescent="0.25">
      <c r="A1318" s="46"/>
      <c r="C1318" s="46"/>
      <c r="D1318" s="51">
        <v>-108389.95848667475</v>
      </c>
    </row>
    <row r="1319" spans="1:4" x14ac:dyDescent="0.25">
      <c r="A1319" s="46"/>
      <c r="C1319" s="46"/>
      <c r="D1319" s="51">
        <v>101074.19931109954</v>
      </c>
    </row>
    <row r="1320" spans="1:4" x14ac:dyDescent="0.25">
      <c r="A1320" s="46"/>
      <c r="C1320" s="46"/>
      <c r="D1320" s="51">
        <v>237322.37114653483</v>
      </c>
    </row>
    <row r="1321" spans="1:4" x14ac:dyDescent="0.25">
      <c r="A1321" s="46"/>
      <c r="C1321" s="46"/>
      <c r="D1321" s="51">
        <v>343812.20877072605</v>
      </c>
    </row>
    <row r="1322" spans="1:4" x14ac:dyDescent="0.25">
      <c r="A1322" s="46"/>
      <c r="C1322" s="46"/>
      <c r="D1322" s="51">
        <v>272375.97533534205</v>
      </c>
    </row>
    <row r="1323" spans="1:4" x14ac:dyDescent="0.25">
      <c r="A1323" s="46"/>
      <c r="C1323" s="46"/>
      <c r="D1323" s="51">
        <v>-35954.383427359237</v>
      </c>
    </row>
    <row r="1324" spans="1:4" x14ac:dyDescent="0.25">
      <c r="A1324" s="46"/>
      <c r="C1324" s="46"/>
      <c r="D1324" s="51">
        <v>57254.630244534921</v>
      </c>
    </row>
    <row r="1325" spans="1:4" x14ac:dyDescent="0.25">
      <c r="A1325" s="46"/>
      <c r="C1325" s="46"/>
      <c r="D1325" s="51">
        <v>65854.054975006904</v>
      </c>
    </row>
    <row r="1326" spans="1:4" x14ac:dyDescent="0.25">
      <c r="A1326" s="46"/>
      <c r="C1326" s="46"/>
      <c r="D1326" s="51">
        <v>-319130.48090159276</v>
      </c>
    </row>
    <row r="1327" spans="1:4" x14ac:dyDescent="0.25">
      <c r="A1327" s="46"/>
      <c r="C1327" s="46"/>
      <c r="D1327" s="51">
        <v>-24606.65762958859</v>
      </c>
    </row>
    <row r="1328" spans="1:4" x14ac:dyDescent="0.25">
      <c r="A1328" s="46"/>
      <c r="C1328" s="46"/>
      <c r="D1328" s="51">
        <v>20046.116110344148</v>
      </c>
    </row>
    <row r="1329" spans="1:4" x14ac:dyDescent="0.25">
      <c r="A1329" s="46"/>
      <c r="C1329" s="46"/>
      <c r="D1329" s="51">
        <v>-111804.73041352819</v>
      </c>
    </row>
    <row r="1330" spans="1:4" x14ac:dyDescent="0.25">
      <c r="A1330" s="46"/>
      <c r="C1330" s="46"/>
      <c r="D1330" s="51">
        <v>78119.013453633612</v>
      </c>
    </row>
    <row r="1331" spans="1:4" x14ac:dyDescent="0.25">
      <c r="A1331" s="46"/>
      <c r="C1331" s="46"/>
      <c r="D1331" s="51">
        <v>418546.15681482502</v>
      </c>
    </row>
    <row r="1332" spans="1:4" x14ac:dyDescent="0.25">
      <c r="A1332" s="46"/>
      <c r="C1332" s="46"/>
      <c r="D1332" s="51">
        <v>110582.39976955875</v>
      </c>
    </row>
    <row r="1333" spans="1:4" x14ac:dyDescent="0.25">
      <c r="A1333" s="46"/>
      <c r="C1333" s="46"/>
      <c r="D1333" s="51">
        <v>180351.38312050808</v>
      </c>
    </row>
    <row r="1334" spans="1:4" x14ac:dyDescent="0.25">
      <c r="A1334" s="46"/>
      <c r="C1334" s="46"/>
      <c r="D1334" s="51">
        <v>275906.35822975897</v>
      </c>
    </row>
    <row r="1335" spans="1:4" x14ac:dyDescent="0.25">
      <c r="A1335" s="46"/>
      <c r="C1335" s="46"/>
      <c r="D1335" s="51">
        <v>-272312.31758556061</v>
      </c>
    </row>
    <row r="1336" spans="1:4" x14ac:dyDescent="0.25">
      <c r="A1336" s="46"/>
      <c r="C1336" s="46"/>
      <c r="D1336" s="51">
        <v>195047.70851273788</v>
      </c>
    </row>
    <row r="1337" spans="1:4" x14ac:dyDescent="0.25">
      <c r="A1337" s="46"/>
      <c r="C1337" s="46"/>
      <c r="D1337" s="51">
        <v>163101.28593892537</v>
      </c>
    </row>
    <row r="1338" spans="1:4" x14ac:dyDescent="0.25">
      <c r="A1338" s="46"/>
      <c r="C1338" s="46"/>
      <c r="D1338" s="51">
        <v>9777.0959026888886</v>
      </c>
    </row>
    <row r="1339" spans="1:4" x14ac:dyDescent="0.25">
      <c r="A1339" s="46"/>
      <c r="C1339" s="46"/>
      <c r="D1339" s="51">
        <v>24955.217703624588</v>
      </c>
    </row>
    <row r="1340" spans="1:4" x14ac:dyDescent="0.25">
      <c r="A1340" s="46"/>
      <c r="C1340" s="46"/>
      <c r="D1340" s="51">
        <v>-156575.82496771842</v>
      </c>
    </row>
    <row r="1341" spans="1:4" x14ac:dyDescent="0.25">
      <c r="A1341" s="46"/>
      <c r="C1341" s="46"/>
      <c r="D1341" s="51">
        <v>313945.19588157465</v>
      </c>
    </row>
    <row r="1342" spans="1:4" x14ac:dyDescent="0.25">
      <c r="A1342" s="46"/>
      <c r="C1342" s="46"/>
      <c r="D1342" s="51">
        <v>-254380.76520045626</v>
      </c>
    </row>
    <row r="1343" spans="1:4" x14ac:dyDescent="0.25">
      <c r="A1343" s="46"/>
      <c r="C1343" s="46"/>
      <c r="D1343" s="51">
        <v>72380.094509382179</v>
      </c>
    </row>
    <row r="1344" spans="1:4" x14ac:dyDescent="0.25">
      <c r="A1344" s="46"/>
      <c r="C1344" s="46"/>
      <c r="D1344" s="51">
        <v>-31756.684243148513</v>
      </c>
    </row>
    <row r="1345" spans="1:4" x14ac:dyDescent="0.25">
      <c r="A1345" s="46"/>
      <c r="C1345" s="46"/>
      <c r="D1345" s="51">
        <v>211856.76638833588</v>
      </c>
    </row>
    <row r="1346" spans="1:4" x14ac:dyDescent="0.25">
      <c r="A1346" s="46"/>
      <c r="C1346" s="46"/>
      <c r="D1346" s="51">
        <v>258993.08083301381</v>
      </c>
    </row>
    <row r="1347" spans="1:4" x14ac:dyDescent="0.25">
      <c r="A1347" s="46"/>
      <c r="C1347" s="46"/>
      <c r="D1347" s="51">
        <v>360385.18940087594</v>
      </c>
    </row>
    <row r="1348" spans="1:4" x14ac:dyDescent="0.25">
      <c r="A1348" s="46"/>
      <c r="C1348" s="46"/>
      <c r="D1348" s="51">
        <v>471747.42314945022</v>
      </c>
    </row>
    <row r="1349" spans="1:4" x14ac:dyDescent="0.25">
      <c r="A1349" s="46"/>
      <c r="C1349" s="46"/>
      <c r="D1349" s="51">
        <v>29193.54162697681</v>
      </c>
    </row>
    <row r="1350" spans="1:4" x14ac:dyDescent="0.25">
      <c r="A1350" s="46"/>
      <c r="C1350" s="46"/>
      <c r="D1350" s="51">
        <v>-28318.610110741356</v>
      </c>
    </row>
    <row r="1351" spans="1:4" x14ac:dyDescent="0.25">
      <c r="A1351" s="46"/>
      <c r="C1351" s="46"/>
      <c r="D1351" s="51">
        <v>-6230.0097710764239</v>
      </c>
    </row>
    <row r="1352" spans="1:4" x14ac:dyDescent="0.25">
      <c r="A1352" s="46"/>
      <c r="C1352" s="46"/>
      <c r="D1352" s="51">
        <v>60021.997808382926</v>
      </c>
    </row>
    <row r="1353" spans="1:4" x14ac:dyDescent="0.25">
      <c r="A1353" s="46"/>
      <c r="C1353" s="46"/>
      <c r="D1353" s="51">
        <v>339940.57694246585</v>
      </c>
    </row>
    <row r="1354" spans="1:4" x14ac:dyDescent="0.25">
      <c r="A1354" s="46"/>
      <c r="C1354" s="46"/>
      <c r="D1354" s="51">
        <v>-278323.27567937254</v>
      </c>
    </row>
    <row r="1355" spans="1:4" x14ac:dyDescent="0.25">
      <c r="A1355" s="46"/>
      <c r="C1355" s="46"/>
      <c r="D1355" s="51">
        <v>37192.88155311186</v>
      </c>
    </row>
    <row r="1356" spans="1:4" x14ac:dyDescent="0.25">
      <c r="A1356" s="46"/>
      <c r="C1356" s="46"/>
      <c r="D1356" s="51">
        <v>-51958.456683865224</v>
      </c>
    </row>
    <row r="1357" spans="1:4" x14ac:dyDescent="0.25">
      <c r="A1357" s="46"/>
      <c r="C1357" s="46"/>
      <c r="D1357" s="51">
        <v>78574.017589522671</v>
      </c>
    </row>
    <row r="1358" spans="1:4" x14ac:dyDescent="0.25">
      <c r="A1358" s="46"/>
      <c r="C1358" s="46"/>
      <c r="D1358" s="51">
        <v>-186405.23113264784</v>
      </c>
    </row>
    <row r="1359" spans="1:4" x14ac:dyDescent="0.25">
      <c r="A1359" s="46"/>
      <c r="C1359" s="46"/>
      <c r="D1359" s="51">
        <v>100998.88890694622</v>
      </c>
    </row>
    <row r="1360" spans="1:4" x14ac:dyDescent="0.25">
      <c r="A1360" s="46"/>
      <c r="C1360" s="46"/>
      <c r="D1360" s="51">
        <v>-213947.95279536839</v>
      </c>
    </row>
    <row r="1361" spans="1:4" x14ac:dyDescent="0.25">
      <c r="A1361" s="46"/>
      <c r="C1361" s="46"/>
      <c r="D1361" s="51">
        <v>-11762.873207347569</v>
      </c>
    </row>
    <row r="1362" spans="1:4" x14ac:dyDescent="0.25">
      <c r="A1362" s="46"/>
      <c r="C1362" s="46"/>
      <c r="D1362" s="51">
        <v>-281944.76239827496</v>
      </c>
    </row>
    <row r="1363" spans="1:4" x14ac:dyDescent="0.25">
      <c r="A1363" s="46"/>
      <c r="C1363" s="46"/>
      <c r="D1363" s="51">
        <v>55411.955873700375</v>
      </c>
    </row>
    <row r="1364" spans="1:4" x14ac:dyDescent="0.25">
      <c r="A1364" s="46"/>
      <c r="C1364" s="46"/>
      <c r="D1364" s="51">
        <v>-194757.31599388033</v>
      </c>
    </row>
    <row r="1365" spans="1:4" x14ac:dyDescent="0.25">
      <c r="A1365" s="46"/>
      <c r="C1365" s="46"/>
      <c r="D1365" s="51">
        <v>-10304.070415979892</v>
      </c>
    </row>
    <row r="1366" spans="1:4" x14ac:dyDescent="0.25">
      <c r="A1366" s="46"/>
      <c r="C1366" s="46"/>
      <c r="D1366" s="51">
        <v>-262303.67903077882</v>
      </c>
    </row>
    <row r="1367" spans="1:4" x14ac:dyDescent="0.25">
      <c r="A1367" s="46"/>
      <c r="C1367" s="46"/>
      <c r="D1367" s="51">
        <v>-37834.187550911971</v>
      </c>
    </row>
    <row r="1368" spans="1:4" x14ac:dyDescent="0.25">
      <c r="A1368" s="46"/>
      <c r="C1368" s="46"/>
      <c r="D1368" s="51">
        <v>40399.825368101228</v>
      </c>
    </row>
    <row r="1369" spans="1:4" x14ac:dyDescent="0.25">
      <c r="A1369" s="46"/>
      <c r="C1369" s="46"/>
      <c r="D1369" s="51">
        <v>-335013.49284126097</v>
      </c>
    </row>
    <row r="1370" spans="1:4" x14ac:dyDescent="0.25">
      <c r="A1370" s="46"/>
      <c r="C1370" s="46"/>
      <c r="D1370" s="51">
        <v>143861.18839782171</v>
      </c>
    </row>
    <row r="1371" spans="1:4" x14ac:dyDescent="0.25">
      <c r="A1371" s="46"/>
      <c r="C1371" s="46"/>
      <c r="D1371" s="51">
        <v>186304.50417698384</v>
      </c>
    </row>
    <row r="1372" spans="1:4" x14ac:dyDescent="0.25">
      <c r="A1372" s="46"/>
      <c r="C1372" s="46"/>
      <c r="D1372" s="51">
        <v>-110720.62492132562</v>
      </c>
    </row>
    <row r="1373" spans="1:4" x14ac:dyDescent="0.25">
      <c r="A1373" s="46"/>
      <c r="C1373" s="46"/>
      <c r="D1373" s="51">
        <v>-189039.93428628644</v>
      </c>
    </row>
    <row r="1374" spans="1:4" x14ac:dyDescent="0.25">
      <c r="A1374" s="46"/>
      <c r="C1374" s="46"/>
      <c r="D1374" s="51">
        <v>419012.52194359456</v>
      </c>
    </row>
    <row r="1375" spans="1:4" x14ac:dyDescent="0.25">
      <c r="A1375" s="46"/>
      <c r="C1375" s="46"/>
      <c r="D1375" s="51">
        <v>166388.09944255627</v>
      </c>
    </row>
    <row r="1376" spans="1:4" x14ac:dyDescent="0.25">
      <c r="A1376" s="46"/>
      <c r="C1376" s="46"/>
      <c r="D1376" s="51">
        <v>606894.40237476502</v>
      </c>
    </row>
    <row r="1377" spans="1:4" x14ac:dyDescent="0.25">
      <c r="A1377" s="46"/>
      <c r="C1377" s="46"/>
      <c r="D1377" s="51">
        <v>131179.15813184611</v>
      </c>
    </row>
    <row r="1378" spans="1:4" x14ac:dyDescent="0.25">
      <c r="A1378" s="46"/>
      <c r="C1378" s="46"/>
      <c r="D1378" s="51">
        <v>249386.8201175732</v>
      </c>
    </row>
    <row r="1379" spans="1:4" x14ac:dyDescent="0.25">
      <c r="A1379" s="46"/>
      <c r="C1379" s="46"/>
      <c r="D1379" s="51">
        <v>29298.663109160159</v>
      </c>
    </row>
    <row r="1380" spans="1:4" x14ac:dyDescent="0.25">
      <c r="A1380" s="46"/>
      <c r="C1380" s="46"/>
      <c r="D1380" s="51">
        <v>47736.610795913301</v>
      </c>
    </row>
    <row r="1381" spans="1:4" x14ac:dyDescent="0.25">
      <c r="A1381" s="46"/>
      <c r="C1381" s="46"/>
      <c r="D1381" s="51">
        <v>-138355.33427662257</v>
      </c>
    </row>
    <row r="1382" spans="1:4" x14ac:dyDescent="0.25">
      <c r="A1382" s="46"/>
      <c r="C1382" s="46"/>
      <c r="D1382" s="51">
        <v>345780.77847746783</v>
      </c>
    </row>
    <row r="1383" spans="1:4" x14ac:dyDescent="0.25">
      <c r="A1383" s="46"/>
      <c r="C1383" s="46"/>
      <c r="D1383" s="51">
        <v>-172364.86556791648</v>
      </c>
    </row>
    <row r="1384" spans="1:4" x14ac:dyDescent="0.25">
      <c r="A1384" s="46"/>
      <c r="C1384" s="46"/>
      <c r="D1384" s="51">
        <v>35735.381182388861</v>
      </c>
    </row>
    <row r="1385" spans="1:4" x14ac:dyDescent="0.25">
      <c r="A1385" s="46"/>
      <c r="C1385" s="46"/>
      <c r="D1385" s="51">
        <v>121019.97816089062</v>
      </c>
    </row>
    <row r="1386" spans="1:4" x14ac:dyDescent="0.25">
      <c r="A1386" s="46"/>
      <c r="C1386" s="46"/>
      <c r="D1386" s="51">
        <v>431663.07492437901</v>
      </c>
    </row>
    <row r="1387" spans="1:4" x14ac:dyDescent="0.25">
      <c r="A1387" s="46"/>
      <c r="C1387" s="46"/>
      <c r="D1387" s="51">
        <v>-341135.72887150361</v>
      </c>
    </row>
    <row r="1388" spans="1:4" x14ac:dyDescent="0.25">
      <c r="A1388" s="46"/>
      <c r="C1388" s="46"/>
      <c r="D1388" s="51">
        <v>-34802.999497944489</v>
      </c>
    </row>
    <row r="1389" spans="1:4" x14ac:dyDescent="0.25">
      <c r="A1389" s="46"/>
      <c r="C1389" s="46"/>
      <c r="D1389" s="51">
        <v>265874.36919816141</v>
      </c>
    </row>
    <row r="1390" spans="1:4" x14ac:dyDescent="0.25">
      <c r="A1390" s="46"/>
      <c r="C1390" s="46"/>
      <c r="D1390" s="51">
        <v>158598.69665118848</v>
      </c>
    </row>
    <row r="1391" spans="1:4" x14ac:dyDescent="0.25">
      <c r="A1391" s="46"/>
      <c r="C1391" s="46"/>
      <c r="D1391" s="51">
        <v>368545.27442950162</v>
      </c>
    </row>
    <row r="1392" spans="1:4" x14ac:dyDescent="0.25">
      <c r="A1392" s="46"/>
      <c r="C1392" s="46"/>
      <c r="D1392" s="51">
        <v>-206358.23257446036</v>
      </c>
    </row>
    <row r="1393" spans="1:4" x14ac:dyDescent="0.25">
      <c r="A1393" s="46"/>
      <c r="C1393" s="46"/>
      <c r="D1393" s="51">
        <v>243976.95270662266</v>
      </c>
    </row>
    <row r="1394" spans="1:4" x14ac:dyDescent="0.25">
      <c r="A1394" s="46"/>
      <c r="C1394" s="46"/>
      <c r="D1394" s="51">
        <v>204475.80557158016</v>
      </c>
    </row>
    <row r="1395" spans="1:4" x14ac:dyDescent="0.25">
      <c r="A1395" s="46"/>
      <c r="C1395" s="46"/>
      <c r="D1395" s="51">
        <v>-198681.68099251392</v>
      </c>
    </row>
    <row r="1396" spans="1:4" x14ac:dyDescent="0.25">
      <c r="A1396" s="46"/>
      <c r="C1396" s="46"/>
      <c r="D1396" s="51">
        <v>-50157.319015689383</v>
      </c>
    </row>
    <row r="1397" spans="1:4" x14ac:dyDescent="0.25">
      <c r="A1397" s="46"/>
      <c r="C1397" s="46"/>
      <c r="D1397" s="51">
        <v>291547.29797827767</v>
      </c>
    </row>
    <row r="1398" spans="1:4" x14ac:dyDescent="0.25">
      <c r="A1398" s="46"/>
      <c r="C1398" s="46"/>
      <c r="D1398" s="51">
        <v>-175028.41331078846</v>
      </c>
    </row>
    <row r="1399" spans="1:4" x14ac:dyDescent="0.25">
      <c r="A1399" s="46"/>
      <c r="C1399" s="46"/>
      <c r="D1399" s="51">
        <v>-466102.9804794431</v>
      </c>
    </row>
    <row r="1400" spans="1:4" x14ac:dyDescent="0.25">
      <c r="A1400" s="46"/>
      <c r="C1400" s="46"/>
      <c r="D1400" s="51">
        <v>-62329.637332845647</v>
      </c>
    </row>
    <row r="1401" spans="1:4" x14ac:dyDescent="0.25">
      <c r="A1401" s="46"/>
      <c r="C1401" s="46"/>
      <c r="D1401" s="51">
        <v>-359961.86727338802</v>
      </c>
    </row>
    <row r="1402" spans="1:4" x14ac:dyDescent="0.25">
      <c r="A1402" s="46"/>
      <c r="C1402" s="46"/>
      <c r="D1402" s="51">
        <v>-350890.25766572729</v>
      </c>
    </row>
    <row r="1403" spans="1:4" x14ac:dyDescent="0.25">
      <c r="A1403" s="46"/>
      <c r="C1403" s="46"/>
      <c r="D1403" s="51">
        <v>-179897.79410715055</v>
      </c>
    </row>
    <row r="1404" spans="1:4" x14ac:dyDescent="0.25">
      <c r="A1404" s="46"/>
      <c r="C1404" s="46"/>
      <c r="D1404" s="51">
        <v>-163706.8039139616</v>
      </c>
    </row>
    <row r="1405" spans="1:4" x14ac:dyDescent="0.25">
      <c r="A1405" s="46"/>
      <c r="C1405" s="46"/>
      <c r="D1405" s="51">
        <v>445565.39239624143</v>
      </c>
    </row>
    <row r="1406" spans="1:4" x14ac:dyDescent="0.25">
      <c r="A1406" s="46"/>
      <c r="C1406" s="46"/>
      <c r="D1406" s="51">
        <v>36944.732331232255</v>
      </c>
    </row>
    <row r="1407" spans="1:4" x14ac:dyDescent="0.25">
      <c r="A1407" s="46"/>
      <c r="C1407" s="46"/>
      <c r="D1407" s="51">
        <v>440925.24275974755</v>
      </c>
    </row>
    <row r="1408" spans="1:4" x14ac:dyDescent="0.25">
      <c r="A1408" s="46"/>
      <c r="C1408" s="46"/>
      <c r="D1408" s="51">
        <v>47083.952565610758</v>
      </c>
    </row>
    <row r="1409" spans="1:4" x14ac:dyDescent="0.25">
      <c r="A1409" s="46"/>
      <c r="C1409" s="46"/>
      <c r="D1409" s="51">
        <v>-2877.6624561802601</v>
      </c>
    </row>
    <row r="1410" spans="1:4" x14ac:dyDescent="0.25">
      <c r="A1410" s="46"/>
      <c r="C1410" s="46"/>
      <c r="D1410" s="51">
        <v>275139.72246289562</v>
      </c>
    </row>
    <row r="1411" spans="1:4" x14ac:dyDescent="0.25">
      <c r="A1411" s="46"/>
      <c r="C1411" s="46"/>
      <c r="D1411" s="51">
        <v>2451.4583000627172</v>
      </c>
    </row>
    <row r="1412" spans="1:4" x14ac:dyDescent="0.25">
      <c r="A1412" s="46"/>
      <c r="C1412" s="46"/>
      <c r="D1412" s="51">
        <v>85788.954479026492</v>
      </c>
    </row>
    <row r="1413" spans="1:4" x14ac:dyDescent="0.25">
      <c r="A1413" s="46"/>
      <c r="C1413" s="46"/>
      <c r="D1413" s="51">
        <v>-122908.73543563474</v>
      </c>
    </row>
    <row r="1414" spans="1:4" x14ac:dyDescent="0.25">
      <c r="A1414" s="46"/>
      <c r="C1414" s="46"/>
      <c r="D1414" s="51">
        <v>-277016.88061310595</v>
      </c>
    </row>
    <row r="1415" spans="1:4" x14ac:dyDescent="0.25">
      <c r="A1415" s="46"/>
      <c r="C1415" s="46"/>
      <c r="D1415" s="51">
        <v>93293.877658167185</v>
      </c>
    </row>
    <row r="1416" spans="1:4" x14ac:dyDescent="0.25">
      <c r="A1416" s="46"/>
      <c r="C1416" s="46"/>
      <c r="D1416" s="51">
        <v>-233563.88953404131</v>
      </c>
    </row>
    <row r="1417" spans="1:4" x14ac:dyDescent="0.25">
      <c r="A1417" s="46"/>
      <c r="C1417" s="46"/>
      <c r="D1417" s="51">
        <v>136960.12779272345</v>
      </c>
    </row>
    <row r="1418" spans="1:4" x14ac:dyDescent="0.25">
      <c r="A1418" s="46"/>
      <c r="C1418" s="46"/>
      <c r="D1418" s="51">
        <v>92918.130295573166</v>
      </c>
    </row>
    <row r="1419" spans="1:4" x14ac:dyDescent="0.25">
      <c r="A1419" s="46"/>
      <c r="C1419" s="46"/>
      <c r="D1419" s="51">
        <v>-205872.38706327495</v>
      </c>
    </row>
    <row r="1420" spans="1:4" x14ac:dyDescent="0.25">
      <c r="A1420" s="46"/>
      <c r="C1420" s="46"/>
      <c r="D1420" s="51">
        <v>528200.75709389651</v>
      </c>
    </row>
    <row r="1421" spans="1:4" x14ac:dyDescent="0.25">
      <c r="A1421" s="46"/>
      <c r="C1421" s="46"/>
      <c r="D1421" s="51">
        <v>-267282.78085925506</v>
      </c>
    </row>
    <row r="1422" spans="1:4" x14ac:dyDescent="0.25">
      <c r="A1422" s="46"/>
      <c r="C1422" s="46"/>
      <c r="D1422" s="51">
        <v>187687.47649753917</v>
      </c>
    </row>
    <row r="1423" spans="1:4" x14ac:dyDescent="0.25">
      <c r="A1423" s="46"/>
      <c r="C1423" s="46"/>
      <c r="D1423" s="51">
        <v>-6631.1885048387485</v>
      </c>
    </row>
    <row r="1424" spans="1:4" x14ac:dyDescent="0.25">
      <c r="A1424" s="46"/>
      <c r="C1424" s="46"/>
      <c r="D1424" s="51">
        <v>-101562.63377650932</v>
      </c>
    </row>
    <row r="1425" spans="1:4" x14ac:dyDescent="0.25">
      <c r="A1425" s="46"/>
      <c r="C1425" s="46"/>
      <c r="D1425" s="51">
        <v>71067.921096187769</v>
      </c>
    </row>
    <row r="1426" spans="1:4" x14ac:dyDescent="0.25">
      <c r="A1426" s="46"/>
      <c r="C1426" s="46"/>
      <c r="D1426" s="51">
        <v>33955.919939350744</v>
      </c>
    </row>
    <row r="1427" spans="1:4" x14ac:dyDescent="0.25">
      <c r="A1427" s="46"/>
      <c r="C1427" s="46"/>
      <c r="D1427" s="51">
        <v>-262035.80505305575</v>
      </c>
    </row>
    <row r="1428" spans="1:4" x14ac:dyDescent="0.25">
      <c r="A1428" s="46"/>
      <c r="C1428" s="46"/>
      <c r="D1428" s="51">
        <v>210329.77154669983</v>
      </c>
    </row>
    <row r="1429" spans="1:4" x14ac:dyDescent="0.25">
      <c r="A1429" s="46"/>
      <c r="C1429" s="46"/>
      <c r="D1429" s="51">
        <v>-189684.06102844427</v>
      </c>
    </row>
    <row r="1430" spans="1:4" x14ac:dyDescent="0.25">
      <c r="A1430" s="46"/>
      <c r="C1430" s="46"/>
      <c r="D1430" s="51">
        <v>-214989.22961439437</v>
      </c>
    </row>
    <row r="1431" spans="1:4" x14ac:dyDescent="0.25">
      <c r="A1431" s="46"/>
      <c r="C1431" s="46"/>
      <c r="D1431" s="51">
        <v>410850.07445874187</v>
      </c>
    </row>
    <row r="1432" spans="1:4" x14ac:dyDescent="0.25">
      <c r="A1432" s="46"/>
      <c r="C1432" s="46"/>
      <c r="D1432" s="51">
        <v>173801.27966517649</v>
      </c>
    </row>
    <row r="1433" spans="1:4" x14ac:dyDescent="0.25">
      <c r="A1433" s="46"/>
      <c r="C1433" s="46"/>
      <c r="D1433" s="51">
        <v>39300.911300438864</v>
      </c>
    </row>
    <row r="1434" spans="1:4" x14ac:dyDescent="0.25">
      <c r="A1434" s="46"/>
      <c r="C1434" s="46"/>
      <c r="D1434" s="51">
        <v>32516.912336089197</v>
      </c>
    </row>
    <row r="1435" spans="1:4" x14ac:dyDescent="0.25">
      <c r="A1435" s="46"/>
      <c r="C1435" s="46"/>
      <c r="D1435" s="51">
        <v>-101476.46994692476</v>
      </c>
    </row>
    <row r="1436" spans="1:4" x14ac:dyDescent="0.25">
      <c r="A1436" s="46"/>
      <c r="C1436" s="46"/>
      <c r="D1436" s="51">
        <v>336140.899365991</v>
      </c>
    </row>
    <row r="1437" spans="1:4" x14ac:dyDescent="0.25">
      <c r="A1437" s="46"/>
      <c r="C1437" s="46"/>
      <c r="D1437" s="51">
        <v>-212499.23799524043</v>
      </c>
    </row>
    <row r="1438" spans="1:4" x14ac:dyDescent="0.25">
      <c r="A1438" s="46"/>
      <c r="C1438" s="46"/>
      <c r="D1438" s="51">
        <v>181240.34469822401</v>
      </c>
    </row>
    <row r="1439" spans="1:4" x14ac:dyDescent="0.25">
      <c r="A1439" s="46"/>
      <c r="C1439" s="46"/>
      <c r="D1439" s="51">
        <v>147485.85373610465</v>
      </c>
    </row>
    <row r="1440" spans="1:4" x14ac:dyDescent="0.25">
      <c r="A1440" s="46"/>
      <c r="C1440" s="46"/>
      <c r="D1440" s="51">
        <v>270442.35935406183</v>
      </c>
    </row>
    <row r="1441" spans="1:4" x14ac:dyDescent="0.25">
      <c r="A1441" s="46"/>
      <c r="C1441" s="46"/>
      <c r="D1441" s="51">
        <v>59190.60459083684</v>
      </c>
    </row>
    <row r="1442" spans="1:4" x14ac:dyDescent="0.25">
      <c r="A1442" s="46"/>
      <c r="C1442" s="46"/>
      <c r="D1442" s="51">
        <v>322692.43932214327</v>
      </c>
    </row>
    <row r="1443" spans="1:4" x14ac:dyDescent="0.25">
      <c r="A1443" s="46"/>
      <c r="C1443" s="46"/>
      <c r="D1443" s="51">
        <v>619256.47964504093</v>
      </c>
    </row>
    <row r="1444" spans="1:4" x14ac:dyDescent="0.25">
      <c r="A1444" s="46"/>
      <c r="C1444" s="46"/>
      <c r="D1444" s="51">
        <v>-37804.022866090098</v>
      </c>
    </row>
    <row r="1445" spans="1:4" x14ac:dyDescent="0.25">
      <c r="A1445" s="46"/>
      <c r="C1445" s="46"/>
      <c r="D1445" s="51">
        <v>12708.993140110921</v>
      </c>
    </row>
    <row r="1446" spans="1:4" x14ac:dyDescent="0.25">
      <c r="A1446" s="46"/>
      <c r="C1446" s="46"/>
      <c r="D1446" s="51">
        <v>-42851.629496035093</v>
      </c>
    </row>
    <row r="1447" spans="1:4" x14ac:dyDescent="0.25">
      <c r="A1447" s="46"/>
      <c r="C1447" s="46"/>
      <c r="D1447" s="51">
        <v>-277069.45842507144</v>
      </c>
    </row>
    <row r="1448" spans="1:4" x14ac:dyDescent="0.25">
      <c r="A1448" s="46"/>
      <c r="C1448" s="46"/>
      <c r="D1448" s="51">
        <v>-83426.887903270457</v>
      </c>
    </row>
    <row r="1449" spans="1:4" x14ac:dyDescent="0.25">
      <c r="A1449" s="46"/>
      <c r="C1449" s="46"/>
      <c r="D1449" s="51">
        <v>19125.633617754746</v>
      </c>
    </row>
    <row r="1450" spans="1:4" x14ac:dyDescent="0.25">
      <c r="A1450" s="46"/>
      <c r="C1450" s="46"/>
      <c r="D1450" s="51">
        <v>299244.7237513602</v>
      </c>
    </row>
    <row r="1451" spans="1:4" x14ac:dyDescent="0.25">
      <c r="A1451" s="46"/>
      <c r="C1451" s="46"/>
      <c r="D1451" s="51">
        <v>428293.09392740601</v>
      </c>
    </row>
    <row r="1452" spans="1:4" x14ac:dyDescent="0.25">
      <c r="A1452" s="46"/>
      <c r="C1452" s="46"/>
      <c r="D1452" s="51">
        <v>227594.38018514571</v>
      </c>
    </row>
    <row r="1453" spans="1:4" x14ac:dyDescent="0.25">
      <c r="A1453" s="46"/>
      <c r="C1453" s="46"/>
      <c r="D1453" s="51">
        <v>428964.71822896961</v>
      </c>
    </row>
    <row r="1454" spans="1:4" x14ac:dyDescent="0.25">
      <c r="A1454" s="46"/>
      <c r="C1454" s="46"/>
      <c r="D1454" s="51">
        <v>276918.3212013407</v>
      </c>
    </row>
    <row r="1455" spans="1:4" x14ac:dyDescent="0.25">
      <c r="A1455" s="46"/>
      <c r="C1455" s="46"/>
      <c r="D1455" s="51">
        <v>210952.5656224351</v>
      </c>
    </row>
    <row r="1456" spans="1:4" x14ac:dyDescent="0.25">
      <c r="A1456" s="46"/>
      <c r="C1456" s="46"/>
      <c r="D1456" s="51">
        <v>212836.92963908252</v>
      </c>
    </row>
    <row r="1457" spans="1:4" x14ac:dyDescent="0.25">
      <c r="A1457" s="46"/>
      <c r="C1457" s="46"/>
      <c r="D1457" s="51">
        <v>-14868.074949734568</v>
      </c>
    </row>
    <row r="1458" spans="1:4" x14ac:dyDescent="0.25">
      <c r="A1458" s="46"/>
      <c r="C1458" s="46"/>
      <c r="D1458" s="51">
        <v>48499.280770462414</v>
      </c>
    </row>
    <row r="1459" spans="1:4" x14ac:dyDescent="0.25">
      <c r="A1459" s="46"/>
      <c r="C1459" s="46"/>
      <c r="D1459" s="51">
        <v>-79222.239865090989</v>
      </c>
    </row>
    <row r="1460" spans="1:4" x14ac:dyDescent="0.25">
      <c r="A1460" s="46"/>
      <c r="C1460" s="46"/>
      <c r="D1460" s="51">
        <v>589950.62912728579</v>
      </c>
    </row>
    <row r="1461" spans="1:4" x14ac:dyDescent="0.25">
      <c r="A1461" s="46"/>
      <c r="C1461" s="46"/>
      <c r="D1461" s="51">
        <v>-14336.383507839695</v>
      </c>
    </row>
    <row r="1462" spans="1:4" x14ac:dyDescent="0.25">
      <c r="A1462" s="46"/>
      <c r="C1462" s="46"/>
      <c r="D1462" s="51">
        <v>359181.62336037733</v>
      </c>
    </row>
    <row r="1463" spans="1:4" x14ac:dyDescent="0.25">
      <c r="A1463" s="46"/>
      <c r="C1463" s="46"/>
      <c r="D1463" s="51">
        <v>36069.885068586373</v>
      </c>
    </row>
    <row r="1464" spans="1:4" x14ac:dyDescent="0.25">
      <c r="A1464" s="46"/>
      <c r="C1464" s="46"/>
      <c r="D1464" s="51">
        <v>-194914.49576382124</v>
      </c>
    </row>
    <row r="1465" spans="1:4" x14ac:dyDescent="0.25">
      <c r="A1465" s="46"/>
      <c r="C1465" s="46"/>
      <c r="D1465" s="51">
        <v>-41024.935164580122</v>
      </c>
    </row>
    <row r="1466" spans="1:4" x14ac:dyDescent="0.25">
      <c r="A1466" s="46"/>
      <c r="C1466" s="46"/>
      <c r="D1466" s="51">
        <v>48630.684525607197</v>
      </c>
    </row>
    <row r="1467" spans="1:4" x14ac:dyDescent="0.25">
      <c r="A1467" s="46"/>
      <c r="C1467" s="46"/>
      <c r="D1467" s="51">
        <v>349738.87798832374</v>
      </c>
    </row>
    <row r="1468" spans="1:4" x14ac:dyDescent="0.25">
      <c r="A1468" s="46"/>
      <c r="C1468" s="46"/>
      <c r="D1468" s="51">
        <v>131073.29590414942</v>
      </c>
    </row>
    <row r="1469" spans="1:4" x14ac:dyDescent="0.25">
      <c r="A1469" s="46"/>
      <c r="C1469" s="46"/>
      <c r="D1469" s="51">
        <v>-85897.454336756084</v>
      </c>
    </row>
    <row r="1470" spans="1:4" x14ac:dyDescent="0.25">
      <c r="A1470" s="46"/>
      <c r="C1470" s="46"/>
      <c r="D1470" s="51">
        <v>39486.432517968758</v>
      </c>
    </row>
    <row r="1471" spans="1:4" x14ac:dyDescent="0.25">
      <c r="A1471" s="46"/>
      <c r="C1471" s="46"/>
      <c r="D1471" s="51">
        <v>-213248.15013929497</v>
      </c>
    </row>
    <row r="1472" spans="1:4" x14ac:dyDescent="0.25">
      <c r="A1472" s="46"/>
      <c r="C1472" s="46"/>
      <c r="D1472" s="51">
        <v>595706.65478440188</v>
      </c>
    </row>
    <row r="1473" spans="1:4" x14ac:dyDescent="0.25">
      <c r="A1473" s="46"/>
      <c r="C1473" s="46"/>
      <c r="D1473" s="51">
        <v>215993.56107466639</v>
      </c>
    </row>
    <row r="1474" spans="1:4" x14ac:dyDescent="0.25">
      <c r="A1474" s="46"/>
      <c r="C1474" s="46"/>
      <c r="D1474" s="51">
        <v>-175953.28005707584</v>
      </c>
    </row>
    <row r="1475" spans="1:4" x14ac:dyDescent="0.25">
      <c r="A1475" s="46"/>
      <c r="C1475" s="46"/>
      <c r="D1475" s="51">
        <v>351236.38447547029</v>
      </c>
    </row>
    <row r="1476" spans="1:4" x14ac:dyDescent="0.25">
      <c r="A1476" s="46"/>
      <c r="C1476" s="46"/>
      <c r="D1476" s="51">
        <v>168633.88588892808</v>
      </c>
    </row>
    <row r="1477" spans="1:4" x14ac:dyDescent="0.25">
      <c r="A1477" s="46"/>
      <c r="C1477" s="46"/>
      <c r="D1477" s="51">
        <v>-21100.614686942412</v>
      </c>
    </row>
    <row r="1478" spans="1:4" x14ac:dyDescent="0.25">
      <c r="A1478" s="46"/>
      <c r="C1478" s="46"/>
      <c r="D1478" s="51">
        <v>-69412.813348822412</v>
      </c>
    </row>
    <row r="1479" spans="1:4" x14ac:dyDescent="0.25">
      <c r="A1479" s="46"/>
      <c r="C1479" s="46"/>
      <c r="D1479" s="51">
        <v>261493.74169773143</v>
      </c>
    </row>
    <row r="1480" spans="1:4" x14ac:dyDescent="0.25">
      <c r="A1480" s="46"/>
      <c r="C1480" s="46"/>
      <c r="D1480" s="51">
        <v>525317.35123873944</v>
      </c>
    </row>
    <row r="1481" spans="1:4" x14ac:dyDescent="0.25">
      <c r="A1481" s="46"/>
      <c r="C1481" s="46"/>
      <c r="D1481" s="51">
        <v>155091.57514277921</v>
      </c>
    </row>
    <row r="1482" spans="1:4" x14ac:dyDescent="0.25">
      <c r="A1482" s="46"/>
      <c r="C1482" s="46"/>
      <c r="D1482" s="51">
        <v>-65630.625174139859</v>
      </c>
    </row>
    <row r="1483" spans="1:4" x14ac:dyDescent="0.25">
      <c r="A1483" s="46"/>
      <c r="C1483" s="46"/>
      <c r="D1483" s="51">
        <v>91468.288038160885</v>
      </c>
    </row>
    <row r="1484" spans="1:4" x14ac:dyDescent="0.25">
      <c r="A1484" s="46"/>
      <c r="C1484" s="46"/>
      <c r="D1484" s="51">
        <v>366800.29824948747</v>
      </c>
    </row>
    <row r="1485" spans="1:4" x14ac:dyDescent="0.25">
      <c r="A1485" s="46"/>
      <c r="C1485" s="46"/>
      <c r="D1485" s="51">
        <v>-87437.159366801847</v>
      </c>
    </row>
    <row r="1486" spans="1:4" x14ac:dyDescent="0.25">
      <c r="A1486" s="46"/>
      <c r="C1486" s="46"/>
      <c r="D1486" s="51">
        <v>262816.62683934049</v>
      </c>
    </row>
    <row r="1487" spans="1:4" x14ac:dyDescent="0.25">
      <c r="A1487" s="46"/>
      <c r="C1487" s="46"/>
      <c r="D1487" s="51">
        <v>177515.9137427574</v>
      </c>
    </row>
    <row r="1488" spans="1:4" x14ac:dyDescent="0.25">
      <c r="A1488" s="46"/>
      <c r="C1488" s="46"/>
      <c r="D1488" s="51">
        <v>129883.10061682563</v>
      </c>
    </row>
    <row r="1489" spans="1:4" x14ac:dyDescent="0.25">
      <c r="A1489" s="46"/>
      <c r="C1489" s="46"/>
      <c r="D1489" s="51">
        <v>-299368.68230083445</v>
      </c>
    </row>
    <row r="1490" spans="1:4" x14ac:dyDescent="0.25">
      <c r="A1490" s="46"/>
      <c r="C1490" s="46"/>
      <c r="D1490" s="51">
        <v>-3713.0385517675122</v>
      </c>
    </row>
    <row r="1491" spans="1:4" x14ac:dyDescent="0.25">
      <c r="A1491" s="46"/>
      <c r="C1491" s="46"/>
      <c r="D1491" s="51">
        <v>-143509.58324933902</v>
      </c>
    </row>
    <row r="1492" spans="1:4" x14ac:dyDescent="0.25">
      <c r="A1492" s="46"/>
      <c r="C1492" s="46"/>
      <c r="D1492" s="51">
        <v>124052.55347951494</v>
      </c>
    </row>
    <row r="1493" spans="1:4" x14ac:dyDescent="0.25">
      <c r="A1493" s="46"/>
      <c r="C1493" s="46"/>
      <c r="D1493" s="51">
        <v>52446.146636871454</v>
      </c>
    </row>
    <row r="1494" spans="1:4" x14ac:dyDescent="0.25">
      <c r="A1494" s="46"/>
      <c r="C1494" s="46"/>
      <c r="D1494" s="51">
        <v>219743.5965833395</v>
      </c>
    </row>
    <row r="1495" spans="1:4" x14ac:dyDescent="0.25">
      <c r="A1495" s="46"/>
      <c r="C1495" s="46"/>
      <c r="D1495" s="51">
        <v>308812.7897565437</v>
      </c>
    </row>
    <row r="1496" spans="1:4" x14ac:dyDescent="0.25">
      <c r="A1496" s="46"/>
      <c r="C1496" s="46"/>
      <c r="D1496" s="51">
        <v>38226.333507707925</v>
      </c>
    </row>
    <row r="1497" spans="1:4" x14ac:dyDescent="0.25">
      <c r="A1497" s="46"/>
      <c r="C1497" s="46"/>
      <c r="D1497" s="51">
        <v>-10333.519352837437</v>
      </c>
    </row>
    <row r="1498" spans="1:4" x14ac:dyDescent="0.25">
      <c r="A1498" s="46"/>
      <c r="C1498" s="46"/>
      <c r="D1498" s="51">
        <v>-234810.13514661975</v>
      </c>
    </row>
    <row r="1499" spans="1:4" x14ac:dyDescent="0.25">
      <c r="A1499" s="46"/>
      <c r="C1499" s="46"/>
      <c r="D1499" s="51">
        <v>-165406.19056106854</v>
      </c>
    </row>
    <row r="1500" spans="1:4" x14ac:dyDescent="0.25">
      <c r="A1500" s="46"/>
      <c r="C1500" s="46"/>
      <c r="D1500" s="51">
        <v>345325.51674887456</v>
      </c>
    </row>
    <row r="1501" spans="1:4" x14ac:dyDescent="0.25">
      <c r="A1501" s="46"/>
      <c r="C1501" s="46"/>
      <c r="D1501" s="51">
        <v>287370.73895968578</v>
      </c>
    </row>
    <row r="1502" spans="1:4" x14ac:dyDescent="0.25">
      <c r="A1502" s="46"/>
      <c r="C1502" s="46"/>
      <c r="D1502" s="51">
        <v>-74986.285886069149</v>
      </c>
    </row>
    <row r="1503" spans="1:4" x14ac:dyDescent="0.25">
      <c r="A1503" s="46"/>
      <c r="C1503" s="46"/>
      <c r="D1503" s="51">
        <v>-52545.841447542451</v>
      </c>
    </row>
    <row r="1504" spans="1:4" x14ac:dyDescent="0.25">
      <c r="A1504" s="46"/>
      <c r="C1504" s="46"/>
      <c r="D1504" s="51">
        <v>-123157.4594846793</v>
      </c>
    </row>
    <row r="1505" spans="1:4" x14ac:dyDescent="0.25">
      <c r="A1505" s="46"/>
      <c r="C1505" s="46"/>
      <c r="D1505" s="51">
        <v>-27248.461766875997</v>
      </c>
    </row>
    <row r="1506" spans="1:4" x14ac:dyDescent="0.25">
      <c r="A1506" s="46"/>
      <c r="C1506" s="46"/>
      <c r="D1506" s="51">
        <v>149154.67870310851</v>
      </c>
    </row>
    <row r="1507" spans="1:4" x14ac:dyDescent="0.25">
      <c r="A1507" s="46"/>
      <c r="C1507" s="46"/>
      <c r="D1507" s="51">
        <v>191986.99622316594</v>
      </c>
    </row>
    <row r="1508" spans="1:4" x14ac:dyDescent="0.25">
      <c r="A1508" s="46"/>
      <c r="C1508" s="46"/>
      <c r="D1508" s="51">
        <v>19301.191810318371</v>
      </c>
    </row>
    <row r="1509" spans="1:4" x14ac:dyDescent="0.25">
      <c r="A1509" s="46"/>
      <c r="C1509" s="46"/>
      <c r="D1509" s="51">
        <v>313319.80477609747</v>
      </c>
    </row>
    <row r="1510" spans="1:4" x14ac:dyDescent="0.25">
      <c r="A1510" s="46"/>
      <c r="C1510" s="46"/>
      <c r="D1510" s="51">
        <v>120633.80078261848</v>
      </c>
    </row>
    <row r="1511" spans="1:4" x14ac:dyDescent="0.25">
      <c r="A1511" s="46"/>
      <c r="C1511" s="46"/>
      <c r="D1511" s="51">
        <v>-51141.006034016536</v>
      </c>
    </row>
    <row r="1512" spans="1:4" x14ac:dyDescent="0.25">
      <c r="A1512" s="46"/>
      <c r="C1512" s="46"/>
      <c r="D1512" s="51">
        <v>175602.87587864738</v>
      </c>
    </row>
    <row r="1513" spans="1:4" x14ac:dyDescent="0.25">
      <c r="A1513" s="46"/>
      <c r="C1513" s="46"/>
      <c r="D1513" s="51">
        <v>245496.2902586144</v>
      </c>
    </row>
    <row r="1514" spans="1:4" x14ac:dyDescent="0.25">
      <c r="A1514" s="46"/>
      <c r="C1514" s="46"/>
      <c r="D1514" s="51">
        <v>-12850.333485956129</v>
      </c>
    </row>
    <row r="1515" spans="1:4" x14ac:dyDescent="0.25">
      <c r="A1515" s="46"/>
      <c r="C1515" s="46"/>
      <c r="D1515" s="51">
        <v>352165.69821403269</v>
      </c>
    </row>
    <row r="1516" spans="1:4" x14ac:dyDescent="0.25">
      <c r="A1516" s="46"/>
      <c r="C1516" s="46"/>
      <c r="D1516" s="51">
        <v>-115743.17974834458</v>
      </c>
    </row>
    <row r="1517" spans="1:4" x14ac:dyDescent="0.25">
      <c r="A1517" s="46"/>
      <c r="C1517" s="46"/>
      <c r="D1517" s="51">
        <v>79697.81001851536</v>
      </c>
    </row>
    <row r="1518" spans="1:4" x14ac:dyDescent="0.25">
      <c r="A1518" s="46"/>
      <c r="C1518" s="46"/>
      <c r="D1518" s="51">
        <v>231687.82488565351</v>
      </c>
    </row>
    <row r="1519" spans="1:4" x14ac:dyDescent="0.25">
      <c r="A1519" s="46"/>
      <c r="C1519" s="46"/>
      <c r="D1519" s="51">
        <v>423853.03873892385</v>
      </c>
    </row>
    <row r="1520" spans="1:4" x14ac:dyDescent="0.25">
      <c r="A1520" s="46"/>
      <c r="C1520" s="46"/>
      <c r="D1520" s="51">
        <v>182188.61010670199</v>
      </c>
    </row>
    <row r="1521" spans="1:4" x14ac:dyDescent="0.25">
      <c r="A1521" s="46"/>
      <c r="C1521" s="46"/>
      <c r="D1521" s="51">
        <v>485550.49307561794</v>
      </c>
    </row>
    <row r="1522" spans="1:4" x14ac:dyDescent="0.25">
      <c r="A1522" s="46"/>
      <c r="C1522" s="46"/>
      <c r="D1522" s="51">
        <v>-194324.33097605268</v>
      </c>
    </row>
    <row r="1523" spans="1:4" x14ac:dyDescent="0.25">
      <c r="A1523" s="46"/>
      <c r="C1523" s="46"/>
      <c r="D1523" s="51">
        <v>-115649.12105737679</v>
      </c>
    </row>
    <row r="1524" spans="1:4" x14ac:dyDescent="0.25">
      <c r="A1524" s="46"/>
      <c r="C1524" s="46"/>
      <c r="D1524" s="51">
        <v>253049.86390812311</v>
      </c>
    </row>
    <row r="1525" spans="1:4" x14ac:dyDescent="0.25">
      <c r="A1525" s="46"/>
      <c r="C1525" s="46"/>
      <c r="D1525" s="51">
        <v>150153.24159821827</v>
      </c>
    </row>
    <row r="1526" spans="1:4" x14ac:dyDescent="0.25">
      <c r="A1526" s="46"/>
      <c r="C1526" s="46"/>
      <c r="D1526" s="51">
        <v>-166440.45745293557</v>
      </c>
    </row>
    <row r="1527" spans="1:4" x14ac:dyDescent="0.25">
      <c r="A1527" s="46"/>
      <c r="C1527" s="46"/>
      <c r="D1527" s="51">
        <v>-180505.06584064889</v>
      </c>
    </row>
    <row r="1528" spans="1:4" x14ac:dyDescent="0.25">
      <c r="A1528" s="46"/>
      <c r="C1528" s="46"/>
      <c r="D1528" s="51">
        <v>-13458.610886958479</v>
      </c>
    </row>
    <row r="1529" spans="1:4" x14ac:dyDescent="0.25">
      <c r="A1529" s="46"/>
      <c r="C1529" s="46"/>
      <c r="D1529" s="51">
        <v>-186710.06162598857</v>
      </c>
    </row>
    <row r="1530" spans="1:4" x14ac:dyDescent="0.25">
      <c r="A1530" s="46"/>
      <c r="C1530" s="46"/>
      <c r="D1530" s="51">
        <v>-161801.46195978048</v>
      </c>
    </row>
    <row r="1531" spans="1:4" x14ac:dyDescent="0.25">
      <c r="A1531" s="46"/>
      <c r="C1531" s="46"/>
      <c r="D1531" s="51">
        <v>-272155.68183417188</v>
      </c>
    </row>
    <row r="1532" spans="1:4" x14ac:dyDescent="0.25">
      <c r="A1532" s="46"/>
      <c r="C1532" s="46"/>
      <c r="D1532" s="51">
        <v>-226135.69795189597</v>
      </c>
    </row>
    <row r="1533" spans="1:4" x14ac:dyDescent="0.25">
      <c r="A1533" s="46"/>
      <c r="C1533" s="46"/>
      <c r="D1533" s="51">
        <v>-122505.77744318466</v>
      </c>
    </row>
    <row r="1534" spans="1:4" x14ac:dyDescent="0.25">
      <c r="A1534" s="46"/>
      <c r="C1534" s="46"/>
      <c r="D1534" s="51">
        <v>110004.96412823253</v>
      </c>
    </row>
    <row r="1535" spans="1:4" x14ac:dyDescent="0.25">
      <c r="A1535" s="46"/>
      <c r="C1535" s="46"/>
      <c r="D1535" s="51">
        <v>191027.47669134487</v>
      </c>
    </row>
    <row r="1536" spans="1:4" x14ac:dyDescent="0.25">
      <c r="A1536" s="46"/>
      <c r="C1536" s="46"/>
      <c r="D1536" s="51">
        <v>227638.12500110728</v>
      </c>
    </row>
    <row r="1537" spans="1:4" x14ac:dyDescent="0.25">
      <c r="A1537" s="46"/>
      <c r="C1537" s="46"/>
      <c r="D1537" s="51">
        <v>-102389.37513591175</v>
      </c>
    </row>
    <row r="1538" spans="1:4" x14ac:dyDescent="0.25">
      <c r="A1538" s="46"/>
      <c r="C1538" s="46"/>
      <c r="D1538" s="51">
        <v>-125607.42470437009</v>
      </c>
    </row>
    <row r="1539" spans="1:4" x14ac:dyDescent="0.25">
      <c r="A1539" s="46"/>
      <c r="C1539" s="46"/>
      <c r="D1539" s="51">
        <v>317019.64536197041</v>
      </c>
    </row>
    <row r="1540" spans="1:4" x14ac:dyDescent="0.25">
      <c r="A1540" s="46"/>
      <c r="C1540" s="46"/>
      <c r="D1540" s="51">
        <v>232756.06327009</v>
      </c>
    </row>
    <row r="1541" spans="1:4" x14ac:dyDescent="0.25">
      <c r="A1541" s="46"/>
      <c r="C1541" s="46"/>
      <c r="D1541" s="51">
        <v>199247.31136084581</v>
      </c>
    </row>
    <row r="1542" spans="1:4" x14ac:dyDescent="0.25">
      <c r="A1542" s="46"/>
      <c r="C1542" s="46"/>
      <c r="D1542" s="51">
        <v>-356547.89677967754</v>
      </c>
    </row>
    <row r="1543" spans="1:4" x14ac:dyDescent="0.25">
      <c r="A1543" s="46"/>
      <c r="C1543" s="46"/>
      <c r="D1543" s="51">
        <v>119359.37585501588</v>
      </c>
    </row>
    <row r="1544" spans="1:4" x14ac:dyDescent="0.25">
      <c r="A1544" s="46"/>
      <c r="C1544" s="46"/>
      <c r="D1544" s="51">
        <v>-200773.40859808121</v>
      </c>
    </row>
    <row r="1545" spans="1:4" x14ac:dyDescent="0.25">
      <c r="A1545" s="46"/>
      <c r="C1545" s="46"/>
      <c r="D1545" s="51">
        <v>108523.18899210323</v>
      </c>
    </row>
    <row r="1546" spans="1:4" x14ac:dyDescent="0.25">
      <c r="A1546" s="46"/>
      <c r="C1546" s="46"/>
      <c r="D1546" s="51">
        <v>-110337.40585795381</v>
      </c>
    </row>
    <row r="1547" spans="1:4" x14ac:dyDescent="0.25">
      <c r="A1547" s="46"/>
      <c r="C1547" s="46"/>
      <c r="D1547" s="51">
        <v>-114471.30264362859</v>
      </c>
    </row>
    <row r="1548" spans="1:4" x14ac:dyDescent="0.25">
      <c r="A1548" s="46"/>
      <c r="C1548" s="46"/>
      <c r="D1548" s="51">
        <v>-104171.09570114576</v>
      </c>
    </row>
    <row r="1549" spans="1:4" x14ac:dyDescent="0.25">
      <c r="A1549" s="46"/>
      <c r="C1549" s="46"/>
      <c r="D1549" s="51">
        <v>7049.2131677879952</v>
      </c>
    </row>
    <row r="1550" spans="1:4" x14ac:dyDescent="0.25">
      <c r="A1550" s="46"/>
      <c r="C1550" s="46"/>
      <c r="D1550" s="51">
        <v>26938.841830865902</v>
      </c>
    </row>
    <row r="1551" spans="1:4" x14ac:dyDescent="0.25">
      <c r="A1551" s="46"/>
      <c r="C1551" s="46"/>
      <c r="D1551" s="51">
        <v>-419005.43407770531</v>
      </c>
    </row>
    <row r="1552" spans="1:4" x14ac:dyDescent="0.25">
      <c r="A1552" s="46"/>
      <c r="C1552" s="46"/>
      <c r="D1552" s="51">
        <v>487621.85515716026</v>
      </c>
    </row>
    <row r="1553" spans="1:4" x14ac:dyDescent="0.25">
      <c r="A1553" s="46"/>
      <c r="C1553" s="46"/>
      <c r="D1553" s="51">
        <v>547558.55267253495</v>
      </c>
    </row>
    <row r="1554" spans="1:4" x14ac:dyDescent="0.25">
      <c r="A1554" s="46"/>
      <c r="C1554" s="46"/>
      <c r="D1554" s="51">
        <v>-17064.595704610372</v>
      </c>
    </row>
    <row r="1555" spans="1:4" x14ac:dyDescent="0.25">
      <c r="A1555" s="46"/>
      <c r="C1555" s="46"/>
      <c r="D1555" s="51">
        <v>-207327.37303391067</v>
      </c>
    </row>
    <row r="1556" spans="1:4" x14ac:dyDescent="0.25">
      <c r="A1556" s="46"/>
      <c r="C1556" s="46"/>
      <c r="D1556" s="51">
        <v>-121948.06279674648</v>
      </c>
    </row>
    <row r="1557" spans="1:4" x14ac:dyDescent="0.25">
      <c r="A1557" s="46"/>
      <c r="C1557" s="46"/>
      <c r="D1557" s="51">
        <v>217924.60064170015</v>
      </c>
    </row>
    <row r="1558" spans="1:4" x14ac:dyDescent="0.25">
      <c r="A1558" s="46"/>
      <c r="C1558" s="46"/>
      <c r="D1558" s="51">
        <v>111746.8875769985</v>
      </c>
    </row>
    <row r="1559" spans="1:4" x14ac:dyDescent="0.25">
      <c r="A1559" s="46"/>
      <c r="C1559" s="46"/>
      <c r="D1559" s="51">
        <v>-333352.30902585527</v>
      </c>
    </row>
    <row r="1560" spans="1:4" x14ac:dyDescent="0.25">
      <c r="A1560" s="46"/>
      <c r="C1560" s="46"/>
      <c r="D1560" s="51">
        <v>425097.78951370396</v>
      </c>
    </row>
    <row r="1561" spans="1:4" x14ac:dyDescent="0.25">
      <c r="A1561" s="46"/>
      <c r="C1561" s="46"/>
      <c r="D1561" s="51">
        <v>464142.27769651206</v>
      </c>
    </row>
    <row r="1562" spans="1:4" x14ac:dyDescent="0.25">
      <c r="A1562" s="46"/>
      <c r="C1562" s="46"/>
      <c r="D1562" s="51">
        <v>345156.10190010094</v>
      </c>
    </row>
    <row r="1563" spans="1:4" x14ac:dyDescent="0.25">
      <c r="A1563" s="46"/>
      <c r="C1563" s="46"/>
      <c r="D1563" s="51">
        <v>39572.778509162788</v>
      </c>
    </row>
    <row r="1564" spans="1:4" x14ac:dyDescent="0.25">
      <c r="A1564" s="46"/>
      <c r="C1564" s="46"/>
      <c r="D1564" s="51">
        <v>-26991.218814161897</v>
      </c>
    </row>
    <row r="1565" spans="1:4" x14ac:dyDescent="0.25">
      <c r="A1565" s="46"/>
      <c r="C1565" s="46"/>
      <c r="D1565" s="51">
        <v>-339699.90221341536</v>
      </c>
    </row>
    <row r="1566" spans="1:4" x14ac:dyDescent="0.25">
      <c r="A1566" s="46"/>
      <c r="C1566" s="46"/>
      <c r="D1566" s="51">
        <v>-113949.0340948268</v>
      </c>
    </row>
    <row r="1567" spans="1:4" x14ac:dyDescent="0.25">
      <c r="A1567" s="46"/>
      <c r="C1567" s="46"/>
      <c r="D1567" s="51">
        <v>-4643.7208297630114</v>
      </c>
    </row>
    <row r="1568" spans="1:4" x14ac:dyDescent="0.25">
      <c r="A1568" s="46"/>
      <c r="C1568" s="46"/>
      <c r="D1568" s="51">
        <v>-71819.425350233694</v>
      </c>
    </row>
    <row r="1569" spans="1:4" x14ac:dyDescent="0.25">
      <c r="A1569" s="46"/>
      <c r="C1569" s="46"/>
      <c r="D1569" s="51">
        <v>-294994.54960753332</v>
      </c>
    </row>
    <row r="1570" spans="1:4" x14ac:dyDescent="0.25">
      <c r="A1570" s="46"/>
      <c r="C1570" s="46"/>
      <c r="D1570" s="51">
        <v>-160852.96604587411</v>
      </c>
    </row>
    <row r="1571" spans="1:4" x14ac:dyDescent="0.25">
      <c r="A1571" s="46"/>
      <c r="C1571" s="46"/>
      <c r="D1571" s="51">
        <v>-143935.72070223722</v>
      </c>
    </row>
    <row r="1572" spans="1:4" x14ac:dyDescent="0.25">
      <c r="A1572" s="46"/>
      <c r="C1572" s="46"/>
      <c r="D1572" s="51">
        <v>-10589.253249244066</v>
      </c>
    </row>
    <row r="1573" spans="1:4" x14ac:dyDescent="0.25">
      <c r="A1573" s="46"/>
      <c r="C1573" s="46"/>
      <c r="D1573" s="51">
        <v>-129994.1932560151</v>
      </c>
    </row>
    <row r="1574" spans="1:4" x14ac:dyDescent="0.25">
      <c r="A1574" s="46"/>
      <c r="C1574" s="46"/>
      <c r="D1574" s="51">
        <v>131178.35164347221</v>
      </c>
    </row>
    <row r="1575" spans="1:4" x14ac:dyDescent="0.25">
      <c r="A1575" s="46"/>
      <c r="C1575" s="46"/>
      <c r="D1575" s="51">
        <v>276742.29653205263</v>
      </c>
    </row>
    <row r="1576" spans="1:4" x14ac:dyDescent="0.25">
      <c r="A1576" s="46"/>
      <c r="C1576" s="46"/>
      <c r="D1576" s="51">
        <v>191340.00224972487</v>
      </c>
    </row>
    <row r="1577" spans="1:4" x14ac:dyDescent="0.25">
      <c r="A1577" s="46"/>
      <c r="C1577" s="46"/>
      <c r="D1577" s="51">
        <v>96907.103866900958</v>
      </c>
    </row>
    <row r="1578" spans="1:4" x14ac:dyDescent="0.25">
      <c r="A1578" s="46"/>
      <c r="C1578" s="46"/>
      <c r="D1578" s="51">
        <v>337388.76977252495</v>
      </c>
    </row>
    <row r="1579" spans="1:4" x14ac:dyDescent="0.25">
      <c r="A1579" s="46"/>
      <c r="C1579" s="46"/>
      <c r="D1579" s="51">
        <v>-334192.55452464236</v>
      </c>
    </row>
    <row r="1580" spans="1:4" x14ac:dyDescent="0.25">
      <c r="A1580" s="46"/>
      <c r="C1580" s="46"/>
      <c r="D1580" s="51">
        <v>81953.476569505496</v>
      </c>
    </row>
    <row r="1581" spans="1:4" x14ac:dyDescent="0.25">
      <c r="A1581" s="46"/>
      <c r="C1581" s="46"/>
      <c r="D1581" s="51">
        <v>46649.145500604987</v>
      </c>
    </row>
    <row r="1582" spans="1:4" x14ac:dyDescent="0.25">
      <c r="A1582" s="46"/>
      <c r="C1582" s="46"/>
      <c r="D1582" s="51">
        <v>-233943.37144928408</v>
      </c>
    </row>
    <row r="1583" spans="1:4" x14ac:dyDescent="0.25">
      <c r="A1583" s="46"/>
      <c r="C1583" s="46"/>
      <c r="D1583" s="51">
        <v>-171930.54758343362</v>
      </c>
    </row>
    <row r="1584" spans="1:4" x14ac:dyDescent="0.25">
      <c r="A1584" s="46"/>
      <c r="C1584" s="46"/>
      <c r="D1584" s="51">
        <v>-114106.91441521992</v>
      </c>
    </row>
    <row r="1585" spans="1:4" x14ac:dyDescent="0.25">
      <c r="A1585" s="46"/>
      <c r="C1585" s="46"/>
      <c r="D1585" s="51">
        <v>-75580.117135366992</v>
      </c>
    </row>
    <row r="1586" spans="1:4" x14ac:dyDescent="0.25">
      <c r="A1586" s="46"/>
      <c r="C1586" s="46"/>
      <c r="D1586" s="51">
        <v>424952.10193428188</v>
      </c>
    </row>
    <row r="1587" spans="1:4" x14ac:dyDescent="0.25">
      <c r="A1587" s="46"/>
      <c r="C1587" s="46"/>
      <c r="D1587" s="51">
        <v>-461949.65700693702</v>
      </c>
    </row>
    <row r="1588" spans="1:4" x14ac:dyDescent="0.25">
      <c r="A1588" s="46"/>
      <c r="C1588" s="46"/>
      <c r="D1588" s="51">
        <v>325882.03636195301</v>
      </c>
    </row>
    <row r="1589" spans="1:4" x14ac:dyDescent="0.25">
      <c r="A1589" s="46"/>
      <c r="C1589" s="46"/>
      <c r="D1589" s="51">
        <v>-222220.73315120098</v>
      </c>
    </row>
    <row r="1590" spans="1:4" x14ac:dyDescent="0.25">
      <c r="A1590" s="46"/>
      <c r="C1590" s="46"/>
      <c r="D1590" s="51">
        <v>359225.83306638594</v>
      </c>
    </row>
    <row r="1591" spans="1:4" x14ac:dyDescent="0.25">
      <c r="A1591" s="46"/>
      <c r="C1591" s="46"/>
      <c r="D1591" s="51">
        <v>261243.78290112896</v>
      </c>
    </row>
    <row r="1592" spans="1:4" x14ac:dyDescent="0.25">
      <c r="A1592" s="46"/>
      <c r="C1592" s="46"/>
      <c r="D1592" s="51">
        <v>373592.71335057821</v>
      </c>
    </row>
    <row r="1593" spans="1:4" x14ac:dyDescent="0.25">
      <c r="A1593" s="46"/>
      <c r="C1593" s="46"/>
      <c r="D1593" s="51">
        <v>314449.84093296475</v>
      </c>
    </row>
    <row r="1594" spans="1:4" x14ac:dyDescent="0.25">
      <c r="A1594" s="46"/>
      <c r="C1594" s="46"/>
      <c r="D1594" s="51">
        <v>-260852.45653750887</v>
      </c>
    </row>
    <row r="1595" spans="1:4" x14ac:dyDescent="0.25">
      <c r="A1595" s="46"/>
      <c r="C1595" s="46"/>
      <c r="D1595" s="51">
        <v>620886.04701893637</v>
      </c>
    </row>
    <row r="1596" spans="1:4" x14ac:dyDescent="0.25">
      <c r="A1596" s="46"/>
      <c r="C1596" s="46"/>
      <c r="D1596" s="51">
        <v>82802.427272754227</v>
      </c>
    </row>
    <row r="1597" spans="1:4" x14ac:dyDescent="0.25">
      <c r="A1597" s="46"/>
      <c r="C1597" s="46"/>
      <c r="D1597" s="51">
        <v>428249.54274003126</v>
      </c>
    </row>
    <row r="1598" spans="1:4" x14ac:dyDescent="0.25">
      <c r="A1598" s="46"/>
      <c r="C1598" s="46"/>
      <c r="D1598" s="51">
        <v>274747.01962092472</v>
      </c>
    </row>
    <row r="1599" spans="1:4" x14ac:dyDescent="0.25">
      <c r="A1599" s="46"/>
      <c r="C1599" s="46"/>
      <c r="D1599" s="51">
        <v>-50000.177242884572</v>
      </c>
    </row>
    <row r="1600" spans="1:4" x14ac:dyDescent="0.25">
      <c r="A1600" s="46"/>
      <c r="C1600" s="46"/>
      <c r="D1600" s="51">
        <v>-77510.791930355364</v>
      </c>
    </row>
    <row r="1601" spans="1:4" x14ac:dyDescent="0.25">
      <c r="A1601" s="46"/>
      <c r="C1601" s="46"/>
      <c r="D1601" s="51">
        <v>299231.84362735198</v>
      </c>
    </row>
    <row r="1602" spans="1:4" x14ac:dyDescent="0.25">
      <c r="A1602" s="46"/>
      <c r="C1602" s="46"/>
      <c r="D1602" s="51">
        <v>22234.221315209696</v>
      </c>
    </row>
    <row r="1603" spans="1:4" x14ac:dyDescent="0.25">
      <c r="A1603" s="46"/>
      <c r="C1603" s="46"/>
      <c r="D1603" s="51">
        <v>160149.31121212803</v>
      </c>
    </row>
    <row r="1604" spans="1:4" x14ac:dyDescent="0.25">
      <c r="A1604" s="46"/>
      <c r="C1604" s="46"/>
      <c r="D1604" s="51">
        <v>-152685.54657515921</v>
      </c>
    </row>
    <row r="1605" spans="1:4" x14ac:dyDescent="0.25">
      <c r="A1605" s="46"/>
      <c r="C1605" s="46"/>
      <c r="D1605" s="51">
        <v>79228.553914544405</v>
      </c>
    </row>
    <row r="1606" spans="1:4" x14ac:dyDescent="0.25">
      <c r="A1606" s="46"/>
      <c r="C1606" s="46"/>
      <c r="D1606" s="51">
        <v>160538.32648508652</v>
      </c>
    </row>
    <row r="1607" spans="1:4" x14ac:dyDescent="0.25">
      <c r="A1607" s="46"/>
      <c r="C1607" s="46"/>
      <c r="D1607" s="51">
        <v>298452.84356971062</v>
      </c>
    </row>
    <row r="1608" spans="1:4" x14ac:dyDescent="0.25">
      <c r="A1608" s="46"/>
      <c r="C1608" s="46"/>
      <c r="D1608" s="51">
        <v>203019.99196248571</v>
      </c>
    </row>
    <row r="1609" spans="1:4" x14ac:dyDescent="0.25">
      <c r="A1609" s="46"/>
      <c r="C1609" s="46"/>
      <c r="D1609" s="51">
        <v>113750.93353166551</v>
      </c>
    </row>
    <row r="1610" spans="1:4" x14ac:dyDescent="0.25">
      <c r="A1610" s="46"/>
      <c r="C1610" s="46"/>
      <c r="D1610" s="51">
        <v>-371567.7512693156</v>
      </c>
    </row>
    <row r="1611" spans="1:4" x14ac:dyDescent="0.25">
      <c r="A1611" s="46"/>
      <c r="C1611" s="46"/>
      <c r="D1611" s="51">
        <v>312544.4285287782</v>
      </c>
    </row>
    <row r="1612" spans="1:4" x14ac:dyDescent="0.25">
      <c r="A1612" s="46"/>
      <c r="C1612" s="46"/>
      <c r="D1612" s="51">
        <v>-33840.604270468437</v>
      </c>
    </row>
    <row r="1613" spans="1:4" x14ac:dyDescent="0.25">
      <c r="A1613" s="46"/>
      <c r="C1613" s="46"/>
      <c r="D1613" s="51">
        <v>-107940.23339489514</v>
      </c>
    </row>
    <row r="1614" spans="1:4" x14ac:dyDescent="0.25">
      <c r="A1614" s="46"/>
      <c r="C1614" s="46"/>
      <c r="D1614" s="51">
        <v>176476.94624009327</v>
      </c>
    </row>
    <row r="1615" spans="1:4" x14ac:dyDescent="0.25">
      <c r="A1615" s="46"/>
      <c r="C1615" s="46"/>
      <c r="D1615" s="51">
        <v>-227865.71943204396</v>
      </c>
    </row>
    <row r="1616" spans="1:4" x14ac:dyDescent="0.25">
      <c r="A1616" s="46"/>
      <c r="C1616" s="46"/>
      <c r="D1616" s="51">
        <v>316274.30312710203</v>
      </c>
    </row>
    <row r="1617" spans="1:4" x14ac:dyDescent="0.25">
      <c r="A1617" s="46"/>
      <c r="C1617" s="46"/>
      <c r="D1617" s="51">
        <v>-471005.1753037711</v>
      </c>
    </row>
    <row r="1618" spans="1:4" x14ac:dyDescent="0.25">
      <c r="A1618" s="46"/>
      <c r="C1618" s="46"/>
      <c r="D1618" s="51">
        <v>-187155.42291975426</v>
      </c>
    </row>
    <row r="1619" spans="1:4" x14ac:dyDescent="0.25">
      <c r="A1619" s="46"/>
      <c r="C1619" s="46"/>
      <c r="D1619" s="51">
        <v>207279.08675566257</v>
      </c>
    </row>
    <row r="1620" spans="1:4" x14ac:dyDescent="0.25">
      <c r="A1620" s="46"/>
      <c r="C1620" s="46"/>
      <c r="D1620" s="51">
        <v>-130732.31390791322</v>
      </c>
    </row>
    <row r="1621" spans="1:4" x14ac:dyDescent="0.25">
      <c r="A1621" s="46"/>
      <c r="C1621" s="46"/>
      <c r="D1621" s="51">
        <v>336.69679443759378</v>
      </c>
    </row>
    <row r="1622" spans="1:4" x14ac:dyDescent="0.25">
      <c r="A1622" s="46"/>
      <c r="C1622" s="46"/>
      <c r="D1622" s="51">
        <v>-15994.465569656459</v>
      </c>
    </row>
    <row r="1623" spans="1:4" x14ac:dyDescent="0.25">
      <c r="A1623" s="46"/>
      <c r="C1623" s="46"/>
      <c r="D1623" s="51">
        <v>139437.8813128513</v>
      </c>
    </row>
    <row r="1624" spans="1:4" x14ac:dyDescent="0.25">
      <c r="A1624" s="46"/>
      <c r="C1624" s="46"/>
      <c r="D1624" s="51">
        <v>-182715.14780613774</v>
      </c>
    </row>
    <row r="1625" spans="1:4" x14ac:dyDescent="0.25">
      <c r="A1625" s="46"/>
      <c r="C1625" s="46"/>
      <c r="D1625" s="51">
        <v>-22969.072376658441</v>
      </c>
    </row>
    <row r="1626" spans="1:4" x14ac:dyDescent="0.25">
      <c r="A1626" s="46"/>
      <c r="C1626" s="46"/>
      <c r="D1626" s="51">
        <v>262530.79047154589</v>
      </c>
    </row>
    <row r="1627" spans="1:4" x14ac:dyDescent="0.25">
      <c r="A1627" s="46"/>
      <c r="C1627" s="46"/>
      <c r="D1627" s="51">
        <v>-119422.55646484345</v>
      </c>
    </row>
    <row r="1628" spans="1:4" x14ac:dyDescent="0.25">
      <c r="A1628" s="46"/>
      <c r="C1628" s="46"/>
      <c r="D1628" s="51">
        <v>-155855.01950918391</v>
      </c>
    </row>
    <row r="1629" spans="1:4" x14ac:dyDescent="0.25">
      <c r="A1629" s="46"/>
      <c r="C1629" s="46"/>
      <c r="D1629" s="51">
        <v>200016.09977591329</v>
      </c>
    </row>
    <row r="1630" spans="1:4" x14ac:dyDescent="0.25">
      <c r="A1630" s="46"/>
      <c r="C1630" s="46"/>
      <c r="D1630" s="51">
        <v>199216.27376953041</v>
      </c>
    </row>
    <row r="1631" spans="1:4" x14ac:dyDescent="0.25">
      <c r="A1631" s="46"/>
      <c r="C1631" s="46"/>
      <c r="D1631" s="51">
        <v>-198778.72581939766</v>
      </c>
    </row>
    <row r="1632" spans="1:4" x14ac:dyDescent="0.25">
      <c r="A1632" s="46"/>
      <c r="C1632" s="46"/>
      <c r="D1632" s="51">
        <v>-96156.838994441379</v>
      </c>
    </row>
    <row r="1633" spans="1:4" x14ac:dyDescent="0.25">
      <c r="A1633" s="46"/>
      <c r="C1633" s="46"/>
      <c r="D1633" s="51">
        <v>206920.10547107278</v>
      </c>
    </row>
    <row r="1634" spans="1:4" x14ac:dyDescent="0.25">
      <c r="A1634" s="46"/>
      <c r="C1634" s="46"/>
      <c r="D1634" s="51">
        <v>439229.00495374494</v>
      </c>
    </row>
    <row r="1635" spans="1:4" x14ac:dyDescent="0.25">
      <c r="A1635" s="46"/>
      <c r="C1635" s="46"/>
      <c r="D1635" s="51">
        <v>564758.69047721685</v>
      </c>
    </row>
    <row r="1636" spans="1:4" x14ac:dyDescent="0.25">
      <c r="A1636" s="46"/>
      <c r="C1636" s="46"/>
      <c r="D1636" s="51">
        <v>546467.72738612629</v>
      </c>
    </row>
    <row r="1637" spans="1:4" x14ac:dyDescent="0.25">
      <c r="A1637" s="46"/>
      <c r="C1637" s="46"/>
      <c r="D1637" s="51">
        <v>-155982.17898517833</v>
      </c>
    </row>
    <row r="1638" spans="1:4" x14ac:dyDescent="0.25">
      <c r="A1638" s="46"/>
      <c r="C1638" s="46"/>
      <c r="D1638" s="51">
        <v>70685.893473359072</v>
      </c>
    </row>
    <row r="1639" spans="1:4" x14ac:dyDescent="0.25">
      <c r="A1639" s="46"/>
      <c r="C1639" s="46"/>
      <c r="D1639" s="51">
        <v>-195043.41831505872</v>
      </c>
    </row>
    <row r="1640" spans="1:4" x14ac:dyDescent="0.25">
      <c r="A1640" s="46"/>
      <c r="C1640" s="46"/>
      <c r="D1640" s="51">
        <v>379031.88078696263</v>
      </c>
    </row>
    <row r="1641" spans="1:4" x14ac:dyDescent="0.25">
      <c r="A1641" s="46"/>
      <c r="C1641" s="46"/>
      <c r="D1641" s="51">
        <v>149201.75405822863</v>
      </c>
    </row>
    <row r="1642" spans="1:4" x14ac:dyDescent="0.25">
      <c r="A1642" s="46"/>
      <c r="C1642" s="46"/>
      <c r="D1642" s="51">
        <v>293428.90550612367</v>
      </c>
    </row>
    <row r="1643" spans="1:4" x14ac:dyDescent="0.25">
      <c r="A1643" s="46"/>
      <c r="C1643" s="46"/>
      <c r="D1643" s="51">
        <v>93420.00560566783</v>
      </c>
    </row>
    <row r="1644" spans="1:4" x14ac:dyDescent="0.25">
      <c r="A1644" s="46"/>
      <c r="C1644" s="46"/>
      <c r="D1644" s="51">
        <v>567920.21846442949</v>
      </c>
    </row>
    <row r="1645" spans="1:4" x14ac:dyDescent="0.25">
      <c r="A1645" s="46"/>
      <c r="C1645" s="46"/>
      <c r="D1645" s="51">
        <v>425973.92192243354</v>
      </c>
    </row>
    <row r="1646" spans="1:4" x14ac:dyDescent="0.25">
      <c r="A1646" s="46"/>
      <c r="C1646" s="46"/>
      <c r="D1646" s="51">
        <v>12870.392603377517</v>
      </c>
    </row>
    <row r="1647" spans="1:4" x14ac:dyDescent="0.25">
      <c r="A1647" s="46"/>
      <c r="C1647" s="46"/>
      <c r="D1647" s="51">
        <v>-151119.99994841788</v>
      </c>
    </row>
    <row r="1648" spans="1:4" x14ac:dyDescent="0.25">
      <c r="A1648" s="46"/>
      <c r="C1648" s="46"/>
      <c r="D1648" s="51">
        <v>-315842.63563144475</v>
      </c>
    </row>
    <row r="1649" spans="1:4" x14ac:dyDescent="0.25">
      <c r="A1649" s="46"/>
      <c r="C1649" s="46"/>
      <c r="D1649" s="51">
        <v>113139.97610382191</v>
      </c>
    </row>
    <row r="1650" spans="1:4" x14ac:dyDescent="0.25">
      <c r="A1650" s="46"/>
      <c r="C1650" s="46"/>
      <c r="D1650" s="51">
        <v>-113981.21788661665</v>
      </c>
    </row>
    <row r="1651" spans="1:4" x14ac:dyDescent="0.25">
      <c r="A1651" s="46"/>
      <c r="C1651" s="46"/>
      <c r="D1651" s="51">
        <v>-98207.663446463237</v>
      </c>
    </row>
    <row r="1652" spans="1:4" x14ac:dyDescent="0.25">
      <c r="A1652" s="46"/>
      <c r="C1652" s="46"/>
      <c r="D1652" s="51">
        <v>-161185.14667164243</v>
      </c>
    </row>
    <row r="1653" spans="1:4" x14ac:dyDescent="0.25">
      <c r="A1653" s="46"/>
      <c r="C1653" s="46"/>
      <c r="D1653" s="51">
        <v>136348.9774845127</v>
      </c>
    </row>
    <row r="1654" spans="1:4" x14ac:dyDescent="0.25">
      <c r="A1654" s="46"/>
      <c r="C1654" s="46"/>
      <c r="D1654" s="51">
        <v>122667.94376987059</v>
      </c>
    </row>
    <row r="1655" spans="1:4" x14ac:dyDescent="0.25">
      <c r="A1655" s="46"/>
      <c r="C1655" s="46"/>
      <c r="D1655" s="51">
        <v>-358967.25318973837</v>
      </c>
    </row>
    <row r="1656" spans="1:4" x14ac:dyDescent="0.25">
      <c r="A1656" s="46"/>
      <c r="C1656" s="46"/>
      <c r="D1656" s="51">
        <v>200191.31802080778</v>
      </c>
    </row>
    <row r="1657" spans="1:4" x14ac:dyDescent="0.25">
      <c r="A1657" s="46"/>
      <c r="C1657" s="46"/>
      <c r="D1657" s="51">
        <v>17848.825488852977</v>
      </c>
    </row>
    <row r="1658" spans="1:4" x14ac:dyDescent="0.25">
      <c r="A1658" s="46"/>
      <c r="C1658" s="46"/>
      <c r="D1658" s="51">
        <v>171354.51902237051</v>
      </c>
    </row>
    <row r="1659" spans="1:4" x14ac:dyDescent="0.25">
      <c r="A1659" s="46"/>
      <c r="C1659" s="46"/>
      <c r="D1659" s="51">
        <v>221700.77971385318</v>
      </c>
    </row>
    <row r="1660" spans="1:4" x14ac:dyDescent="0.25">
      <c r="A1660" s="46"/>
      <c r="C1660" s="46"/>
      <c r="D1660" s="51">
        <v>-216479.54313457187</v>
      </c>
    </row>
    <row r="1661" spans="1:4" x14ac:dyDescent="0.25">
      <c r="A1661" s="46"/>
      <c r="C1661" s="46"/>
      <c r="D1661" s="51">
        <v>212074.16397939035</v>
      </c>
    </row>
    <row r="1662" spans="1:4" x14ac:dyDescent="0.25">
      <c r="A1662" s="46"/>
      <c r="C1662" s="46"/>
      <c r="D1662" s="51">
        <v>54936.705976981102</v>
      </c>
    </row>
    <row r="1663" spans="1:4" x14ac:dyDescent="0.25">
      <c r="A1663" s="46"/>
      <c r="C1663" s="46"/>
      <c r="D1663" s="51">
        <v>-36613.827764151094</v>
      </c>
    </row>
    <row r="1664" spans="1:4" x14ac:dyDescent="0.25">
      <c r="A1664" s="46"/>
      <c r="C1664" s="46"/>
      <c r="D1664" s="51">
        <v>72235.575194796314</v>
      </c>
    </row>
    <row r="1665" spans="1:4" x14ac:dyDescent="0.25">
      <c r="A1665" s="46"/>
      <c r="C1665" s="46"/>
      <c r="D1665" s="51">
        <v>-46305.085779673318</v>
      </c>
    </row>
    <row r="1666" spans="1:4" x14ac:dyDescent="0.25">
      <c r="A1666" s="46"/>
      <c r="C1666" s="46"/>
      <c r="D1666" s="51">
        <v>483018.90645914944</v>
      </c>
    </row>
    <row r="1667" spans="1:4" x14ac:dyDescent="0.25">
      <c r="A1667" s="46"/>
      <c r="C1667" s="46"/>
      <c r="D1667" s="51">
        <v>114023.86729451815</v>
      </c>
    </row>
    <row r="1668" spans="1:4" x14ac:dyDescent="0.25">
      <c r="A1668" s="46"/>
      <c r="C1668" s="46"/>
      <c r="D1668" s="51">
        <v>99005.827359697985</v>
      </c>
    </row>
    <row r="1669" spans="1:4" x14ac:dyDescent="0.25">
      <c r="A1669" s="46"/>
      <c r="C1669" s="46"/>
      <c r="D1669" s="51">
        <v>269611.06813707744</v>
      </c>
    </row>
    <row r="1670" spans="1:4" x14ac:dyDescent="0.25">
      <c r="A1670" s="46"/>
      <c r="C1670" s="46"/>
      <c r="D1670" s="51">
        <v>83815.263496056796</v>
      </c>
    </row>
    <row r="1671" spans="1:4" x14ac:dyDescent="0.25">
      <c r="A1671" s="46"/>
      <c r="C1671" s="46"/>
      <c r="D1671" s="51">
        <v>48483.074260896421</v>
      </c>
    </row>
    <row r="1672" spans="1:4" x14ac:dyDescent="0.25">
      <c r="A1672" s="46"/>
      <c r="C1672" s="46"/>
      <c r="D1672" s="51">
        <v>-373154.56821775978</v>
      </c>
    </row>
    <row r="1673" spans="1:4" x14ac:dyDescent="0.25">
      <c r="A1673" s="46"/>
      <c r="C1673" s="46"/>
      <c r="D1673" s="51">
        <v>-38275.17021103439</v>
      </c>
    </row>
    <row r="1674" spans="1:4" x14ac:dyDescent="0.25">
      <c r="A1674" s="46"/>
      <c r="C1674" s="46"/>
      <c r="D1674" s="51">
        <v>-177687.72689025424</v>
      </c>
    </row>
    <row r="1675" spans="1:4" x14ac:dyDescent="0.25">
      <c r="A1675" s="46"/>
      <c r="C1675" s="46"/>
      <c r="D1675" s="51">
        <v>123048.38748276782</v>
      </c>
    </row>
    <row r="1676" spans="1:4" x14ac:dyDescent="0.25">
      <c r="A1676" s="46"/>
      <c r="C1676" s="46"/>
      <c r="D1676" s="51">
        <v>174944.54038011978</v>
      </c>
    </row>
    <row r="1677" spans="1:4" x14ac:dyDescent="0.25">
      <c r="A1677" s="46"/>
      <c r="C1677" s="46"/>
      <c r="D1677" s="51">
        <v>294243.683254109</v>
      </c>
    </row>
    <row r="1678" spans="1:4" x14ac:dyDescent="0.25">
      <c r="A1678" s="46"/>
      <c r="C1678" s="46"/>
      <c r="D1678" s="51">
        <v>67387.948332150903</v>
      </c>
    </row>
    <row r="1679" spans="1:4" x14ac:dyDescent="0.25">
      <c r="A1679" s="46"/>
      <c r="C1679" s="46"/>
      <c r="D1679" s="51">
        <v>54564.822018901192</v>
      </c>
    </row>
    <row r="1680" spans="1:4" x14ac:dyDescent="0.25">
      <c r="A1680" s="46"/>
      <c r="C1680" s="46"/>
      <c r="D1680" s="51">
        <v>549949.63860564935</v>
      </c>
    </row>
    <row r="1681" spans="1:4" x14ac:dyDescent="0.25">
      <c r="A1681" s="46"/>
      <c r="C1681" s="46"/>
      <c r="D1681" s="51">
        <v>-244180.35492934418</v>
      </c>
    </row>
    <row r="1682" spans="1:4" x14ac:dyDescent="0.25">
      <c r="A1682" s="46"/>
      <c r="C1682" s="46"/>
      <c r="D1682" s="51">
        <v>205534.04433278349</v>
      </c>
    </row>
    <row r="1683" spans="1:4" x14ac:dyDescent="0.25">
      <c r="A1683" s="46"/>
      <c r="C1683" s="46"/>
      <c r="D1683" s="51">
        <v>206615.76712813484</v>
      </c>
    </row>
    <row r="1684" spans="1:4" x14ac:dyDescent="0.25">
      <c r="A1684" s="46"/>
      <c r="C1684" s="46"/>
      <c r="D1684" s="51">
        <v>-222298.78232530493</v>
      </c>
    </row>
    <row r="1685" spans="1:4" x14ac:dyDescent="0.25">
      <c r="A1685" s="46"/>
      <c r="C1685" s="46"/>
      <c r="D1685" s="51">
        <v>376920.57993988221</v>
      </c>
    </row>
    <row r="1686" spans="1:4" x14ac:dyDescent="0.25">
      <c r="A1686" s="46"/>
      <c r="C1686" s="46"/>
      <c r="D1686" s="51">
        <v>50745.701818470669</v>
      </c>
    </row>
    <row r="1687" spans="1:4" x14ac:dyDescent="0.25">
      <c r="A1687" s="46"/>
      <c r="C1687" s="46"/>
      <c r="D1687" s="51">
        <v>154742.99677779767</v>
      </c>
    </row>
    <row r="1688" spans="1:4" x14ac:dyDescent="0.25">
      <c r="A1688" s="46"/>
      <c r="C1688" s="46"/>
      <c r="D1688" s="51">
        <v>570700.03153716354</v>
      </c>
    </row>
    <row r="1689" spans="1:4" x14ac:dyDescent="0.25">
      <c r="A1689" s="46"/>
      <c r="C1689" s="46"/>
      <c r="D1689" s="51">
        <v>223037.21128970294</v>
      </c>
    </row>
    <row r="1690" spans="1:4" x14ac:dyDescent="0.25">
      <c r="A1690" s="46"/>
      <c r="C1690" s="46"/>
      <c r="D1690" s="51">
        <v>382937.91405050998</v>
      </c>
    </row>
    <row r="1691" spans="1:4" x14ac:dyDescent="0.25">
      <c r="A1691" s="46"/>
      <c r="C1691" s="46"/>
      <c r="D1691" s="51">
        <v>18743.092046524049</v>
      </c>
    </row>
    <row r="1692" spans="1:4" x14ac:dyDescent="0.25">
      <c r="A1692" s="46"/>
      <c r="C1692" s="46"/>
      <c r="D1692" s="51">
        <v>60809.637670957105</v>
      </c>
    </row>
    <row r="1693" spans="1:4" x14ac:dyDescent="0.25">
      <c r="A1693" s="46"/>
      <c r="C1693" s="46"/>
      <c r="D1693" s="51">
        <v>306614.53544349666</v>
      </c>
    </row>
    <row r="1694" spans="1:4" x14ac:dyDescent="0.25">
      <c r="A1694" s="46"/>
      <c r="C1694" s="46"/>
      <c r="D1694" s="51">
        <v>40829.763917367527</v>
      </c>
    </row>
    <row r="1695" spans="1:4" x14ac:dyDescent="0.25">
      <c r="A1695" s="46"/>
      <c r="C1695" s="46"/>
      <c r="D1695" s="51">
        <v>173817.52603924321</v>
      </c>
    </row>
    <row r="1696" spans="1:4" x14ac:dyDescent="0.25">
      <c r="A1696" s="46"/>
      <c r="C1696" s="46"/>
      <c r="D1696" s="51">
        <v>-143614.40800898898</v>
      </c>
    </row>
    <row r="1697" spans="1:4" x14ac:dyDescent="0.25">
      <c r="A1697" s="46"/>
      <c r="C1697" s="46"/>
      <c r="D1697" s="51">
        <v>37944.222599386136</v>
      </c>
    </row>
    <row r="1698" spans="1:4" x14ac:dyDescent="0.25">
      <c r="A1698" s="46"/>
      <c r="C1698" s="46"/>
      <c r="D1698" s="51">
        <v>75790.735211284031</v>
      </c>
    </row>
    <row r="1699" spans="1:4" x14ac:dyDescent="0.25">
      <c r="A1699" s="46"/>
      <c r="C1699" s="46"/>
      <c r="D1699" s="51">
        <v>-168006.1327439821</v>
      </c>
    </row>
    <row r="1700" spans="1:4" x14ac:dyDescent="0.25">
      <c r="A1700" s="46"/>
      <c r="C1700" s="46"/>
      <c r="D1700" s="51">
        <v>-67795.419348285141</v>
      </c>
    </row>
    <row r="1701" spans="1:4" x14ac:dyDescent="0.25">
      <c r="A1701" s="46"/>
      <c r="C1701" s="46"/>
      <c r="D1701" s="51">
        <v>218327.85018803403</v>
      </c>
    </row>
    <row r="1702" spans="1:4" x14ac:dyDescent="0.25">
      <c r="A1702" s="46"/>
      <c r="C1702" s="46"/>
      <c r="D1702" s="51">
        <v>331874.44199912925</v>
      </c>
    </row>
    <row r="1703" spans="1:4" x14ac:dyDescent="0.25">
      <c r="A1703" s="46"/>
      <c r="C1703" s="46"/>
      <c r="D1703" s="51">
        <v>319824.80131096195</v>
      </c>
    </row>
    <row r="1704" spans="1:4" x14ac:dyDescent="0.25">
      <c r="A1704" s="46"/>
      <c r="C1704" s="46"/>
      <c r="D1704" s="51">
        <v>-300742.44269579794</v>
      </c>
    </row>
    <row r="1705" spans="1:4" x14ac:dyDescent="0.25">
      <c r="A1705" s="46"/>
      <c r="C1705" s="46"/>
      <c r="D1705" s="51">
        <v>-299174.30557134707</v>
      </c>
    </row>
    <row r="1706" spans="1:4" x14ac:dyDescent="0.25">
      <c r="A1706" s="46"/>
      <c r="C1706" s="46"/>
      <c r="D1706" s="51">
        <v>-331357.24424397526</v>
      </c>
    </row>
    <row r="1707" spans="1:4" x14ac:dyDescent="0.25">
      <c r="A1707" s="46"/>
      <c r="C1707" s="46"/>
      <c r="D1707" s="51">
        <v>-276778.18265055172</v>
      </c>
    </row>
    <row r="1708" spans="1:4" x14ac:dyDescent="0.25">
      <c r="A1708" s="46"/>
      <c r="C1708" s="46"/>
      <c r="D1708" s="51">
        <v>-143926.79351007234</v>
      </c>
    </row>
    <row r="1709" spans="1:4" x14ac:dyDescent="0.25">
      <c r="A1709" s="46"/>
      <c r="C1709" s="46"/>
      <c r="D1709" s="51">
        <v>126477.50850133393</v>
      </c>
    </row>
    <row r="1710" spans="1:4" x14ac:dyDescent="0.25">
      <c r="A1710" s="46"/>
      <c r="C1710" s="46"/>
      <c r="D1710" s="51">
        <v>-145315.9091926268</v>
      </c>
    </row>
    <row r="1711" spans="1:4" x14ac:dyDescent="0.25">
      <c r="A1711" s="46"/>
      <c r="C1711" s="46"/>
      <c r="D1711" s="51">
        <v>674904.79346548219</v>
      </c>
    </row>
    <row r="1712" spans="1:4" x14ac:dyDescent="0.25">
      <c r="A1712" s="46"/>
      <c r="C1712" s="46"/>
      <c r="D1712" s="51">
        <v>-162919.92830587178</v>
      </c>
    </row>
    <row r="1713" spans="1:4" x14ac:dyDescent="0.25">
      <c r="A1713" s="46"/>
      <c r="C1713" s="46"/>
      <c r="D1713" s="51">
        <v>-89929.032926865315</v>
      </c>
    </row>
    <row r="1714" spans="1:4" x14ac:dyDescent="0.25">
      <c r="A1714" s="46"/>
      <c r="C1714" s="46"/>
      <c r="D1714" s="51">
        <v>-91263.602739412643</v>
      </c>
    </row>
    <row r="1715" spans="1:4" x14ac:dyDescent="0.25">
      <c r="A1715" s="46"/>
      <c r="C1715" s="46"/>
      <c r="D1715" s="51">
        <v>315033.0780376374</v>
      </c>
    </row>
    <row r="1716" spans="1:4" x14ac:dyDescent="0.25">
      <c r="A1716" s="46"/>
      <c r="C1716" s="46"/>
      <c r="D1716" s="51">
        <v>19121.618264284654</v>
      </c>
    </row>
    <row r="1717" spans="1:4" x14ac:dyDescent="0.25">
      <c r="A1717" s="46"/>
      <c r="C1717" s="46"/>
      <c r="D1717" s="51">
        <v>728440.65598430694</v>
      </c>
    </row>
    <row r="1718" spans="1:4" x14ac:dyDescent="0.25">
      <c r="A1718" s="46"/>
      <c r="C1718" s="46"/>
      <c r="D1718" s="51">
        <v>367122.3748831288</v>
      </c>
    </row>
    <row r="1719" spans="1:4" x14ac:dyDescent="0.25">
      <c r="A1719" s="46"/>
      <c r="C1719" s="46"/>
      <c r="D1719" s="51">
        <v>44241.301556489547</v>
      </c>
    </row>
    <row r="1720" spans="1:4" x14ac:dyDescent="0.25">
      <c r="A1720" s="46"/>
      <c r="C1720" s="46"/>
      <c r="D1720" s="51">
        <v>50468.690927752134</v>
      </c>
    </row>
    <row r="1721" spans="1:4" x14ac:dyDescent="0.25">
      <c r="A1721" s="46"/>
      <c r="C1721" s="46"/>
      <c r="D1721" s="51">
        <v>109758.10309783068</v>
      </c>
    </row>
    <row r="1722" spans="1:4" x14ac:dyDescent="0.25">
      <c r="A1722" s="46"/>
      <c r="C1722" s="46"/>
      <c r="D1722" s="51">
        <v>-23773.895950852777</v>
      </c>
    </row>
    <row r="1723" spans="1:4" x14ac:dyDescent="0.25">
      <c r="A1723" s="46"/>
      <c r="C1723" s="46"/>
      <c r="D1723" s="51">
        <v>-155603.05644055954</v>
      </c>
    </row>
    <row r="1724" spans="1:4" x14ac:dyDescent="0.25">
      <c r="A1724" s="46"/>
      <c r="C1724" s="46"/>
      <c r="D1724" s="51">
        <v>375561.35613850935</v>
      </c>
    </row>
    <row r="1725" spans="1:4" x14ac:dyDescent="0.25">
      <c r="A1725" s="46"/>
      <c r="C1725" s="46"/>
      <c r="D1725" s="51">
        <v>216987.5536055181</v>
      </c>
    </row>
    <row r="1726" spans="1:4" x14ac:dyDescent="0.25">
      <c r="A1726" s="46"/>
      <c r="C1726" s="46"/>
      <c r="D1726" s="51">
        <v>296320.59152161423</v>
      </c>
    </row>
    <row r="1727" spans="1:4" x14ac:dyDescent="0.25">
      <c r="A1727" s="46"/>
      <c r="C1727" s="46"/>
      <c r="D1727" s="51">
        <v>-79091.559414406613</v>
      </c>
    </row>
    <row r="1728" spans="1:4" x14ac:dyDescent="0.25">
      <c r="A1728" s="46"/>
      <c r="C1728" s="46"/>
      <c r="D1728" s="51">
        <v>-41084.6712091011</v>
      </c>
    </row>
    <row r="1729" spans="1:4" x14ac:dyDescent="0.25">
      <c r="A1729" s="46"/>
      <c r="C1729" s="46"/>
      <c r="D1729" s="51">
        <v>-377579.18958150619</v>
      </c>
    </row>
    <row r="1730" spans="1:4" x14ac:dyDescent="0.25">
      <c r="A1730" s="46"/>
      <c r="C1730" s="46"/>
      <c r="D1730" s="51">
        <v>-130103.64835758439</v>
      </c>
    </row>
    <row r="1731" spans="1:4" x14ac:dyDescent="0.25">
      <c r="A1731" s="46"/>
      <c r="C1731" s="46"/>
      <c r="D1731" s="51">
        <v>-74594.63427166632</v>
      </c>
    </row>
    <row r="1732" spans="1:4" x14ac:dyDescent="0.25">
      <c r="A1732" s="46"/>
      <c r="C1732" s="46"/>
      <c r="D1732" s="51">
        <v>389036.44539702154</v>
      </c>
    </row>
    <row r="1733" spans="1:4" x14ac:dyDescent="0.25">
      <c r="A1733" s="46"/>
      <c r="C1733" s="46"/>
      <c r="D1733" s="51">
        <v>372068.24237878586</v>
      </c>
    </row>
    <row r="1734" spans="1:4" x14ac:dyDescent="0.25">
      <c r="A1734" s="46"/>
      <c r="C1734" s="46"/>
      <c r="D1734" s="51">
        <v>400806.22541402798</v>
      </c>
    </row>
    <row r="1735" spans="1:4" x14ac:dyDescent="0.25">
      <c r="A1735" s="46"/>
      <c r="C1735" s="46"/>
      <c r="D1735" s="51">
        <v>-253702.59957867375</v>
      </c>
    </row>
    <row r="1736" spans="1:4" x14ac:dyDescent="0.25">
      <c r="A1736" s="46"/>
      <c r="C1736" s="46"/>
      <c r="D1736" s="51">
        <v>-276053.56882910064</v>
      </c>
    </row>
    <row r="1737" spans="1:4" x14ac:dyDescent="0.25">
      <c r="A1737" s="46"/>
      <c r="C1737" s="46"/>
      <c r="D1737" s="51">
        <v>-132178.15191070456</v>
      </c>
    </row>
    <row r="1738" spans="1:4" x14ac:dyDescent="0.25">
      <c r="A1738" s="46"/>
      <c r="C1738" s="46"/>
      <c r="D1738" s="51">
        <v>53831.496062282735</v>
      </c>
    </row>
    <row r="1739" spans="1:4" x14ac:dyDescent="0.25">
      <c r="A1739" s="46"/>
      <c r="C1739" s="46"/>
      <c r="D1739" s="51">
        <v>153291.99219500908</v>
      </c>
    </row>
    <row r="1740" spans="1:4" x14ac:dyDescent="0.25">
      <c r="A1740" s="46"/>
      <c r="C1740" s="46"/>
      <c r="D1740" s="51">
        <v>66261.751937707566</v>
      </c>
    </row>
    <row r="1741" spans="1:4" x14ac:dyDescent="0.25">
      <c r="A1741" s="46"/>
      <c r="C1741" s="46"/>
      <c r="D1741" s="51">
        <v>122513.65220281166</v>
      </c>
    </row>
    <row r="1742" spans="1:4" x14ac:dyDescent="0.25">
      <c r="A1742" s="46"/>
      <c r="C1742" s="46"/>
      <c r="D1742" s="51">
        <v>32183.865605670901</v>
      </c>
    </row>
    <row r="1743" spans="1:4" x14ac:dyDescent="0.25">
      <c r="A1743" s="46"/>
      <c r="C1743" s="46"/>
      <c r="D1743" s="51">
        <v>-240062.62408793319</v>
      </c>
    </row>
    <row r="1744" spans="1:4" x14ac:dyDescent="0.25">
      <c r="A1744" s="46"/>
      <c r="C1744" s="46"/>
      <c r="D1744" s="51">
        <v>80589.236565546729</v>
      </c>
    </row>
    <row r="1745" spans="1:4" x14ac:dyDescent="0.25">
      <c r="A1745" s="46"/>
      <c r="C1745" s="46"/>
      <c r="D1745" s="51">
        <v>118652.14334615183</v>
      </c>
    </row>
    <row r="1746" spans="1:4" x14ac:dyDescent="0.25">
      <c r="A1746" s="46"/>
      <c r="C1746" s="46"/>
      <c r="D1746" s="51">
        <v>137772.69270702335</v>
      </c>
    </row>
    <row r="1747" spans="1:4" x14ac:dyDescent="0.25">
      <c r="A1747" s="46"/>
      <c r="C1747" s="46"/>
      <c r="D1747" s="51">
        <v>-199377.06997778086</v>
      </c>
    </row>
    <row r="1748" spans="1:4" x14ac:dyDescent="0.25">
      <c r="A1748" s="46"/>
      <c r="C1748" s="46"/>
      <c r="D1748" s="51">
        <v>120991.03014118446</v>
      </c>
    </row>
    <row r="1749" spans="1:4" x14ac:dyDescent="0.25">
      <c r="A1749" s="46"/>
      <c r="C1749" s="46"/>
      <c r="D1749" s="51">
        <v>298250.81067046948</v>
      </c>
    </row>
    <row r="1750" spans="1:4" x14ac:dyDescent="0.25">
      <c r="A1750" s="46"/>
      <c r="C1750" s="46"/>
      <c r="D1750" s="51">
        <v>46340.74333266601</v>
      </c>
    </row>
    <row r="1751" spans="1:4" x14ac:dyDescent="0.25">
      <c r="A1751" s="46"/>
      <c r="C1751" s="46"/>
      <c r="D1751" s="51">
        <v>86139.193549504853</v>
      </c>
    </row>
    <row r="1752" spans="1:4" x14ac:dyDescent="0.25">
      <c r="A1752" s="46"/>
      <c r="C1752" s="46"/>
      <c r="D1752" s="51">
        <v>-217643.43618045221</v>
      </c>
    </row>
    <row r="1753" spans="1:4" x14ac:dyDescent="0.25">
      <c r="A1753" s="46"/>
      <c r="C1753" s="46"/>
      <c r="D1753" s="51">
        <v>107581.4721940395</v>
      </c>
    </row>
    <row r="1754" spans="1:4" x14ac:dyDescent="0.25">
      <c r="A1754" s="46"/>
      <c r="C1754" s="46"/>
      <c r="D1754" s="51">
        <v>-123481.41137490644</v>
      </c>
    </row>
    <row r="1755" spans="1:4" x14ac:dyDescent="0.25">
      <c r="A1755" s="46"/>
      <c r="C1755" s="46"/>
      <c r="D1755" s="51">
        <v>286025.08437601925</v>
      </c>
    </row>
    <row r="1756" spans="1:4" x14ac:dyDescent="0.25">
      <c r="A1756" s="46"/>
      <c r="C1756" s="46"/>
      <c r="D1756" s="51">
        <v>-126887.26464639927</v>
      </c>
    </row>
    <row r="1757" spans="1:4" x14ac:dyDescent="0.25">
      <c r="A1757" s="46"/>
      <c r="C1757" s="46"/>
      <c r="D1757" s="51">
        <v>622193.11265791801</v>
      </c>
    </row>
    <row r="1758" spans="1:4" x14ac:dyDescent="0.25">
      <c r="A1758" s="46"/>
      <c r="C1758" s="46"/>
      <c r="D1758" s="51">
        <v>30866.545519404506</v>
      </c>
    </row>
    <row r="1759" spans="1:4" x14ac:dyDescent="0.25">
      <c r="A1759" s="46"/>
      <c r="C1759" s="46"/>
      <c r="D1759" s="51">
        <v>121519.28036737644</v>
      </c>
    </row>
    <row r="1760" spans="1:4" x14ac:dyDescent="0.25">
      <c r="A1760" s="46"/>
      <c r="C1760" s="46"/>
      <c r="D1760" s="51">
        <v>80441.221316204203</v>
      </c>
    </row>
    <row r="1761" spans="1:4" x14ac:dyDescent="0.25">
      <c r="A1761" s="46"/>
      <c r="C1761" s="46"/>
      <c r="D1761" s="51">
        <v>368902.8993122339</v>
      </c>
    </row>
    <row r="1762" spans="1:4" x14ac:dyDescent="0.25">
      <c r="A1762" s="46"/>
      <c r="C1762" s="46"/>
      <c r="D1762" s="51">
        <v>237698.82237581201</v>
      </c>
    </row>
    <row r="1763" spans="1:4" x14ac:dyDescent="0.25">
      <c r="A1763" s="46"/>
      <c r="C1763" s="46"/>
      <c r="D1763" s="51">
        <v>626988.06113160879</v>
      </c>
    </row>
    <row r="1764" spans="1:4" x14ac:dyDescent="0.25">
      <c r="A1764" s="46"/>
      <c r="C1764" s="46"/>
      <c r="D1764" s="51">
        <v>290744.98632655229</v>
      </c>
    </row>
    <row r="1765" spans="1:4" x14ac:dyDescent="0.25">
      <c r="A1765" s="46"/>
      <c r="C1765" s="46"/>
      <c r="D1765" s="51">
        <v>-18338.674218574015</v>
      </c>
    </row>
    <row r="1766" spans="1:4" x14ac:dyDescent="0.25">
      <c r="A1766" s="46"/>
      <c r="C1766" s="46"/>
      <c r="D1766" s="51">
        <v>45494.024905820115</v>
      </c>
    </row>
    <row r="1767" spans="1:4" x14ac:dyDescent="0.25">
      <c r="A1767" s="46"/>
      <c r="C1767" s="46"/>
      <c r="D1767" s="51">
        <v>74844.38122579857</v>
      </c>
    </row>
    <row r="1768" spans="1:4" x14ac:dyDescent="0.25">
      <c r="A1768" s="46"/>
      <c r="C1768" s="46"/>
      <c r="D1768" s="51">
        <v>-106932.75697270944</v>
      </c>
    </row>
    <row r="1769" spans="1:4" x14ac:dyDescent="0.25">
      <c r="A1769" s="46"/>
      <c r="C1769" s="46"/>
      <c r="D1769" s="51">
        <v>-180280.87433208575</v>
      </c>
    </row>
    <row r="1770" spans="1:4" x14ac:dyDescent="0.25">
      <c r="A1770" s="46"/>
      <c r="C1770" s="46"/>
      <c r="D1770" s="51">
        <v>-16073.679057377769</v>
      </c>
    </row>
    <row r="1771" spans="1:4" x14ac:dyDescent="0.25">
      <c r="A1771" s="46"/>
      <c r="C1771" s="46"/>
      <c r="D1771" s="51">
        <v>162587.96881210356</v>
      </c>
    </row>
    <row r="1772" spans="1:4" x14ac:dyDescent="0.25">
      <c r="A1772" s="46"/>
      <c r="C1772" s="46"/>
      <c r="D1772" s="51">
        <v>26744.024436858199</v>
      </c>
    </row>
    <row r="1773" spans="1:4" x14ac:dyDescent="0.25">
      <c r="A1773" s="46"/>
      <c r="C1773" s="46"/>
      <c r="D1773" s="51">
        <v>33219.82077754417</v>
      </c>
    </row>
    <row r="1774" spans="1:4" x14ac:dyDescent="0.25">
      <c r="A1774" s="46"/>
      <c r="C1774" s="46"/>
      <c r="D1774" s="51">
        <v>226871.14634505988</v>
      </c>
    </row>
    <row r="1775" spans="1:4" x14ac:dyDescent="0.25">
      <c r="A1775" s="46"/>
      <c r="C1775" s="46"/>
      <c r="D1775" s="51">
        <v>271891.11008853954</v>
      </c>
    </row>
    <row r="1776" spans="1:4" x14ac:dyDescent="0.25">
      <c r="A1776" s="46"/>
      <c r="C1776" s="46"/>
      <c r="D1776" s="51">
        <v>341465.441911968</v>
      </c>
    </row>
    <row r="1777" spans="1:4" x14ac:dyDescent="0.25">
      <c r="A1777" s="46"/>
      <c r="C1777" s="46"/>
      <c r="D1777" s="51">
        <v>366965.19389908237</v>
      </c>
    </row>
    <row r="1778" spans="1:4" x14ac:dyDescent="0.25">
      <c r="A1778" s="46"/>
      <c r="C1778" s="46"/>
      <c r="D1778" s="51">
        <v>304747.50722585816</v>
      </c>
    </row>
    <row r="1779" spans="1:4" x14ac:dyDescent="0.25">
      <c r="A1779" s="46"/>
      <c r="C1779" s="46"/>
      <c r="D1779" s="51">
        <v>-22419.693405401049</v>
      </c>
    </row>
    <row r="1780" spans="1:4" x14ac:dyDescent="0.25">
      <c r="A1780" s="46"/>
      <c r="C1780" s="46"/>
      <c r="D1780" s="51">
        <v>437201.92661516054</v>
      </c>
    </row>
    <row r="1781" spans="1:4" x14ac:dyDescent="0.25">
      <c r="A1781" s="46"/>
      <c r="C1781" s="46"/>
      <c r="D1781" s="51">
        <v>389845.01574760728</v>
      </c>
    </row>
    <row r="1782" spans="1:4" x14ac:dyDescent="0.25">
      <c r="A1782" s="46"/>
      <c r="C1782" s="46"/>
      <c r="D1782" s="51">
        <v>-274864.09097398946</v>
      </c>
    </row>
    <row r="1783" spans="1:4" x14ac:dyDescent="0.25">
      <c r="A1783" s="46"/>
      <c r="C1783" s="46"/>
      <c r="D1783" s="51">
        <v>-68357.127578533284</v>
      </c>
    </row>
    <row r="1784" spans="1:4" x14ac:dyDescent="0.25">
      <c r="A1784" s="46"/>
      <c r="C1784" s="46"/>
      <c r="D1784" s="51">
        <v>352591.26769847423</v>
      </c>
    </row>
    <row r="1785" spans="1:4" x14ac:dyDescent="0.25">
      <c r="A1785" s="46"/>
      <c r="C1785" s="46"/>
      <c r="D1785" s="51">
        <v>712339.51861111226</v>
      </c>
    </row>
    <row r="1786" spans="1:4" x14ac:dyDescent="0.25">
      <c r="A1786" s="46"/>
      <c r="C1786" s="46"/>
      <c r="D1786" s="51">
        <v>-284041.70039750834</v>
      </c>
    </row>
    <row r="1787" spans="1:4" x14ac:dyDescent="0.25">
      <c r="A1787" s="46"/>
      <c r="C1787" s="46"/>
      <c r="D1787" s="51">
        <v>-46758.414803002146</v>
      </c>
    </row>
    <row r="1788" spans="1:4" x14ac:dyDescent="0.25">
      <c r="A1788" s="46"/>
      <c r="C1788" s="46"/>
      <c r="D1788" s="51">
        <v>179511.69896632311</v>
      </c>
    </row>
    <row r="1789" spans="1:4" x14ac:dyDescent="0.25">
      <c r="A1789" s="46"/>
      <c r="C1789" s="46"/>
      <c r="D1789" s="51">
        <v>268129.19917785621</v>
      </c>
    </row>
    <row r="1790" spans="1:4" x14ac:dyDescent="0.25">
      <c r="A1790" s="46"/>
      <c r="C1790" s="46"/>
      <c r="D1790" s="51">
        <v>131991.78776022355</v>
      </c>
    </row>
    <row r="1791" spans="1:4" x14ac:dyDescent="0.25">
      <c r="A1791" s="46"/>
      <c r="C1791" s="46"/>
      <c r="D1791" s="51">
        <v>449789.26283148711</v>
      </c>
    </row>
    <row r="1792" spans="1:4" x14ac:dyDescent="0.25">
      <c r="A1792" s="46"/>
      <c r="C1792" s="46"/>
      <c r="D1792" s="51">
        <v>125497.70878112016</v>
      </c>
    </row>
    <row r="1793" spans="1:4" x14ac:dyDescent="0.25">
      <c r="A1793" s="46"/>
      <c r="C1793" s="46"/>
      <c r="D1793" s="51">
        <v>-246068.55432490155</v>
      </c>
    </row>
    <row r="1794" spans="1:4" x14ac:dyDescent="0.25">
      <c r="A1794" s="46"/>
      <c r="C1794" s="46"/>
      <c r="D1794" s="51">
        <v>-445376.22512597608</v>
      </c>
    </row>
    <row r="1795" spans="1:4" x14ac:dyDescent="0.25">
      <c r="A1795" s="46"/>
      <c r="C1795" s="46"/>
      <c r="D1795" s="51">
        <v>-223059.01923228771</v>
      </c>
    </row>
    <row r="1796" spans="1:4" x14ac:dyDescent="0.25">
      <c r="A1796" s="46"/>
      <c r="C1796" s="46"/>
      <c r="D1796" s="51">
        <v>391949.88923492772</v>
      </c>
    </row>
    <row r="1797" spans="1:4" x14ac:dyDescent="0.25">
      <c r="A1797" s="46"/>
      <c r="C1797" s="46"/>
      <c r="D1797" s="51">
        <v>-315079.2425312635</v>
      </c>
    </row>
    <row r="1798" spans="1:4" x14ac:dyDescent="0.25">
      <c r="A1798" s="46"/>
      <c r="C1798" s="46"/>
      <c r="D1798" s="51">
        <v>-1772.2930502614472</v>
      </c>
    </row>
    <row r="1799" spans="1:4" x14ac:dyDescent="0.25">
      <c r="A1799" s="46"/>
      <c r="C1799" s="46"/>
      <c r="D1799" s="51">
        <v>14140.281352936116</v>
      </c>
    </row>
    <row r="1800" spans="1:4" x14ac:dyDescent="0.25">
      <c r="A1800" s="46"/>
      <c r="C1800" s="46"/>
      <c r="D1800" s="51">
        <v>-32644.463025385572</v>
      </c>
    </row>
    <row r="1801" spans="1:4" x14ac:dyDescent="0.25">
      <c r="A1801" s="46"/>
      <c r="C1801" s="46"/>
      <c r="D1801" s="51">
        <v>65660.760264641111</v>
      </c>
    </row>
    <row r="1802" spans="1:4" x14ac:dyDescent="0.25">
      <c r="A1802" s="46"/>
      <c r="C1802" s="46"/>
      <c r="D1802" s="51">
        <v>54323.918141715199</v>
      </c>
    </row>
    <row r="1803" spans="1:4" x14ac:dyDescent="0.25">
      <c r="A1803" s="46"/>
      <c r="C1803" s="46"/>
      <c r="D1803" s="51">
        <v>-383683.42700816289</v>
      </c>
    </row>
    <row r="1804" spans="1:4" x14ac:dyDescent="0.25">
      <c r="A1804" s="46"/>
      <c r="C1804" s="46"/>
      <c r="D1804" s="51">
        <v>149068.16082983775</v>
      </c>
    </row>
    <row r="1805" spans="1:4" x14ac:dyDescent="0.25">
      <c r="A1805" s="46"/>
      <c r="C1805" s="46"/>
      <c r="D1805" s="51">
        <v>102939.165744461</v>
      </c>
    </row>
    <row r="1806" spans="1:4" x14ac:dyDescent="0.25">
      <c r="A1806" s="46"/>
      <c r="C1806" s="46"/>
      <c r="D1806" s="51">
        <v>-177794.37572829786</v>
      </c>
    </row>
    <row r="1807" spans="1:4" x14ac:dyDescent="0.25">
      <c r="A1807" s="46"/>
      <c r="C1807" s="46"/>
      <c r="D1807" s="51">
        <v>-53409.955499264048</v>
      </c>
    </row>
    <row r="1808" spans="1:4" x14ac:dyDescent="0.25">
      <c r="A1808" s="46"/>
      <c r="C1808" s="46"/>
      <c r="D1808" s="51">
        <v>-145009.96770370993</v>
      </c>
    </row>
    <row r="1809" spans="1:4" x14ac:dyDescent="0.25">
      <c r="A1809" s="46"/>
      <c r="C1809" s="46"/>
      <c r="D1809" s="51">
        <v>123564.19410612539</v>
      </c>
    </row>
    <row r="1810" spans="1:4" x14ac:dyDescent="0.25">
      <c r="A1810" s="46"/>
      <c r="C1810" s="46"/>
      <c r="D1810" s="51">
        <v>-244792.22551190946</v>
      </c>
    </row>
    <row r="1811" spans="1:4" x14ac:dyDescent="0.25">
      <c r="A1811" s="46"/>
      <c r="C1811" s="46"/>
      <c r="D1811" s="51">
        <v>87313.710489326069</v>
      </c>
    </row>
    <row r="1812" spans="1:4" x14ac:dyDescent="0.25">
      <c r="A1812" s="46"/>
      <c r="C1812" s="46"/>
      <c r="D1812" s="51">
        <v>335.73889952735044</v>
      </c>
    </row>
    <row r="1813" spans="1:4" x14ac:dyDescent="0.25">
      <c r="A1813" s="46"/>
      <c r="C1813" s="46"/>
      <c r="D1813" s="51">
        <v>581985.01885123318</v>
      </c>
    </row>
    <row r="1814" spans="1:4" x14ac:dyDescent="0.25">
      <c r="A1814" s="46"/>
      <c r="C1814" s="46"/>
      <c r="D1814" s="51">
        <v>-83709.54532410705</v>
      </c>
    </row>
    <row r="1815" spans="1:4" x14ac:dyDescent="0.25">
      <c r="A1815" s="46"/>
      <c r="C1815" s="46"/>
      <c r="D1815" s="51">
        <v>-60627.038921636071</v>
      </c>
    </row>
    <row r="1816" spans="1:4" x14ac:dyDescent="0.25">
      <c r="A1816" s="46"/>
      <c r="C1816" s="46"/>
      <c r="D1816" s="51">
        <v>-391792.16566426004</v>
      </c>
    </row>
    <row r="1817" spans="1:4" x14ac:dyDescent="0.25">
      <c r="A1817" s="46"/>
      <c r="C1817" s="46"/>
      <c r="D1817" s="51">
        <v>56227.034595266479</v>
      </c>
    </row>
    <row r="1818" spans="1:4" x14ac:dyDescent="0.25">
      <c r="A1818" s="46"/>
      <c r="C1818" s="46"/>
      <c r="D1818" s="51">
        <v>28965.235284695147</v>
      </c>
    </row>
    <row r="1819" spans="1:4" x14ac:dyDescent="0.25">
      <c r="A1819" s="46"/>
      <c r="C1819" s="46"/>
      <c r="D1819" s="51">
        <v>51126.695449512496</v>
      </c>
    </row>
    <row r="1820" spans="1:4" x14ac:dyDescent="0.25">
      <c r="A1820" s="46"/>
      <c r="C1820" s="46"/>
      <c r="D1820" s="51">
        <v>164989.9950846312</v>
      </c>
    </row>
    <row r="1821" spans="1:4" x14ac:dyDescent="0.25">
      <c r="A1821" s="46"/>
      <c r="C1821" s="46"/>
      <c r="D1821" s="51">
        <v>-39095.868924946844</v>
      </c>
    </row>
    <row r="1822" spans="1:4" x14ac:dyDescent="0.25">
      <c r="A1822" s="46"/>
      <c r="C1822" s="46"/>
      <c r="D1822" s="51">
        <v>-166128.8249703286</v>
      </c>
    </row>
    <row r="1823" spans="1:4" x14ac:dyDescent="0.25">
      <c r="A1823" s="46"/>
      <c r="C1823" s="46"/>
      <c r="D1823" s="51">
        <v>320596.02815822623</v>
      </c>
    </row>
    <row r="1824" spans="1:4" x14ac:dyDescent="0.25">
      <c r="A1824" s="46"/>
      <c r="C1824" s="46"/>
      <c r="D1824" s="51">
        <v>-11461.901595704127</v>
      </c>
    </row>
    <row r="1825" spans="1:4" x14ac:dyDescent="0.25">
      <c r="A1825" s="46"/>
      <c r="C1825" s="46"/>
      <c r="D1825" s="51">
        <v>80806.638445558492</v>
      </c>
    </row>
    <row r="1826" spans="1:4" x14ac:dyDescent="0.25">
      <c r="A1826" s="46"/>
      <c r="C1826" s="46"/>
      <c r="D1826" s="51">
        <v>6630.5648024041584</v>
      </c>
    </row>
    <row r="1827" spans="1:4" x14ac:dyDescent="0.25">
      <c r="A1827" s="46"/>
      <c r="C1827" s="46"/>
      <c r="D1827" s="51">
        <v>131671.53203910997</v>
      </c>
    </row>
    <row r="1828" spans="1:4" x14ac:dyDescent="0.25">
      <c r="A1828" s="46"/>
      <c r="C1828" s="46"/>
      <c r="D1828" s="51">
        <v>-436658.93971641985</v>
      </c>
    </row>
    <row r="1829" spans="1:4" x14ac:dyDescent="0.25">
      <c r="A1829" s="46"/>
      <c r="C1829" s="46"/>
      <c r="D1829" s="51">
        <v>236588.62511407497</v>
      </c>
    </row>
    <row r="1830" spans="1:4" x14ac:dyDescent="0.25">
      <c r="A1830" s="46"/>
      <c r="C1830" s="46"/>
      <c r="D1830" s="51">
        <v>-353637.28916370682</v>
      </c>
    </row>
    <row r="1831" spans="1:4" x14ac:dyDescent="0.25">
      <c r="A1831" s="46"/>
      <c r="C1831" s="46"/>
      <c r="D1831" s="51">
        <v>-59038.896899062005</v>
      </c>
    </row>
    <row r="1832" spans="1:4" x14ac:dyDescent="0.25">
      <c r="A1832" s="46"/>
      <c r="C1832" s="46"/>
      <c r="D1832" s="51">
        <v>20099.499338149137</v>
      </c>
    </row>
    <row r="1833" spans="1:4" x14ac:dyDescent="0.25">
      <c r="A1833" s="46"/>
      <c r="C1833" s="46"/>
      <c r="D1833" s="51">
        <v>115577.85653437072</v>
      </c>
    </row>
    <row r="1834" spans="1:4" x14ac:dyDescent="0.25">
      <c r="A1834" s="46"/>
      <c r="C1834" s="46"/>
      <c r="D1834" s="51">
        <v>420242.33917552279</v>
      </c>
    </row>
    <row r="1835" spans="1:4" x14ac:dyDescent="0.25">
      <c r="A1835" s="46"/>
      <c r="C1835" s="46"/>
      <c r="D1835" s="51">
        <v>-110099.24826026201</v>
      </c>
    </row>
    <row r="1836" spans="1:4" x14ac:dyDescent="0.25">
      <c r="A1836" s="46"/>
      <c r="C1836" s="46"/>
      <c r="D1836" s="51">
        <v>-273141.53698086005</v>
      </c>
    </row>
    <row r="1837" spans="1:4" x14ac:dyDescent="0.25">
      <c r="A1837" s="46"/>
      <c r="C1837" s="46"/>
      <c r="D1837" s="51">
        <v>25432.975842244748</v>
      </c>
    </row>
    <row r="1838" spans="1:4" x14ac:dyDescent="0.25">
      <c r="A1838" s="46"/>
      <c r="C1838" s="46"/>
      <c r="D1838" s="51">
        <v>270257.06989077514</v>
      </c>
    </row>
    <row r="1839" spans="1:4" x14ac:dyDescent="0.25">
      <c r="A1839" s="46"/>
      <c r="C1839" s="46"/>
      <c r="D1839" s="51">
        <v>-202430.35375656644</v>
      </c>
    </row>
    <row r="1840" spans="1:4" x14ac:dyDescent="0.25">
      <c r="A1840" s="46"/>
      <c r="C1840" s="46"/>
      <c r="D1840" s="51">
        <v>371040.35847959033</v>
      </c>
    </row>
    <row r="1841" spans="1:4" x14ac:dyDescent="0.25">
      <c r="A1841" s="46"/>
      <c r="C1841" s="46"/>
      <c r="D1841" s="51">
        <v>-440064.33229117841</v>
      </c>
    </row>
    <row r="1842" spans="1:4" x14ac:dyDescent="0.25">
      <c r="A1842" s="46"/>
      <c r="C1842" s="46"/>
      <c r="D1842" s="51">
        <v>-260680.16577289312</v>
      </c>
    </row>
    <row r="1843" spans="1:4" x14ac:dyDescent="0.25">
      <c r="A1843" s="46"/>
      <c r="C1843" s="46"/>
      <c r="D1843" s="51">
        <v>26037.222397874124</v>
      </c>
    </row>
    <row r="1844" spans="1:4" x14ac:dyDescent="0.25">
      <c r="A1844" s="46"/>
      <c r="C1844" s="46"/>
      <c r="D1844" s="51">
        <v>79746.051458724411</v>
      </c>
    </row>
    <row r="1845" spans="1:4" x14ac:dyDescent="0.25">
      <c r="A1845" s="46"/>
      <c r="C1845" s="46"/>
      <c r="D1845" s="51">
        <v>-94933.838885839228</v>
      </c>
    </row>
    <row r="1846" spans="1:4" x14ac:dyDescent="0.25">
      <c r="A1846" s="46"/>
      <c r="C1846" s="46"/>
      <c r="D1846" s="51">
        <v>-219956.71423912613</v>
      </c>
    </row>
    <row r="1847" spans="1:4" x14ac:dyDescent="0.25">
      <c r="A1847" s="46"/>
      <c r="C1847" s="46"/>
      <c r="D1847" s="51">
        <v>89981.877337363854</v>
      </c>
    </row>
    <row r="1848" spans="1:4" x14ac:dyDescent="0.25">
      <c r="A1848" s="46"/>
      <c r="C1848" s="46"/>
      <c r="D1848" s="51">
        <v>272555.34869847697</v>
      </c>
    </row>
    <row r="1849" spans="1:4" x14ac:dyDescent="0.25">
      <c r="A1849" s="46"/>
      <c r="C1849" s="46"/>
      <c r="D1849" s="51">
        <v>144384.68381066716</v>
      </c>
    </row>
    <row r="1850" spans="1:4" x14ac:dyDescent="0.25">
      <c r="A1850" s="46"/>
      <c r="C1850" s="46"/>
      <c r="D1850" s="51">
        <v>70039.014153844895</v>
      </c>
    </row>
    <row r="1851" spans="1:4" x14ac:dyDescent="0.25">
      <c r="A1851" s="46"/>
      <c r="C1851" s="46"/>
      <c r="D1851" s="51">
        <v>466058.87484865263</v>
      </c>
    </row>
    <row r="1852" spans="1:4" x14ac:dyDescent="0.25">
      <c r="A1852" s="46"/>
      <c r="C1852" s="46"/>
      <c r="D1852" s="51">
        <v>-231751.51716631639</v>
      </c>
    </row>
    <row r="1853" spans="1:4" x14ac:dyDescent="0.25">
      <c r="A1853" s="46"/>
      <c r="C1853" s="46"/>
      <c r="D1853" s="51">
        <v>344324.68117025483</v>
      </c>
    </row>
    <row r="1854" spans="1:4" x14ac:dyDescent="0.25">
      <c r="A1854" s="46"/>
      <c r="C1854" s="46"/>
      <c r="D1854" s="51">
        <v>242111.01723385483</v>
      </c>
    </row>
    <row r="1855" spans="1:4" x14ac:dyDescent="0.25">
      <c r="A1855" s="46"/>
      <c r="C1855" s="46"/>
      <c r="D1855" s="51">
        <v>5779.9803101856087</v>
      </c>
    </row>
    <row r="1856" spans="1:4" x14ac:dyDescent="0.25">
      <c r="A1856" s="46"/>
      <c r="C1856" s="46"/>
      <c r="D1856" s="51">
        <v>168376.04508821253</v>
      </c>
    </row>
    <row r="1857" spans="1:4" x14ac:dyDescent="0.25">
      <c r="A1857" s="46"/>
      <c r="C1857" s="46"/>
      <c r="D1857" s="51">
        <v>162564.85553439287</v>
      </c>
    </row>
    <row r="1858" spans="1:4" x14ac:dyDescent="0.25">
      <c r="A1858" s="46"/>
      <c r="C1858" s="46"/>
      <c r="D1858" s="51">
        <v>177343.27028251925</v>
      </c>
    </row>
    <row r="1859" spans="1:4" x14ac:dyDescent="0.25">
      <c r="A1859" s="46"/>
      <c r="C1859" s="46"/>
      <c r="D1859" s="51">
        <v>-297379.06355146086</v>
      </c>
    </row>
    <row r="1860" spans="1:4" x14ac:dyDescent="0.25">
      <c r="A1860" s="46"/>
      <c r="C1860" s="46"/>
      <c r="D1860" s="51">
        <v>-37557.965827893204</v>
      </c>
    </row>
    <row r="1861" spans="1:4" x14ac:dyDescent="0.25">
      <c r="A1861" s="46"/>
      <c r="C1861" s="46"/>
      <c r="D1861" s="51">
        <v>102309.01683331683</v>
      </c>
    </row>
    <row r="1862" spans="1:4" x14ac:dyDescent="0.25">
      <c r="A1862" s="46"/>
      <c r="C1862" s="46"/>
      <c r="D1862" s="51">
        <v>-108218.32069757613</v>
      </c>
    </row>
    <row r="1863" spans="1:4" x14ac:dyDescent="0.25">
      <c r="A1863" s="46"/>
      <c r="C1863" s="46"/>
      <c r="D1863" s="51">
        <v>-109592.98339992127</v>
      </c>
    </row>
    <row r="1864" spans="1:4" x14ac:dyDescent="0.25">
      <c r="A1864" s="46"/>
      <c r="C1864" s="46"/>
      <c r="D1864" s="51">
        <v>-47964.013664280981</v>
      </c>
    </row>
    <row r="1865" spans="1:4" x14ac:dyDescent="0.25">
      <c r="A1865" s="46"/>
      <c r="C1865" s="46"/>
      <c r="D1865" s="51">
        <v>-7299.8301236585394</v>
      </c>
    </row>
    <row r="1866" spans="1:4" x14ac:dyDescent="0.25">
      <c r="A1866" s="46"/>
      <c r="C1866" s="46"/>
      <c r="D1866" s="51">
        <v>160611.70782856061</v>
      </c>
    </row>
    <row r="1867" spans="1:4" x14ac:dyDescent="0.25">
      <c r="A1867" s="46"/>
      <c r="C1867" s="46"/>
      <c r="D1867" s="51">
        <v>25989.299689870575</v>
      </c>
    </row>
    <row r="1868" spans="1:4" x14ac:dyDescent="0.25">
      <c r="A1868" s="46"/>
      <c r="C1868" s="46"/>
      <c r="D1868" s="51">
        <v>-84704.247597028254</v>
      </c>
    </row>
    <row r="1869" spans="1:4" x14ac:dyDescent="0.25">
      <c r="A1869" s="46"/>
      <c r="C1869" s="46"/>
      <c r="D1869" s="51">
        <v>-64842.894359296741</v>
      </c>
    </row>
    <row r="1870" spans="1:4" x14ac:dyDescent="0.25">
      <c r="A1870" s="46"/>
      <c r="C1870" s="46"/>
      <c r="D1870" s="51">
        <v>-165418.07173878085</v>
      </c>
    </row>
    <row r="1871" spans="1:4" x14ac:dyDescent="0.25">
      <c r="A1871" s="46"/>
      <c r="C1871" s="46"/>
      <c r="D1871" s="51">
        <v>147377.83175383921</v>
      </c>
    </row>
    <row r="1872" spans="1:4" x14ac:dyDescent="0.25">
      <c r="A1872" s="46"/>
      <c r="C1872" s="46"/>
      <c r="D1872" s="51">
        <v>218152.01852294087</v>
      </c>
    </row>
    <row r="1873" spans="1:4" x14ac:dyDescent="0.25">
      <c r="A1873" s="46"/>
      <c r="C1873" s="46"/>
      <c r="D1873" s="51">
        <v>58397.777492591784</v>
      </c>
    </row>
    <row r="1874" spans="1:4" x14ac:dyDescent="0.25">
      <c r="A1874" s="46"/>
      <c r="C1874" s="46"/>
      <c r="D1874" s="51">
        <v>-238935.23566121317</v>
      </c>
    </row>
    <row r="1875" spans="1:4" x14ac:dyDescent="0.25">
      <c r="A1875" s="46"/>
      <c r="C1875" s="46"/>
      <c r="D1875" s="51">
        <v>-27932.94777786074</v>
      </c>
    </row>
    <row r="1876" spans="1:4" x14ac:dyDescent="0.25">
      <c r="A1876" s="46"/>
      <c r="C1876" s="46"/>
      <c r="D1876" s="51">
        <v>76809.142617042147</v>
      </c>
    </row>
    <row r="1877" spans="1:4" x14ac:dyDescent="0.25">
      <c r="A1877" s="46"/>
      <c r="C1877" s="46"/>
      <c r="D1877" s="51">
        <v>366873.80142444279</v>
      </c>
    </row>
    <row r="1878" spans="1:4" x14ac:dyDescent="0.25">
      <c r="A1878" s="46"/>
      <c r="C1878" s="46"/>
      <c r="D1878" s="51">
        <v>276681.92179413082</v>
      </c>
    </row>
    <row r="1879" spans="1:4" x14ac:dyDescent="0.25">
      <c r="A1879" s="46"/>
      <c r="C1879" s="46"/>
      <c r="D1879" s="51">
        <v>297380.33201226249</v>
      </c>
    </row>
    <row r="1880" spans="1:4" x14ac:dyDescent="0.25">
      <c r="A1880" s="46"/>
      <c r="C1880" s="46"/>
      <c r="D1880" s="51">
        <v>-18456.910202579282</v>
      </c>
    </row>
    <row r="1881" spans="1:4" x14ac:dyDescent="0.25">
      <c r="A1881" s="46"/>
      <c r="C1881" s="46"/>
      <c r="D1881" s="51">
        <v>-387727.02054881165</v>
      </c>
    </row>
    <row r="1882" spans="1:4" x14ac:dyDescent="0.25">
      <c r="A1882" s="46"/>
      <c r="C1882" s="46"/>
      <c r="D1882" s="51">
        <v>-1835.7574728381151</v>
      </c>
    </row>
    <row r="1883" spans="1:4" x14ac:dyDescent="0.25">
      <c r="A1883" s="46"/>
      <c r="C1883" s="46"/>
      <c r="D1883" s="51">
        <v>399597.45580495038</v>
      </c>
    </row>
    <row r="1884" spans="1:4" x14ac:dyDescent="0.25">
      <c r="A1884" s="46"/>
      <c r="C1884" s="46"/>
      <c r="D1884" s="51">
        <v>413811.96569924906</v>
      </c>
    </row>
    <row r="1885" spans="1:4" x14ac:dyDescent="0.25">
      <c r="A1885" s="46"/>
      <c r="C1885" s="46"/>
      <c r="D1885" s="51">
        <v>73592.161140573298</v>
      </c>
    </row>
    <row r="1886" spans="1:4" x14ac:dyDescent="0.25">
      <c r="A1886" s="46"/>
      <c r="C1886" s="46"/>
      <c r="D1886" s="51">
        <v>324348.02034757962</v>
      </c>
    </row>
    <row r="1887" spans="1:4" x14ac:dyDescent="0.25">
      <c r="A1887" s="46"/>
      <c r="C1887" s="46"/>
      <c r="D1887" s="51">
        <v>323732.12484667153</v>
      </c>
    </row>
    <row r="1888" spans="1:4" x14ac:dyDescent="0.25">
      <c r="A1888" s="46"/>
      <c r="C1888" s="46"/>
      <c r="D1888" s="51">
        <v>-46222.312758657994</v>
      </c>
    </row>
    <row r="1889" spans="1:4" x14ac:dyDescent="0.25">
      <c r="A1889" s="46"/>
      <c r="C1889" s="46"/>
      <c r="D1889" s="51">
        <v>389335.28076309827</v>
      </c>
    </row>
    <row r="1890" spans="1:4" x14ac:dyDescent="0.25">
      <c r="A1890" s="46"/>
      <c r="C1890" s="46"/>
      <c r="D1890" s="51">
        <v>5114.9616153147799</v>
      </c>
    </row>
    <row r="1891" spans="1:4" x14ac:dyDescent="0.25">
      <c r="A1891" s="46"/>
      <c r="C1891" s="46"/>
      <c r="D1891" s="51">
        <v>365842.60011935362</v>
      </c>
    </row>
    <row r="1892" spans="1:4" x14ac:dyDescent="0.25">
      <c r="A1892" s="46"/>
      <c r="C1892" s="46"/>
      <c r="D1892" s="51">
        <v>35473.22269245144</v>
      </c>
    </row>
    <row r="1893" spans="1:4" x14ac:dyDescent="0.25">
      <c r="A1893" s="46"/>
      <c r="C1893" s="46"/>
      <c r="D1893" s="51">
        <v>238507.13886006409</v>
      </c>
    </row>
    <row r="1894" spans="1:4" x14ac:dyDescent="0.25">
      <c r="A1894" s="46"/>
      <c r="C1894" s="46"/>
      <c r="D1894" s="51">
        <v>373438.91780845122</v>
      </c>
    </row>
    <row r="1895" spans="1:4" x14ac:dyDescent="0.25">
      <c r="A1895" s="46"/>
      <c r="C1895" s="46"/>
      <c r="D1895" s="51">
        <v>89811.292394734148</v>
      </c>
    </row>
    <row r="1896" spans="1:4" x14ac:dyDescent="0.25">
      <c r="A1896" s="46"/>
      <c r="C1896" s="46"/>
      <c r="D1896" s="51">
        <v>91530.619219640852</v>
      </c>
    </row>
    <row r="1897" spans="1:4" x14ac:dyDescent="0.25">
      <c r="A1897" s="46"/>
      <c r="C1897" s="46"/>
      <c r="D1897" s="51">
        <v>78916.21620932901</v>
      </c>
    </row>
    <row r="1898" spans="1:4" x14ac:dyDescent="0.25">
      <c r="A1898" s="46"/>
      <c r="C1898" s="46"/>
      <c r="D1898" s="51">
        <v>202476.57811710803</v>
      </c>
    </row>
    <row r="1899" spans="1:4" x14ac:dyDescent="0.25">
      <c r="A1899" s="46"/>
      <c r="C1899" s="46"/>
      <c r="D1899" s="51">
        <v>-52851.823969542893</v>
      </c>
    </row>
    <row r="1900" spans="1:4" x14ac:dyDescent="0.25">
      <c r="A1900" s="46"/>
      <c r="C1900" s="46"/>
      <c r="D1900" s="51">
        <v>82791.838645641023</v>
      </c>
    </row>
    <row r="1901" spans="1:4" x14ac:dyDescent="0.25">
      <c r="A1901" s="46"/>
      <c r="C1901" s="46"/>
      <c r="D1901" s="51">
        <v>-46204.281459611375</v>
      </c>
    </row>
    <row r="1902" spans="1:4" x14ac:dyDescent="0.25">
      <c r="A1902" s="46"/>
      <c r="C1902" s="46"/>
      <c r="D1902" s="51">
        <v>309573.29051434982</v>
      </c>
    </row>
    <row r="1903" spans="1:4" x14ac:dyDescent="0.25">
      <c r="A1903" s="46"/>
      <c r="C1903" s="46"/>
      <c r="D1903" s="51">
        <v>52863.96111456475</v>
      </c>
    </row>
    <row r="1904" spans="1:4" x14ac:dyDescent="0.25">
      <c r="A1904" s="46"/>
      <c r="C1904" s="46"/>
      <c r="D1904" s="51">
        <v>213182.77468332567</v>
      </c>
    </row>
    <row r="1905" spans="1:4" x14ac:dyDescent="0.25">
      <c r="A1905" s="46"/>
      <c r="C1905" s="46"/>
      <c r="D1905" s="51">
        <v>-235166.10655087835</v>
      </c>
    </row>
    <row r="1906" spans="1:4" x14ac:dyDescent="0.25">
      <c r="A1906" s="46"/>
      <c r="C1906" s="46"/>
      <c r="D1906" s="51">
        <v>-7300.2851242389006</v>
      </c>
    </row>
    <row r="1907" spans="1:4" x14ac:dyDescent="0.25">
      <c r="A1907" s="46"/>
      <c r="C1907" s="46"/>
      <c r="D1907" s="51">
        <v>-145623.94142279238</v>
      </c>
    </row>
    <row r="1908" spans="1:4" x14ac:dyDescent="0.25">
      <c r="A1908" s="46"/>
      <c r="C1908" s="46"/>
      <c r="D1908" s="51">
        <v>-56496.232110003999</v>
      </c>
    </row>
    <row r="1909" spans="1:4" x14ac:dyDescent="0.25">
      <c r="A1909" s="46"/>
      <c r="C1909" s="46"/>
      <c r="D1909" s="51">
        <v>-197909.75177121532</v>
      </c>
    </row>
    <row r="1910" spans="1:4" x14ac:dyDescent="0.25">
      <c r="A1910" s="46"/>
      <c r="C1910" s="46"/>
      <c r="D1910" s="51">
        <v>-357187.30180939706</v>
      </c>
    </row>
    <row r="1911" spans="1:4" x14ac:dyDescent="0.25">
      <c r="A1911" s="46"/>
      <c r="C1911" s="46"/>
      <c r="D1911" s="51">
        <v>-57558.946903855074</v>
      </c>
    </row>
    <row r="1912" spans="1:4" x14ac:dyDescent="0.25">
      <c r="A1912" s="46"/>
      <c r="C1912" s="46"/>
      <c r="D1912" s="51">
        <v>-34411.936418304555</v>
      </c>
    </row>
    <row r="1913" spans="1:4" x14ac:dyDescent="0.25">
      <c r="A1913" s="46"/>
      <c r="C1913" s="46"/>
      <c r="D1913" s="51">
        <v>-70488.889046839031</v>
      </c>
    </row>
    <row r="1914" spans="1:4" x14ac:dyDescent="0.25">
      <c r="A1914" s="46"/>
      <c r="C1914" s="46"/>
      <c r="D1914" s="51">
        <v>324057.34502319113</v>
      </c>
    </row>
    <row r="1915" spans="1:4" x14ac:dyDescent="0.25">
      <c r="A1915" s="46"/>
      <c r="C1915" s="46"/>
      <c r="D1915" s="51">
        <v>-232948.24619474128</v>
      </c>
    </row>
    <row r="1916" spans="1:4" x14ac:dyDescent="0.25">
      <c r="A1916" s="46"/>
      <c r="C1916" s="46"/>
      <c r="D1916" s="51">
        <v>79829.743416098354</v>
      </c>
    </row>
    <row r="1917" spans="1:4" x14ac:dyDescent="0.25">
      <c r="A1917" s="46"/>
      <c r="C1917" s="46"/>
      <c r="D1917" s="51">
        <v>-283342.35223995987</v>
      </c>
    </row>
    <row r="1918" spans="1:4" x14ac:dyDescent="0.25">
      <c r="A1918" s="46"/>
      <c r="C1918" s="46"/>
      <c r="D1918" s="51">
        <v>196904.8283575628</v>
      </c>
    </row>
    <row r="1919" spans="1:4" x14ac:dyDescent="0.25">
      <c r="A1919" s="46"/>
      <c r="C1919" s="46"/>
      <c r="D1919" s="51">
        <v>-102284.87120437798</v>
      </c>
    </row>
    <row r="1920" spans="1:4" x14ac:dyDescent="0.25">
      <c r="A1920" s="46"/>
      <c r="C1920" s="46"/>
      <c r="D1920" s="51">
        <v>111705.78753866922</v>
      </c>
    </row>
    <row r="1921" spans="1:4" x14ac:dyDescent="0.25">
      <c r="A1921" s="46"/>
      <c r="C1921" s="46"/>
      <c r="D1921" s="51">
        <v>-298488.31730005692</v>
      </c>
    </row>
    <row r="1922" spans="1:4" x14ac:dyDescent="0.25">
      <c r="A1922" s="46"/>
      <c r="C1922" s="46"/>
      <c r="D1922" s="51">
        <v>-258037.23623057379</v>
      </c>
    </row>
    <row r="1923" spans="1:4" x14ac:dyDescent="0.25">
      <c r="A1923" s="46"/>
      <c r="C1923" s="46"/>
      <c r="D1923" s="51">
        <v>638425.22295657673</v>
      </c>
    </row>
    <row r="1924" spans="1:4" x14ac:dyDescent="0.25">
      <c r="A1924" s="46"/>
      <c r="C1924" s="46"/>
      <c r="D1924" s="51">
        <v>231029.09573312075</v>
      </c>
    </row>
    <row r="1925" spans="1:4" x14ac:dyDescent="0.25">
      <c r="A1925" s="46"/>
      <c r="C1925" s="46"/>
      <c r="D1925" s="51">
        <v>13726.401352445042</v>
      </c>
    </row>
    <row r="1926" spans="1:4" x14ac:dyDescent="0.25">
      <c r="A1926" s="46"/>
      <c r="C1926" s="46"/>
      <c r="D1926" s="51">
        <v>158209.85236862002</v>
      </c>
    </row>
    <row r="1927" spans="1:4" x14ac:dyDescent="0.25">
      <c r="A1927" s="46"/>
      <c r="C1927" s="46"/>
      <c r="D1927" s="51">
        <v>-21146.025652144221</v>
      </c>
    </row>
    <row r="1928" spans="1:4" x14ac:dyDescent="0.25">
      <c r="A1928" s="46"/>
      <c r="C1928" s="46"/>
      <c r="D1928" s="51">
        <v>-223587.43367701193</v>
      </c>
    </row>
    <row r="1929" spans="1:4" x14ac:dyDescent="0.25">
      <c r="A1929" s="46"/>
      <c r="C1929" s="46"/>
      <c r="D1929" s="51">
        <v>49355.675634440253</v>
      </c>
    </row>
    <row r="1930" spans="1:4" x14ac:dyDescent="0.25">
      <c r="A1930" s="46"/>
      <c r="C1930" s="46"/>
      <c r="D1930" s="51">
        <v>483411.52198321337</v>
      </c>
    </row>
    <row r="1931" spans="1:4" x14ac:dyDescent="0.25">
      <c r="A1931" s="46"/>
      <c r="C1931" s="46"/>
      <c r="D1931" s="51">
        <v>-18597.491969150717</v>
      </c>
    </row>
    <row r="1932" spans="1:4" x14ac:dyDescent="0.25">
      <c r="A1932" s="46"/>
      <c r="C1932" s="46"/>
      <c r="D1932" s="51">
        <v>-207232.37692717739</v>
      </c>
    </row>
    <row r="1933" spans="1:4" x14ac:dyDescent="0.25">
      <c r="A1933" s="46"/>
      <c r="C1933" s="46"/>
      <c r="D1933" s="51">
        <v>62669.848634232374</v>
      </c>
    </row>
    <row r="1934" spans="1:4" x14ac:dyDescent="0.25">
      <c r="A1934" s="46"/>
      <c r="C1934" s="46"/>
      <c r="D1934" s="51">
        <v>-72566.365448205528</v>
      </c>
    </row>
    <row r="1935" spans="1:4" x14ac:dyDescent="0.25">
      <c r="A1935" s="46"/>
      <c r="C1935" s="46"/>
      <c r="D1935" s="51">
        <v>74520.429200246348</v>
      </c>
    </row>
    <row r="1936" spans="1:4" x14ac:dyDescent="0.25">
      <c r="A1936" s="46"/>
      <c r="C1936" s="46"/>
      <c r="D1936" s="51">
        <v>324718.28735907981</v>
      </c>
    </row>
    <row r="1937" spans="1:4" x14ac:dyDescent="0.25">
      <c r="A1937" s="46"/>
      <c r="C1937" s="46"/>
      <c r="D1937" s="51">
        <v>-65208.044285396129</v>
      </c>
    </row>
    <row r="1938" spans="1:4" x14ac:dyDescent="0.25">
      <c r="A1938" s="46"/>
      <c r="C1938" s="46"/>
      <c r="D1938" s="51">
        <v>-270819.74842990807</v>
      </c>
    </row>
    <row r="1939" spans="1:4" x14ac:dyDescent="0.25">
      <c r="A1939" s="46"/>
      <c r="C1939" s="46"/>
      <c r="D1939" s="51">
        <v>140563.44810585774</v>
      </c>
    </row>
    <row r="1940" spans="1:4" x14ac:dyDescent="0.25">
      <c r="A1940" s="46"/>
      <c r="C1940" s="46"/>
      <c r="D1940" s="51">
        <v>18676.490804794012</v>
      </c>
    </row>
    <row r="1941" spans="1:4" x14ac:dyDescent="0.25">
      <c r="A1941" s="46"/>
      <c r="C1941" s="46"/>
      <c r="D1941" s="51">
        <v>245333.02577991891</v>
      </c>
    </row>
    <row r="1942" spans="1:4" x14ac:dyDescent="0.25">
      <c r="A1942" s="46"/>
      <c r="C1942" s="46"/>
      <c r="D1942" s="51">
        <v>363501.29828677583</v>
      </c>
    </row>
    <row r="1943" spans="1:4" x14ac:dyDescent="0.25">
      <c r="A1943" s="46"/>
      <c r="C1943" s="46"/>
      <c r="D1943" s="51">
        <v>147237.51540152551</v>
      </c>
    </row>
    <row r="1944" spans="1:4" x14ac:dyDescent="0.25">
      <c r="A1944" s="46"/>
      <c r="C1944" s="46"/>
      <c r="D1944" s="51">
        <v>-228731.61554289437</v>
      </c>
    </row>
    <row r="1945" spans="1:4" x14ac:dyDescent="0.25">
      <c r="A1945" s="46"/>
      <c r="C1945" s="46"/>
      <c r="D1945" s="51">
        <v>249809.26243613817</v>
      </c>
    </row>
    <row r="1946" spans="1:4" x14ac:dyDescent="0.25">
      <c r="A1946" s="46"/>
      <c r="C1946" s="46"/>
      <c r="D1946" s="51">
        <v>-296684.53422883153</v>
      </c>
    </row>
    <row r="1947" spans="1:4" x14ac:dyDescent="0.25">
      <c r="A1947" s="46"/>
      <c r="C1947" s="46"/>
      <c r="D1947" s="51">
        <v>-304647.15737893392</v>
      </c>
    </row>
    <row r="1948" spans="1:4" x14ac:dyDescent="0.25">
      <c r="A1948" s="46"/>
      <c r="C1948" s="46"/>
      <c r="D1948" s="51">
        <v>-97253.578396769677</v>
      </c>
    </row>
    <row r="1949" spans="1:4" x14ac:dyDescent="0.25">
      <c r="A1949" s="46"/>
      <c r="C1949" s="46"/>
      <c r="D1949" s="51">
        <v>-36319.298377199564</v>
      </c>
    </row>
    <row r="1950" spans="1:4" x14ac:dyDescent="0.25">
      <c r="A1950" s="46"/>
      <c r="C1950" s="46"/>
      <c r="D1950" s="51">
        <v>-88522.132272316638</v>
      </c>
    </row>
    <row r="1951" spans="1:4" x14ac:dyDescent="0.25">
      <c r="A1951" s="46"/>
      <c r="C1951" s="46"/>
      <c r="D1951" s="51">
        <v>13306.356500267459</v>
      </c>
    </row>
    <row r="1952" spans="1:4" x14ac:dyDescent="0.25">
      <c r="A1952" s="46"/>
      <c r="C1952" s="46"/>
      <c r="D1952" s="51">
        <v>106540.07203519152</v>
      </c>
    </row>
    <row r="1953" spans="1:4" x14ac:dyDescent="0.25">
      <c r="A1953" s="46"/>
      <c r="C1953" s="46"/>
      <c r="D1953" s="51">
        <v>-77319.487863123446</v>
      </c>
    </row>
    <row r="1954" spans="1:4" x14ac:dyDescent="0.25">
      <c r="A1954" s="46"/>
      <c r="C1954" s="46"/>
      <c r="D1954" s="51">
        <v>-75422.764609654812</v>
      </c>
    </row>
    <row r="1955" spans="1:4" x14ac:dyDescent="0.25">
      <c r="A1955" s="46"/>
      <c r="C1955" s="46"/>
      <c r="D1955" s="51">
        <v>-453090.31892122596</v>
      </c>
    </row>
    <row r="1956" spans="1:4" x14ac:dyDescent="0.25">
      <c r="A1956" s="46"/>
      <c r="C1956" s="46"/>
      <c r="D1956" s="51">
        <v>179628.62587146164</v>
      </c>
    </row>
    <row r="1957" spans="1:4" x14ac:dyDescent="0.25">
      <c r="A1957" s="46"/>
      <c r="C1957" s="46"/>
      <c r="D1957" s="51">
        <v>96418.466728389219</v>
      </c>
    </row>
    <row r="1958" spans="1:4" x14ac:dyDescent="0.25">
      <c r="A1958" s="46"/>
      <c r="C1958" s="46"/>
      <c r="D1958" s="51">
        <v>134295.00832444779</v>
      </c>
    </row>
    <row r="1959" spans="1:4" x14ac:dyDescent="0.25">
      <c r="A1959" s="46"/>
      <c r="C1959" s="46"/>
      <c r="D1959" s="51">
        <v>-39566.700067289654</v>
      </c>
    </row>
    <row r="1960" spans="1:4" x14ac:dyDescent="0.25">
      <c r="A1960" s="46"/>
      <c r="C1960" s="46"/>
      <c r="D1960" s="51">
        <v>12701.062797523471</v>
      </c>
    </row>
    <row r="1961" spans="1:4" x14ac:dyDescent="0.25">
      <c r="A1961" s="46"/>
      <c r="C1961" s="46"/>
      <c r="D1961" s="51">
        <v>6009.2609446390416</v>
      </c>
    </row>
    <row r="1962" spans="1:4" x14ac:dyDescent="0.25">
      <c r="A1962" s="46"/>
      <c r="C1962" s="46"/>
      <c r="D1962" s="51">
        <v>-216078.3530380528</v>
      </c>
    </row>
    <row r="1963" spans="1:4" x14ac:dyDescent="0.25">
      <c r="A1963" s="46"/>
      <c r="C1963" s="46"/>
      <c r="D1963" s="51">
        <v>53702.683057288945</v>
      </c>
    </row>
    <row r="1964" spans="1:4" x14ac:dyDescent="0.25">
      <c r="A1964" s="46"/>
      <c r="C1964" s="46"/>
      <c r="D1964" s="51">
        <v>240558.57798588436</v>
      </c>
    </row>
    <row r="1965" spans="1:4" x14ac:dyDescent="0.25">
      <c r="A1965" s="46"/>
      <c r="C1965" s="46"/>
      <c r="D1965" s="51">
        <v>496813.37627367</v>
      </c>
    </row>
    <row r="1966" spans="1:4" x14ac:dyDescent="0.25">
      <c r="A1966" s="46"/>
      <c r="C1966" s="46"/>
      <c r="D1966" s="51">
        <v>202863.15483373107</v>
      </c>
    </row>
    <row r="1967" spans="1:4" x14ac:dyDescent="0.25">
      <c r="A1967" s="46"/>
      <c r="C1967" s="46"/>
      <c r="D1967" s="51">
        <v>-92757.891683522743</v>
      </c>
    </row>
    <row r="1968" spans="1:4" x14ac:dyDescent="0.25">
      <c r="A1968" s="46"/>
      <c r="C1968" s="46"/>
      <c r="D1968" s="51">
        <v>-25246.758457030679</v>
      </c>
    </row>
    <row r="1969" spans="1:4" x14ac:dyDescent="0.25">
      <c r="A1969" s="46"/>
      <c r="C1969" s="46"/>
      <c r="D1969" s="51">
        <v>163128.51994183671</v>
      </c>
    </row>
    <row r="1970" spans="1:4" x14ac:dyDescent="0.25">
      <c r="A1970" s="46"/>
      <c r="C1970" s="46"/>
      <c r="D1970" s="51">
        <v>-47047.528008995083</v>
      </c>
    </row>
    <row r="1971" spans="1:4" x14ac:dyDescent="0.25">
      <c r="A1971" s="46"/>
      <c r="C1971" s="46"/>
      <c r="D1971" s="51">
        <v>234626.61531307473</v>
      </c>
    </row>
    <row r="1972" spans="1:4" x14ac:dyDescent="0.25">
      <c r="A1972" s="46"/>
      <c r="C1972" s="46"/>
      <c r="D1972" s="51">
        <v>-68639.183256703356</v>
      </c>
    </row>
    <row r="1973" spans="1:4" x14ac:dyDescent="0.25">
      <c r="A1973" s="46"/>
      <c r="C1973" s="46"/>
      <c r="D1973" s="51">
        <v>-384398.25153761997</v>
      </c>
    </row>
    <row r="1974" spans="1:4" x14ac:dyDescent="0.25">
      <c r="A1974" s="46"/>
      <c r="C1974" s="46"/>
      <c r="D1974" s="51">
        <v>129833.05999447218</v>
      </c>
    </row>
    <row r="1975" spans="1:4" x14ac:dyDescent="0.25">
      <c r="A1975" s="46"/>
      <c r="C1975" s="46"/>
      <c r="D1975" s="51">
        <v>173715.91852795921</v>
      </c>
    </row>
    <row r="1976" spans="1:4" x14ac:dyDescent="0.25">
      <c r="A1976" s="46"/>
      <c r="C1976" s="46"/>
      <c r="D1976" s="51">
        <v>486151.82425557525</v>
      </c>
    </row>
    <row r="1977" spans="1:4" x14ac:dyDescent="0.25">
      <c r="A1977" s="46"/>
      <c r="C1977" s="46"/>
      <c r="D1977" s="51">
        <v>-241885.97854085776</v>
      </c>
    </row>
    <row r="1978" spans="1:4" x14ac:dyDescent="0.25">
      <c r="A1978" s="46"/>
      <c r="C1978" s="46"/>
      <c r="D1978" s="51">
        <v>-197951.19132842988</v>
      </c>
    </row>
    <row r="1979" spans="1:4" x14ac:dyDescent="0.25">
      <c r="A1979" s="46"/>
      <c r="C1979" s="46"/>
      <c r="D1979" s="51">
        <v>-142017.14728316985</v>
      </c>
    </row>
    <row r="1980" spans="1:4" x14ac:dyDescent="0.25">
      <c r="A1980" s="46"/>
      <c r="C1980" s="46"/>
      <c r="D1980" s="51">
        <v>442043.00300652126</v>
      </c>
    </row>
    <row r="1981" spans="1:4" x14ac:dyDescent="0.25">
      <c r="A1981" s="46"/>
      <c r="C1981" s="46"/>
      <c r="D1981" s="51">
        <v>133234.03118413681</v>
      </c>
    </row>
    <row r="1982" spans="1:4" x14ac:dyDescent="0.25">
      <c r="A1982" s="46"/>
      <c r="C1982" s="46"/>
      <c r="D1982" s="51">
        <v>-72539.94551129418</v>
      </c>
    </row>
    <row r="1983" spans="1:4" x14ac:dyDescent="0.25">
      <c r="A1983" s="46"/>
      <c r="C1983" s="46"/>
      <c r="D1983" s="51">
        <v>100931.31909822105</v>
      </c>
    </row>
    <row r="1984" spans="1:4" x14ac:dyDescent="0.25">
      <c r="A1984" s="46"/>
      <c r="C1984" s="46"/>
      <c r="D1984" s="51">
        <v>-148515.81614407431</v>
      </c>
    </row>
    <row r="1985" spans="1:4" x14ac:dyDescent="0.25">
      <c r="A1985" s="46"/>
      <c r="C1985" s="46"/>
      <c r="D1985" s="51">
        <v>13405.438818099181</v>
      </c>
    </row>
    <row r="1986" spans="1:4" x14ac:dyDescent="0.25">
      <c r="A1986" s="46"/>
      <c r="C1986" s="46"/>
      <c r="D1986" s="51">
        <v>-8505.5396227328893</v>
      </c>
    </row>
    <row r="1987" spans="1:4" x14ac:dyDescent="0.25">
      <c r="A1987" s="46"/>
      <c r="C1987" s="46"/>
      <c r="D1987" s="51">
        <v>-325780.22174579574</v>
      </c>
    </row>
    <row r="1988" spans="1:4" x14ac:dyDescent="0.25">
      <c r="A1988" s="46"/>
      <c r="C1988" s="46"/>
      <c r="D1988" s="51">
        <v>-133635.23046052695</v>
      </c>
    </row>
    <row r="1989" spans="1:4" x14ac:dyDescent="0.25">
      <c r="A1989" s="46"/>
      <c r="C1989" s="46"/>
      <c r="D1989" s="51">
        <v>-93759.753295932154</v>
      </c>
    </row>
    <row r="1990" spans="1:4" x14ac:dyDescent="0.25">
      <c r="A1990" s="46"/>
      <c r="C1990" s="46"/>
      <c r="D1990" s="51">
        <v>114757.9789553789</v>
      </c>
    </row>
    <row r="1991" spans="1:4" x14ac:dyDescent="0.25">
      <c r="A1991" s="46"/>
      <c r="C1991" s="46"/>
      <c r="D1991" s="51">
        <v>-135381.10217084448</v>
      </c>
    </row>
    <row r="1992" spans="1:4" x14ac:dyDescent="0.25">
      <c r="A1992" s="46"/>
      <c r="C1992" s="46"/>
      <c r="D1992" s="51">
        <v>-45489.801329108719</v>
      </c>
    </row>
    <row r="1993" spans="1:4" x14ac:dyDescent="0.25">
      <c r="A1993" s="46"/>
      <c r="C1993" s="46"/>
      <c r="D1993" s="51">
        <v>335687.09755608148</v>
      </c>
    </row>
    <row r="1994" spans="1:4" x14ac:dyDescent="0.25">
      <c r="A1994" s="46"/>
      <c r="C1994" s="46"/>
      <c r="D1994" s="51">
        <v>353076.91915312823</v>
      </c>
    </row>
    <row r="1995" spans="1:4" x14ac:dyDescent="0.25">
      <c r="A1995" s="46"/>
      <c r="C1995" s="46"/>
      <c r="D1995" s="51">
        <v>375435.69910693087</v>
      </c>
    </row>
    <row r="1996" spans="1:4" x14ac:dyDescent="0.25">
      <c r="A1996" s="46"/>
      <c r="C1996" s="46"/>
      <c r="D1996" s="51">
        <v>110733.409361372</v>
      </c>
    </row>
    <row r="1997" spans="1:4" x14ac:dyDescent="0.25">
      <c r="A1997" s="46"/>
      <c r="C1997" s="46"/>
      <c r="D1997" s="51">
        <v>-341580.75691988459</v>
      </c>
    </row>
    <row r="1998" spans="1:4" x14ac:dyDescent="0.25">
      <c r="A1998" s="46"/>
      <c r="C1998" s="46"/>
      <c r="D1998" s="51">
        <v>325165.26200235164</v>
      </c>
    </row>
    <row r="1999" spans="1:4" x14ac:dyDescent="0.25">
      <c r="A1999" s="46"/>
      <c r="C1999" s="46"/>
      <c r="D1999" s="51">
        <v>132569.33079234601</v>
      </c>
    </row>
    <row r="2000" spans="1:4" x14ac:dyDescent="0.25">
      <c r="A2000" s="46"/>
      <c r="C2000" s="46"/>
      <c r="D2000" s="51">
        <v>-56596.579991930135</v>
      </c>
    </row>
    <row r="2001" spans="1:4" x14ac:dyDescent="0.25">
      <c r="A2001" s="46"/>
      <c r="C2001" s="46"/>
      <c r="D2001" s="51">
        <v>-82915.13339447559</v>
      </c>
    </row>
    <row r="2002" spans="1:4" x14ac:dyDescent="0.25">
      <c r="A2002" s="46"/>
      <c r="C2002" s="46"/>
      <c r="D2002" s="51">
        <v>-255014.14770263172</v>
      </c>
    </row>
    <row r="2003" spans="1:4" x14ac:dyDescent="0.25">
      <c r="A2003" s="46"/>
      <c r="C2003" s="46"/>
      <c r="D2003" s="51">
        <v>342414.32064388157</v>
      </c>
    </row>
    <row r="2004" spans="1:4" x14ac:dyDescent="0.25">
      <c r="A2004" s="46"/>
      <c r="C2004" s="46"/>
      <c r="D2004" s="51">
        <v>63693.777814451641</v>
      </c>
    </row>
    <row r="2005" spans="1:4" x14ac:dyDescent="0.25">
      <c r="A2005" s="46"/>
      <c r="C2005" s="46"/>
      <c r="D2005" s="51">
        <v>-280209.59855939931</v>
      </c>
    </row>
    <row r="2006" spans="1:4" x14ac:dyDescent="0.25">
      <c r="A2006" s="46"/>
      <c r="C2006" s="46"/>
      <c r="D2006" s="51">
        <v>-11041.320408498985</v>
      </c>
    </row>
    <row r="2007" spans="1:4" x14ac:dyDescent="0.25">
      <c r="A2007" s="46"/>
      <c r="C2007" s="46"/>
      <c r="D2007" s="51">
        <v>63303.21125396846</v>
      </c>
    </row>
    <row r="2008" spans="1:4" x14ac:dyDescent="0.25">
      <c r="A2008" s="46"/>
      <c r="C2008" s="46"/>
      <c r="D2008" s="51">
        <v>-204708.98625641919</v>
      </c>
    </row>
    <row r="2009" spans="1:4" x14ac:dyDescent="0.25">
      <c r="C2009" s="46"/>
      <c r="D2009" s="51">
        <v>346133.97957287275</v>
      </c>
    </row>
    <row r="2010" spans="1:4" x14ac:dyDescent="0.25">
      <c r="C2010" s="46"/>
      <c r="D2010" s="51">
        <v>61649.364852681101</v>
      </c>
    </row>
    <row r="2011" spans="1:4" x14ac:dyDescent="0.25">
      <c r="C2011" s="46"/>
      <c r="D2011" s="51">
        <v>158921.32945804804</v>
      </c>
    </row>
    <row r="2012" spans="1:4" x14ac:dyDescent="0.25">
      <c r="C2012" s="46"/>
      <c r="D2012" s="51">
        <v>562284.66454444733</v>
      </c>
    </row>
    <row r="2013" spans="1:4" x14ac:dyDescent="0.25">
      <c r="C2013" s="46"/>
      <c r="D2013" s="51">
        <v>495699.99996084755</v>
      </c>
    </row>
    <row r="2014" spans="1:4" x14ac:dyDescent="0.25">
      <c r="C2014" s="46"/>
      <c r="D2014" s="51">
        <v>-322559.95620342175</v>
      </c>
    </row>
    <row r="2015" spans="1:4" x14ac:dyDescent="0.25">
      <c r="C2015" s="46"/>
      <c r="D2015" s="51">
        <v>108046.82449770025</v>
      </c>
    </row>
    <row r="2016" spans="1:4" x14ac:dyDescent="0.25">
      <c r="C2016" s="46"/>
      <c r="D2016" s="51">
        <v>302046.79756625782</v>
      </c>
    </row>
    <row r="2017" spans="3:4" x14ac:dyDescent="0.25">
      <c r="C2017" s="46"/>
      <c r="D2017" s="51">
        <v>202674.56688517093</v>
      </c>
    </row>
    <row r="2018" spans="3:4" x14ac:dyDescent="0.25">
      <c r="C2018" s="46"/>
      <c r="D2018" s="51">
        <v>471436.14599284116</v>
      </c>
    </row>
    <row r="2019" spans="3:4" x14ac:dyDescent="0.25">
      <c r="C2019" s="46"/>
      <c r="D2019" s="51">
        <v>-145526.08778867128</v>
      </c>
    </row>
    <row r="2020" spans="3:4" x14ac:dyDescent="0.25">
      <c r="C2020" s="46"/>
      <c r="D2020" s="51">
        <v>95191.248045668297</v>
      </c>
    </row>
    <row r="2021" spans="3:4" x14ac:dyDescent="0.25">
      <c r="C2021" s="46"/>
      <c r="D2021" s="51">
        <v>14941.771751567692</v>
      </c>
    </row>
    <row r="2022" spans="3:4" x14ac:dyDescent="0.25">
      <c r="C2022" s="46"/>
      <c r="D2022" s="51">
        <v>-179345.94974133605</v>
      </c>
    </row>
    <row r="2023" spans="3:4" x14ac:dyDescent="0.25">
      <c r="C2023" s="46"/>
      <c r="D2023" s="51">
        <v>-417860.85948934051</v>
      </c>
    </row>
    <row r="2024" spans="3:4" x14ac:dyDescent="0.25">
      <c r="C2024" s="46"/>
      <c r="D2024" s="51">
        <v>149257.94485539402</v>
      </c>
    </row>
    <row r="2025" spans="3:4" x14ac:dyDescent="0.25">
      <c r="C2025" s="46"/>
      <c r="D2025" s="51">
        <v>-79310.892709105101</v>
      </c>
    </row>
    <row r="2026" spans="3:4" x14ac:dyDescent="0.25">
      <c r="C2026" s="46"/>
      <c r="D2026" s="51">
        <v>-270518.18523422378</v>
      </c>
    </row>
    <row r="2027" spans="3:4" x14ac:dyDescent="0.25">
      <c r="C2027" s="46"/>
      <c r="D2027" s="51">
        <v>-21140.912916418478</v>
      </c>
    </row>
    <row r="2028" spans="3:4" x14ac:dyDescent="0.25">
      <c r="C2028" s="46"/>
      <c r="D2028" s="51">
        <v>-366100.45976353344</v>
      </c>
    </row>
    <row r="2029" spans="3:4" x14ac:dyDescent="0.25">
      <c r="C2029" s="46"/>
      <c r="D2029" s="51">
        <v>151413.42841069869</v>
      </c>
    </row>
    <row r="2030" spans="3:4" x14ac:dyDescent="0.25">
      <c r="C2030" s="46"/>
      <c r="D2030" s="51">
        <v>-236776.94169251079</v>
      </c>
    </row>
    <row r="2031" spans="3:4" x14ac:dyDescent="0.25">
      <c r="C2031" s="46"/>
      <c r="D2031" s="51">
        <v>203099.68572215631</v>
      </c>
    </row>
    <row r="2032" spans="3:4" x14ac:dyDescent="0.25">
      <c r="C2032" s="46"/>
      <c r="D2032" s="51">
        <v>64290.946910908984</v>
      </c>
    </row>
    <row r="2033" spans="3:4" x14ac:dyDescent="0.25">
      <c r="C2033" s="46"/>
      <c r="D2033" s="51">
        <v>49702.460368566564</v>
      </c>
    </row>
    <row r="2034" spans="3:4" x14ac:dyDescent="0.25">
      <c r="C2034" s="46"/>
      <c r="D2034" s="51">
        <v>9608.4861902482662</v>
      </c>
    </row>
    <row r="2035" spans="3:4" x14ac:dyDescent="0.25">
      <c r="C2035" s="46"/>
      <c r="D2035" s="51">
        <v>230811.18985569931</v>
      </c>
    </row>
    <row r="2036" spans="3:4" x14ac:dyDescent="0.25">
      <c r="C2036" s="46"/>
      <c r="D2036" s="51">
        <v>313846.3706536463</v>
      </c>
    </row>
    <row r="2037" spans="3:4" x14ac:dyDescent="0.25">
      <c r="C2037" s="46"/>
      <c r="D2037" s="51">
        <v>581219.74491042527</v>
      </c>
    </row>
    <row r="2038" spans="3:4" x14ac:dyDescent="0.25">
      <c r="C2038" s="46"/>
      <c r="D2038" s="51">
        <v>-412613.87661586719</v>
      </c>
    </row>
    <row r="2039" spans="3:4" x14ac:dyDescent="0.25">
      <c r="C2039" s="46"/>
      <c r="D2039" s="51">
        <v>62765.905580917781</v>
      </c>
    </row>
    <row r="2040" spans="3:4" x14ac:dyDescent="0.25">
      <c r="C2040" s="46"/>
      <c r="D2040" s="51">
        <v>307774.30773254333</v>
      </c>
    </row>
    <row r="2041" spans="3:4" x14ac:dyDescent="0.25">
      <c r="C2041" s="46"/>
      <c r="D2041" s="51">
        <v>-27763.293755786275</v>
      </c>
    </row>
    <row r="2042" spans="3:4" x14ac:dyDescent="0.25">
      <c r="C2042" s="46"/>
      <c r="D2042" s="51">
        <v>-28781.101931267352</v>
      </c>
    </row>
    <row r="2043" spans="3:4" x14ac:dyDescent="0.25">
      <c r="C2043" s="46"/>
      <c r="D2043" s="51">
        <v>-103134.9129714497</v>
      </c>
    </row>
    <row r="2044" spans="3:4" x14ac:dyDescent="0.25">
      <c r="C2044" s="46"/>
      <c r="D2044" s="51">
        <v>-94641.029081327622</v>
      </c>
    </row>
    <row r="2045" spans="3:4" x14ac:dyDescent="0.25">
      <c r="C2045" s="46"/>
      <c r="D2045" s="51">
        <v>362788.1349960065</v>
      </c>
    </row>
    <row r="2046" spans="3:4" x14ac:dyDescent="0.25">
      <c r="C2046" s="46"/>
      <c r="D2046" s="51">
        <v>214643.32198153523</v>
      </c>
    </row>
    <row r="2047" spans="3:4" x14ac:dyDescent="0.25">
      <c r="C2047" s="46"/>
      <c r="D2047" s="51">
        <v>147570.85665008862</v>
      </c>
    </row>
    <row r="2048" spans="3:4" x14ac:dyDescent="0.25">
      <c r="C2048" s="46"/>
      <c r="D2048" s="51">
        <v>-225712.60367634226</v>
      </c>
    </row>
    <row r="2049" spans="3:4" x14ac:dyDescent="0.25">
      <c r="C2049" s="46"/>
      <c r="D2049" s="51">
        <v>319734.61855777452</v>
      </c>
    </row>
    <row r="2050" spans="3:4" x14ac:dyDescent="0.25">
      <c r="C2050" s="46"/>
      <c r="D2050" s="51">
        <v>-250862.99132659647</v>
      </c>
    </row>
    <row r="2051" spans="3:4" x14ac:dyDescent="0.25">
      <c r="C2051" s="46"/>
      <c r="D2051" s="51">
        <v>1842.5894225960437</v>
      </c>
    </row>
    <row r="2052" spans="3:4" x14ac:dyDescent="0.25">
      <c r="C2052" s="46"/>
      <c r="D2052" s="51">
        <v>342634.16441373649</v>
      </c>
    </row>
    <row r="2053" spans="3:4" x14ac:dyDescent="0.25">
      <c r="C2053" s="46"/>
      <c r="D2053" s="51">
        <v>-7523.4387640309142</v>
      </c>
    </row>
    <row r="2054" spans="3:4" x14ac:dyDescent="0.25">
      <c r="C2054" s="46"/>
      <c r="D2054" s="51">
        <v>555986.90953170182</v>
      </c>
    </row>
    <row r="2055" spans="3:4" x14ac:dyDescent="0.25">
      <c r="C2055" s="46"/>
      <c r="D2055" s="51">
        <v>390445.55269102362</v>
      </c>
    </row>
    <row r="2056" spans="3:4" x14ac:dyDescent="0.25">
      <c r="C2056" s="46"/>
      <c r="D2056" s="51">
        <v>340316.00270837045</v>
      </c>
    </row>
    <row r="2057" spans="3:4" x14ac:dyDescent="0.25">
      <c r="C2057" s="46"/>
      <c r="D2057" s="51">
        <v>145004.93580056261</v>
      </c>
    </row>
    <row r="2058" spans="3:4" x14ac:dyDescent="0.25">
      <c r="C2058" s="46"/>
      <c r="D2058" s="51">
        <v>-149431.04126709839</v>
      </c>
    </row>
    <row r="2059" spans="3:4" x14ac:dyDescent="0.25">
      <c r="C2059" s="46"/>
      <c r="D2059" s="51">
        <v>-351115.56204329076</v>
      </c>
    </row>
    <row r="2060" spans="3:4" x14ac:dyDescent="0.25">
      <c r="C2060" s="46"/>
      <c r="D2060" s="51">
        <v>47413.045691536463</v>
      </c>
    </row>
    <row r="2061" spans="3:4" x14ac:dyDescent="0.25">
      <c r="C2061" s="46"/>
      <c r="D2061" s="51">
        <v>276627.60607205081</v>
      </c>
    </row>
    <row r="2062" spans="3:4" x14ac:dyDescent="0.25">
      <c r="C2062" s="46"/>
      <c r="D2062" s="51">
        <v>-14064.730589404513</v>
      </c>
    </row>
    <row r="2063" spans="3:4" x14ac:dyDescent="0.25">
      <c r="C2063" s="46"/>
      <c r="D2063" s="51">
        <v>173222.25707548548</v>
      </c>
    </row>
    <row r="2064" spans="3:4" x14ac:dyDescent="0.25">
      <c r="C2064" s="46"/>
      <c r="D2064" s="51">
        <v>-285696.54336631839</v>
      </c>
    </row>
    <row r="2065" spans="3:4" x14ac:dyDescent="0.25">
      <c r="C2065" s="46"/>
      <c r="D2065" s="51">
        <v>-32423.729645856329</v>
      </c>
    </row>
    <row r="2066" spans="3:4" x14ac:dyDescent="0.25">
      <c r="C2066" s="46"/>
      <c r="D2066" s="51">
        <v>310490.57223830384</v>
      </c>
    </row>
    <row r="2067" spans="3:4" x14ac:dyDescent="0.25">
      <c r="C2067" s="46"/>
      <c r="D2067" s="51">
        <v>-210328.33992097687</v>
      </c>
    </row>
    <row r="2068" spans="3:4" x14ac:dyDescent="0.25">
      <c r="C2068" s="46"/>
      <c r="D2068" s="51">
        <v>-251445.06239770007</v>
      </c>
    </row>
    <row r="2069" spans="3:4" x14ac:dyDescent="0.25">
      <c r="C2069" s="46"/>
      <c r="D2069" s="51">
        <v>152704.61721322199</v>
      </c>
    </row>
    <row r="2070" spans="3:4" x14ac:dyDescent="0.25">
      <c r="C2070" s="46"/>
      <c r="D2070" s="51">
        <v>-196208.77282518969</v>
      </c>
    </row>
    <row r="2071" spans="3:4" x14ac:dyDescent="0.25">
      <c r="C2071" s="46"/>
      <c r="D2071" s="51">
        <v>243578.16744977722</v>
      </c>
    </row>
    <row r="2072" spans="3:4" x14ac:dyDescent="0.25">
      <c r="C2072" s="46"/>
      <c r="D2072" s="51">
        <v>448317.14129243908</v>
      </c>
    </row>
    <row r="2073" spans="3:4" x14ac:dyDescent="0.25">
      <c r="C2073" s="46"/>
      <c r="D2073" s="51">
        <v>-397960.57920039387</v>
      </c>
    </row>
    <row r="2074" spans="3:4" x14ac:dyDescent="0.25">
      <c r="C2074" s="46"/>
      <c r="D2074" s="51">
        <v>105077.59179779586</v>
      </c>
    </row>
    <row r="2075" spans="3:4" x14ac:dyDescent="0.25">
      <c r="C2075" s="46"/>
      <c r="D2075" s="51">
        <v>205996.40126351264</v>
      </c>
    </row>
    <row r="2076" spans="3:4" x14ac:dyDescent="0.25">
      <c r="C2076" s="46"/>
      <c r="D2076" s="51">
        <v>-281048.2641346181</v>
      </c>
    </row>
    <row r="2077" spans="3:4" x14ac:dyDescent="0.25">
      <c r="C2077" s="46"/>
      <c r="D2077" s="51">
        <v>-139207.44536392787</v>
      </c>
    </row>
    <row r="2078" spans="3:4" x14ac:dyDescent="0.25">
      <c r="C2078" s="46"/>
      <c r="D2078" s="51">
        <v>311918.57845984923</v>
      </c>
    </row>
    <row r="2079" spans="3:4" x14ac:dyDescent="0.25">
      <c r="C2079" s="46"/>
      <c r="D2079" s="51">
        <v>-340908.10128173709</v>
      </c>
    </row>
    <row r="2080" spans="3:4" x14ac:dyDescent="0.25">
      <c r="C2080" s="46"/>
      <c r="D2080" s="51">
        <v>186253.51888176269</v>
      </c>
    </row>
    <row r="2081" spans="3:4" x14ac:dyDescent="0.25">
      <c r="C2081" s="46"/>
      <c r="D2081" s="51">
        <v>483318.09267616738</v>
      </c>
    </row>
    <row r="2082" spans="3:4" x14ac:dyDescent="0.25">
      <c r="C2082" s="46"/>
      <c r="D2082" s="51">
        <v>-249704.72880677736</v>
      </c>
    </row>
    <row r="2083" spans="3:4" x14ac:dyDescent="0.25">
      <c r="C2083" s="46"/>
      <c r="D2083" s="51">
        <v>-206615.67054210752</v>
      </c>
    </row>
    <row r="2084" spans="3:4" x14ac:dyDescent="0.25">
      <c r="C2084" s="46"/>
      <c r="D2084" s="51">
        <v>128443.44831902222</v>
      </c>
    </row>
    <row r="2085" spans="3:4" x14ac:dyDescent="0.25">
      <c r="C2085" s="46"/>
      <c r="D2085" s="51">
        <v>458832.54144796223</v>
      </c>
    </row>
    <row r="2086" spans="3:4" x14ac:dyDescent="0.25">
      <c r="C2086" s="46"/>
      <c r="D2086" s="51">
        <v>34349.755587450927</v>
      </c>
    </row>
    <row r="2087" spans="3:4" x14ac:dyDescent="0.25">
      <c r="C2087" s="46"/>
      <c r="D2087" s="51">
        <v>-54860.774066795238</v>
      </c>
    </row>
    <row r="2088" spans="3:4" x14ac:dyDescent="0.25">
      <c r="C2088" s="46"/>
      <c r="D2088" s="51">
        <v>-165020.08906209626</v>
      </c>
    </row>
    <row r="2089" spans="3:4" x14ac:dyDescent="0.25">
      <c r="C2089" s="46"/>
      <c r="D2089" s="51">
        <v>7097.3082010079816</v>
      </c>
    </row>
    <row r="2090" spans="3:4" x14ac:dyDescent="0.25">
      <c r="C2090" s="46"/>
      <c r="D2090" s="51">
        <v>-207155.10683815327</v>
      </c>
    </row>
    <row r="2091" spans="3:4" x14ac:dyDescent="0.25">
      <c r="C2091" s="46"/>
      <c r="D2091" s="51">
        <v>629492.54742452386</v>
      </c>
    </row>
    <row r="2092" spans="3:4" x14ac:dyDescent="0.25">
      <c r="C2092" s="46"/>
      <c r="D2092" s="51">
        <v>-319317.74848307489</v>
      </c>
    </row>
    <row r="2093" spans="3:4" x14ac:dyDescent="0.25">
      <c r="C2093" s="46"/>
      <c r="D2093" s="51">
        <v>-102727.99405662494</v>
      </c>
    </row>
    <row r="2094" spans="3:4" x14ac:dyDescent="0.25">
      <c r="C2094" s="46"/>
      <c r="D2094" s="51">
        <v>-352392.92203199863</v>
      </c>
    </row>
    <row r="2095" spans="3:4" x14ac:dyDescent="0.25">
      <c r="C2095" s="46"/>
      <c r="D2095" s="51">
        <v>-115300.38965269551</v>
      </c>
    </row>
    <row r="2096" spans="3:4" x14ac:dyDescent="0.25">
      <c r="C2096" s="46"/>
      <c r="D2096" s="51">
        <v>-143444.21823526185</v>
      </c>
    </row>
    <row r="2097" spans="3:4" x14ac:dyDescent="0.25">
      <c r="C2097" s="46"/>
      <c r="D2097" s="51">
        <v>101735.66935944845</v>
      </c>
    </row>
    <row r="2098" spans="3:4" x14ac:dyDescent="0.25">
      <c r="C2098" s="46"/>
      <c r="D2098" s="51">
        <v>562820.49403830757</v>
      </c>
    </row>
    <row r="2099" spans="3:4" x14ac:dyDescent="0.25">
      <c r="C2099" s="46"/>
      <c r="D2099" s="51">
        <v>208387.47825776238</v>
      </c>
    </row>
    <row r="2100" spans="3:4" x14ac:dyDescent="0.25">
      <c r="C2100" s="46"/>
      <c r="D2100" s="51">
        <v>-241046.40186475453</v>
      </c>
    </row>
    <row r="2101" spans="3:4" x14ac:dyDescent="0.25">
      <c r="C2101" s="46"/>
      <c r="D2101" s="51">
        <v>-325874.82869617117</v>
      </c>
    </row>
    <row r="2102" spans="3:4" x14ac:dyDescent="0.25">
      <c r="C2102" s="46"/>
      <c r="D2102" s="51">
        <v>-147238.77328569954</v>
      </c>
    </row>
    <row r="2103" spans="3:4" x14ac:dyDescent="0.25">
      <c r="C2103" s="46"/>
      <c r="D2103" s="51">
        <v>29722.63781280769</v>
      </c>
    </row>
    <row r="2104" spans="3:4" x14ac:dyDescent="0.25">
      <c r="C2104" s="46"/>
      <c r="D2104" s="51">
        <v>-141532.92950120903</v>
      </c>
    </row>
    <row r="2105" spans="3:4" x14ac:dyDescent="0.25">
      <c r="C2105" s="46"/>
      <c r="D2105" s="51">
        <v>-152647.22836794119</v>
      </c>
    </row>
    <row r="2106" spans="3:4" x14ac:dyDescent="0.25">
      <c r="C2106" s="46"/>
      <c r="D2106" s="51">
        <v>187006.60508080455</v>
      </c>
    </row>
    <row r="2107" spans="3:4" x14ac:dyDescent="0.25">
      <c r="C2107" s="46"/>
      <c r="D2107" s="51">
        <v>14327.864070264797</v>
      </c>
    </row>
    <row r="2108" spans="3:4" x14ac:dyDescent="0.25">
      <c r="C2108" s="46"/>
      <c r="D2108" s="51">
        <v>71395.840743726745</v>
      </c>
    </row>
    <row r="2109" spans="3:4" x14ac:dyDescent="0.25">
      <c r="C2109" s="46"/>
      <c r="D2109" s="51">
        <v>51902.962852787801</v>
      </c>
    </row>
    <row r="2110" spans="3:4" x14ac:dyDescent="0.25">
      <c r="C2110" s="46"/>
      <c r="D2110" s="51">
        <v>255038.06770708162</v>
      </c>
    </row>
    <row r="2111" spans="3:4" x14ac:dyDescent="0.25">
      <c r="C2111" s="46"/>
      <c r="D2111" s="51">
        <v>96029.981949221939</v>
      </c>
    </row>
    <row r="2112" spans="3:4" x14ac:dyDescent="0.25">
      <c r="C2112" s="46"/>
      <c r="D2112" s="51">
        <v>-88758.639442149026</v>
      </c>
    </row>
    <row r="2113" spans="3:4" x14ac:dyDescent="0.25">
      <c r="C2113" s="46"/>
      <c r="D2113" s="51">
        <v>-226856.46077040947</v>
      </c>
    </row>
    <row r="2114" spans="3:4" x14ac:dyDescent="0.25">
      <c r="C2114" s="46"/>
      <c r="D2114" s="51">
        <v>-187111.99639857598</v>
      </c>
    </row>
    <row r="2115" spans="3:4" x14ac:dyDescent="0.25">
      <c r="C2115" s="46"/>
      <c r="D2115" s="51">
        <v>-13252.213711171056</v>
      </c>
    </row>
    <row r="2116" spans="3:4" x14ac:dyDescent="0.25">
      <c r="C2116" s="46"/>
      <c r="D2116" s="51">
        <v>156796.7825632352</v>
      </c>
    </row>
    <row r="2117" spans="3:4" x14ac:dyDescent="0.25">
      <c r="C2117" s="46"/>
      <c r="D2117" s="51">
        <v>90301.276176052197</v>
      </c>
    </row>
    <row r="2118" spans="3:4" x14ac:dyDescent="0.25">
      <c r="C2118" s="46"/>
      <c r="D2118" s="51">
        <v>97811.203606022988</v>
      </c>
    </row>
    <row r="2119" spans="3:4" x14ac:dyDescent="0.25">
      <c r="C2119" s="46"/>
      <c r="D2119" s="51">
        <v>250974.09186070439</v>
      </c>
    </row>
    <row r="2120" spans="3:4" x14ac:dyDescent="0.25">
      <c r="C2120" s="46"/>
      <c r="D2120" s="51">
        <v>166608.73557167492</v>
      </c>
    </row>
    <row r="2121" spans="3:4" x14ac:dyDescent="0.25">
      <c r="C2121" s="46"/>
      <c r="D2121" s="51">
        <v>296400.20163912972</v>
      </c>
    </row>
    <row r="2122" spans="3:4" x14ac:dyDescent="0.25">
      <c r="C2122" s="46"/>
      <c r="D2122" s="51">
        <v>166701.60493186905</v>
      </c>
    </row>
    <row r="2123" spans="3:4" x14ac:dyDescent="0.25">
      <c r="C2123" s="46"/>
      <c r="D2123" s="51">
        <v>-71296.149540321188</v>
      </c>
    </row>
    <row r="2124" spans="3:4" x14ac:dyDescent="0.25">
      <c r="C2124" s="46"/>
      <c r="D2124" s="51">
        <v>-25889.306366456789</v>
      </c>
    </row>
    <row r="2125" spans="3:4" x14ac:dyDescent="0.25">
      <c r="C2125" s="46"/>
      <c r="D2125" s="51">
        <v>-315926.00269183918</v>
      </c>
    </row>
    <row r="2126" spans="3:4" x14ac:dyDescent="0.25">
      <c r="C2126" s="46"/>
      <c r="D2126" s="51">
        <v>-38423.325651849067</v>
      </c>
    </row>
    <row r="2127" spans="3:4" x14ac:dyDescent="0.25">
      <c r="C2127" s="46"/>
      <c r="D2127" s="51">
        <v>-228251.32464543919</v>
      </c>
    </row>
    <row r="2128" spans="3:4" x14ac:dyDescent="0.25">
      <c r="C2128" s="46"/>
      <c r="D2128" s="51">
        <v>168296.78171626345</v>
      </c>
    </row>
    <row r="2129" spans="3:4" x14ac:dyDescent="0.25">
      <c r="C2129" s="46"/>
      <c r="D2129" s="51">
        <v>160416.21654737802</v>
      </c>
    </row>
    <row r="2130" spans="3:4" x14ac:dyDescent="0.25">
      <c r="C2130" s="46"/>
      <c r="D2130" s="51">
        <v>-73934.500159080897</v>
      </c>
    </row>
    <row r="2131" spans="3:4" x14ac:dyDescent="0.25">
      <c r="C2131" s="46"/>
      <c r="D2131" s="51">
        <v>-300377.2384657872</v>
      </c>
    </row>
    <row r="2132" spans="3:4" x14ac:dyDescent="0.25">
      <c r="C2132" s="46"/>
      <c r="D2132" s="51">
        <v>-31041.140303958229</v>
      </c>
    </row>
    <row r="2133" spans="3:4" x14ac:dyDescent="0.25">
      <c r="C2133" s="46"/>
      <c r="D2133" s="51">
        <v>-47105.076015370723</v>
      </c>
    </row>
    <row r="2134" spans="3:4" x14ac:dyDescent="0.25">
      <c r="C2134" s="46"/>
      <c r="D2134" s="51">
        <v>393454.18620300392</v>
      </c>
    </row>
    <row r="2135" spans="3:4" x14ac:dyDescent="0.25">
      <c r="C2135" s="46"/>
      <c r="D2135" s="51">
        <v>-346373.16556675121</v>
      </c>
    </row>
    <row r="2136" spans="3:4" x14ac:dyDescent="0.25">
      <c r="C2136" s="46"/>
      <c r="D2136" s="51">
        <v>-68469.106870407559</v>
      </c>
    </row>
    <row r="2137" spans="3:4" x14ac:dyDescent="0.25">
      <c r="C2137" s="46"/>
      <c r="D2137" s="51">
        <v>91209.698898458402</v>
      </c>
    </row>
    <row r="2138" spans="3:4" x14ac:dyDescent="0.25">
      <c r="C2138" s="46"/>
      <c r="D2138" s="51">
        <v>-143651.29034981504</v>
      </c>
    </row>
    <row r="2139" spans="3:4" x14ac:dyDescent="0.25">
      <c r="C2139" s="46"/>
      <c r="D2139" s="51">
        <v>218294.08894087863</v>
      </c>
    </row>
    <row r="2140" spans="3:4" x14ac:dyDescent="0.25">
      <c r="C2140" s="46"/>
      <c r="D2140" s="51">
        <v>324351.15982274443</v>
      </c>
    </row>
    <row r="2141" spans="3:4" x14ac:dyDescent="0.25">
      <c r="C2141" s="46"/>
      <c r="D2141" s="51">
        <v>65139.941761960334</v>
      </c>
    </row>
    <row r="2142" spans="3:4" x14ac:dyDescent="0.25">
      <c r="C2142" s="46"/>
      <c r="D2142" s="51">
        <v>108529.8263551213</v>
      </c>
    </row>
    <row r="2143" spans="3:4" x14ac:dyDescent="0.25">
      <c r="C2143" s="46"/>
      <c r="D2143" s="51">
        <v>-187128.45505856341</v>
      </c>
    </row>
    <row r="2144" spans="3:4" x14ac:dyDescent="0.25">
      <c r="C2144" s="46"/>
      <c r="D2144" s="51">
        <v>389659.09688585612</v>
      </c>
    </row>
    <row r="2145" spans="3:4" x14ac:dyDescent="0.25">
      <c r="C2145" s="46"/>
      <c r="D2145" s="51">
        <v>-4937.6208309593494</v>
      </c>
    </row>
    <row r="2146" spans="3:4" x14ac:dyDescent="0.25">
      <c r="C2146" s="46"/>
      <c r="D2146" s="51">
        <v>781947.47052915033</v>
      </c>
    </row>
    <row r="2147" spans="3:4" x14ac:dyDescent="0.25">
      <c r="C2147" s="46"/>
      <c r="D2147" s="51">
        <v>85211.02422851001</v>
      </c>
    </row>
    <row r="2148" spans="3:4" x14ac:dyDescent="0.25">
      <c r="C2148" s="46"/>
      <c r="D2148" s="51">
        <v>-37353.226885515469</v>
      </c>
    </row>
    <row r="2149" spans="3:4" x14ac:dyDescent="0.25">
      <c r="C2149" s="46"/>
      <c r="D2149" s="51">
        <v>156617.56674316467</v>
      </c>
    </row>
    <row r="2150" spans="3:4" x14ac:dyDescent="0.25">
      <c r="C2150" s="46"/>
      <c r="D2150" s="51">
        <v>-97659.621587258443</v>
      </c>
    </row>
    <row r="2151" spans="3:4" x14ac:dyDescent="0.25">
      <c r="C2151" s="46"/>
      <c r="D2151" s="51">
        <v>-175341.35658338899</v>
      </c>
    </row>
    <row r="2152" spans="3:4" x14ac:dyDescent="0.25">
      <c r="C2152" s="46"/>
      <c r="D2152" s="51">
        <v>107446.71177095457</v>
      </c>
    </row>
    <row r="2153" spans="3:4" x14ac:dyDescent="0.25">
      <c r="C2153" s="46"/>
      <c r="D2153" s="51">
        <v>-60700.911905409608</v>
      </c>
    </row>
    <row r="2154" spans="3:4" x14ac:dyDescent="0.25">
      <c r="C2154" s="46"/>
      <c r="D2154" s="51">
        <v>-13377.634516370483</v>
      </c>
    </row>
    <row r="2155" spans="3:4" x14ac:dyDescent="0.25">
      <c r="C2155" s="46"/>
      <c r="D2155" s="51">
        <v>-92855.384418139234</v>
      </c>
    </row>
    <row r="2156" spans="3:4" x14ac:dyDescent="0.25">
      <c r="C2156" s="46"/>
      <c r="D2156" s="51">
        <v>85009.050759414371</v>
      </c>
    </row>
    <row r="2157" spans="3:4" x14ac:dyDescent="0.25">
      <c r="C2157" s="46"/>
      <c r="D2157" s="51">
        <v>144581.51521051637</v>
      </c>
    </row>
    <row r="2158" spans="3:4" x14ac:dyDescent="0.25">
      <c r="C2158" s="46"/>
      <c r="D2158" s="51">
        <v>17018.048887699289</v>
      </c>
    </row>
    <row r="2159" spans="3:4" x14ac:dyDescent="0.25">
      <c r="C2159" s="46"/>
      <c r="D2159" s="51">
        <v>218702.57843001862</v>
      </c>
    </row>
    <row r="2160" spans="3:4" x14ac:dyDescent="0.25">
      <c r="C2160" s="46"/>
      <c r="D2160" s="51">
        <v>275769.11245158955</v>
      </c>
    </row>
    <row r="2161" spans="3:4" x14ac:dyDescent="0.25">
      <c r="C2161" s="46"/>
      <c r="D2161" s="51">
        <v>244527.21466149349</v>
      </c>
    </row>
    <row r="2162" spans="3:4" x14ac:dyDescent="0.25">
      <c r="C2162" s="46"/>
      <c r="D2162" s="51">
        <v>21119.804533723654</v>
      </c>
    </row>
    <row r="2163" spans="3:4" x14ac:dyDescent="0.25">
      <c r="C2163" s="46"/>
      <c r="D2163" s="51">
        <v>73555.613986762517</v>
      </c>
    </row>
    <row r="2164" spans="3:4" x14ac:dyDescent="0.25">
      <c r="C2164" s="46"/>
      <c r="D2164" s="51">
        <v>478793.17973327427</v>
      </c>
    </row>
    <row r="2165" spans="3:4" x14ac:dyDescent="0.25">
      <c r="C2165" s="46"/>
      <c r="D2165" s="51">
        <v>231339.05028479698</v>
      </c>
    </row>
    <row r="2166" spans="3:4" x14ac:dyDescent="0.25">
      <c r="C2166" s="46"/>
      <c r="D2166" s="51">
        <v>361203.63239296002</v>
      </c>
    </row>
    <row r="2167" spans="3:4" x14ac:dyDescent="0.25">
      <c r="C2167" s="46"/>
      <c r="D2167" s="51">
        <v>-169120.07762613025</v>
      </c>
    </row>
    <row r="2168" spans="3:4" x14ac:dyDescent="0.25">
      <c r="C2168" s="46"/>
      <c r="D2168" s="51">
        <v>123265.44045477384</v>
      </c>
    </row>
    <row r="2169" spans="3:4" x14ac:dyDescent="0.25">
      <c r="C2169" s="46"/>
      <c r="D2169" s="51">
        <v>-199589.30895761764</v>
      </c>
    </row>
    <row r="2170" spans="3:4" x14ac:dyDescent="0.25">
      <c r="C2170" s="46"/>
      <c r="D2170" s="51">
        <v>260350.89042258949</v>
      </c>
    </row>
    <row r="2171" spans="3:4" x14ac:dyDescent="0.25">
      <c r="C2171" s="46"/>
      <c r="D2171" s="51">
        <v>-320651.6325602908</v>
      </c>
    </row>
    <row r="2172" spans="3:4" x14ac:dyDescent="0.25">
      <c r="C2172" s="46"/>
      <c r="D2172" s="51">
        <v>-296091.01145852549</v>
      </c>
    </row>
    <row r="2173" spans="3:4" x14ac:dyDescent="0.25">
      <c r="C2173" s="46"/>
      <c r="D2173" s="51">
        <v>-154129.98662063226</v>
      </c>
    </row>
    <row r="2174" spans="3:4" x14ac:dyDescent="0.25">
      <c r="C2174" s="46"/>
      <c r="D2174" s="51">
        <v>-18802.725664806785</v>
      </c>
    </row>
    <row r="2175" spans="3:4" x14ac:dyDescent="0.25">
      <c r="C2175" s="46"/>
      <c r="D2175" s="51">
        <v>-74624.26983313344</v>
      </c>
    </row>
    <row r="2176" spans="3:4" x14ac:dyDescent="0.25">
      <c r="C2176" s="46"/>
      <c r="D2176" s="51">
        <v>537234.5825261646</v>
      </c>
    </row>
    <row r="2177" spans="3:4" x14ac:dyDescent="0.25">
      <c r="C2177" s="46"/>
      <c r="D2177" s="51">
        <v>-195892.76005318548</v>
      </c>
    </row>
    <row r="2178" spans="3:4" x14ac:dyDescent="0.25">
      <c r="C2178" s="46"/>
      <c r="D2178" s="51">
        <v>107472.14314339693</v>
      </c>
    </row>
    <row r="2179" spans="3:4" x14ac:dyDescent="0.25">
      <c r="C2179" s="46"/>
      <c r="D2179" s="51">
        <v>157204.27662612149</v>
      </c>
    </row>
    <row r="2180" spans="3:4" x14ac:dyDescent="0.25">
      <c r="C2180" s="46"/>
      <c r="D2180" s="51">
        <v>211718.61302951086</v>
      </c>
    </row>
    <row r="2181" spans="3:4" x14ac:dyDescent="0.25">
      <c r="C2181" s="46"/>
      <c r="D2181" s="51">
        <v>-243268.52676070866</v>
      </c>
    </row>
    <row r="2182" spans="3:4" x14ac:dyDescent="0.25">
      <c r="C2182" s="46"/>
      <c r="D2182" s="51">
        <v>174883.89668437513</v>
      </c>
    </row>
    <row r="2183" spans="3:4" x14ac:dyDescent="0.25">
      <c r="C2183" s="46"/>
      <c r="D2183" s="51">
        <v>-483329.44470405014</v>
      </c>
    </row>
    <row r="2184" spans="3:4" x14ac:dyDescent="0.25">
      <c r="C2184" s="46"/>
      <c r="D2184" s="51">
        <v>47206.476848732324</v>
      </c>
    </row>
    <row r="2185" spans="3:4" x14ac:dyDescent="0.25">
      <c r="C2185" s="46"/>
      <c r="D2185" s="51">
        <v>322637.22334254114</v>
      </c>
    </row>
    <row r="2186" spans="3:4" x14ac:dyDescent="0.25">
      <c r="C2186" s="46"/>
      <c r="D2186" s="51">
        <v>251875.91102338722</v>
      </c>
    </row>
    <row r="2187" spans="3:4" x14ac:dyDescent="0.25">
      <c r="C2187" s="46"/>
      <c r="D2187" s="51">
        <v>-209731.38615577202</v>
      </c>
    </row>
    <row r="2188" spans="3:4" x14ac:dyDescent="0.25">
      <c r="C2188" s="46"/>
      <c r="D2188" s="51">
        <v>-98627.161912284588</v>
      </c>
    </row>
    <row r="2189" spans="3:4" x14ac:dyDescent="0.25">
      <c r="C2189" s="46"/>
      <c r="D2189" s="51">
        <v>302087.28093328804</v>
      </c>
    </row>
    <row r="2190" spans="3:4" x14ac:dyDescent="0.25">
      <c r="C2190" s="46"/>
      <c r="D2190" s="51">
        <v>-83115.379799771355</v>
      </c>
    </row>
    <row r="2191" spans="3:4" x14ac:dyDescent="0.25">
      <c r="C2191" s="46"/>
      <c r="D2191" s="51">
        <v>599287.57964452822</v>
      </c>
    </row>
    <row r="2192" spans="3:4" x14ac:dyDescent="0.25">
      <c r="C2192" s="46"/>
      <c r="D2192" s="51">
        <v>92099.06243902797</v>
      </c>
    </row>
    <row r="2193" spans="3:4" x14ac:dyDescent="0.25">
      <c r="C2193" s="46"/>
      <c r="D2193" s="51">
        <v>-157399.49501619162</v>
      </c>
    </row>
    <row r="2194" spans="3:4" x14ac:dyDescent="0.25">
      <c r="C2194" s="46"/>
      <c r="D2194" s="51">
        <v>350173.68777739198</v>
      </c>
    </row>
    <row r="2195" spans="3:4" x14ac:dyDescent="0.25">
      <c r="C2195" s="46"/>
      <c r="D2195" s="51">
        <v>389531.6761769845</v>
      </c>
    </row>
    <row r="2196" spans="3:4" x14ac:dyDescent="0.25">
      <c r="C2196" s="46"/>
      <c r="D2196" s="51">
        <v>-314476.76063441613</v>
      </c>
    </row>
    <row r="2197" spans="3:4" x14ac:dyDescent="0.25">
      <c r="C2197" s="46"/>
      <c r="D2197" s="51">
        <v>-135497.85394078578</v>
      </c>
    </row>
    <row r="2198" spans="3:4" x14ac:dyDescent="0.25">
      <c r="C2198" s="46"/>
      <c r="D2198" s="51">
        <v>-290249.30100673629</v>
      </c>
    </row>
    <row r="2199" spans="3:4" x14ac:dyDescent="0.25">
      <c r="C2199" s="46"/>
      <c r="D2199" s="51">
        <v>-122444.96021420848</v>
      </c>
    </row>
    <row r="2200" spans="3:4" x14ac:dyDescent="0.25">
      <c r="C2200" s="46"/>
      <c r="D2200" s="51">
        <v>-170750.60869384988</v>
      </c>
    </row>
    <row r="2201" spans="3:4" x14ac:dyDescent="0.25">
      <c r="C2201" s="46"/>
      <c r="D2201" s="51">
        <v>307570.54307888838</v>
      </c>
    </row>
    <row r="2202" spans="3:4" x14ac:dyDescent="0.25">
      <c r="C2202" s="46"/>
      <c r="D2202" s="51">
        <v>354699.42280515539</v>
      </c>
    </row>
    <row r="2203" spans="3:4" x14ac:dyDescent="0.25">
      <c r="C2203" s="46"/>
      <c r="D2203" s="51">
        <v>-116166.9914142238</v>
      </c>
    </row>
    <row r="2204" spans="3:4" x14ac:dyDescent="0.25">
      <c r="C2204" s="46"/>
      <c r="D2204" s="51">
        <v>298431.98162621248</v>
      </c>
    </row>
    <row r="2205" spans="3:4" x14ac:dyDescent="0.25">
      <c r="C2205" s="46"/>
      <c r="D2205" s="51">
        <v>-19361.641707783463</v>
      </c>
    </row>
    <row r="2206" spans="3:4" x14ac:dyDescent="0.25">
      <c r="C2206" s="46"/>
      <c r="D2206" s="51">
        <v>241767.26232020286</v>
      </c>
    </row>
    <row r="2207" spans="3:4" x14ac:dyDescent="0.25">
      <c r="C2207" s="46"/>
      <c r="D2207" s="51">
        <v>-178304.30780957441</v>
      </c>
    </row>
    <row r="2208" spans="3:4" x14ac:dyDescent="0.25">
      <c r="C2208" s="46"/>
      <c r="D2208" s="51">
        <v>251113.95388971685</v>
      </c>
    </row>
    <row r="2209" spans="3:4" x14ac:dyDescent="0.25">
      <c r="C2209" s="46"/>
      <c r="D2209" s="51">
        <v>484719.34725868434</v>
      </c>
    </row>
    <row r="2210" spans="3:4" x14ac:dyDescent="0.25">
      <c r="C2210" s="46"/>
      <c r="D2210" s="51">
        <v>-25571.016884650126</v>
      </c>
    </row>
    <row r="2211" spans="3:4" x14ac:dyDescent="0.25">
      <c r="C2211" s="46"/>
      <c r="D2211" s="51">
        <v>-271203.54779849364</v>
      </c>
    </row>
    <row r="2212" spans="3:4" x14ac:dyDescent="0.25">
      <c r="C2212" s="46"/>
      <c r="D2212" s="51">
        <v>30595.171312218794</v>
      </c>
    </row>
    <row r="2213" spans="3:4" x14ac:dyDescent="0.25">
      <c r="C2213" s="46"/>
      <c r="D2213" s="51">
        <v>372819.20966051717</v>
      </c>
    </row>
    <row r="2214" spans="3:4" x14ac:dyDescent="0.25">
      <c r="C2214" s="46"/>
      <c r="D2214" s="51">
        <v>-15302.540972723044</v>
      </c>
    </row>
    <row r="2215" spans="3:4" x14ac:dyDescent="0.25">
      <c r="C2215" s="46"/>
      <c r="D2215" s="51">
        <v>20672.840287722483</v>
      </c>
    </row>
    <row r="2216" spans="3:4" x14ac:dyDescent="0.25">
      <c r="C2216" s="46"/>
      <c r="D2216" s="51">
        <v>151243.42434205284</v>
      </c>
    </row>
    <row r="2217" spans="3:4" x14ac:dyDescent="0.25">
      <c r="C2217" s="46"/>
      <c r="D2217" s="51">
        <v>110976.93542124792</v>
      </c>
    </row>
    <row r="2218" spans="3:4" x14ac:dyDescent="0.25">
      <c r="C2218" s="46"/>
      <c r="D2218" s="51">
        <v>353246.7638812912</v>
      </c>
    </row>
    <row r="2219" spans="3:4" x14ac:dyDescent="0.25">
      <c r="C2219" s="46"/>
      <c r="D2219" s="51">
        <v>287527.0409075467</v>
      </c>
    </row>
    <row r="2220" spans="3:4" x14ac:dyDescent="0.25">
      <c r="C2220" s="46"/>
      <c r="D2220" s="51">
        <v>192076.55485358706</v>
      </c>
    </row>
    <row r="2221" spans="3:4" x14ac:dyDescent="0.25">
      <c r="C2221" s="46"/>
      <c r="D2221" s="51">
        <v>-29052.28522746521</v>
      </c>
    </row>
    <row r="2222" spans="3:4" x14ac:dyDescent="0.25">
      <c r="C2222" s="46"/>
      <c r="D2222" s="51">
        <v>178975.35288035474</v>
      </c>
    </row>
    <row r="2223" spans="3:4" x14ac:dyDescent="0.25">
      <c r="C2223" s="46"/>
      <c r="D2223" s="51">
        <v>7677.4565798312251</v>
      </c>
    </row>
    <row r="2224" spans="3:4" x14ac:dyDescent="0.25">
      <c r="C2224" s="46"/>
      <c r="D2224" s="51">
        <v>-65016.432998054916</v>
      </c>
    </row>
    <row r="2225" spans="3:4" x14ac:dyDescent="0.25">
      <c r="C2225" s="46"/>
      <c r="D2225" s="51">
        <v>440438.93491568137</v>
      </c>
    </row>
    <row r="2226" spans="3:4" x14ac:dyDescent="0.25">
      <c r="C2226" s="46"/>
      <c r="D2226" s="51">
        <v>39628.660853593494</v>
      </c>
    </row>
    <row r="2227" spans="3:4" x14ac:dyDescent="0.25">
      <c r="C2227" s="46"/>
      <c r="D2227" s="51">
        <v>-198383.63421340351</v>
      </c>
    </row>
    <row r="2228" spans="3:4" x14ac:dyDescent="0.25">
      <c r="C2228" s="46"/>
      <c r="D2228" s="51">
        <v>3763.44250516186</v>
      </c>
    </row>
    <row r="2229" spans="3:4" x14ac:dyDescent="0.25">
      <c r="C2229" s="46"/>
      <c r="D2229" s="51">
        <v>10655.289597835479</v>
      </c>
    </row>
    <row r="2230" spans="3:4" x14ac:dyDescent="0.25">
      <c r="C2230" s="46"/>
      <c r="D2230" s="51">
        <v>59613.58657796841</v>
      </c>
    </row>
    <row r="2231" spans="3:4" x14ac:dyDescent="0.25">
      <c r="C2231" s="46"/>
      <c r="D2231" s="51">
        <v>489686.19780738861</v>
      </c>
    </row>
    <row r="2232" spans="3:4" x14ac:dyDescent="0.25">
      <c r="C2232" s="46"/>
      <c r="D2232" s="51">
        <v>-224166.88673863397</v>
      </c>
    </row>
    <row r="2233" spans="3:4" x14ac:dyDescent="0.25">
      <c r="C2233" s="46"/>
      <c r="D2233" s="51">
        <v>-288997.83739415376</v>
      </c>
    </row>
    <row r="2234" spans="3:4" x14ac:dyDescent="0.25">
      <c r="C2234" s="46"/>
      <c r="D2234" s="51">
        <v>246636.36784922762</v>
      </c>
    </row>
    <row r="2235" spans="3:4" x14ac:dyDescent="0.25">
      <c r="C2235" s="46"/>
      <c r="D2235" s="51">
        <v>-244104.34707966927</v>
      </c>
    </row>
    <row r="2236" spans="3:4" x14ac:dyDescent="0.25">
      <c r="C2236" s="46"/>
      <c r="D2236" s="51">
        <v>439103.59244527551</v>
      </c>
    </row>
    <row r="2237" spans="3:4" x14ac:dyDescent="0.25">
      <c r="C2237" s="46"/>
      <c r="D2237" s="51">
        <v>416183.12403568334</v>
      </c>
    </row>
    <row r="2238" spans="3:4" x14ac:dyDescent="0.25">
      <c r="C2238" s="46"/>
      <c r="D2238" s="51">
        <v>-4136.9940116615435</v>
      </c>
    </row>
    <row r="2239" spans="3:4" x14ac:dyDescent="0.25">
      <c r="C2239" s="46"/>
      <c r="D2239" s="51">
        <v>-11576.153603373743</v>
      </c>
    </row>
    <row r="2240" spans="3:4" x14ac:dyDescent="0.25">
      <c r="C2240" s="46"/>
      <c r="D2240" s="51">
        <v>552968.59359359846</v>
      </c>
    </row>
    <row r="2241" spans="3:4" x14ac:dyDescent="0.25">
      <c r="C2241" s="46"/>
      <c r="D2241" s="51">
        <v>-342575.24505017838</v>
      </c>
    </row>
    <row r="2242" spans="3:4" x14ac:dyDescent="0.25">
      <c r="C2242" s="46"/>
      <c r="D2242" s="51">
        <v>340301.51424931845</v>
      </c>
    </row>
    <row r="2243" spans="3:4" x14ac:dyDescent="0.25">
      <c r="C2243" s="46"/>
      <c r="D2243" s="51">
        <v>-190846.17593543409</v>
      </c>
    </row>
    <row r="2244" spans="3:4" x14ac:dyDescent="0.25">
      <c r="C2244" s="46"/>
      <c r="D2244" s="51">
        <v>-210165.75601126289</v>
      </c>
    </row>
    <row r="2245" spans="3:4" x14ac:dyDescent="0.25">
      <c r="C2245" s="46"/>
      <c r="D2245" s="51">
        <v>-120057.36112043737</v>
      </c>
    </row>
    <row r="2246" spans="3:4" x14ac:dyDescent="0.25">
      <c r="C2246" s="46"/>
      <c r="D2246" s="51">
        <v>-7381.5748847442446</v>
      </c>
    </row>
    <row r="2247" spans="3:4" x14ac:dyDescent="0.25">
      <c r="C2247" s="46"/>
      <c r="D2247" s="51">
        <v>279880.12268255453</v>
      </c>
    </row>
    <row r="2248" spans="3:4" x14ac:dyDescent="0.25">
      <c r="C2248" s="46"/>
      <c r="D2248" s="51">
        <v>-206815.62270749081</v>
      </c>
    </row>
    <row r="2249" spans="3:4" x14ac:dyDescent="0.25">
      <c r="C2249" s="46"/>
      <c r="D2249" s="51">
        <v>433867.28740857996</v>
      </c>
    </row>
    <row r="2250" spans="3:4" x14ac:dyDescent="0.25">
      <c r="C2250" s="46"/>
      <c r="D2250" s="51">
        <v>214443.73616073624</v>
      </c>
    </row>
    <row r="2251" spans="3:4" x14ac:dyDescent="0.25">
      <c r="C2251" s="46"/>
      <c r="D2251" s="51">
        <v>239422.65697514889</v>
      </c>
    </row>
    <row r="2252" spans="3:4" x14ac:dyDescent="0.25">
      <c r="C2252" s="46"/>
      <c r="D2252" s="51">
        <v>328195.74376567581</v>
      </c>
    </row>
    <row r="2253" spans="3:4" x14ac:dyDescent="0.25">
      <c r="C2253" s="46"/>
      <c r="D2253" s="51">
        <v>118372.65214712775</v>
      </c>
    </row>
    <row r="2254" spans="3:4" x14ac:dyDescent="0.25">
      <c r="C2254" s="46"/>
      <c r="D2254" s="51">
        <v>190050.44930016954</v>
      </c>
    </row>
    <row r="2255" spans="3:4" x14ac:dyDescent="0.25">
      <c r="C2255" s="46"/>
      <c r="D2255" s="51">
        <v>162177.44791351247</v>
      </c>
    </row>
    <row r="2256" spans="3:4" x14ac:dyDescent="0.25">
      <c r="C2256" s="46"/>
      <c r="D2256" s="51">
        <v>-89256.601501815574</v>
      </c>
    </row>
    <row r="2257" spans="3:4" x14ac:dyDescent="0.25">
      <c r="C2257" s="46"/>
      <c r="D2257" s="51">
        <v>-135356.52294049581</v>
      </c>
    </row>
    <row r="2258" spans="3:4" x14ac:dyDescent="0.25">
      <c r="C2258" s="46"/>
      <c r="D2258" s="51">
        <v>-210079.23975655119</v>
      </c>
    </row>
    <row r="2259" spans="3:4" x14ac:dyDescent="0.25">
      <c r="C2259" s="46"/>
      <c r="D2259" s="51">
        <v>-168076.77931272454</v>
      </c>
    </row>
    <row r="2260" spans="3:4" x14ac:dyDescent="0.25">
      <c r="C2260" s="46"/>
      <c r="D2260" s="51">
        <v>142646.25542358457</v>
      </c>
    </row>
    <row r="2261" spans="3:4" x14ac:dyDescent="0.25">
      <c r="C2261" s="46"/>
      <c r="D2261" s="51">
        <v>-256812.22777477829</v>
      </c>
    </row>
    <row r="2262" spans="3:4" x14ac:dyDescent="0.25">
      <c r="C2262" s="46"/>
      <c r="D2262" s="51">
        <v>275647.2846520145</v>
      </c>
    </row>
    <row r="2263" spans="3:4" x14ac:dyDescent="0.25">
      <c r="C2263" s="46"/>
      <c r="D2263" s="51">
        <v>148318.91718263002</v>
      </c>
    </row>
    <row r="2264" spans="3:4" x14ac:dyDescent="0.25">
      <c r="C2264" s="46"/>
      <c r="D2264" s="51">
        <v>-61485.250337963575</v>
      </c>
    </row>
    <row r="2265" spans="3:4" x14ac:dyDescent="0.25">
      <c r="C2265" s="46"/>
      <c r="D2265" s="51">
        <v>177821.77721976611</v>
      </c>
    </row>
    <row r="2266" spans="3:4" x14ac:dyDescent="0.25">
      <c r="C2266" s="46"/>
      <c r="D2266" s="51">
        <v>125153.74099043534</v>
      </c>
    </row>
    <row r="2267" spans="3:4" x14ac:dyDescent="0.25">
      <c r="C2267" s="46"/>
      <c r="D2267" s="51">
        <v>-327928.99104491482</v>
      </c>
    </row>
    <row r="2268" spans="3:4" x14ac:dyDescent="0.25">
      <c r="C2268" s="46"/>
      <c r="D2268" s="51">
        <v>-321091.01033723657</v>
      </c>
    </row>
    <row r="2269" spans="3:4" x14ac:dyDescent="0.25">
      <c r="C2269" s="46"/>
      <c r="D2269" s="51">
        <v>392637.63187891047</v>
      </c>
    </row>
    <row r="2270" spans="3:4" x14ac:dyDescent="0.25">
      <c r="C2270" s="46"/>
      <c r="D2270" s="51">
        <v>-22758.559126510125</v>
      </c>
    </row>
    <row r="2271" spans="3:4" x14ac:dyDescent="0.25">
      <c r="C2271" s="46"/>
      <c r="D2271" s="51">
        <v>68276.91111020674</v>
      </c>
    </row>
    <row r="2272" spans="3:4" x14ac:dyDescent="0.25">
      <c r="C2272" s="46"/>
      <c r="D2272" s="51">
        <v>66184.36193412944</v>
      </c>
    </row>
    <row r="2273" spans="3:4" x14ac:dyDescent="0.25">
      <c r="C2273" s="46"/>
      <c r="D2273" s="51">
        <v>-43824.716512466643</v>
      </c>
    </row>
    <row r="2274" spans="3:4" x14ac:dyDescent="0.25">
      <c r="C2274" s="46"/>
      <c r="D2274" s="51">
        <v>-173007.42186549091</v>
      </c>
    </row>
    <row r="2275" spans="3:4" x14ac:dyDescent="0.25">
      <c r="C2275" s="46"/>
      <c r="D2275" s="51">
        <v>588174.30969707528</v>
      </c>
    </row>
    <row r="2276" spans="3:4" x14ac:dyDescent="0.25">
      <c r="C2276" s="46"/>
      <c r="D2276" s="51">
        <v>-124227.52233558704</v>
      </c>
    </row>
    <row r="2277" spans="3:4" x14ac:dyDescent="0.25">
      <c r="C2277" s="46"/>
      <c r="D2277" s="51">
        <v>133796.95060005368</v>
      </c>
    </row>
    <row r="2278" spans="3:4" x14ac:dyDescent="0.25">
      <c r="C2278" s="46"/>
      <c r="D2278" s="51">
        <v>151508.58402605352</v>
      </c>
    </row>
    <row r="2279" spans="3:4" x14ac:dyDescent="0.25">
      <c r="C2279" s="46"/>
      <c r="D2279" s="51">
        <v>6619.7832756893476</v>
      </c>
    </row>
    <row r="2280" spans="3:4" x14ac:dyDescent="0.25">
      <c r="C2280" s="46"/>
      <c r="D2280" s="51">
        <v>195701.44924532468</v>
      </c>
    </row>
    <row r="2281" spans="3:4" x14ac:dyDescent="0.25">
      <c r="C2281" s="46"/>
      <c r="D2281" s="51">
        <v>443553.45791729901</v>
      </c>
    </row>
    <row r="2282" spans="3:4" x14ac:dyDescent="0.25">
      <c r="C2282" s="46"/>
      <c r="D2282" s="51">
        <v>59795.048100948152</v>
      </c>
    </row>
    <row r="2283" spans="3:4" x14ac:dyDescent="0.25">
      <c r="C2283" s="46"/>
      <c r="D2283" s="51">
        <v>-61563.719276614</v>
      </c>
    </row>
    <row r="2284" spans="3:4" x14ac:dyDescent="0.25">
      <c r="C2284" s="46"/>
      <c r="D2284" s="51">
        <v>-210368.17314614839</v>
      </c>
    </row>
    <row r="2285" spans="3:4" x14ac:dyDescent="0.25">
      <c r="C2285" s="46"/>
      <c r="D2285" s="51">
        <v>441021.68273754237</v>
      </c>
    </row>
    <row r="2286" spans="3:4" x14ac:dyDescent="0.25">
      <c r="C2286" s="46"/>
      <c r="D2286" s="51">
        <v>80386.317003988253</v>
      </c>
    </row>
    <row r="2287" spans="3:4" x14ac:dyDescent="0.25">
      <c r="C2287" s="46"/>
      <c r="D2287" s="51">
        <v>296437.71456306812</v>
      </c>
    </row>
    <row r="2288" spans="3:4" x14ac:dyDescent="0.25">
      <c r="C2288" s="46"/>
      <c r="D2288" s="51">
        <v>-61103.452265983899</v>
      </c>
    </row>
    <row r="2289" spans="3:4" x14ac:dyDescent="0.25">
      <c r="C2289" s="46"/>
      <c r="D2289" s="51">
        <v>-60653.995266566635</v>
      </c>
    </row>
    <row r="2290" spans="3:4" x14ac:dyDescent="0.25">
      <c r="C2290" s="46"/>
      <c r="D2290" s="51">
        <v>63453.19192513531</v>
      </c>
    </row>
    <row r="2291" spans="3:4" x14ac:dyDescent="0.25">
      <c r="C2291" s="46"/>
      <c r="D2291" s="51">
        <v>-114956.04761234757</v>
      </c>
    </row>
    <row r="2292" spans="3:4" x14ac:dyDescent="0.25">
      <c r="C2292" s="46"/>
      <c r="D2292" s="51">
        <v>184674.41084500949</v>
      </c>
    </row>
    <row r="2293" spans="3:4" x14ac:dyDescent="0.25">
      <c r="C2293" s="46"/>
      <c r="D2293" s="51">
        <v>409288.85865591723</v>
      </c>
    </row>
    <row r="2294" spans="3:4" x14ac:dyDescent="0.25">
      <c r="C2294" s="46"/>
      <c r="D2294" s="51">
        <v>-2024.2300082514994</v>
      </c>
    </row>
    <row r="2295" spans="3:4" x14ac:dyDescent="0.25">
      <c r="C2295" s="46"/>
      <c r="D2295" s="51">
        <v>43071.555000502762</v>
      </c>
    </row>
    <row r="2296" spans="3:4" x14ac:dyDescent="0.25">
      <c r="C2296" s="46"/>
      <c r="D2296" s="51">
        <v>-209786.82233277493</v>
      </c>
    </row>
    <row r="2297" spans="3:4" x14ac:dyDescent="0.25">
      <c r="C2297" s="46"/>
      <c r="D2297" s="51">
        <v>585524.14367102587</v>
      </c>
    </row>
    <row r="2298" spans="3:4" x14ac:dyDescent="0.25">
      <c r="C2298" s="46"/>
      <c r="D2298" s="51">
        <v>-378941.60692616919</v>
      </c>
    </row>
    <row r="2299" spans="3:4" x14ac:dyDescent="0.25">
      <c r="C2299" s="46"/>
      <c r="D2299" s="51">
        <v>360937.50020780461</v>
      </c>
    </row>
    <row r="2300" spans="3:4" x14ac:dyDescent="0.25">
      <c r="C2300" s="46"/>
      <c r="D2300" s="51">
        <v>-41248.855864269484</v>
      </c>
    </row>
    <row r="2301" spans="3:4" x14ac:dyDescent="0.25">
      <c r="C2301" s="46"/>
      <c r="D2301" s="51">
        <v>-97990.079329675238</v>
      </c>
    </row>
    <row r="2302" spans="3:4" x14ac:dyDescent="0.25">
      <c r="C2302" s="46"/>
      <c r="D2302" s="51">
        <v>295375.9437500459</v>
      </c>
    </row>
    <row r="2303" spans="3:4" x14ac:dyDescent="0.25">
      <c r="C2303" s="46"/>
      <c r="D2303" s="51">
        <v>161049.57054162599</v>
      </c>
    </row>
    <row r="2304" spans="3:4" x14ac:dyDescent="0.25">
      <c r="C2304" s="46"/>
      <c r="D2304" s="51">
        <v>263969.63963418384</v>
      </c>
    </row>
    <row r="2305" spans="3:4" x14ac:dyDescent="0.25">
      <c r="C2305" s="46"/>
      <c r="D2305" s="51">
        <v>308286.58942551713</v>
      </c>
    </row>
    <row r="2306" spans="3:4" x14ac:dyDescent="0.25">
      <c r="C2306" s="46"/>
      <c r="D2306" s="51">
        <v>676949.29681093793</v>
      </c>
    </row>
    <row r="2307" spans="3:4" x14ac:dyDescent="0.25">
      <c r="C2307" s="46"/>
      <c r="D2307" s="51">
        <v>-251584.13001718529</v>
      </c>
    </row>
    <row r="2308" spans="3:4" x14ac:dyDescent="0.25">
      <c r="C2308" s="46"/>
      <c r="D2308" s="51">
        <v>-150009.37671920221</v>
      </c>
    </row>
    <row r="2309" spans="3:4" x14ac:dyDescent="0.25">
      <c r="C2309" s="46"/>
      <c r="D2309" s="51">
        <v>-116920.00722273493</v>
      </c>
    </row>
    <row r="2310" spans="3:4" x14ac:dyDescent="0.25">
      <c r="C2310" s="46"/>
      <c r="D2310" s="51">
        <v>202349.06277076917</v>
      </c>
    </row>
    <row r="2311" spans="3:4" x14ac:dyDescent="0.25">
      <c r="C2311" s="46"/>
      <c r="D2311" s="51">
        <v>-393098.58739865175</v>
      </c>
    </row>
    <row r="2312" spans="3:4" x14ac:dyDescent="0.25">
      <c r="C2312" s="46"/>
      <c r="D2312" s="51">
        <v>56427.885453805167</v>
      </c>
    </row>
    <row r="2313" spans="3:4" x14ac:dyDescent="0.25">
      <c r="C2313" s="46"/>
      <c r="D2313" s="51">
        <v>359058.67160901794</v>
      </c>
    </row>
    <row r="2314" spans="3:4" x14ac:dyDescent="0.25">
      <c r="C2314" s="46"/>
      <c r="D2314" s="51">
        <v>197166.3509592328</v>
      </c>
    </row>
    <row r="2315" spans="3:4" x14ac:dyDescent="0.25">
      <c r="C2315" s="46"/>
      <c r="D2315" s="51">
        <v>-104574.37714366679</v>
      </c>
    </row>
    <row r="2316" spans="3:4" x14ac:dyDescent="0.25">
      <c r="C2316" s="46"/>
      <c r="D2316" s="51">
        <v>-26665.724494017748</v>
      </c>
    </row>
    <row r="2317" spans="3:4" x14ac:dyDescent="0.25">
      <c r="C2317" s="46"/>
      <c r="D2317" s="51">
        <v>337279.59011693468</v>
      </c>
    </row>
    <row r="2318" spans="3:4" x14ac:dyDescent="0.25">
      <c r="C2318" s="46"/>
      <c r="D2318" s="51">
        <v>140057.62784056121</v>
      </c>
    </row>
    <row r="2319" spans="3:4" x14ac:dyDescent="0.25">
      <c r="C2319" s="46"/>
      <c r="D2319" s="51">
        <v>-53492.758279662754</v>
      </c>
    </row>
    <row r="2320" spans="3:4" x14ac:dyDescent="0.25">
      <c r="C2320" s="46"/>
      <c r="D2320" s="51">
        <v>-37930.798386319599</v>
      </c>
    </row>
    <row r="2321" spans="3:4" x14ac:dyDescent="0.25">
      <c r="C2321" s="46"/>
      <c r="D2321" s="51">
        <v>253808.13370272552</v>
      </c>
    </row>
    <row r="2322" spans="3:4" x14ac:dyDescent="0.25">
      <c r="C2322" s="46"/>
      <c r="D2322" s="51">
        <v>394948.41756382486</v>
      </c>
    </row>
    <row r="2323" spans="3:4" x14ac:dyDescent="0.25">
      <c r="C2323" s="46"/>
      <c r="D2323" s="51">
        <v>-270628.85859128385</v>
      </c>
    </row>
    <row r="2324" spans="3:4" x14ac:dyDescent="0.25">
      <c r="C2324" s="46"/>
      <c r="D2324" s="51">
        <v>-247937.84217217751</v>
      </c>
    </row>
    <row r="2325" spans="3:4" x14ac:dyDescent="0.25">
      <c r="C2325" s="46"/>
      <c r="D2325" s="51">
        <v>-23655.658793199735</v>
      </c>
    </row>
    <row r="2326" spans="3:4" x14ac:dyDescent="0.25">
      <c r="C2326" s="46"/>
      <c r="D2326" s="51">
        <v>26953.577288842545</v>
      </c>
    </row>
    <row r="2327" spans="3:4" x14ac:dyDescent="0.25">
      <c r="C2327" s="46"/>
      <c r="D2327" s="51">
        <v>247229.97683156427</v>
      </c>
    </row>
    <row r="2328" spans="3:4" x14ac:dyDescent="0.25">
      <c r="C2328" s="46"/>
      <c r="D2328" s="51">
        <v>213433.01989685785</v>
      </c>
    </row>
    <row r="2329" spans="3:4" x14ac:dyDescent="0.25">
      <c r="C2329" s="46"/>
      <c r="D2329" s="51">
        <v>-144784.81637538577</v>
      </c>
    </row>
    <row r="2330" spans="3:4" x14ac:dyDescent="0.25">
      <c r="C2330" s="46"/>
      <c r="D2330" s="51">
        <v>40868.972140981379</v>
      </c>
    </row>
    <row r="2331" spans="3:4" x14ac:dyDescent="0.25">
      <c r="C2331" s="46"/>
      <c r="D2331" s="51">
        <v>-78309.607916793699</v>
      </c>
    </row>
    <row r="2332" spans="3:4" x14ac:dyDescent="0.25">
      <c r="C2332" s="46"/>
      <c r="D2332" s="51">
        <v>-217666.14810292123</v>
      </c>
    </row>
    <row r="2333" spans="3:4" x14ac:dyDescent="0.25">
      <c r="C2333" s="46"/>
      <c r="D2333" s="51">
        <v>216730.91143526707</v>
      </c>
    </row>
    <row r="2334" spans="3:4" x14ac:dyDescent="0.25">
      <c r="C2334" s="46"/>
      <c r="D2334" s="51">
        <v>-75244.374245437124</v>
      </c>
    </row>
    <row r="2335" spans="3:4" x14ac:dyDescent="0.25">
      <c r="C2335" s="46"/>
      <c r="D2335" s="51">
        <v>-75940.381292917373</v>
      </c>
    </row>
    <row r="2336" spans="3:4" x14ac:dyDescent="0.25">
      <c r="C2336" s="46"/>
      <c r="D2336" s="51">
        <v>528732.09107684309</v>
      </c>
    </row>
    <row r="2337" spans="3:4" x14ac:dyDescent="0.25">
      <c r="C2337" s="46"/>
      <c r="D2337" s="51">
        <v>255790.2396212882</v>
      </c>
    </row>
    <row r="2338" spans="3:4" x14ac:dyDescent="0.25">
      <c r="C2338" s="46"/>
      <c r="D2338" s="51">
        <v>375741.00162073423</v>
      </c>
    </row>
    <row r="2339" spans="3:4" x14ac:dyDescent="0.25">
      <c r="C2339" s="46"/>
      <c r="D2339" s="51">
        <v>100407.84305444904</v>
      </c>
    </row>
    <row r="2340" spans="3:4" x14ac:dyDescent="0.25">
      <c r="C2340" s="46"/>
      <c r="D2340" s="51">
        <v>46477.258470532237</v>
      </c>
    </row>
    <row r="2341" spans="3:4" x14ac:dyDescent="0.25">
      <c r="C2341" s="46"/>
      <c r="D2341" s="51">
        <v>-100263.70501979138</v>
      </c>
    </row>
    <row r="2342" spans="3:4" x14ac:dyDescent="0.25">
      <c r="C2342" s="46"/>
      <c r="D2342" s="51">
        <v>180415.99960474475</v>
      </c>
    </row>
    <row r="2343" spans="3:4" x14ac:dyDescent="0.25">
      <c r="C2343" s="46"/>
      <c r="D2343" s="51">
        <v>81665.072975756688</v>
      </c>
    </row>
    <row r="2344" spans="3:4" x14ac:dyDescent="0.25">
      <c r="C2344" s="46"/>
      <c r="D2344" s="51">
        <v>1830.4986076722562</v>
      </c>
    </row>
    <row r="2345" spans="3:4" x14ac:dyDescent="0.25">
      <c r="C2345" s="46"/>
      <c r="D2345" s="51">
        <v>650034.345917581</v>
      </c>
    </row>
    <row r="2346" spans="3:4" x14ac:dyDescent="0.25">
      <c r="C2346" s="46"/>
      <c r="D2346" s="51">
        <v>151741.31802236152</v>
      </c>
    </row>
    <row r="2347" spans="3:4" x14ac:dyDescent="0.25">
      <c r="C2347" s="46"/>
      <c r="D2347" s="51">
        <v>147779.19266453036</v>
      </c>
    </row>
    <row r="2348" spans="3:4" x14ac:dyDescent="0.25">
      <c r="C2348" s="46"/>
      <c r="D2348" s="51">
        <v>-348679.79804681009</v>
      </c>
    </row>
    <row r="2349" spans="3:4" x14ac:dyDescent="0.25">
      <c r="C2349" s="46"/>
      <c r="D2349" s="51">
        <v>-439156.28323164268</v>
      </c>
    </row>
    <row r="2350" spans="3:4" x14ac:dyDescent="0.25">
      <c r="C2350" s="46"/>
      <c r="D2350" s="51">
        <v>-90181.257715444837</v>
      </c>
    </row>
    <row r="2351" spans="3:4" x14ac:dyDescent="0.25">
      <c r="C2351" s="46"/>
      <c r="D2351" s="51">
        <v>-4067.735420564044</v>
      </c>
    </row>
    <row r="2352" spans="3:4" x14ac:dyDescent="0.25">
      <c r="C2352" s="46"/>
      <c r="D2352" s="51">
        <v>69795.901532904769</v>
      </c>
    </row>
    <row r="2353" spans="3:4" x14ac:dyDescent="0.25">
      <c r="C2353" s="46"/>
      <c r="D2353" s="51">
        <v>133660.76937105448</v>
      </c>
    </row>
    <row r="2354" spans="3:4" x14ac:dyDescent="0.25">
      <c r="C2354" s="46"/>
      <c r="D2354" s="51">
        <v>47421.568687063605</v>
      </c>
    </row>
    <row r="2355" spans="3:4" x14ac:dyDescent="0.25">
      <c r="C2355" s="46"/>
      <c r="D2355" s="51">
        <v>-222862.98828154439</v>
      </c>
    </row>
    <row r="2356" spans="3:4" x14ac:dyDescent="0.25">
      <c r="C2356" s="46"/>
      <c r="D2356" s="51">
        <v>79791.992502792462</v>
      </c>
    </row>
    <row r="2357" spans="3:4" x14ac:dyDescent="0.25">
      <c r="C2357" s="46"/>
      <c r="D2357" s="51">
        <v>140061.04723803568</v>
      </c>
    </row>
    <row r="2358" spans="3:4" x14ac:dyDescent="0.25">
      <c r="C2358" s="46"/>
      <c r="D2358" s="51">
        <v>134970.79505100963</v>
      </c>
    </row>
    <row r="2359" spans="3:4" x14ac:dyDescent="0.25">
      <c r="C2359" s="46"/>
      <c r="D2359" s="51">
        <v>-265105.99857810565</v>
      </c>
    </row>
    <row r="2360" spans="3:4" x14ac:dyDescent="0.25">
      <c r="C2360" s="46"/>
      <c r="D2360" s="51">
        <v>-189018.49788490142</v>
      </c>
    </row>
    <row r="2361" spans="3:4" x14ac:dyDescent="0.25">
      <c r="C2361" s="46"/>
      <c r="D2361" s="51">
        <v>-84234.207899734232</v>
      </c>
    </row>
    <row r="2362" spans="3:4" x14ac:dyDescent="0.25">
      <c r="C2362" s="46"/>
      <c r="D2362" s="51">
        <v>498900.73845284543</v>
      </c>
    </row>
    <row r="2363" spans="3:4" x14ac:dyDescent="0.25">
      <c r="C2363" s="46"/>
      <c r="D2363" s="51">
        <v>-53765.819726170375</v>
      </c>
    </row>
    <row r="2364" spans="3:4" x14ac:dyDescent="0.25">
      <c r="C2364" s="46"/>
      <c r="D2364" s="51">
        <v>9954.2321792671282</v>
      </c>
    </row>
    <row r="2365" spans="3:4" x14ac:dyDescent="0.25">
      <c r="C2365" s="46"/>
      <c r="D2365" s="51">
        <v>-295446.25404208567</v>
      </c>
    </row>
    <row r="2366" spans="3:4" x14ac:dyDescent="0.25">
      <c r="C2366" s="46"/>
      <c r="D2366" s="51">
        <v>-196567.47469176212</v>
      </c>
    </row>
    <row r="2367" spans="3:4" x14ac:dyDescent="0.25">
      <c r="C2367" s="46"/>
      <c r="D2367" s="51">
        <v>-235352.88674338826</v>
      </c>
    </row>
    <row r="2368" spans="3:4" x14ac:dyDescent="0.25">
      <c r="C2368" s="46"/>
      <c r="D2368" s="51">
        <v>-224678.12260471514</v>
      </c>
    </row>
    <row r="2369" spans="3:4" x14ac:dyDescent="0.25">
      <c r="C2369" s="46"/>
      <c r="D2369" s="51">
        <v>254061.93487388737</v>
      </c>
    </row>
    <row r="2370" spans="3:4" x14ac:dyDescent="0.25">
      <c r="C2370" s="46"/>
      <c r="D2370" s="51">
        <v>-83717.934069548384</v>
      </c>
    </row>
    <row r="2371" spans="3:4" x14ac:dyDescent="0.25">
      <c r="C2371" s="46"/>
      <c r="D2371" s="51">
        <v>140392.76306585906</v>
      </c>
    </row>
    <row r="2372" spans="3:4" x14ac:dyDescent="0.25">
      <c r="C2372" s="46"/>
      <c r="D2372" s="51">
        <v>217757.09500441488</v>
      </c>
    </row>
    <row r="2373" spans="3:4" x14ac:dyDescent="0.25">
      <c r="C2373" s="46"/>
      <c r="D2373" s="51">
        <v>270546.06371910282</v>
      </c>
    </row>
    <row r="2374" spans="3:4" x14ac:dyDescent="0.25">
      <c r="C2374" s="46"/>
      <c r="D2374" s="51">
        <v>129418.49633004359</v>
      </c>
    </row>
    <row r="2375" spans="3:4" x14ac:dyDescent="0.25">
      <c r="C2375" s="46"/>
      <c r="D2375" s="51">
        <v>114274.71448802533</v>
      </c>
    </row>
    <row r="2376" spans="3:4" x14ac:dyDescent="0.25">
      <c r="C2376" s="46"/>
      <c r="D2376" s="51">
        <v>110232.47073004044</v>
      </c>
    </row>
    <row r="2377" spans="3:4" x14ac:dyDescent="0.25">
      <c r="C2377" s="46"/>
      <c r="D2377" s="51">
        <v>184371.352179957</v>
      </c>
    </row>
    <row r="2378" spans="3:4" x14ac:dyDescent="0.25">
      <c r="C2378" s="46"/>
      <c r="D2378" s="51">
        <v>181855.33450843144</v>
      </c>
    </row>
    <row r="2379" spans="3:4" x14ac:dyDescent="0.25">
      <c r="C2379" s="46"/>
      <c r="D2379" s="51">
        <v>230758.62877077892</v>
      </c>
    </row>
    <row r="2380" spans="3:4" x14ac:dyDescent="0.25">
      <c r="C2380" s="46"/>
      <c r="D2380" s="51">
        <v>163842.42253963169</v>
      </c>
    </row>
    <row r="2381" spans="3:4" x14ac:dyDescent="0.25">
      <c r="C2381" s="46"/>
      <c r="D2381" s="51">
        <v>8223.0095674516197</v>
      </c>
    </row>
    <row r="2382" spans="3:4" x14ac:dyDescent="0.25">
      <c r="C2382" s="46"/>
      <c r="D2382" s="51">
        <v>270160.19417532603</v>
      </c>
    </row>
    <row r="2383" spans="3:4" x14ac:dyDescent="0.25">
      <c r="C2383" s="46"/>
      <c r="D2383" s="51">
        <v>-200570.23105381423</v>
      </c>
    </row>
    <row r="2384" spans="3:4" x14ac:dyDescent="0.25">
      <c r="C2384" s="46"/>
      <c r="D2384" s="51">
        <v>-129372.60297905179</v>
      </c>
    </row>
    <row r="2385" spans="3:4" x14ac:dyDescent="0.25">
      <c r="C2385" s="46"/>
      <c r="D2385" s="51">
        <v>275029.01890716533</v>
      </c>
    </row>
    <row r="2386" spans="3:4" x14ac:dyDescent="0.25">
      <c r="C2386" s="46"/>
      <c r="D2386" s="51">
        <v>385558.37376904883</v>
      </c>
    </row>
    <row r="2387" spans="3:4" x14ac:dyDescent="0.25">
      <c r="C2387" s="46"/>
      <c r="D2387" s="51">
        <v>137466.17754150159</v>
      </c>
    </row>
    <row r="2388" spans="3:4" x14ac:dyDescent="0.25">
      <c r="C2388" s="46"/>
      <c r="D2388" s="51">
        <v>117118.68295148374</v>
      </c>
    </row>
    <row r="2389" spans="3:4" x14ac:dyDescent="0.25">
      <c r="C2389" s="46"/>
      <c r="D2389" s="51">
        <v>78674.173300211158</v>
      </c>
    </row>
    <row r="2390" spans="3:4" x14ac:dyDescent="0.25">
      <c r="C2390" s="46"/>
      <c r="D2390" s="51">
        <v>63632.578081062602</v>
      </c>
    </row>
    <row r="2391" spans="3:4" x14ac:dyDescent="0.25">
      <c r="C2391" s="46"/>
      <c r="D2391" s="51">
        <v>-137517.81681367816</v>
      </c>
    </row>
    <row r="2392" spans="3:4" x14ac:dyDescent="0.25">
      <c r="C2392" s="46"/>
      <c r="D2392" s="51">
        <v>-12681.268346885758</v>
      </c>
    </row>
    <row r="2393" spans="3:4" x14ac:dyDescent="0.25">
      <c r="C2393" s="46"/>
      <c r="D2393" s="51">
        <v>-115689.32060062667</v>
      </c>
    </row>
    <row r="2394" spans="3:4" x14ac:dyDescent="0.25">
      <c r="C2394" s="46"/>
      <c r="D2394" s="51">
        <v>-177831.88756596719</v>
      </c>
    </row>
    <row r="2395" spans="3:4" x14ac:dyDescent="0.25">
      <c r="C2395" s="46"/>
      <c r="D2395" s="51">
        <v>-156877.24918948533</v>
      </c>
    </row>
    <row r="2396" spans="3:4" x14ac:dyDescent="0.25">
      <c r="C2396" s="46"/>
      <c r="D2396" s="51">
        <v>293638.34061112057</v>
      </c>
    </row>
    <row r="2397" spans="3:4" x14ac:dyDescent="0.25">
      <c r="C2397" s="46"/>
      <c r="D2397" s="51">
        <v>-97016.205784154125</v>
      </c>
    </row>
    <row r="2398" spans="3:4" x14ac:dyDescent="0.25">
      <c r="C2398" s="46"/>
      <c r="D2398" s="51">
        <v>110507.26420981623</v>
      </c>
    </row>
    <row r="2399" spans="3:4" x14ac:dyDescent="0.25">
      <c r="C2399" s="46"/>
      <c r="D2399" s="51">
        <v>-84731.457215999821</v>
      </c>
    </row>
    <row r="2400" spans="3:4" x14ac:dyDescent="0.25">
      <c r="C2400" s="46"/>
      <c r="D2400" s="51">
        <v>276448.91248586372</v>
      </c>
    </row>
    <row r="2401" spans="3:4" x14ac:dyDescent="0.25">
      <c r="C2401" s="46"/>
      <c r="D2401" s="51">
        <v>481134.70714329573</v>
      </c>
    </row>
    <row r="2402" spans="3:4" x14ac:dyDescent="0.25">
      <c r="C2402" s="46"/>
      <c r="D2402" s="51">
        <v>543677.8074636485</v>
      </c>
    </row>
    <row r="2403" spans="3:4" x14ac:dyDescent="0.25">
      <c r="C2403" s="46"/>
      <c r="D2403" s="51">
        <v>566850.47810929315</v>
      </c>
    </row>
    <row r="2404" spans="3:4" x14ac:dyDescent="0.25">
      <c r="C2404" s="46"/>
      <c r="D2404" s="51">
        <v>164722.87724986076</v>
      </c>
    </row>
    <row r="2405" spans="3:4" x14ac:dyDescent="0.25">
      <c r="C2405" s="46"/>
      <c r="D2405" s="51">
        <v>24680.550056515131</v>
      </c>
    </row>
    <row r="2406" spans="3:4" x14ac:dyDescent="0.25">
      <c r="C2406" s="46"/>
      <c r="D2406" s="51">
        <v>-16126.181154111793</v>
      </c>
    </row>
    <row r="2407" spans="3:4" x14ac:dyDescent="0.25">
      <c r="C2407" s="46"/>
      <c r="D2407" s="51">
        <v>25679.340838734184</v>
      </c>
    </row>
    <row r="2408" spans="3:4" x14ac:dyDescent="0.25">
      <c r="C2408" s="46"/>
      <c r="D2408" s="51">
        <v>-163496.93478843485</v>
      </c>
    </row>
    <row r="2409" spans="3:4" x14ac:dyDescent="0.25">
      <c r="C2409" s="46"/>
      <c r="D2409" s="51">
        <v>128580.71360771189</v>
      </c>
    </row>
    <row r="2410" spans="3:4" x14ac:dyDescent="0.25">
      <c r="C2410" s="46"/>
      <c r="D2410" s="51">
        <v>18566.230141557113</v>
      </c>
    </row>
    <row r="2411" spans="3:4" x14ac:dyDescent="0.25">
      <c r="C2411" s="46"/>
      <c r="D2411" s="51">
        <v>-224804.86634174088</v>
      </c>
    </row>
    <row r="2412" spans="3:4" x14ac:dyDescent="0.25">
      <c r="C2412" s="46"/>
      <c r="D2412" s="51">
        <v>-175118.77143520789</v>
      </c>
    </row>
    <row r="2413" spans="3:4" x14ac:dyDescent="0.25">
      <c r="C2413" s="46"/>
      <c r="D2413" s="51">
        <v>322394.57739589119</v>
      </c>
    </row>
    <row r="2414" spans="3:4" x14ac:dyDescent="0.25">
      <c r="C2414" s="46"/>
      <c r="D2414" s="51">
        <v>176602.68405251254</v>
      </c>
    </row>
    <row r="2415" spans="3:4" x14ac:dyDescent="0.25">
      <c r="C2415" s="46"/>
      <c r="D2415" s="51">
        <v>177047.1816725742</v>
      </c>
    </row>
    <row r="2416" spans="3:4" x14ac:dyDescent="0.25">
      <c r="C2416" s="46"/>
      <c r="D2416" s="51">
        <v>309370.63814778056</v>
      </c>
    </row>
    <row r="2417" spans="3:4" x14ac:dyDescent="0.25">
      <c r="C2417" s="46"/>
      <c r="D2417" s="51">
        <v>199287.85853504093</v>
      </c>
    </row>
    <row r="2418" spans="3:4" x14ac:dyDescent="0.25">
      <c r="C2418" s="46"/>
      <c r="D2418" s="51">
        <v>-147062.80305751256</v>
      </c>
    </row>
    <row r="2419" spans="3:4" x14ac:dyDescent="0.25">
      <c r="C2419" s="46"/>
      <c r="D2419" s="51">
        <v>41622.904823562189</v>
      </c>
    </row>
    <row r="2420" spans="3:4" x14ac:dyDescent="0.25">
      <c r="C2420" s="46"/>
      <c r="D2420" s="51">
        <v>191675.41656894312</v>
      </c>
    </row>
    <row r="2421" spans="3:4" x14ac:dyDescent="0.25">
      <c r="C2421" s="46"/>
      <c r="D2421" s="51">
        <v>-165256.79406445549</v>
      </c>
    </row>
    <row r="2422" spans="3:4" x14ac:dyDescent="0.25">
      <c r="C2422" s="46"/>
      <c r="D2422" s="51">
        <v>52651.825406446034</v>
      </c>
    </row>
    <row r="2423" spans="3:4" x14ac:dyDescent="0.25">
      <c r="C2423" s="46"/>
      <c r="D2423" s="51">
        <v>32524.009300312377</v>
      </c>
    </row>
    <row r="2424" spans="3:4" x14ac:dyDescent="0.25">
      <c r="C2424" s="46"/>
      <c r="D2424" s="51">
        <v>-70285.716871832308</v>
      </c>
    </row>
    <row r="2425" spans="3:4" x14ac:dyDescent="0.25">
      <c r="C2425" s="46"/>
      <c r="D2425" s="51">
        <v>-196111.30972541391</v>
      </c>
    </row>
    <row r="2426" spans="3:4" x14ac:dyDescent="0.25">
      <c r="C2426" s="46"/>
      <c r="D2426" s="51">
        <v>77525.017421632292</v>
      </c>
    </row>
    <row r="2427" spans="3:4" x14ac:dyDescent="0.25">
      <c r="C2427" s="46"/>
      <c r="D2427" s="51">
        <v>181010.96770573006</v>
      </c>
    </row>
    <row r="2428" spans="3:4" x14ac:dyDescent="0.25">
      <c r="C2428" s="46"/>
      <c r="D2428" s="51">
        <v>98797.155714976776</v>
      </c>
    </row>
    <row r="2429" spans="3:4" x14ac:dyDescent="0.25">
      <c r="C2429" s="46"/>
      <c r="D2429" s="51">
        <v>-209746.59775217072</v>
      </c>
    </row>
    <row r="2430" spans="3:4" x14ac:dyDescent="0.25">
      <c r="C2430" s="46"/>
      <c r="D2430" s="51">
        <v>-403806.97727342998</v>
      </c>
    </row>
    <row r="2431" spans="3:4" x14ac:dyDescent="0.25">
      <c r="C2431" s="46"/>
      <c r="D2431" s="51">
        <v>53328.46123085748</v>
      </c>
    </row>
    <row r="2432" spans="3:4" x14ac:dyDescent="0.25">
      <c r="C2432" s="46"/>
      <c r="D2432" s="51">
        <v>126973.86583219713</v>
      </c>
    </row>
    <row r="2433" spans="3:4" x14ac:dyDescent="0.25">
      <c r="C2433" s="46"/>
      <c r="D2433" s="51">
        <v>342628.02541884442</v>
      </c>
    </row>
    <row r="2434" spans="3:4" x14ac:dyDescent="0.25">
      <c r="C2434" s="46"/>
      <c r="D2434" s="51">
        <v>229479.35210351617</v>
      </c>
    </row>
    <row r="2435" spans="3:4" x14ac:dyDescent="0.25">
      <c r="C2435" s="46"/>
      <c r="D2435" s="51">
        <v>206357.41766515572</v>
      </c>
    </row>
    <row r="2436" spans="3:4" x14ac:dyDescent="0.25">
      <c r="C2436" s="46"/>
      <c r="D2436" s="51">
        <v>-128222.30348631192</v>
      </c>
    </row>
    <row r="2437" spans="3:4" x14ac:dyDescent="0.25">
      <c r="C2437" s="46"/>
      <c r="D2437" s="51">
        <v>58526.622065822361</v>
      </c>
    </row>
    <row r="2438" spans="3:4" x14ac:dyDescent="0.25">
      <c r="C2438" s="46"/>
      <c r="D2438" s="51">
        <v>-91617.58864075446</v>
      </c>
    </row>
    <row r="2439" spans="3:4" x14ac:dyDescent="0.25">
      <c r="C2439" s="46"/>
      <c r="D2439" s="51">
        <v>-33527.096306707041</v>
      </c>
    </row>
    <row r="2440" spans="3:4" x14ac:dyDescent="0.25">
      <c r="C2440" s="46"/>
      <c r="D2440" s="51">
        <v>-267921.71458997764</v>
      </c>
    </row>
    <row r="2441" spans="3:4" x14ac:dyDescent="0.25">
      <c r="C2441" s="46"/>
      <c r="D2441" s="51">
        <v>291931.48724298895</v>
      </c>
    </row>
    <row r="2442" spans="3:4" x14ac:dyDescent="0.25">
      <c r="C2442" s="46"/>
      <c r="D2442" s="51">
        <v>521760.76678387111</v>
      </c>
    </row>
    <row r="2443" spans="3:4" x14ac:dyDescent="0.25">
      <c r="C2443" s="46"/>
      <c r="D2443" s="51">
        <v>-202816.12055762092</v>
      </c>
    </row>
    <row r="2444" spans="3:4" x14ac:dyDescent="0.25">
      <c r="C2444" s="46"/>
      <c r="D2444" s="51">
        <v>357598.95808722463</v>
      </c>
    </row>
    <row r="2445" spans="3:4" x14ac:dyDescent="0.25">
      <c r="C2445" s="46"/>
      <c r="D2445" s="51">
        <v>347056.29947751411</v>
      </c>
    </row>
    <row r="2446" spans="3:4" x14ac:dyDescent="0.25">
      <c r="C2446" s="46"/>
      <c r="D2446" s="51">
        <v>209431.22027856525</v>
      </c>
    </row>
    <row r="2447" spans="3:4" x14ac:dyDescent="0.25">
      <c r="C2447" s="46"/>
      <c r="D2447" s="51">
        <v>51520.578766545041</v>
      </c>
    </row>
    <row r="2448" spans="3:4" x14ac:dyDescent="0.25">
      <c r="C2448" s="46"/>
      <c r="D2448" s="51">
        <v>217143.33373336404</v>
      </c>
    </row>
    <row r="2449" spans="3:4" x14ac:dyDescent="0.25">
      <c r="C2449" s="46"/>
      <c r="D2449" s="51">
        <v>168527.54185598891</v>
      </c>
    </row>
    <row r="2450" spans="3:4" x14ac:dyDescent="0.25">
      <c r="C2450" s="46"/>
      <c r="D2450" s="51">
        <v>-14267.459367438947</v>
      </c>
    </row>
    <row r="2451" spans="3:4" x14ac:dyDescent="0.25">
      <c r="C2451" s="46"/>
      <c r="D2451" s="51">
        <v>197853.64603222691</v>
      </c>
    </row>
    <row r="2452" spans="3:4" x14ac:dyDescent="0.25">
      <c r="C2452" s="46"/>
      <c r="D2452" s="51">
        <v>-164469.72463515378</v>
      </c>
    </row>
    <row r="2453" spans="3:4" x14ac:dyDescent="0.25">
      <c r="C2453" s="46"/>
      <c r="D2453" s="51">
        <v>-67050.376997807543</v>
      </c>
    </row>
    <row r="2454" spans="3:4" x14ac:dyDescent="0.25">
      <c r="C2454" s="46"/>
      <c r="D2454" s="51">
        <v>307950.70235483127</v>
      </c>
    </row>
    <row r="2455" spans="3:4" x14ac:dyDescent="0.25">
      <c r="C2455" s="46"/>
      <c r="D2455" s="51">
        <v>392292.97001738427</v>
      </c>
    </row>
    <row r="2456" spans="3:4" x14ac:dyDescent="0.25">
      <c r="C2456" s="46"/>
      <c r="D2456" s="51">
        <v>51639.933269560162</v>
      </c>
    </row>
    <row r="2457" spans="3:4" x14ac:dyDescent="0.25">
      <c r="C2457" s="46"/>
      <c r="D2457" s="51">
        <v>201451.45208603723</v>
      </c>
    </row>
    <row r="2458" spans="3:4" x14ac:dyDescent="0.25">
      <c r="C2458" s="46"/>
      <c r="D2458" s="51">
        <v>126357.6245526382</v>
      </c>
    </row>
    <row r="2459" spans="3:4" x14ac:dyDescent="0.25">
      <c r="C2459" s="46"/>
      <c r="D2459" s="51">
        <v>102533.05119512754</v>
      </c>
    </row>
    <row r="2460" spans="3:4" x14ac:dyDescent="0.25">
      <c r="C2460" s="46"/>
      <c r="D2460" s="51">
        <v>-106318.42750767001</v>
      </c>
    </row>
    <row r="2461" spans="3:4" x14ac:dyDescent="0.25">
      <c r="C2461" s="46"/>
      <c r="D2461" s="51">
        <v>-192448.73305042938</v>
      </c>
    </row>
    <row r="2462" spans="3:4" x14ac:dyDescent="0.25">
      <c r="C2462" s="46"/>
      <c r="D2462" s="51">
        <v>-99286.410538375538</v>
      </c>
    </row>
    <row r="2463" spans="3:4" x14ac:dyDescent="0.25">
      <c r="C2463" s="46"/>
      <c r="D2463" s="51">
        <v>148566.86212589985</v>
      </c>
    </row>
    <row r="2464" spans="3:4" x14ac:dyDescent="0.25">
      <c r="C2464" s="46"/>
      <c r="D2464" s="51">
        <v>-343807.25206574606</v>
      </c>
    </row>
    <row r="2465" spans="3:4" x14ac:dyDescent="0.25">
      <c r="C2465" s="46"/>
      <c r="D2465" s="51">
        <v>61365.197726100145</v>
      </c>
    </row>
    <row r="2466" spans="3:4" x14ac:dyDescent="0.25">
      <c r="C2466" s="46"/>
      <c r="D2466" s="51">
        <v>360106.50825290103</v>
      </c>
    </row>
    <row r="2467" spans="3:4" x14ac:dyDescent="0.25">
      <c r="C2467" s="46"/>
      <c r="D2467" s="51">
        <v>-468799.83566096472</v>
      </c>
    </row>
    <row r="2468" spans="3:4" x14ac:dyDescent="0.25">
      <c r="C2468" s="46"/>
      <c r="D2468" s="51">
        <v>218273.6238227206</v>
      </c>
    </row>
    <row r="2469" spans="3:4" x14ac:dyDescent="0.25">
      <c r="C2469" s="46"/>
      <c r="D2469" s="51">
        <v>227641.94103017831</v>
      </c>
    </row>
    <row r="2470" spans="3:4" x14ac:dyDescent="0.25">
      <c r="C2470" s="46"/>
      <c r="D2470" s="51">
        <v>2608.2870922200091</v>
      </c>
    </row>
    <row r="2471" spans="3:4" x14ac:dyDescent="0.25">
      <c r="C2471" s="46"/>
      <c r="D2471" s="51">
        <v>-217734.19787935476</v>
      </c>
    </row>
    <row r="2472" spans="3:4" x14ac:dyDescent="0.25">
      <c r="C2472" s="46"/>
      <c r="D2472" s="51">
        <v>158132.12870787043</v>
      </c>
    </row>
    <row r="2473" spans="3:4" x14ac:dyDescent="0.25">
      <c r="C2473" s="46"/>
      <c r="D2473" s="51">
        <v>-239504.74056342238</v>
      </c>
    </row>
    <row r="2474" spans="3:4" x14ac:dyDescent="0.25">
      <c r="C2474" s="46"/>
      <c r="D2474" s="51">
        <v>-6105.8124205001805</v>
      </c>
    </row>
    <row r="2475" spans="3:4" x14ac:dyDescent="0.25">
      <c r="C2475" s="46"/>
      <c r="D2475" s="51">
        <v>-119690.3172674606</v>
      </c>
    </row>
    <row r="2476" spans="3:4" x14ac:dyDescent="0.25">
      <c r="C2476" s="46"/>
      <c r="D2476" s="51">
        <v>165581.4053379691</v>
      </c>
    </row>
    <row r="2477" spans="3:4" x14ac:dyDescent="0.25">
      <c r="C2477" s="46"/>
      <c r="D2477" s="51">
        <v>-132716.63242310105</v>
      </c>
    </row>
    <row r="2478" spans="3:4" x14ac:dyDescent="0.25">
      <c r="C2478" s="46"/>
      <c r="D2478" s="51">
        <v>270326.82833167858</v>
      </c>
    </row>
    <row r="2479" spans="3:4" x14ac:dyDescent="0.25">
      <c r="C2479" s="46"/>
      <c r="D2479" s="51">
        <v>135308.10752441271</v>
      </c>
    </row>
    <row r="2480" spans="3:4" x14ac:dyDescent="0.25">
      <c r="C2480" s="46"/>
      <c r="D2480" s="51">
        <v>-343154.83214800712</v>
      </c>
    </row>
    <row r="2481" spans="3:4" x14ac:dyDescent="0.25">
      <c r="C2481" s="46"/>
      <c r="D2481" s="51">
        <v>-376200.06705099461</v>
      </c>
    </row>
    <row r="2482" spans="3:4" x14ac:dyDescent="0.25">
      <c r="C2482" s="46"/>
      <c r="D2482" s="51">
        <v>412264.99806986697</v>
      </c>
    </row>
    <row r="2483" spans="3:4" x14ac:dyDescent="0.25">
      <c r="C2483" s="46"/>
      <c r="D2483" s="51">
        <v>535384.8430199573</v>
      </c>
    </row>
    <row r="2484" spans="3:4" x14ac:dyDescent="0.25">
      <c r="C2484" s="46"/>
      <c r="D2484" s="51">
        <v>-397151.53215582209</v>
      </c>
    </row>
    <row r="2485" spans="3:4" x14ac:dyDescent="0.25">
      <c r="C2485" s="46"/>
      <c r="D2485" s="51">
        <v>-282723.18745026481</v>
      </c>
    </row>
    <row r="2486" spans="3:4" x14ac:dyDescent="0.25">
      <c r="C2486" s="46"/>
      <c r="D2486" s="51">
        <v>349766.19153323595</v>
      </c>
    </row>
    <row r="2487" spans="3:4" x14ac:dyDescent="0.25">
      <c r="C2487" s="46"/>
      <c r="D2487" s="51">
        <v>36935.01563232419</v>
      </c>
    </row>
    <row r="2488" spans="3:4" x14ac:dyDescent="0.25">
      <c r="C2488" s="46"/>
      <c r="D2488" s="51">
        <v>273486.83880333928</v>
      </c>
    </row>
    <row r="2489" spans="3:4" x14ac:dyDescent="0.25">
      <c r="C2489" s="46"/>
      <c r="D2489" s="51">
        <v>110700.21653786948</v>
      </c>
    </row>
    <row r="2490" spans="3:4" x14ac:dyDescent="0.25">
      <c r="C2490" s="46"/>
      <c r="D2490" s="51">
        <v>114254.58336257107</v>
      </c>
    </row>
    <row r="2491" spans="3:4" x14ac:dyDescent="0.25">
      <c r="C2491" s="46"/>
      <c r="D2491" s="51">
        <v>476984.4814541426</v>
      </c>
    </row>
    <row r="2492" spans="3:4" x14ac:dyDescent="0.25">
      <c r="C2492" s="46"/>
      <c r="D2492" s="51">
        <v>-223783.65919150051</v>
      </c>
    </row>
    <row r="2493" spans="3:4" x14ac:dyDescent="0.25">
      <c r="C2493" s="46"/>
      <c r="D2493" s="51">
        <v>27842.463862413882</v>
      </c>
    </row>
    <row r="2494" spans="3:4" x14ac:dyDescent="0.25">
      <c r="C2494" s="46"/>
      <c r="D2494" s="51">
        <v>-307598.07371745107</v>
      </c>
    </row>
    <row r="2495" spans="3:4" x14ac:dyDescent="0.25">
      <c r="C2495" s="46"/>
      <c r="D2495" s="51">
        <v>223858.82474619529</v>
      </c>
    </row>
    <row r="2496" spans="3:4" x14ac:dyDescent="0.25">
      <c r="C2496" s="46"/>
      <c r="D2496" s="51">
        <v>-77922.455776517745</v>
      </c>
    </row>
    <row r="2497" spans="3:4" x14ac:dyDescent="0.25">
      <c r="C2497" s="46"/>
      <c r="D2497" s="51">
        <v>159419.98070767836</v>
      </c>
    </row>
    <row r="2498" spans="3:4" x14ac:dyDescent="0.25">
      <c r="C2498" s="46"/>
      <c r="D2498" s="51">
        <v>-6083.9004686355765</v>
      </c>
    </row>
    <row r="2499" spans="3:4" x14ac:dyDescent="0.25">
      <c r="C2499" s="46"/>
      <c r="D2499" s="51">
        <v>113009.57628640997</v>
      </c>
    </row>
    <row r="2500" spans="3:4" x14ac:dyDescent="0.25">
      <c r="C2500" s="46"/>
      <c r="D2500" s="51">
        <v>310775.84133288119</v>
      </c>
    </row>
    <row r="2501" spans="3:4" x14ac:dyDescent="0.25">
      <c r="C2501" s="46"/>
      <c r="D2501" s="51">
        <v>134153.03739051844</v>
      </c>
    </row>
    <row r="2502" spans="3:4" x14ac:dyDescent="0.25">
      <c r="C2502" s="46"/>
      <c r="D2502" s="51">
        <v>116194.14917135416</v>
      </c>
    </row>
    <row r="2503" spans="3:4" x14ac:dyDescent="0.25">
      <c r="C2503" s="46"/>
      <c r="D2503" s="51">
        <v>-338208.57589472784</v>
      </c>
    </row>
    <row r="2504" spans="3:4" x14ac:dyDescent="0.25">
      <c r="C2504" s="46"/>
      <c r="D2504" s="51">
        <v>198492.83342109036</v>
      </c>
    </row>
    <row r="2505" spans="3:4" x14ac:dyDescent="0.25">
      <c r="C2505" s="46"/>
      <c r="D2505" s="51">
        <v>316763.00057781278</v>
      </c>
    </row>
    <row r="2506" spans="3:4" x14ac:dyDescent="0.25">
      <c r="C2506" s="46"/>
      <c r="D2506" s="51">
        <v>378067.49703737075</v>
      </c>
    </row>
    <row r="2507" spans="3:4" x14ac:dyDescent="0.25">
      <c r="C2507" s="46"/>
      <c r="D2507" s="51">
        <v>-116646.50738284146</v>
      </c>
    </row>
    <row r="2508" spans="3:4" x14ac:dyDescent="0.25">
      <c r="C2508" s="46"/>
      <c r="D2508" s="51">
        <v>-41598.347422255058</v>
      </c>
    </row>
    <row r="2509" spans="3:4" x14ac:dyDescent="0.25">
      <c r="C2509" s="46"/>
      <c r="D2509" s="51">
        <v>-218103.87467852462</v>
      </c>
    </row>
    <row r="2510" spans="3:4" x14ac:dyDescent="0.25">
      <c r="C2510" s="46"/>
      <c r="D2510" s="51">
        <v>49058.377394119743</v>
      </c>
    </row>
    <row r="2511" spans="3:4" x14ac:dyDescent="0.25">
      <c r="C2511" s="46"/>
      <c r="D2511" s="51">
        <v>-134130.63199956872</v>
      </c>
    </row>
    <row r="2512" spans="3:4" x14ac:dyDescent="0.25">
      <c r="C2512" s="46"/>
      <c r="D2512" s="51">
        <v>321544.25179201935</v>
      </c>
    </row>
    <row r="2513" spans="3:4" x14ac:dyDescent="0.25">
      <c r="C2513" s="46"/>
      <c r="D2513" s="51">
        <v>163641.01157691577</v>
      </c>
    </row>
    <row r="2514" spans="3:4" x14ac:dyDescent="0.25">
      <c r="C2514" s="46"/>
      <c r="D2514" s="51">
        <v>68787.987652398442</v>
      </c>
    </row>
    <row r="2515" spans="3:4" x14ac:dyDescent="0.25">
      <c r="C2515" s="46"/>
      <c r="D2515" s="51">
        <v>182344.59147528358</v>
      </c>
    </row>
    <row r="2516" spans="3:4" x14ac:dyDescent="0.25">
      <c r="C2516" s="46"/>
      <c r="D2516" s="51">
        <v>160.18204567424254</v>
      </c>
    </row>
    <row r="2517" spans="3:4" x14ac:dyDescent="0.25">
      <c r="C2517" s="46"/>
      <c r="D2517" s="51">
        <v>-183996.94793897716</v>
      </c>
    </row>
    <row r="2518" spans="3:4" x14ac:dyDescent="0.25">
      <c r="C2518" s="46"/>
      <c r="D2518" s="51">
        <v>-96234.378099489069</v>
      </c>
    </row>
    <row r="2519" spans="3:4" x14ac:dyDescent="0.25">
      <c r="C2519" s="46"/>
      <c r="D2519" s="51">
        <v>224503.15215450778</v>
      </c>
    </row>
    <row r="2520" spans="3:4" x14ac:dyDescent="0.25">
      <c r="C2520" s="46"/>
      <c r="D2520" s="51">
        <v>221318.21903344817</v>
      </c>
    </row>
    <row r="2521" spans="3:4" x14ac:dyDescent="0.25">
      <c r="C2521" s="46"/>
      <c r="D2521" s="51">
        <v>-52903.089490600352</v>
      </c>
    </row>
    <row r="2522" spans="3:4" x14ac:dyDescent="0.25">
      <c r="C2522" s="46"/>
      <c r="D2522" s="51">
        <v>94672.20499839753</v>
      </c>
    </row>
    <row r="2523" spans="3:4" x14ac:dyDescent="0.25">
      <c r="C2523" s="46"/>
      <c r="D2523" s="51">
        <v>115238.96597120464</v>
      </c>
    </row>
    <row r="2524" spans="3:4" x14ac:dyDescent="0.25">
      <c r="C2524" s="46"/>
      <c r="D2524" s="51">
        <v>211360.96111167496</v>
      </c>
    </row>
    <row r="2525" spans="3:4" x14ac:dyDescent="0.25">
      <c r="C2525" s="46"/>
      <c r="D2525" s="51">
        <v>-172208.08425523614</v>
      </c>
    </row>
    <row r="2526" spans="3:4" x14ac:dyDescent="0.25">
      <c r="C2526" s="46"/>
      <c r="D2526" s="51">
        <v>-226631.47852881669</v>
      </c>
    </row>
    <row r="2527" spans="3:4" x14ac:dyDescent="0.25">
      <c r="C2527" s="46"/>
      <c r="D2527" s="51">
        <v>440421.7474783432</v>
      </c>
    </row>
    <row r="2528" spans="3:4" x14ac:dyDescent="0.25">
      <c r="C2528" s="46"/>
      <c r="D2528" s="51">
        <v>79835.43369413352</v>
      </c>
    </row>
    <row r="2529" spans="3:4" x14ac:dyDescent="0.25">
      <c r="C2529" s="46"/>
      <c r="D2529" s="51">
        <v>148974.24546703012</v>
      </c>
    </row>
    <row r="2530" spans="3:4" x14ac:dyDescent="0.25">
      <c r="C2530" s="46"/>
      <c r="D2530" s="51">
        <v>248693.91208765624</v>
      </c>
    </row>
    <row r="2531" spans="3:4" x14ac:dyDescent="0.25">
      <c r="C2531" s="46"/>
      <c r="D2531" s="51">
        <v>191048.36802202763</v>
      </c>
    </row>
    <row r="2532" spans="3:4" x14ac:dyDescent="0.25">
      <c r="C2532" s="46"/>
      <c r="D2532" s="51">
        <v>210777.68949230964</v>
      </c>
    </row>
    <row r="2533" spans="3:4" x14ac:dyDescent="0.25">
      <c r="C2533" s="46"/>
      <c r="D2533" s="51">
        <v>-226579.68683831795</v>
      </c>
    </row>
    <row r="2534" spans="3:4" x14ac:dyDescent="0.25">
      <c r="C2534" s="46"/>
      <c r="D2534" s="51">
        <v>384935.50276236079</v>
      </c>
    </row>
    <row r="2535" spans="3:4" x14ac:dyDescent="0.25">
      <c r="C2535" s="46"/>
      <c r="D2535" s="51">
        <v>34454.213046383804</v>
      </c>
    </row>
    <row r="2536" spans="3:4" x14ac:dyDescent="0.25">
      <c r="C2536" s="46"/>
      <c r="D2536" s="51">
        <v>-90249.202357611866</v>
      </c>
    </row>
    <row r="2537" spans="3:4" x14ac:dyDescent="0.25">
      <c r="C2537" s="46"/>
      <c r="D2537" s="51">
        <v>64070.126700208639</v>
      </c>
    </row>
    <row r="2538" spans="3:4" x14ac:dyDescent="0.25">
      <c r="C2538" s="46"/>
      <c r="D2538" s="51">
        <v>568237.506586893</v>
      </c>
    </row>
    <row r="2539" spans="3:4" x14ac:dyDescent="0.25">
      <c r="C2539" s="46"/>
      <c r="D2539" s="51">
        <v>378195.23241878202</v>
      </c>
    </row>
    <row r="2540" spans="3:4" x14ac:dyDescent="0.25">
      <c r="C2540" s="46"/>
      <c r="D2540" s="51">
        <v>578994.89203480945</v>
      </c>
    </row>
    <row r="2541" spans="3:4" x14ac:dyDescent="0.25">
      <c r="C2541" s="46"/>
      <c r="D2541" s="51">
        <v>71330.299796017789</v>
      </c>
    </row>
    <row r="2542" spans="3:4" x14ac:dyDescent="0.25">
      <c r="C2542" s="46"/>
      <c r="D2542" s="51">
        <v>11766.34618642916</v>
      </c>
    </row>
    <row r="2543" spans="3:4" x14ac:dyDescent="0.25">
      <c r="C2543" s="46"/>
      <c r="D2543" s="51">
        <v>232161.33605744777</v>
      </c>
    </row>
    <row r="2544" spans="3:4" x14ac:dyDescent="0.25">
      <c r="C2544" s="46"/>
      <c r="D2544" s="51">
        <v>17601.215026452188</v>
      </c>
    </row>
    <row r="2545" spans="3:4" x14ac:dyDescent="0.25">
      <c r="C2545" s="46"/>
      <c r="D2545" s="51">
        <v>-134966.570204944</v>
      </c>
    </row>
    <row r="2546" spans="3:4" x14ac:dyDescent="0.25">
      <c r="C2546" s="46"/>
      <c r="D2546" s="51">
        <v>113750.38321108758</v>
      </c>
    </row>
    <row r="2547" spans="3:4" x14ac:dyDescent="0.25">
      <c r="C2547" s="46"/>
      <c r="D2547" s="51">
        <v>404544.88702730747</v>
      </c>
    </row>
    <row r="2548" spans="3:4" x14ac:dyDescent="0.25">
      <c r="C2548" s="46"/>
      <c r="D2548" s="51">
        <v>579260.88006869773</v>
      </c>
    </row>
    <row r="2549" spans="3:4" x14ac:dyDescent="0.25">
      <c r="C2549" s="46"/>
      <c r="D2549" s="51">
        <v>-129156.27380684954</v>
      </c>
    </row>
    <row r="2550" spans="3:4" x14ac:dyDescent="0.25">
      <c r="C2550" s="46"/>
      <c r="D2550" s="51">
        <v>15609.736681839451</v>
      </c>
    </row>
    <row r="2551" spans="3:4" x14ac:dyDescent="0.25">
      <c r="C2551" s="46"/>
      <c r="D2551" s="51">
        <v>268103.07097322209</v>
      </c>
    </row>
    <row r="2552" spans="3:4" x14ac:dyDescent="0.25">
      <c r="C2552" s="46"/>
      <c r="D2552" s="51">
        <v>-156478.46418377641</v>
      </c>
    </row>
    <row r="2553" spans="3:4" x14ac:dyDescent="0.25">
      <c r="C2553" s="46"/>
      <c r="D2553" s="51">
        <v>-105402.82571022082</v>
      </c>
    </row>
    <row r="2554" spans="3:4" x14ac:dyDescent="0.25">
      <c r="C2554" s="46"/>
      <c r="D2554" s="51">
        <v>46090.511060520046</v>
      </c>
    </row>
    <row r="2555" spans="3:4" x14ac:dyDescent="0.25">
      <c r="C2555" s="46"/>
      <c r="D2555" s="51">
        <v>32228.96771349819</v>
      </c>
    </row>
    <row r="2556" spans="3:4" x14ac:dyDescent="0.25">
      <c r="C2556" s="46"/>
      <c r="D2556" s="51">
        <v>123918.14537540982</v>
      </c>
    </row>
    <row r="2557" spans="3:4" x14ac:dyDescent="0.25">
      <c r="C2557" s="46"/>
      <c r="D2557" s="51">
        <v>29842.076422589791</v>
      </c>
    </row>
    <row r="2558" spans="3:4" x14ac:dyDescent="0.25">
      <c r="C2558" s="46"/>
      <c r="D2558" s="51">
        <v>-212672.04287838598</v>
      </c>
    </row>
    <row r="2559" spans="3:4" x14ac:dyDescent="0.25">
      <c r="C2559" s="46"/>
      <c r="D2559" s="51">
        <v>195274.26870963859</v>
      </c>
    </row>
    <row r="2560" spans="3:4" x14ac:dyDescent="0.25">
      <c r="C2560" s="46"/>
      <c r="D2560" s="51">
        <v>91668.917685710709</v>
      </c>
    </row>
    <row r="2561" spans="3:4" x14ac:dyDescent="0.25">
      <c r="C2561" s="46"/>
      <c r="D2561" s="51">
        <v>-170979.61087095574</v>
      </c>
    </row>
    <row r="2562" spans="3:4" x14ac:dyDescent="0.25">
      <c r="C2562" s="46"/>
      <c r="D2562" s="51">
        <v>-98087.292227900136</v>
      </c>
    </row>
    <row r="2563" spans="3:4" x14ac:dyDescent="0.25">
      <c r="C2563" s="46"/>
      <c r="D2563" s="51">
        <v>-269090.22312142153</v>
      </c>
    </row>
    <row r="2564" spans="3:4" x14ac:dyDescent="0.25">
      <c r="C2564" s="46"/>
      <c r="D2564" s="51">
        <v>-2838.6321611820736</v>
      </c>
    </row>
    <row r="2565" spans="3:4" x14ac:dyDescent="0.25">
      <c r="C2565" s="46"/>
      <c r="D2565" s="51">
        <v>-113713.63969406224</v>
      </c>
    </row>
    <row r="2566" spans="3:4" x14ac:dyDescent="0.25">
      <c r="C2566" s="46"/>
      <c r="D2566" s="51">
        <v>560392.74283238198</v>
      </c>
    </row>
    <row r="2567" spans="3:4" x14ac:dyDescent="0.25">
      <c r="C2567" s="46"/>
      <c r="D2567" s="51">
        <v>-207993.33846253998</v>
      </c>
    </row>
    <row r="2568" spans="3:4" x14ac:dyDescent="0.25">
      <c r="C2568" s="46"/>
      <c r="D2568" s="51">
        <v>113217.42948379237</v>
      </c>
    </row>
    <row r="2569" spans="3:4" x14ac:dyDescent="0.25">
      <c r="C2569" s="46"/>
      <c r="D2569" s="51">
        <v>108520.51793324263</v>
      </c>
    </row>
    <row r="2570" spans="3:4" x14ac:dyDescent="0.25">
      <c r="C2570" s="46"/>
      <c r="D2570" s="51">
        <v>35503.450361082534</v>
      </c>
    </row>
    <row r="2571" spans="3:4" x14ac:dyDescent="0.25">
      <c r="C2571" s="46"/>
      <c r="D2571" s="51">
        <v>-73494.823127978088</v>
      </c>
    </row>
    <row r="2572" spans="3:4" x14ac:dyDescent="0.25">
      <c r="C2572" s="46"/>
      <c r="D2572" s="51">
        <v>50656.382493164259</v>
      </c>
    </row>
    <row r="2573" spans="3:4" x14ac:dyDescent="0.25">
      <c r="C2573" s="46"/>
      <c r="D2573" s="51">
        <v>-216348.10240504582</v>
      </c>
    </row>
    <row r="2574" spans="3:4" x14ac:dyDescent="0.25">
      <c r="C2574" s="46"/>
      <c r="D2574" s="51">
        <v>-312923.49816844746</v>
      </c>
    </row>
    <row r="2575" spans="3:4" x14ac:dyDescent="0.25">
      <c r="C2575" s="46"/>
      <c r="D2575" s="51">
        <v>239583.79159345635</v>
      </c>
    </row>
    <row r="2576" spans="3:4" x14ac:dyDescent="0.25">
      <c r="C2576" s="46"/>
      <c r="D2576" s="51">
        <v>423922.46536519297</v>
      </c>
    </row>
    <row r="2577" spans="3:4" x14ac:dyDescent="0.25">
      <c r="C2577" s="46"/>
      <c r="D2577" s="51">
        <v>57388.665068347094</v>
      </c>
    </row>
    <row r="2578" spans="3:4" x14ac:dyDescent="0.25">
      <c r="C2578" s="46"/>
      <c r="D2578" s="51">
        <v>168258.68348719151</v>
      </c>
    </row>
    <row r="2579" spans="3:4" x14ac:dyDescent="0.25">
      <c r="C2579" s="46"/>
      <c r="D2579" s="51">
        <v>-91559.7325568261</v>
      </c>
    </row>
    <row r="2580" spans="3:4" x14ac:dyDescent="0.25">
      <c r="C2580" s="46"/>
      <c r="D2580" s="51">
        <v>211757.17440043233</v>
      </c>
    </row>
    <row r="2581" spans="3:4" x14ac:dyDescent="0.25">
      <c r="C2581" s="46"/>
      <c r="D2581" s="51">
        <v>57913.371943664344</v>
      </c>
    </row>
    <row r="2582" spans="3:4" x14ac:dyDescent="0.25">
      <c r="C2582" s="46"/>
      <c r="D2582" s="51">
        <v>-72584.292526237376</v>
      </c>
    </row>
    <row r="2583" spans="3:4" x14ac:dyDescent="0.25">
      <c r="C2583" s="46"/>
      <c r="D2583" s="51">
        <v>-375439.31200599473</v>
      </c>
    </row>
    <row r="2584" spans="3:4" x14ac:dyDescent="0.25">
      <c r="C2584" s="46"/>
      <c r="D2584" s="51">
        <v>-51805.180604296504</v>
      </c>
    </row>
    <row r="2585" spans="3:4" x14ac:dyDescent="0.25">
      <c r="C2585" s="46"/>
      <c r="D2585" s="51">
        <v>15156.647869015243</v>
      </c>
    </row>
    <row r="2586" spans="3:4" x14ac:dyDescent="0.25">
      <c r="C2586" s="46"/>
      <c r="D2586" s="51">
        <v>289374.52911816549</v>
      </c>
    </row>
    <row r="2587" spans="3:4" x14ac:dyDescent="0.25">
      <c r="C2587" s="46"/>
      <c r="D2587" s="51">
        <v>404932.77076128504</v>
      </c>
    </row>
    <row r="2588" spans="3:4" x14ac:dyDescent="0.25">
      <c r="C2588" s="46"/>
      <c r="D2588" s="51">
        <v>252450.93524944226</v>
      </c>
    </row>
    <row r="2589" spans="3:4" x14ac:dyDescent="0.25">
      <c r="C2589" s="46"/>
      <c r="D2589" s="51">
        <v>-291963.03517460148</v>
      </c>
    </row>
    <row r="2590" spans="3:4" x14ac:dyDescent="0.25">
      <c r="C2590" s="46"/>
      <c r="D2590" s="51">
        <v>167722.97880582203</v>
      </c>
    </row>
    <row r="2591" spans="3:4" x14ac:dyDescent="0.25">
      <c r="C2591" s="46"/>
      <c r="D2591" s="51">
        <v>-331138.28269198834</v>
      </c>
    </row>
    <row r="2592" spans="3:4" x14ac:dyDescent="0.25">
      <c r="C2592" s="46"/>
      <c r="D2592" s="51">
        <v>381921.18761166115</v>
      </c>
    </row>
    <row r="2593" spans="3:4" x14ac:dyDescent="0.25">
      <c r="C2593" s="46"/>
      <c r="D2593" s="51">
        <v>-185398.8218800645</v>
      </c>
    </row>
    <row r="2594" spans="3:4" x14ac:dyDescent="0.25">
      <c r="C2594" s="46"/>
      <c r="D2594" s="51">
        <v>593765.18986760057</v>
      </c>
    </row>
    <row r="2595" spans="3:4" x14ac:dyDescent="0.25">
      <c r="C2595" s="46"/>
      <c r="D2595" s="51">
        <v>263155.96290812979</v>
      </c>
    </row>
    <row r="2596" spans="3:4" x14ac:dyDescent="0.25">
      <c r="C2596" s="46"/>
      <c r="D2596" s="51">
        <v>-198100.44311249413</v>
      </c>
    </row>
    <row r="2597" spans="3:4" x14ac:dyDescent="0.25">
      <c r="C2597" s="46"/>
      <c r="D2597" s="51">
        <v>576831.44251883437</v>
      </c>
    </row>
    <row r="2598" spans="3:4" x14ac:dyDescent="0.25">
      <c r="C2598" s="46"/>
      <c r="D2598" s="51">
        <v>-399036.99663961359</v>
      </c>
    </row>
    <row r="2599" spans="3:4" x14ac:dyDescent="0.25">
      <c r="C2599" s="46"/>
      <c r="D2599" s="51">
        <v>209262.80774470858</v>
      </c>
    </row>
    <row r="2600" spans="3:4" x14ac:dyDescent="0.25">
      <c r="C2600" s="46"/>
      <c r="D2600" s="51">
        <v>-200451.80273021496</v>
      </c>
    </row>
    <row r="2601" spans="3:4" x14ac:dyDescent="0.25">
      <c r="C2601" s="46"/>
      <c r="D2601" s="51">
        <v>380887.73307575466</v>
      </c>
    </row>
    <row r="2602" spans="3:4" x14ac:dyDescent="0.25">
      <c r="C2602" s="46"/>
      <c r="D2602" s="51">
        <v>-44333.198464283138</v>
      </c>
    </row>
    <row r="2603" spans="3:4" x14ac:dyDescent="0.25">
      <c r="C2603" s="46"/>
      <c r="D2603" s="51">
        <v>292513.77194409946</v>
      </c>
    </row>
    <row r="2604" spans="3:4" x14ac:dyDescent="0.25">
      <c r="C2604" s="46"/>
      <c r="D2604" s="51">
        <v>10459.140099276963</v>
      </c>
    </row>
    <row r="2605" spans="3:4" x14ac:dyDescent="0.25">
      <c r="C2605" s="46"/>
      <c r="D2605" s="51">
        <v>-68348.299954741291</v>
      </c>
    </row>
    <row r="2606" spans="3:4" x14ac:dyDescent="0.25">
      <c r="C2606" s="46"/>
      <c r="D2606" s="51">
        <v>-312566.27950455714</v>
      </c>
    </row>
    <row r="2607" spans="3:4" x14ac:dyDescent="0.25">
      <c r="C2607" s="46"/>
      <c r="D2607" s="51">
        <v>49687.103077011401</v>
      </c>
    </row>
    <row r="2608" spans="3:4" x14ac:dyDescent="0.25">
      <c r="C2608" s="46"/>
      <c r="D2608" s="51">
        <v>-128213.73738410143</v>
      </c>
    </row>
    <row r="2609" spans="3:4" x14ac:dyDescent="0.25">
      <c r="C2609" s="46"/>
      <c r="D2609" s="51">
        <v>369138.58150070644</v>
      </c>
    </row>
    <row r="2610" spans="3:4" x14ac:dyDescent="0.25">
      <c r="C2610" s="46"/>
      <c r="D2610" s="51">
        <v>612521.97876092093</v>
      </c>
    </row>
    <row r="2611" spans="3:4" x14ac:dyDescent="0.25">
      <c r="C2611" s="46"/>
      <c r="D2611" s="51">
        <v>607113.89718105493</v>
      </c>
    </row>
    <row r="2612" spans="3:4" x14ac:dyDescent="0.25">
      <c r="C2612" s="46"/>
      <c r="D2612" s="51">
        <v>-348997.34195688448</v>
      </c>
    </row>
    <row r="2613" spans="3:4" x14ac:dyDescent="0.25">
      <c r="C2613" s="46"/>
      <c r="D2613" s="51">
        <v>90408.714232911429</v>
      </c>
    </row>
    <row r="2614" spans="3:4" x14ac:dyDescent="0.25">
      <c r="C2614" s="46"/>
      <c r="D2614" s="51">
        <v>-215563.44388436101</v>
      </c>
    </row>
    <row r="2615" spans="3:4" x14ac:dyDescent="0.25">
      <c r="C2615" s="46"/>
      <c r="D2615" s="51">
        <v>-43164.661823709379</v>
      </c>
    </row>
    <row r="2616" spans="3:4" x14ac:dyDescent="0.25">
      <c r="C2616" s="46"/>
      <c r="D2616" s="51">
        <v>25053.470873848826</v>
      </c>
    </row>
    <row r="2617" spans="3:4" x14ac:dyDescent="0.25">
      <c r="C2617" s="46"/>
      <c r="D2617" s="51">
        <v>-37321.797193499428</v>
      </c>
    </row>
    <row r="2618" spans="3:4" x14ac:dyDescent="0.25">
      <c r="C2618" s="46"/>
      <c r="D2618" s="51">
        <v>-119029.60717537881</v>
      </c>
    </row>
    <row r="2619" spans="3:4" x14ac:dyDescent="0.25">
      <c r="C2619" s="46"/>
      <c r="D2619" s="51">
        <v>5916.1466455408518</v>
      </c>
    </row>
    <row r="2620" spans="3:4" x14ac:dyDescent="0.25">
      <c r="C2620" s="46"/>
      <c r="D2620" s="51">
        <v>255280.57586427577</v>
      </c>
    </row>
    <row r="2621" spans="3:4" x14ac:dyDescent="0.25">
      <c r="C2621" s="46"/>
      <c r="D2621" s="51">
        <v>247989.02512060048</v>
      </c>
    </row>
    <row r="2622" spans="3:4" x14ac:dyDescent="0.25">
      <c r="C2622" s="46"/>
      <c r="D2622" s="51">
        <v>313064.0725714899</v>
      </c>
    </row>
    <row r="2623" spans="3:4" x14ac:dyDescent="0.25">
      <c r="C2623" s="46"/>
      <c r="D2623" s="51">
        <v>42407.393748903778</v>
      </c>
    </row>
    <row r="2624" spans="3:4" x14ac:dyDescent="0.25">
      <c r="C2624" s="46"/>
      <c r="D2624" s="51">
        <v>-183461.96978594828</v>
      </c>
    </row>
    <row r="2625" spans="3:4" x14ac:dyDescent="0.25">
      <c r="C2625" s="46"/>
      <c r="D2625" s="51">
        <v>-214761.56862286548</v>
      </c>
    </row>
    <row r="2626" spans="3:4" x14ac:dyDescent="0.25">
      <c r="C2626" s="46"/>
      <c r="D2626" s="51">
        <v>9428.2960930454719</v>
      </c>
    </row>
    <row r="2627" spans="3:4" x14ac:dyDescent="0.25">
      <c r="C2627" s="46"/>
      <c r="D2627" s="51">
        <v>-103375.40075971701</v>
      </c>
    </row>
    <row r="2628" spans="3:4" x14ac:dyDescent="0.25">
      <c r="C2628" s="46"/>
      <c r="D2628" s="51">
        <v>-27113.60903606283</v>
      </c>
    </row>
    <row r="2629" spans="3:4" x14ac:dyDescent="0.25">
      <c r="C2629" s="46"/>
      <c r="D2629" s="51">
        <v>483829.0365960921</v>
      </c>
    </row>
    <row r="2630" spans="3:4" x14ac:dyDescent="0.25">
      <c r="C2630" s="46"/>
      <c r="D2630" s="51">
        <v>217577.47531416538</v>
      </c>
    </row>
    <row r="2631" spans="3:4" x14ac:dyDescent="0.25">
      <c r="C2631" s="46"/>
      <c r="D2631" s="51">
        <v>90343.778776861538</v>
      </c>
    </row>
    <row r="2632" spans="3:4" x14ac:dyDescent="0.25">
      <c r="C2632" s="46"/>
      <c r="D2632" s="51">
        <v>48260.421748188572</v>
      </c>
    </row>
    <row r="2633" spans="3:4" x14ac:dyDescent="0.25">
      <c r="C2633" s="46"/>
      <c r="D2633" s="51">
        <v>20236.056027094979</v>
      </c>
    </row>
    <row r="2634" spans="3:4" x14ac:dyDescent="0.25">
      <c r="C2634" s="46"/>
      <c r="D2634" s="51">
        <v>-61013.58648480969</v>
      </c>
    </row>
    <row r="2635" spans="3:4" x14ac:dyDescent="0.25">
      <c r="C2635" s="46"/>
      <c r="D2635" s="51">
        <v>-236150.65867940849</v>
      </c>
    </row>
    <row r="2636" spans="3:4" x14ac:dyDescent="0.25">
      <c r="C2636" s="46"/>
      <c r="D2636" s="51">
        <v>141374.95141738112</v>
      </c>
    </row>
    <row r="2637" spans="3:4" x14ac:dyDescent="0.25">
      <c r="C2637" s="46"/>
      <c r="D2637" s="51">
        <v>-88848.154982448759</v>
      </c>
    </row>
    <row r="2638" spans="3:4" x14ac:dyDescent="0.25">
      <c r="C2638" s="46"/>
      <c r="D2638" s="51">
        <v>168532.49864912435</v>
      </c>
    </row>
    <row r="2639" spans="3:4" x14ac:dyDescent="0.25">
      <c r="C2639" s="46"/>
      <c r="D2639" s="51">
        <v>-133008.60815354294</v>
      </c>
    </row>
    <row r="2640" spans="3:4" x14ac:dyDescent="0.25">
      <c r="C2640" s="46"/>
      <c r="D2640" s="51">
        <v>-149381.34910364461</v>
      </c>
    </row>
    <row r="2641" spans="3:4" x14ac:dyDescent="0.25">
      <c r="C2641" s="46"/>
      <c r="D2641" s="51">
        <v>81833.226091741933</v>
      </c>
    </row>
    <row r="2642" spans="3:4" x14ac:dyDescent="0.25">
      <c r="C2642" s="46"/>
      <c r="D2642" s="51">
        <v>-244185.15833369974</v>
      </c>
    </row>
    <row r="2643" spans="3:4" x14ac:dyDescent="0.25">
      <c r="C2643" s="46"/>
      <c r="D2643" s="51">
        <v>-268263.27003579523</v>
      </c>
    </row>
    <row r="2644" spans="3:4" x14ac:dyDescent="0.25">
      <c r="C2644" s="46"/>
      <c r="D2644" s="51">
        <v>-24658.705691104304</v>
      </c>
    </row>
    <row r="2645" spans="3:4" x14ac:dyDescent="0.25">
      <c r="C2645" s="46"/>
      <c r="D2645" s="51">
        <v>80462.244856745645</v>
      </c>
    </row>
    <row r="2646" spans="3:4" x14ac:dyDescent="0.25">
      <c r="C2646" s="46"/>
      <c r="D2646" s="51">
        <v>-135841.96780367359</v>
      </c>
    </row>
    <row r="2647" spans="3:4" x14ac:dyDescent="0.25">
      <c r="C2647" s="46"/>
      <c r="D2647" s="51">
        <v>372064.13061827212</v>
      </c>
    </row>
    <row r="2648" spans="3:4" x14ac:dyDescent="0.25">
      <c r="C2648" s="46"/>
      <c r="D2648" s="51">
        <v>563476.94307776995</v>
      </c>
    </row>
    <row r="2649" spans="3:4" x14ac:dyDescent="0.25">
      <c r="C2649" s="46"/>
      <c r="D2649" s="51">
        <v>134442.53292970889</v>
      </c>
    </row>
    <row r="2650" spans="3:4" x14ac:dyDescent="0.25">
      <c r="C2650" s="46"/>
      <c r="D2650" s="51">
        <v>20386.580190334949</v>
      </c>
    </row>
    <row r="2651" spans="3:4" x14ac:dyDescent="0.25">
      <c r="C2651" s="46"/>
      <c r="D2651" s="51">
        <v>-50271.771901528424</v>
      </c>
    </row>
    <row r="2652" spans="3:4" x14ac:dyDescent="0.25">
      <c r="C2652" s="46"/>
      <c r="D2652" s="51">
        <v>-252003.81373780113</v>
      </c>
    </row>
    <row r="2653" spans="3:4" x14ac:dyDescent="0.25">
      <c r="C2653" s="46"/>
      <c r="D2653" s="51">
        <v>-207381.60589993413</v>
      </c>
    </row>
    <row r="2654" spans="3:4" x14ac:dyDescent="0.25">
      <c r="C2654" s="46"/>
      <c r="D2654" s="51">
        <v>167578.98784023809</v>
      </c>
    </row>
    <row r="2655" spans="3:4" x14ac:dyDescent="0.25">
      <c r="C2655" s="46"/>
      <c r="D2655" s="51">
        <v>-204176.9145757769</v>
      </c>
    </row>
    <row r="2656" spans="3:4" x14ac:dyDescent="0.25">
      <c r="C2656" s="46"/>
      <c r="D2656" s="51">
        <v>-41602.867976924113</v>
      </c>
    </row>
    <row r="2657" spans="3:4" x14ac:dyDescent="0.25">
      <c r="C2657" s="46"/>
      <c r="D2657" s="51">
        <v>-81087.234455963495</v>
      </c>
    </row>
    <row r="2658" spans="3:4" x14ac:dyDescent="0.25">
      <c r="C2658" s="46"/>
      <c r="D2658" s="51">
        <v>192292.02255380127</v>
      </c>
    </row>
    <row r="2659" spans="3:4" x14ac:dyDescent="0.25">
      <c r="C2659" s="46"/>
      <c r="D2659" s="51">
        <v>285951.42852560867</v>
      </c>
    </row>
    <row r="2660" spans="3:4" x14ac:dyDescent="0.25">
      <c r="C2660" s="46"/>
      <c r="D2660" s="51">
        <v>-267472.93257509737</v>
      </c>
    </row>
    <row r="2661" spans="3:4" x14ac:dyDescent="0.25">
      <c r="C2661" s="46"/>
      <c r="D2661" s="51">
        <v>107222.49466133183</v>
      </c>
    </row>
    <row r="2662" spans="3:4" x14ac:dyDescent="0.25">
      <c r="C2662" s="46"/>
      <c r="D2662" s="51">
        <v>552635.71770926472</v>
      </c>
    </row>
    <row r="2663" spans="3:4" x14ac:dyDescent="0.25">
      <c r="C2663" s="46"/>
      <c r="D2663" s="51">
        <v>-453686.98744687787</v>
      </c>
    </row>
    <row r="2664" spans="3:4" x14ac:dyDescent="0.25">
      <c r="C2664" s="46"/>
      <c r="D2664" s="51">
        <v>284487.62376772042</v>
      </c>
    </row>
    <row r="2665" spans="3:4" x14ac:dyDescent="0.25">
      <c r="C2665" s="46"/>
      <c r="D2665" s="51">
        <v>-411779.7824828478</v>
      </c>
    </row>
    <row r="2666" spans="3:4" x14ac:dyDescent="0.25">
      <c r="C2666" s="46"/>
      <c r="D2666" s="51">
        <v>234831.89320643744</v>
      </c>
    </row>
    <row r="2667" spans="3:4" x14ac:dyDescent="0.25">
      <c r="C2667" s="46"/>
      <c r="D2667" s="51">
        <v>51820.07613578099</v>
      </c>
    </row>
    <row r="2668" spans="3:4" x14ac:dyDescent="0.25">
      <c r="C2668" s="46"/>
      <c r="D2668" s="51">
        <v>-139278.07948271243</v>
      </c>
    </row>
    <row r="2669" spans="3:4" x14ac:dyDescent="0.25">
      <c r="C2669" s="46"/>
      <c r="D2669" s="51">
        <v>-462537.12436555984</v>
      </c>
    </row>
    <row r="2670" spans="3:4" x14ac:dyDescent="0.25">
      <c r="C2670" s="46"/>
      <c r="D2670" s="51">
        <v>122737.87685398382</v>
      </c>
    </row>
    <row r="2671" spans="3:4" x14ac:dyDescent="0.25">
      <c r="C2671" s="46"/>
      <c r="D2671" s="51">
        <v>157050.47332872119</v>
      </c>
    </row>
    <row r="2672" spans="3:4" x14ac:dyDescent="0.25">
      <c r="C2672" s="46"/>
      <c r="D2672" s="51">
        <v>227631.5425601154</v>
      </c>
    </row>
    <row r="2673" spans="3:4" x14ac:dyDescent="0.25">
      <c r="C2673" s="46"/>
      <c r="D2673" s="51">
        <v>114455.06829757223</v>
      </c>
    </row>
    <row r="2674" spans="3:4" x14ac:dyDescent="0.25">
      <c r="C2674" s="46"/>
      <c r="D2674" s="51">
        <v>-30064.21250912192</v>
      </c>
    </row>
    <row r="2675" spans="3:4" x14ac:dyDescent="0.25">
      <c r="C2675" s="46"/>
      <c r="D2675" s="51">
        <v>437698.75594750023</v>
      </c>
    </row>
    <row r="2676" spans="3:4" x14ac:dyDescent="0.25">
      <c r="C2676" s="46"/>
      <c r="D2676" s="51">
        <v>-432729.14400863968</v>
      </c>
    </row>
    <row r="2677" spans="3:4" x14ac:dyDescent="0.25">
      <c r="C2677" s="46"/>
      <c r="D2677" s="51">
        <v>253350.02506734047</v>
      </c>
    </row>
    <row r="2678" spans="3:4" x14ac:dyDescent="0.25">
      <c r="C2678" s="46"/>
      <c r="D2678" s="51">
        <v>65383.94927821598</v>
      </c>
    </row>
    <row r="2679" spans="3:4" x14ac:dyDescent="0.25">
      <c r="C2679" s="46"/>
      <c r="D2679" s="51">
        <v>-125624.82736050573</v>
      </c>
    </row>
    <row r="2680" spans="3:4" x14ac:dyDescent="0.25">
      <c r="C2680" s="46"/>
      <c r="D2680" s="51">
        <v>-71174.879081490872</v>
      </c>
    </row>
    <row r="2681" spans="3:4" x14ac:dyDescent="0.25">
      <c r="C2681" s="46"/>
      <c r="D2681" s="51">
        <v>-26253.891397335276</v>
      </c>
    </row>
    <row r="2682" spans="3:4" x14ac:dyDescent="0.25">
      <c r="C2682" s="46"/>
      <c r="D2682" s="51">
        <v>333155.40687530185</v>
      </c>
    </row>
    <row r="2683" spans="3:4" x14ac:dyDescent="0.25">
      <c r="C2683" s="46"/>
      <c r="D2683" s="51">
        <v>78639.798423452623</v>
      </c>
    </row>
    <row r="2684" spans="3:4" x14ac:dyDescent="0.25">
      <c r="C2684" s="46"/>
      <c r="D2684" s="51">
        <v>257583.50418061952</v>
      </c>
    </row>
    <row r="2685" spans="3:4" x14ac:dyDescent="0.25">
      <c r="C2685" s="46"/>
      <c r="D2685" s="51">
        <v>36133.116702139843</v>
      </c>
    </row>
    <row r="2686" spans="3:4" x14ac:dyDescent="0.25">
      <c r="C2686" s="46"/>
      <c r="D2686" s="51">
        <v>-420295.21029802179</v>
      </c>
    </row>
    <row r="2687" spans="3:4" x14ac:dyDescent="0.25">
      <c r="C2687" s="46"/>
      <c r="D2687" s="51">
        <v>408250.03474923607</v>
      </c>
    </row>
    <row r="2688" spans="3:4" x14ac:dyDescent="0.25">
      <c r="C2688" s="46"/>
      <c r="D2688" s="51">
        <v>417416.06336268934</v>
      </c>
    </row>
    <row r="2689" spans="3:4" x14ac:dyDescent="0.25">
      <c r="C2689" s="46"/>
      <c r="D2689" s="51">
        <v>41725.379220467505</v>
      </c>
    </row>
    <row r="2690" spans="3:4" x14ac:dyDescent="0.25">
      <c r="C2690" s="46"/>
      <c r="D2690" s="51">
        <v>104434.31388662796</v>
      </c>
    </row>
    <row r="2691" spans="3:4" x14ac:dyDescent="0.25">
      <c r="C2691" s="46"/>
      <c r="D2691" s="51">
        <v>130357.54787291501</v>
      </c>
    </row>
    <row r="2692" spans="3:4" x14ac:dyDescent="0.25">
      <c r="C2692" s="46"/>
      <c r="D2692" s="51">
        <v>609671.0533792252</v>
      </c>
    </row>
    <row r="2693" spans="3:4" x14ac:dyDescent="0.25">
      <c r="C2693" s="46"/>
      <c r="D2693" s="51">
        <v>62900.150981729967</v>
      </c>
    </row>
    <row r="2694" spans="3:4" x14ac:dyDescent="0.25">
      <c r="C2694" s="46"/>
      <c r="D2694" s="51">
        <v>-45391.504067449445</v>
      </c>
    </row>
    <row r="2695" spans="3:4" x14ac:dyDescent="0.25">
      <c r="C2695" s="46"/>
      <c r="D2695" s="51">
        <v>-35726.975645020779</v>
      </c>
    </row>
    <row r="2696" spans="3:4" x14ac:dyDescent="0.25">
      <c r="C2696" s="46"/>
      <c r="D2696" s="51">
        <v>103041.9890618012</v>
      </c>
    </row>
    <row r="2697" spans="3:4" x14ac:dyDescent="0.25">
      <c r="C2697" s="46"/>
      <c r="D2697" s="51">
        <v>-309888.66735163116</v>
      </c>
    </row>
    <row r="2698" spans="3:4" x14ac:dyDescent="0.25">
      <c r="C2698" s="46"/>
      <c r="D2698" s="51">
        <v>-34463.866933754121</v>
      </c>
    </row>
    <row r="2699" spans="3:4" x14ac:dyDescent="0.25">
      <c r="C2699" s="46"/>
      <c r="D2699" s="51">
        <v>83540.83843884652</v>
      </c>
    </row>
    <row r="2700" spans="3:4" x14ac:dyDescent="0.25">
      <c r="C2700" s="46"/>
      <c r="D2700" s="51">
        <v>-215301.8639261456</v>
      </c>
    </row>
    <row r="2701" spans="3:4" x14ac:dyDescent="0.25">
      <c r="C2701" s="46"/>
      <c r="D2701" s="51">
        <v>-224305.79180320253</v>
      </c>
    </row>
    <row r="2702" spans="3:4" x14ac:dyDescent="0.25">
      <c r="C2702" s="46"/>
      <c r="D2702" s="51">
        <v>355273.15615156014</v>
      </c>
    </row>
    <row r="2703" spans="3:4" x14ac:dyDescent="0.25">
      <c r="C2703" s="46"/>
      <c r="D2703" s="51">
        <v>-113431.17444611009</v>
      </c>
    </row>
    <row r="2704" spans="3:4" x14ac:dyDescent="0.25">
      <c r="C2704" s="46"/>
      <c r="D2704" s="51">
        <v>-318326.97107037337</v>
      </c>
    </row>
    <row r="2705" spans="3:4" x14ac:dyDescent="0.25">
      <c r="C2705" s="46"/>
      <c r="D2705" s="51">
        <v>-190846.50621696198</v>
      </c>
    </row>
    <row r="2706" spans="3:4" x14ac:dyDescent="0.25">
      <c r="C2706" s="46"/>
      <c r="D2706" s="51">
        <v>131406.1087968433</v>
      </c>
    </row>
    <row r="2707" spans="3:4" x14ac:dyDescent="0.25">
      <c r="C2707" s="46"/>
      <c r="D2707" s="51">
        <v>-219964.87690979175</v>
      </c>
    </row>
    <row r="2708" spans="3:4" x14ac:dyDescent="0.25">
      <c r="C2708" s="46"/>
      <c r="D2708" s="51">
        <v>447657.33560750273</v>
      </c>
    </row>
    <row r="2709" spans="3:4" x14ac:dyDescent="0.25">
      <c r="C2709" s="46"/>
      <c r="D2709" s="51">
        <v>-388481.78354320151</v>
      </c>
    </row>
    <row r="2710" spans="3:4" x14ac:dyDescent="0.25">
      <c r="C2710" s="46"/>
      <c r="D2710" s="51">
        <v>-25034.228679018444</v>
      </c>
    </row>
    <row r="2711" spans="3:4" x14ac:dyDescent="0.25">
      <c r="C2711" s="46"/>
      <c r="D2711" s="51">
        <v>80934.592468860094</v>
      </c>
    </row>
    <row r="2712" spans="3:4" x14ac:dyDescent="0.25">
      <c r="C2712" s="46"/>
      <c r="D2712" s="51">
        <v>378971.91760423611</v>
      </c>
    </row>
    <row r="2713" spans="3:4" x14ac:dyDescent="0.25">
      <c r="C2713" s="46"/>
      <c r="D2713" s="51">
        <v>-61902.554213161056</v>
      </c>
    </row>
    <row r="2714" spans="3:4" x14ac:dyDescent="0.25">
      <c r="C2714" s="46"/>
      <c r="D2714" s="51">
        <v>-249771.29546141339</v>
      </c>
    </row>
    <row r="2715" spans="3:4" x14ac:dyDescent="0.25">
      <c r="C2715" s="46"/>
      <c r="D2715" s="51">
        <v>308777.30355327576</v>
      </c>
    </row>
    <row r="2716" spans="3:4" x14ac:dyDescent="0.25">
      <c r="C2716" s="46"/>
      <c r="D2716" s="51">
        <v>118015.22880927888</v>
      </c>
    </row>
    <row r="2717" spans="3:4" x14ac:dyDescent="0.25">
      <c r="C2717" s="46"/>
      <c r="D2717" s="51">
        <v>216280.24178077548</v>
      </c>
    </row>
    <row r="2718" spans="3:4" x14ac:dyDescent="0.25">
      <c r="C2718" s="46"/>
      <c r="D2718" s="51">
        <v>-392739.9305376361</v>
      </c>
    </row>
    <row r="2719" spans="3:4" x14ac:dyDescent="0.25">
      <c r="C2719" s="46"/>
      <c r="D2719" s="51">
        <v>164004.03834537734</v>
      </c>
    </row>
    <row r="2720" spans="3:4" x14ac:dyDescent="0.25">
      <c r="C2720" s="46"/>
      <c r="D2720" s="51">
        <v>-8711.8901693397784</v>
      </c>
    </row>
    <row r="2721" spans="3:4" x14ac:dyDescent="0.25">
      <c r="C2721" s="46"/>
      <c r="D2721" s="51">
        <v>-241341.64444126113</v>
      </c>
    </row>
    <row r="2722" spans="3:4" x14ac:dyDescent="0.25">
      <c r="C2722" s="46"/>
      <c r="D2722" s="51">
        <v>-227814.5483402609</v>
      </c>
    </row>
    <row r="2723" spans="3:4" x14ac:dyDescent="0.25">
      <c r="C2723" s="46"/>
      <c r="D2723" s="51">
        <v>236853.91091680495</v>
      </c>
    </row>
    <row r="2724" spans="3:4" x14ac:dyDescent="0.25">
      <c r="C2724" s="46"/>
      <c r="D2724" s="51">
        <v>508.35829504439243</v>
      </c>
    </row>
    <row r="2725" spans="3:4" x14ac:dyDescent="0.25">
      <c r="C2725" s="46"/>
      <c r="D2725" s="51">
        <v>403403.69075793523</v>
      </c>
    </row>
    <row r="2726" spans="3:4" x14ac:dyDescent="0.25">
      <c r="C2726" s="46"/>
      <c r="D2726" s="51">
        <v>252093.929945996</v>
      </c>
    </row>
    <row r="2727" spans="3:4" x14ac:dyDescent="0.25">
      <c r="C2727" s="46"/>
      <c r="D2727" s="51">
        <v>123828.17622333078</v>
      </c>
    </row>
    <row r="2728" spans="3:4" x14ac:dyDescent="0.25">
      <c r="C2728" s="46"/>
      <c r="D2728" s="51">
        <v>65982.395765421592</v>
      </c>
    </row>
    <row r="2729" spans="3:4" x14ac:dyDescent="0.25">
      <c r="C2729" s="46"/>
      <c r="D2729" s="51">
        <v>68901.068133690365</v>
      </c>
    </row>
    <row r="2730" spans="3:4" x14ac:dyDescent="0.25">
      <c r="C2730" s="46"/>
      <c r="D2730" s="51">
        <v>163159.33419210277</v>
      </c>
    </row>
    <row r="2731" spans="3:4" x14ac:dyDescent="0.25">
      <c r="C2731" s="46"/>
      <c r="D2731" s="51">
        <v>96605.671574868145</v>
      </c>
    </row>
    <row r="2732" spans="3:4" x14ac:dyDescent="0.25">
      <c r="C2732" s="46"/>
      <c r="D2732" s="51">
        <v>277688.99647427147</v>
      </c>
    </row>
    <row r="2733" spans="3:4" x14ac:dyDescent="0.25">
      <c r="C2733" s="46"/>
      <c r="D2733" s="51">
        <v>-110625.78877042443</v>
      </c>
    </row>
    <row r="2734" spans="3:4" x14ac:dyDescent="0.25">
      <c r="C2734" s="46"/>
      <c r="D2734" s="51">
        <v>-61739.087229968864</v>
      </c>
    </row>
    <row r="2735" spans="3:4" x14ac:dyDescent="0.25">
      <c r="C2735" s="46"/>
      <c r="D2735" s="51">
        <v>-126649.72788877157</v>
      </c>
    </row>
    <row r="2736" spans="3:4" x14ac:dyDescent="0.25">
      <c r="C2736" s="46"/>
      <c r="D2736" s="51">
        <v>-12248.789690076956</v>
      </c>
    </row>
    <row r="2737" spans="3:4" x14ac:dyDescent="0.25">
      <c r="C2737" s="46"/>
      <c r="D2737" s="51">
        <v>259335.11585756089</v>
      </c>
    </row>
    <row r="2738" spans="3:4" x14ac:dyDescent="0.25">
      <c r="C2738" s="46"/>
      <c r="D2738" s="51">
        <v>297289.83780883037</v>
      </c>
    </row>
    <row r="2739" spans="3:4" x14ac:dyDescent="0.25">
      <c r="C2739" s="46"/>
      <c r="D2739" s="51">
        <v>575307.2647774989</v>
      </c>
    </row>
    <row r="2740" spans="3:4" x14ac:dyDescent="0.25">
      <c r="C2740" s="46"/>
      <c r="D2740" s="51">
        <v>-129590.08789512918</v>
      </c>
    </row>
    <row r="2741" spans="3:4" x14ac:dyDescent="0.25">
      <c r="C2741" s="46"/>
      <c r="D2741" s="51">
        <v>-66411.854826879207</v>
      </c>
    </row>
    <row r="2742" spans="3:4" x14ac:dyDescent="0.25">
      <c r="C2742" s="46"/>
      <c r="D2742" s="51">
        <v>-101482.55568045389</v>
      </c>
    </row>
    <row r="2743" spans="3:4" x14ac:dyDescent="0.25">
      <c r="C2743" s="46"/>
      <c r="D2743" s="51">
        <v>116439.82858962011</v>
      </c>
    </row>
    <row r="2744" spans="3:4" x14ac:dyDescent="0.25">
      <c r="C2744" s="46"/>
      <c r="D2744" s="51">
        <v>326510.94124163379</v>
      </c>
    </row>
    <row r="2745" spans="3:4" x14ac:dyDescent="0.25">
      <c r="C2745" s="46"/>
      <c r="D2745" s="51">
        <v>71733.343810297316</v>
      </c>
    </row>
    <row r="2746" spans="3:4" x14ac:dyDescent="0.25">
      <c r="C2746" s="46"/>
      <c r="D2746" s="51">
        <v>378484.16012596001</v>
      </c>
    </row>
    <row r="2747" spans="3:4" x14ac:dyDescent="0.25">
      <c r="C2747" s="46"/>
      <c r="D2747" s="51">
        <v>-58488.308891244553</v>
      </c>
    </row>
    <row r="2748" spans="3:4" x14ac:dyDescent="0.25">
      <c r="C2748" s="46"/>
      <c r="D2748" s="51">
        <v>-142831.51461443235</v>
      </c>
    </row>
    <row r="2749" spans="3:4" x14ac:dyDescent="0.25">
      <c r="C2749" s="46"/>
      <c r="D2749" s="51">
        <v>-28618.8815356794</v>
      </c>
    </row>
    <row r="2750" spans="3:4" x14ac:dyDescent="0.25">
      <c r="C2750" s="46"/>
      <c r="D2750" s="51">
        <v>-264629.82718602783</v>
      </c>
    </row>
    <row r="2751" spans="3:4" x14ac:dyDescent="0.25">
      <c r="C2751" s="46"/>
      <c r="D2751" s="51">
        <v>13540.119121060037</v>
      </c>
    </row>
    <row r="2752" spans="3:4" x14ac:dyDescent="0.25">
      <c r="C2752" s="46"/>
      <c r="D2752" s="51">
        <v>32520.511878251382</v>
      </c>
    </row>
    <row r="2753" spans="3:4" x14ac:dyDescent="0.25">
      <c r="C2753" s="46"/>
      <c r="D2753" s="51">
        <v>-9669.4553674344497</v>
      </c>
    </row>
    <row r="2754" spans="3:4" x14ac:dyDescent="0.25">
      <c r="C2754" s="46"/>
      <c r="D2754" s="51">
        <v>306586.27623170504</v>
      </c>
    </row>
    <row r="2755" spans="3:4" x14ac:dyDescent="0.25">
      <c r="C2755" s="46"/>
      <c r="D2755" s="51">
        <v>-176563.80153142859</v>
      </c>
    </row>
    <row r="2756" spans="3:4" x14ac:dyDescent="0.25">
      <c r="C2756" s="46"/>
      <c r="D2756" s="51">
        <v>352192.43935943145</v>
      </c>
    </row>
    <row r="2757" spans="3:4" x14ac:dyDescent="0.25">
      <c r="C2757" s="46"/>
      <c r="D2757" s="51">
        <v>260413.55707922977</v>
      </c>
    </row>
    <row r="2758" spans="3:4" x14ac:dyDescent="0.25">
      <c r="C2758" s="46"/>
      <c r="D2758" s="51">
        <v>-118562.17499260054</v>
      </c>
    </row>
    <row r="2759" spans="3:4" x14ac:dyDescent="0.25">
      <c r="C2759" s="46"/>
      <c r="D2759" s="51">
        <v>273928.90613023593</v>
      </c>
    </row>
    <row r="2760" spans="3:4" x14ac:dyDescent="0.25">
      <c r="C2760" s="46"/>
      <c r="D2760" s="51">
        <v>145867.73638011538</v>
      </c>
    </row>
    <row r="2761" spans="3:4" x14ac:dyDescent="0.25">
      <c r="C2761" s="46"/>
      <c r="D2761" s="51">
        <v>273950.90185218561</v>
      </c>
    </row>
    <row r="2762" spans="3:4" x14ac:dyDescent="0.25">
      <c r="C2762" s="46"/>
      <c r="D2762" s="51">
        <v>8575.3512017617286</v>
      </c>
    </row>
    <row r="2763" spans="3:4" x14ac:dyDescent="0.25">
      <c r="C2763" s="46"/>
      <c r="D2763" s="51">
        <v>-258641.19343360042</v>
      </c>
    </row>
    <row r="2764" spans="3:4" x14ac:dyDescent="0.25">
      <c r="C2764" s="46"/>
      <c r="D2764" s="51">
        <v>-254896.09672306146</v>
      </c>
    </row>
    <row r="2765" spans="3:4" x14ac:dyDescent="0.25">
      <c r="C2765" s="46"/>
      <c r="D2765" s="51">
        <v>-99937.201580307243</v>
      </c>
    </row>
    <row r="2766" spans="3:4" x14ac:dyDescent="0.25">
      <c r="C2766" s="46"/>
      <c r="D2766" s="51">
        <v>243560.08115850904</v>
      </c>
    </row>
    <row r="2767" spans="3:4" x14ac:dyDescent="0.25">
      <c r="C2767" s="46"/>
      <c r="D2767" s="51">
        <v>47303.377333370852</v>
      </c>
    </row>
    <row r="2768" spans="3:4" x14ac:dyDescent="0.25">
      <c r="C2768" s="46"/>
      <c r="D2768" s="51">
        <v>-18157.511016426477</v>
      </c>
    </row>
    <row r="2769" spans="3:4" x14ac:dyDescent="0.25">
      <c r="C2769" s="46"/>
      <c r="D2769" s="51">
        <v>207420.95904335764</v>
      </c>
    </row>
    <row r="2770" spans="3:4" x14ac:dyDescent="0.25">
      <c r="C2770" s="46"/>
      <c r="D2770" s="51">
        <v>156431.26628211097</v>
      </c>
    </row>
    <row r="2771" spans="3:4" x14ac:dyDescent="0.25">
      <c r="C2771" s="46"/>
      <c r="D2771" s="51">
        <v>157583.43348081375</v>
      </c>
    </row>
    <row r="2772" spans="3:4" x14ac:dyDescent="0.25">
      <c r="C2772" s="46"/>
      <c r="D2772" s="51">
        <v>254785.05710475671</v>
      </c>
    </row>
    <row r="2773" spans="3:4" x14ac:dyDescent="0.25">
      <c r="C2773" s="46"/>
      <c r="D2773" s="51">
        <v>-304748.23664307513</v>
      </c>
    </row>
    <row r="2774" spans="3:4" x14ac:dyDescent="0.25">
      <c r="C2774" s="46"/>
      <c r="D2774" s="51">
        <v>345046.84995759261</v>
      </c>
    </row>
    <row r="2775" spans="3:4" x14ac:dyDescent="0.25">
      <c r="C2775" s="46"/>
      <c r="D2775" s="51">
        <v>220363.16742783919</v>
      </c>
    </row>
    <row r="2776" spans="3:4" x14ac:dyDescent="0.25">
      <c r="C2776" s="46"/>
      <c r="D2776" s="51">
        <v>-364939.94768352149</v>
      </c>
    </row>
    <row r="2777" spans="3:4" x14ac:dyDescent="0.25">
      <c r="C2777" s="46"/>
      <c r="D2777" s="51">
        <v>100761.74533582204</v>
      </c>
    </row>
    <row r="2778" spans="3:4" x14ac:dyDescent="0.25">
      <c r="C2778" s="46"/>
      <c r="D2778" s="51">
        <v>196022.35130787789</v>
      </c>
    </row>
    <row r="2779" spans="3:4" x14ac:dyDescent="0.25">
      <c r="C2779" s="46"/>
      <c r="D2779" s="51">
        <v>146511.48824107114</v>
      </c>
    </row>
    <row r="2780" spans="3:4" x14ac:dyDescent="0.25">
      <c r="C2780" s="46"/>
      <c r="D2780" s="51">
        <v>30603.251497317789</v>
      </c>
    </row>
    <row r="2781" spans="3:4" x14ac:dyDescent="0.25">
      <c r="C2781" s="46"/>
      <c r="D2781" s="51">
        <v>-175657.67873312527</v>
      </c>
    </row>
    <row r="2782" spans="3:4" x14ac:dyDescent="0.25">
      <c r="C2782" s="46"/>
      <c r="D2782" s="51">
        <v>497618.12697738479</v>
      </c>
    </row>
    <row r="2783" spans="3:4" x14ac:dyDescent="0.25">
      <c r="C2783" s="46"/>
      <c r="D2783" s="51">
        <v>-159371.99926685062</v>
      </c>
    </row>
    <row r="2784" spans="3:4" x14ac:dyDescent="0.25">
      <c r="C2784" s="46"/>
      <c r="D2784" s="51">
        <v>-116935.13643884423</v>
      </c>
    </row>
    <row r="2785" spans="3:4" x14ac:dyDescent="0.25">
      <c r="C2785" s="46"/>
      <c r="D2785" s="51">
        <v>-248462.54470816732</v>
      </c>
    </row>
    <row r="2786" spans="3:4" x14ac:dyDescent="0.25">
      <c r="C2786" s="46"/>
      <c r="D2786" s="51">
        <v>427032.09960799193</v>
      </c>
    </row>
    <row r="2787" spans="3:4" x14ac:dyDescent="0.25">
      <c r="C2787" s="46"/>
      <c r="D2787" s="51">
        <v>112696.61884856049</v>
      </c>
    </row>
    <row r="2788" spans="3:4" x14ac:dyDescent="0.25">
      <c r="C2788" s="46"/>
      <c r="D2788" s="51">
        <v>-33322.939874894684</v>
      </c>
    </row>
    <row r="2789" spans="3:4" x14ac:dyDescent="0.25">
      <c r="C2789" s="46"/>
      <c r="D2789" s="51">
        <v>-98695.968366601883</v>
      </c>
    </row>
    <row r="2790" spans="3:4" x14ac:dyDescent="0.25">
      <c r="C2790" s="46"/>
      <c r="D2790" s="51">
        <v>409412.72100010852</v>
      </c>
    </row>
    <row r="2791" spans="3:4" x14ac:dyDescent="0.25">
      <c r="C2791" s="46"/>
      <c r="D2791" s="51">
        <v>-199670.27107411766</v>
      </c>
    </row>
    <row r="2792" spans="3:4" x14ac:dyDescent="0.25">
      <c r="C2792" s="46"/>
      <c r="D2792" s="51">
        <v>-330840.38003279199</v>
      </c>
    </row>
    <row r="2793" spans="3:4" x14ac:dyDescent="0.25">
      <c r="C2793" s="46"/>
      <c r="D2793" s="51">
        <v>168163.86190232565</v>
      </c>
    </row>
    <row r="2794" spans="3:4" x14ac:dyDescent="0.25">
      <c r="C2794" s="46"/>
      <c r="D2794" s="51">
        <v>107297.26228505853</v>
      </c>
    </row>
    <row r="2795" spans="3:4" x14ac:dyDescent="0.25">
      <c r="C2795" s="46"/>
      <c r="D2795" s="51">
        <v>282793.19248337159</v>
      </c>
    </row>
    <row r="2796" spans="3:4" x14ac:dyDescent="0.25">
      <c r="C2796" s="46"/>
      <c r="D2796" s="51">
        <v>510795.28731703729</v>
      </c>
    </row>
    <row r="2797" spans="3:4" x14ac:dyDescent="0.25">
      <c r="C2797" s="46"/>
      <c r="D2797" s="51">
        <v>-411659.58553234348</v>
      </c>
    </row>
    <row r="2798" spans="3:4" x14ac:dyDescent="0.25">
      <c r="C2798" s="46"/>
      <c r="D2798" s="51">
        <v>75209.486337723225</v>
      </c>
    </row>
    <row r="2799" spans="3:4" x14ac:dyDescent="0.25">
      <c r="C2799" s="46"/>
      <c r="D2799" s="51">
        <v>-200349.288015881</v>
      </c>
    </row>
    <row r="2800" spans="3:4" x14ac:dyDescent="0.25">
      <c r="C2800" s="46"/>
      <c r="D2800" s="51">
        <v>-4824.6744071904377</v>
      </c>
    </row>
    <row r="2801" spans="3:4" x14ac:dyDescent="0.25">
      <c r="C2801" s="46"/>
      <c r="D2801" s="51">
        <v>374667.12354639906</v>
      </c>
    </row>
    <row r="2802" spans="3:4" x14ac:dyDescent="0.25">
      <c r="C2802" s="46"/>
      <c r="D2802" s="51">
        <v>-111113.32491416324</v>
      </c>
    </row>
    <row r="2803" spans="3:4" x14ac:dyDescent="0.25">
      <c r="C2803" s="46"/>
      <c r="D2803" s="51">
        <v>-257163.24220197709</v>
      </c>
    </row>
    <row r="2804" spans="3:4" x14ac:dyDescent="0.25">
      <c r="C2804" s="46"/>
      <c r="D2804" s="51">
        <v>-65302.805992098278</v>
      </c>
    </row>
    <row r="2805" spans="3:4" x14ac:dyDescent="0.25">
      <c r="C2805" s="46"/>
      <c r="D2805" s="51">
        <v>-137772.92238651658</v>
      </c>
    </row>
    <row r="2806" spans="3:4" x14ac:dyDescent="0.25">
      <c r="C2806" s="46"/>
      <c r="D2806" s="51">
        <v>467917.16380994627</v>
      </c>
    </row>
    <row r="2807" spans="3:4" x14ac:dyDescent="0.25">
      <c r="C2807" s="46"/>
      <c r="D2807" s="51">
        <v>129426.91870088362</v>
      </c>
    </row>
    <row r="2808" spans="3:4" x14ac:dyDescent="0.25">
      <c r="C2808" s="46"/>
      <c r="D2808" s="51">
        <v>349147.49474432942</v>
      </c>
    </row>
    <row r="2809" spans="3:4" x14ac:dyDescent="0.25">
      <c r="C2809" s="46"/>
      <c r="D2809" s="51">
        <v>329397.91242449329</v>
      </c>
    </row>
    <row r="2810" spans="3:4" x14ac:dyDescent="0.25">
      <c r="C2810" s="46"/>
      <c r="D2810" s="51">
        <v>128568.41450245905</v>
      </c>
    </row>
    <row r="2811" spans="3:4" x14ac:dyDescent="0.25">
      <c r="C2811" s="46"/>
      <c r="D2811" s="51">
        <v>311248.3042572469</v>
      </c>
    </row>
    <row r="2812" spans="3:4" x14ac:dyDescent="0.25">
      <c r="C2812" s="46"/>
      <c r="D2812" s="51">
        <v>685718.27015931276</v>
      </c>
    </row>
    <row r="2813" spans="3:4" x14ac:dyDescent="0.25">
      <c r="C2813" s="46"/>
      <c r="D2813" s="51">
        <v>72934.478229019354</v>
      </c>
    </row>
    <row r="2814" spans="3:4" x14ac:dyDescent="0.25">
      <c r="C2814" s="46"/>
      <c r="D2814" s="51">
        <v>-385412.25903961307</v>
      </c>
    </row>
    <row r="2815" spans="3:4" x14ac:dyDescent="0.25">
      <c r="C2815" s="46"/>
      <c r="D2815" s="51">
        <v>-400264.2254851241</v>
      </c>
    </row>
    <row r="2816" spans="3:4" x14ac:dyDescent="0.25">
      <c r="C2816" s="46"/>
      <c r="D2816" s="51">
        <v>494272.06071136997</v>
      </c>
    </row>
    <row r="2817" spans="3:4" x14ac:dyDescent="0.25">
      <c r="C2817" s="46"/>
      <c r="D2817" s="51">
        <v>-167571.9426769517</v>
      </c>
    </row>
    <row r="2818" spans="3:4" x14ac:dyDescent="0.25">
      <c r="C2818" s="46"/>
      <c r="D2818" s="51">
        <v>259351.25339137486</v>
      </c>
    </row>
    <row r="2819" spans="3:4" x14ac:dyDescent="0.25">
      <c r="C2819" s="46"/>
      <c r="D2819" s="51">
        <v>330475.57796842116</v>
      </c>
    </row>
    <row r="2820" spans="3:4" x14ac:dyDescent="0.25">
      <c r="C2820" s="46"/>
      <c r="D2820" s="51">
        <v>82615.549588951486</v>
      </c>
    </row>
    <row r="2821" spans="3:4" x14ac:dyDescent="0.25">
      <c r="C2821" s="46"/>
      <c r="D2821" s="51">
        <v>-148781.37068344557</v>
      </c>
    </row>
    <row r="2822" spans="3:4" x14ac:dyDescent="0.25">
      <c r="C2822" s="46"/>
      <c r="D2822" s="51">
        <v>6133.6008804379962</v>
      </c>
    </row>
    <row r="2823" spans="3:4" x14ac:dyDescent="0.25">
      <c r="C2823" s="46"/>
      <c r="D2823" s="51">
        <v>31899.137556124828</v>
      </c>
    </row>
    <row r="2824" spans="3:4" x14ac:dyDescent="0.25">
      <c r="C2824" s="46"/>
      <c r="D2824" s="51">
        <v>112679.74290139618</v>
      </c>
    </row>
    <row r="2825" spans="3:4" x14ac:dyDescent="0.25">
      <c r="C2825" s="46"/>
      <c r="D2825" s="51">
        <v>-243322.73820341771</v>
      </c>
    </row>
    <row r="2826" spans="3:4" x14ac:dyDescent="0.25">
      <c r="C2826" s="46"/>
      <c r="D2826" s="51">
        <v>-131775.90467381856</v>
      </c>
    </row>
    <row r="2827" spans="3:4" x14ac:dyDescent="0.25">
      <c r="C2827" s="46"/>
      <c r="D2827" s="51">
        <v>167761.81222287272</v>
      </c>
    </row>
    <row r="2828" spans="3:4" x14ac:dyDescent="0.25">
      <c r="C2828" s="46"/>
      <c r="D2828" s="51">
        <v>-355223.52469966252</v>
      </c>
    </row>
    <row r="2829" spans="3:4" x14ac:dyDescent="0.25">
      <c r="C2829" s="46"/>
      <c r="D2829" s="51">
        <v>-113855.30257119596</v>
      </c>
    </row>
    <row r="2830" spans="3:4" x14ac:dyDescent="0.25">
      <c r="C2830" s="46"/>
      <c r="D2830" s="51">
        <v>155752.3606892922</v>
      </c>
    </row>
    <row r="2831" spans="3:4" x14ac:dyDescent="0.25">
      <c r="C2831" s="46"/>
      <c r="D2831" s="51">
        <v>-149310.4603773602</v>
      </c>
    </row>
    <row r="2832" spans="3:4" x14ac:dyDescent="0.25">
      <c r="C2832" s="46"/>
      <c r="D2832" s="51">
        <v>-33720.354001674452</v>
      </c>
    </row>
    <row r="2833" spans="3:4" x14ac:dyDescent="0.25">
      <c r="C2833" s="46"/>
      <c r="D2833" s="51">
        <v>-132097.71008425119</v>
      </c>
    </row>
    <row r="2834" spans="3:4" x14ac:dyDescent="0.25">
      <c r="C2834" s="46"/>
      <c r="D2834" s="51">
        <v>27469.509465856754</v>
      </c>
    </row>
    <row r="2835" spans="3:4" x14ac:dyDescent="0.25">
      <c r="C2835" s="46"/>
      <c r="D2835" s="51">
        <v>226270.09835678444</v>
      </c>
    </row>
    <row r="2836" spans="3:4" x14ac:dyDescent="0.25">
      <c r="C2836" s="46"/>
      <c r="D2836" s="51">
        <v>-41406.316442364725</v>
      </c>
    </row>
    <row r="2837" spans="3:4" x14ac:dyDescent="0.25">
      <c r="C2837" s="46"/>
      <c r="D2837" s="51">
        <v>369871.26694261027</v>
      </c>
    </row>
    <row r="2838" spans="3:4" x14ac:dyDescent="0.25">
      <c r="C2838" s="46"/>
      <c r="D2838" s="51">
        <v>400260.83296937414</v>
      </c>
    </row>
    <row r="2839" spans="3:4" x14ac:dyDescent="0.25">
      <c r="C2839" s="46"/>
      <c r="D2839" s="51">
        <v>205182.77969275427</v>
      </c>
    </row>
    <row r="2840" spans="3:4" x14ac:dyDescent="0.25">
      <c r="C2840" s="46"/>
      <c r="D2840" s="51">
        <v>442387.64364677301</v>
      </c>
    </row>
    <row r="2841" spans="3:4" x14ac:dyDescent="0.25">
      <c r="C2841" s="46"/>
      <c r="D2841" s="51">
        <v>441713.05298884813</v>
      </c>
    </row>
    <row r="2842" spans="3:4" x14ac:dyDescent="0.25">
      <c r="C2842" s="46"/>
      <c r="D2842" s="51">
        <v>466037.77965158189</v>
      </c>
    </row>
    <row r="2843" spans="3:4" x14ac:dyDescent="0.25">
      <c r="C2843" s="46"/>
      <c r="D2843" s="51">
        <v>-47629.912455566518</v>
      </c>
    </row>
    <row r="2844" spans="3:4" x14ac:dyDescent="0.25">
      <c r="C2844" s="46"/>
      <c r="D2844" s="51">
        <v>-260403.76056962778</v>
      </c>
    </row>
    <row r="2845" spans="3:4" x14ac:dyDescent="0.25">
      <c r="C2845" s="46"/>
      <c r="D2845" s="51">
        <v>76801.800340348564</v>
      </c>
    </row>
    <row r="2846" spans="3:4" x14ac:dyDescent="0.25">
      <c r="C2846" s="46"/>
      <c r="D2846" s="51">
        <v>568647.44123301096</v>
      </c>
    </row>
    <row r="2847" spans="3:4" x14ac:dyDescent="0.25">
      <c r="C2847" s="46"/>
      <c r="D2847" s="51">
        <v>-84480.150822291413</v>
      </c>
    </row>
    <row r="2848" spans="3:4" x14ac:dyDescent="0.25">
      <c r="C2848" s="46"/>
      <c r="D2848" s="51">
        <v>131526.10139950601</v>
      </c>
    </row>
    <row r="2849" spans="3:4" x14ac:dyDescent="0.25">
      <c r="C2849" s="46"/>
      <c r="D2849" s="51">
        <v>220045.12941122011</v>
      </c>
    </row>
    <row r="2850" spans="3:4" x14ac:dyDescent="0.25">
      <c r="C2850" s="46"/>
      <c r="D2850" s="51">
        <v>108859.68964425926</v>
      </c>
    </row>
    <row r="2851" spans="3:4" x14ac:dyDescent="0.25">
      <c r="C2851" s="46"/>
      <c r="D2851" s="51">
        <v>494141.11652906029</v>
      </c>
    </row>
    <row r="2852" spans="3:4" x14ac:dyDescent="0.25">
      <c r="C2852" s="46"/>
      <c r="D2852" s="51">
        <v>382444.55154447199</v>
      </c>
    </row>
    <row r="2853" spans="3:4" x14ac:dyDescent="0.25">
      <c r="C2853" s="46"/>
      <c r="D2853" s="51">
        <v>258996.1013088334</v>
      </c>
    </row>
    <row r="2854" spans="3:4" x14ac:dyDescent="0.25">
      <c r="C2854" s="46"/>
      <c r="D2854" s="51">
        <v>115685.40840380956</v>
      </c>
    </row>
    <row r="2855" spans="3:4" x14ac:dyDescent="0.25">
      <c r="C2855" s="46"/>
      <c r="D2855" s="51">
        <v>-113532.34601350484</v>
      </c>
    </row>
    <row r="2856" spans="3:4" x14ac:dyDescent="0.25">
      <c r="C2856" s="46"/>
      <c r="D2856" s="51">
        <v>-397372.44037522556</v>
      </c>
    </row>
    <row r="2857" spans="3:4" x14ac:dyDescent="0.25">
      <c r="C2857" s="46"/>
      <c r="D2857" s="51">
        <v>-166599.90090521899</v>
      </c>
    </row>
    <row r="2858" spans="3:4" x14ac:dyDescent="0.25">
      <c r="C2858" s="46"/>
      <c r="D2858" s="51">
        <v>106091.48064936892</v>
      </c>
    </row>
    <row r="2859" spans="3:4" x14ac:dyDescent="0.25">
      <c r="C2859" s="46"/>
      <c r="D2859" s="51">
        <v>656885.70367614063</v>
      </c>
    </row>
    <row r="2860" spans="3:4" x14ac:dyDescent="0.25">
      <c r="C2860" s="46"/>
      <c r="D2860" s="51">
        <v>-146068.4542685186</v>
      </c>
    </row>
    <row r="2861" spans="3:4" x14ac:dyDescent="0.25">
      <c r="C2861" s="46"/>
      <c r="D2861" s="51">
        <v>-205887.42676019596</v>
      </c>
    </row>
    <row r="2862" spans="3:4" x14ac:dyDescent="0.25">
      <c r="C2862" s="46"/>
      <c r="D2862" s="51">
        <v>276316.0768088341</v>
      </c>
    </row>
    <row r="2863" spans="3:4" x14ac:dyDescent="0.25">
      <c r="C2863" s="46"/>
      <c r="D2863" s="51">
        <v>-229516.7236376309</v>
      </c>
    </row>
    <row r="2864" spans="3:4" x14ac:dyDescent="0.25">
      <c r="C2864" s="46"/>
      <c r="D2864" s="51">
        <v>-268377.38419220352</v>
      </c>
    </row>
    <row r="2865" spans="3:4" x14ac:dyDescent="0.25">
      <c r="C2865" s="46"/>
      <c r="D2865" s="51">
        <v>330185.3535549615</v>
      </c>
    </row>
    <row r="2866" spans="3:4" x14ac:dyDescent="0.25">
      <c r="C2866" s="46"/>
      <c r="D2866" s="51">
        <v>-276060.09650573309</v>
      </c>
    </row>
    <row r="2867" spans="3:4" x14ac:dyDescent="0.25">
      <c r="C2867" s="46"/>
      <c r="D2867" s="51">
        <v>165341.98799865096</v>
      </c>
    </row>
    <row r="2868" spans="3:4" x14ac:dyDescent="0.25">
      <c r="C2868" s="46"/>
      <c r="D2868" s="51">
        <v>-266023.00086244626</v>
      </c>
    </row>
    <row r="2869" spans="3:4" x14ac:dyDescent="0.25">
      <c r="C2869" s="46"/>
      <c r="D2869" s="51">
        <v>-237750.59559958189</v>
      </c>
    </row>
    <row r="2870" spans="3:4" x14ac:dyDescent="0.25">
      <c r="C2870" s="46"/>
      <c r="D2870" s="51">
        <v>112133.40505314906</v>
      </c>
    </row>
    <row r="2871" spans="3:4" x14ac:dyDescent="0.25">
      <c r="C2871" s="46"/>
      <c r="D2871" s="51">
        <v>174463.81909904443</v>
      </c>
    </row>
    <row r="2872" spans="3:4" x14ac:dyDescent="0.25">
      <c r="C2872" s="46"/>
      <c r="D2872" s="51">
        <v>508199.43887950073</v>
      </c>
    </row>
    <row r="2873" spans="3:4" x14ac:dyDescent="0.25">
      <c r="C2873" s="46"/>
      <c r="D2873" s="51">
        <v>-362100.74575329502</v>
      </c>
    </row>
    <row r="2874" spans="3:4" x14ac:dyDescent="0.25">
      <c r="C2874" s="46"/>
      <c r="D2874" s="51">
        <v>-246707.23625139304</v>
      </c>
    </row>
    <row r="2875" spans="3:4" x14ac:dyDescent="0.25">
      <c r="C2875" s="46"/>
      <c r="D2875" s="51">
        <v>-365363.19421298715</v>
      </c>
    </row>
    <row r="2876" spans="3:4" x14ac:dyDescent="0.25">
      <c r="C2876" s="46"/>
      <c r="D2876" s="51">
        <v>213923.57384778932</v>
      </c>
    </row>
    <row r="2877" spans="3:4" x14ac:dyDescent="0.25">
      <c r="C2877" s="46"/>
      <c r="D2877" s="51">
        <v>106911.36070047866</v>
      </c>
    </row>
    <row r="2878" spans="3:4" x14ac:dyDescent="0.25">
      <c r="C2878" s="46"/>
      <c r="D2878" s="51">
        <v>-335044.13387105073</v>
      </c>
    </row>
    <row r="2879" spans="3:4" x14ac:dyDescent="0.25">
      <c r="C2879" s="46"/>
      <c r="D2879" s="51">
        <v>-180681.44840323145</v>
      </c>
    </row>
    <row r="2880" spans="3:4" x14ac:dyDescent="0.25">
      <c r="C2880" s="46"/>
      <c r="D2880" s="51">
        <v>-141526.62521807797</v>
      </c>
    </row>
    <row r="2881" spans="3:4" x14ac:dyDescent="0.25">
      <c r="C2881" s="46"/>
      <c r="D2881" s="51">
        <v>8472.7185689141497</v>
      </c>
    </row>
    <row r="2882" spans="3:4" x14ac:dyDescent="0.25">
      <c r="C2882" s="46"/>
      <c r="D2882" s="51">
        <v>119542.00033839094</v>
      </c>
    </row>
    <row r="2883" spans="3:4" x14ac:dyDescent="0.25">
      <c r="C2883" s="46"/>
      <c r="D2883" s="51">
        <v>260915.84719273067</v>
      </c>
    </row>
    <row r="2884" spans="3:4" x14ac:dyDescent="0.25">
      <c r="C2884" s="46"/>
      <c r="D2884" s="51">
        <v>-167524.52365845008</v>
      </c>
    </row>
    <row r="2885" spans="3:4" x14ac:dyDescent="0.25">
      <c r="C2885" s="46"/>
      <c r="D2885" s="51">
        <v>-26241.376654413791</v>
      </c>
    </row>
    <row r="2886" spans="3:4" x14ac:dyDescent="0.25">
      <c r="C2886" s="46"/>
      <c r="D2886" s="51">
        <v>365888.57279703743</v>
      </c>
    </row>
    <row r="2887" spans="3:4" x14ac:dyDescent="0.25">
      <c r="C2887" s="46"/>
      <c r="D2887" s="51">
        <v>28383.847579906898</v>
      </c>
    </row>
    <row r="2888" spans="3:4" x14ac:dyDescent="0.25">
      <c r="C2888" s="46"/>
      <c r="D2888" s="51">
        <v>13023.589448853323</v>
      </c>
    </row>
    <row r="2889" spans="3:4" x14ac:dyDescent="0.25">
      <c r="C2889" s="46"/>
      <c r="D2889" s="51">
        <v>-72519.744785447139</v>
      </c>
    </row>
    <row r="2890" spans="3:4" x14ac:dyDescent="0.25">
      <c r="C2890" s="46"/>
      <c r="D2890" s="51">
        <v>208947.03773509286</v>
      </c>
    </row>
    <row r="2891" spans="3:4" x14ac:dyDescent="0.25">
      <c r="C2891" s="46"/>
      <c r="D2891" s="51">
        <v>274664.34015527158</v>
      </c>
    </row>
    <row r="2892" spans="3:4" x14ac:dyDescent="0.25">
      <c r="C2892" s="46"/>
      <c r="D2892" s="51">
        <v>120616.96994395739</v>
      </c>
    </row>
    <row r="2893" spans="3:4" x14ac:dyDescent="0.25">
      <c r="C2893" s="46"/>
      <c r="D2893" s="51">
        <v>137669.53604181772</v>
      </c>
    </row>
    <row r="2894" spans="3:4" x14ac:dyDescent="0.25">
      <c r="C2894" s="46"/>
      <c r="D2894" s="51">
        <v>-119212.93215106768</v>
      </c>
    </row>
    <row r="2895" spans="3:4" x14ac:dyDescent="0.25">
      <c r="C2895" s="46"/>
      <c r="D2895" s="51">
        <v>252070.00610688419</v>
      </c>
    </row>
    <row r="2896" spans="3:4" x14ac:dyDescent="0.25">
      <c r="C2896" s="46"/>
      <c r="D2896" s="51">
        <v>-516775.48831813352</v>
      </c>
    </row>
    <row r="2897" spans="3:4" x14ac:dyDescent="0.25">
      <c r="C2897" s="46"/>
      <c r="D2897" s="51">
        <v>-367011.20067339484</v>
      </c>
    </row>
    <row r="2898" spans="3:4" x14ac:dyDescent="0.25">
      <c r="C2898" s="46"/>
      <c r="D2898" s="51">
        <v>256750.28124507991</v>
      </c>
    </row>
    <row r="2899" spans="3:4" x14ac:dyDescent="0.25">
      <c r="C2899" s="46"/>
      <c r="D2899" s="51">
        <v>210166.21985155251</v>
      </c>
    </row>
    <row r="2900" spans="3:4" x14ac:dyDescent="0.25">
      <c r="C2900" s="46"/>
      <c r="D2900" s="51">
        <v>351225.60715052037</v>
      </c>
    </row>
    <row r="2901" spans="3:4" x14ac:dyDescent="0.25">
      <c r="C2901" s="46"/>
      <c r="D2901" s="51">
        <v>-71156.211856328984</v>
      </c>
    </row>
    <row r="2902" spans="3:4" x14ac:dyDescent="0.25">
      <c r="C2902" s="46"/>
      <c r="D2902" s="51">
        <v>330351.07416059112</v>
      </c>
    </row>
    <row r="2903" spans="3:4" x14ac:dyDescent="0.25">
      <c r="C2903" s="46"/>
      <c r="D2903" s="51">
        <v>-355429.50687419862</v>
      </c>
    </row>
    <row r="2904" spans="3:4" x14ac:dyDescent="0.25">
      <c r="C2904" s="46"/>
      <c r="D2904" s="51">
        <v>451265.48702578491</v>
      </c>
    </row>
    <row r="2905" spans="3:4" x14ac:dyDescent="0.25">
      <c r="C2905" s="46"/>
      <c r="D2905" s="51">
        <v>121641.06411970286</v>
      </c>
    </row>
    <row r="2906" spans="3:4" x14ac:dyDescent="0.25">
      <c r="C2906" s="46"/>
      <c r="D2906" s="51">
        <v>161852.25109786744</v>
      </c>
    </row>
    <row r="2907" spans="3:4" x14ac:dyDescent="0.25">
      <c r="C2907" s="46"/>
      <c r="D2907" s="51">
        <v>289172.644574598</v>
      </c>
    </row>
    <row r="2908" spans="3:4" x14ac:dyDescent="0.25">
      <c r="C2908" s="46"/>
      <c r="D2908" s="51">
        <v>277517.05823726312</v>
      </c>
    </row>
    <row r="2909" spans="3:4" x14ac:dyDescent="0.25">
      <c r="C2909" s="46"/>
      <c r="D2909" s="51">
        <v>-314457.41870065039</v>
      </c>
    </row>
    <row r="2910" spans="3:4" x14ac:dyDescent="0.25">
      <c r="C2910" s="46"/>
      <c r="D2910" s="51">
        <v>363018.01271436305</v>
      </c>
    </row>
    <row r="2911" spans="3:4" x14ac:dyDescent="0.25">
      <c r="C2911" s="46"/>
      <c r="D2911" s="51">
        <v>293917.43146504177</v>
      </c>
    </row>
    <row r="2912" spans="3:4" x14ac:dyDescent="0.25">
      <c r="C2912" s="46"/>
      <c r="D2912" s="51">
        <v>269994.22413898713</v>
      </c>
    </row>
    <row r="2913" spans="3:4" x14ac:dyDescent="0.25">
      <c r="C2913" s="46"/>
      <c r="D2913" s="51">
        <v>-158781.51391996973</v>
      </c>
    </row>
    <row r="2914" spans="3:4" x14ac:dyDescent="0.25">
      <c r="C2914" s="46"/>
      <c r="D2914" s="51">
        <v>345997.45623811556</v>
      </c>
    </row>
    <row r="2915" spans="3:4" x14ac:dyDescent="0.25">
      <c r="C2915" s="46"/>
      <c r="D2915" s="51">
        <v>-286493.79027792643</v>
      </c>
    </row>
    <row r="2916" spans="3:4" x14ac:dyDescent="0.25">
      <c r="C2916" s="46"/>
      <c r="D2916" s="51">
        <v>-19225.098836715129</v>
      </c>
    </row>
    <row r="2917" spans="3:4" x14ac:dyDescent="0.25">
      <c r="C2917" s="46"/>
      <c r="D2917" s="51">
        <v>-66852.716104098101</v>
      </c>
    </row>
    <row r="2918" spans="3:4" x14ac:dyDescent="0.25">
      <c r="C2918" s="46"/>
      <c r="D2918" s="51">
        <v>-48021.853681818895</v>
      </c>
    </row>
    <row r="2919" spans="3:4" x14ac:dyDescent="0.25">
      <c r="C2919" s="46"/>
      <c r="D2919" s="51">
        <v>333299.42952574196</v>
      </c>
    </row>
    <row r="2920" spans="3:4" x14ac:dyDescent="0.25">
      <c r="C2920" s="46"/>
      <c r="D2920" s="51">
        <v>-80987.70834307601</v>
      </c>
    </row>
    <row r="2921" spans="3:4" x14ac:dyDescent="0.25">
      <c r="C2921" s="46"/>
      <c r="D2921" s="51">
        <v>611873.14862554742</v>
      </c>
    </row>
    <row r="2922" spans="3:4" x14ac:dyDescent="0.25">
      <c r="C2922" s="46"/>
      <c r="D2922" s="51">
        <v>360785.60260073165</v>
      </c>
    </row>
    <row r="2923" spans="3:4" x14ac:dyDescent="0.25">
      <c r="C2923" s="46"/>
      <c r="D2923" s="51">
        <v>47962.408741827589</v>
      </c>
    </row>
    <row r="2924" spans="3:4" x14ac:dyDescent="0.25">
      <c r="C2924" s="46"/>
      <c r="D2924" s="51">
        <v>237473.71455505112</v>
      </c>
    </row>
    <row r="2925" spans="3:4" x14ac:dyDescent="0.25">
      <c r="C2925" s="46"/>
      <c r="D2925" s="51">
        <v>-2447.265125770864</v>
      </c>
    </row>
    <row r="2926" spans="3:4" x14ac:dyDescent="0.25">
      <c r="C2926" s="46"/>
      <c r="D2926" s="51">
        <v>-289807.1707754854</v>
      </c>
    </row>
    <row r="2927" spans="3:4" x14ac:dyDescent="0.25">
      <c r="C2927" s="46"/>
      <c r="D2927" s="51">
        <v>256760.03858899392</v>
      </c>
    </row>
    <row r="2928" spans="3:4" x14ac:dyDescent="0.25">
      <c r="C2928" s="46"/>
      <c r="D2928" s="51">
        <v>-246067.0479067383</v>
      </c>
    </row>
    <row r="2929" spans="3:4" x14ac:dyDescent="0.25">
      <c r="C2929" s="46"/>
      <c r="D2929" s="51">
        <v>262555.23715261929</v>
      </c>
    </row>
    <row r="2930" spans="3:4" x14ac:dyDescent="0.25">
      <c r="C2930" s="46"/>
      <c r="D2930" s="51">
        <v>161912.3298951906</v>
      </c>
    </row>
    <row r="2931" spans="3:4" x14ac:dyDescent="0.25">
      <c r="C2931" s="46"/>
      <c r="D2931" s="51">
        <v>-140416.08322489948</v>
      </c>
    </row>
    <row r="2932" spans="3:4" x14ac:dyDescent="0.25">
      <c r="C2932" s="46"/>
      <c r="D2932" s="51">
        <v>572964.95914375631</v>
      </c>
    </row>
    <row r="2933" spans="3:4" x14ac:dyDescent="0.25">
      <c r="C2933" s="46"/>
      <c r="D2933" s="51">
        <v>-160943.6574035908</v>
      </c>
    </row>
    <row r="2934" spans="3:4" x14ac:dyDescent="0.25">
      <c r="C2934" s="46"/>
      <c r="D2934" s="51">
        <v>-195508.911768686</v>
      </c>
    </row>
    <row r="2935" spans="3:4" x14ac:dyDescent="0.25">
      <c r="C2935" s="46"/>
      <c r="D2935" s="51">
        <v>250975.24599294996</v>
      </c>
    </row>
    <row r="2936" spans="3:4" x14ac:dyDescent="0.25">
      <c r="C2936" s="46"/>
      <c r="D2936" s="51">
        <v>225585.00835169913</v>
      </c>
    </row>
    <row r="2937" spans="3:4" x14ac:dyDescent="0.25">
      <c r="C2937" s="46"/>
      <c r="D2937" s="51">
        <v>-217094.0159832997</v>
      </c>
    </row>
    <row r="2938" spans="3:4" x14ac:dyDescent="0.25">
      <c r="C2938" s="46"/>
      <c r="D2938" s="51">
        <v>404391.0532474732</v>
      </c>
    </row>
    <row r="2939" spans="3:4" x14ac:dyDescent="0.25">
      <c r="C2939" s="46"/>
      <c r="D2939" s="51">
        <v>-247495.48615575646</v>
      </c>
    </row>
    <row r="2940" spans="3:4" x14ac:dyDescent="0.25">
      <c r="C2940" s="46"/>
      <c r="D2940" s="51">
        <v>300302.73865065933</v>
      </c>
    </row>
    <row r="2941" spans="3:4" x14ac:dyDescent="0.25">
      <c r="C2941" s="46"/>
      <c r="D2941" s="51">
        <v>-56343.592980019799</v>
      </c>
    </row>
    <row r="2942" spans="3:4" x14ac:dyDescent="0.25">
      <c r="C2942" s="46"/>
      <c r="D2942" s="51">
        <v>225473.8561498356</v>
      </c>
    </row>
    <row r="2943" spans="3:4" x14ac:dyDescent="0.25">
      <c r="C2943" s="46"/>
      <c r="D2943" s="51">
        <v>316058.05494890525</v>
      </c>
    </row>
    <row r="2944" spans="3:4" x14ac:dyDescent="0.25">
      <c r="C2944" s="46"/>
      <c r="D2944" s="51">
        <v>160334.61168244146</v>
      </c>
    </row>
    <row r="2945" spans="3:4" x14ac:dyDescent="0.25">
      <c r="C2945" s="46"/>
      <c r="D2945" s="51">
        <v>-147066.7528750409</v>
      </c>
    </row>
    <row r="2946" spans="3:4" x14ac:dyDescent="0.25">
      <c r="C2946" s="46"/>
      <c r="D2946" s="51">
        <v>449675.00675274793</v>
      </c>
    </row>
    <row r="2947" spans="3:4" x14ac:dyDescent="0.25">
      <c r="C2947" s="46"/>
      <c r="D2947" s="51">
        <v>214112.01272896753</v>
      </c>
    </row>
    <row r="2948" spans="3:4" x14ac:dyDescent="0.25">
      <c r="C2948" s="46"/>
      <c r="D2948" s="51">
        <v>-125366.30206923399</v>
      </c>
    </row>
    <row r="2949" spans="3:4" x14ac:dyDescent="0.25">
      <c r="C2949" s="46"/>
      <c r="D2949" s="51">
        <v>-204842.47530810584</v>
      </c>
    </row>
    <row r="2950" spans="3:4" x14ac:dyDescent="0.25">
      <c r="C2950" s="46"/>
      <c r="D2950" s="51">
        <v>126303.64145282516</v>
      </c>
    </row>
    <row r="2951" spans="3:4" x14ac:dyDescent="0.25">
      <c r="C2951" s="46"/>
      <c r="D2951" s="51">
        <v>-385934.95536456024</v>
      </c>
    </row>
    <row r="2952" spans="3:4" x14ac:dyDescent="0.25">
      <c r="C2952" s="46"/>
      <c r="D2952" s="51">
        <v>-390931.50151662214</v>
      </c>
    </row>
    <row r="2953" spans="3:4" x14ac:dyDescent="0.25">
      <c r="C2953" s="46"/>
      <c r="D2953" s="51">
        <v>90478.232899023686</v>
      </c>
    </row>
    <row r="2954" spans="3:4" x14ac:dyDescent="0.25">
      <c r="C2954" s="46"/>
      <c r="D2954" s="51">
        <v>61333.672063157836</v>
      </c>
    </row>
    <row r="2955" spans="3:4" x14ac:dyDescent="0.25">
      <c r="C2955" s="46"/>
      <c r="D2955" s="51">
        <v>-110595.38421588155</v>
      </c>
    </row>
    <row r="2956" spans="3:4" x14ac:dyDescent="0.25">
      <c r="C2956" s="46"/>
      <c r="D2956" s="51">
        <v>201806.94786589223</v>
      </c>
    </row>
    <row r="2957" spans="3:4" x14ac:dyDescent="0.25">
      <c r="C2957" s="46"/>
      <c r="D2957" s="51">
        <v>151449.09694029685</v>
      </c>
    </row>
    <row r="2958" spans="3:4" x14ac:dyDescent="0.25">
      <c r="C2958" s="46"/>
      <c r="D2958" s="51">
        <v>306074.60773610132</v>
      </c>
    </row>
    <row r="2959" spans="3:4" x14ac:dyDescent="0.25">
      <c r="C2959" s="46"/>
      <c r="D2959" s="51">
        <v>-335678.96704128414</v>
      </c>
    </row>
    <row r="2960" spans="3:4" x14ac:dyDescent="0.25">
      <c r="C2960" s="46"/>
      <c r="D2960" s="51">
        <v>507413.24997701374</v>
      </c>
    </row>
    <row r="2961" spans="3:4" x14ac:dyDescent="0.25">
      <c r="C2961" s="46"/>
      <c r="D2961" s="51">
        <v>47868.684964521119</v>
      </c>
    </row>
    <row r="2962" spans="3:4" x14ac:dyDescent="0.25">
      <c r="C2962" s="46"/>
      <c r="D2962" s="51">
        <v>121752.89143167176</v>
      </c>
    </row>
    <row r="2963" spans="3:4" x14ac:dyDescent="0.25">
      <c r="C2963" s="46"/>
      <c r="D2963" s="51">
        <v>244144.20078917511</v>
      </c>
    </row>
    <row r="2964" spans="3:4" x14ac:dyDescent="0.25">
      <c r="C2964" s="46"/>
      <c r="D2964" s="51">
        <v>212362.17291900096</v>
      </c>
    </row>
    <row r="2965" spans="3:4" x14ac:dyDescent="0.25">
      <c r="C2965" s="46"/>
      <c r="D2965" s="51">
        <v>275135.24083163386</v>
      </c>
    </row>
    <row r="2966" spans="3:4" x14ac:dyDescent="0.25">
      <c r="C2966" s="46"/>
      <c r="D2966" s="51">
        <v>242008.46847347956</v>
      </c>
    </row>
    <row r="2967" spans="3:4" x14ac:dyDescent="0.25">
      <c r="C2967" s="46"/>
      <c r="D2967" s="51">
        <v>-258852.26973453711</v>
      </c>
    </row>
    <row r="2968" spans="3:4" x14ac:dyDescent="0.25">
      <c r="C2968" s="46"/>
      <c r="D2968" s="51">
        <v>201321.02854866511</v>
      </c>
    </row>
    <row r="2969" spans="3:4" x14ac:dyDescent="0.25">
      <c r="C2969" s="46"/>
      <c r="D2969" s="51">
        <v>322972.47487550019</v>
      </c>
    </row>
    <row r="2970" spans="3:4" x14ac:dyDescent="0.25">
      <c r="C2970" s="46"/>
      <c r="D2970" s="51">
        <v>204814.95351319847</v>
      </c>
    </row>
    <row r="2971" spans="3:4" x14ac:dyDescent="0.25">
      <c r="C2971" s="46"/>
      <c r="D2971" s="51">
        <v>-124104.42372120309</v>
      </c>
    </row>
    <row r="2972" spans="3:4" x14ac:dyDescent="0.25">
      <c r="C2972" s="46"/>
      <c r="D2972" s="51">
        <v>-255484.71064143095</v>
      </c>
    </row>
    <row r="2973" spans="3:4" x14ac:dyDescent="0.25">
      <c r="C2973" s="46"/>
      <c r="D2973" s="51">
        <v>-139699.32362200087</v>
      </c>
    </row>
    <row r="2974" spans="3:4" x14ac:dyDescent="0.25">
      <c r="C2974" s="46"/>
      <c r="D2974" s="51">
        <v>103934.2455176489</v>
      </c>
    </row>
    <row r="2975" spans="3:4" x14ac:dyDescent="0.25">
      <c r="C2975" s="46"/>
      <c r="D2975" s="51">
        <v>62521.594847726512</v>
      </c>
    </row>
    <row r="2976" spans="3:4" x14ac:dyDescent="0.25">
      <c r="C2976" s="46"/>
      <c r="D2976" s="51">
        <v>142791.30719040311</v>
      </c>
    </row>
    <row r="2977" spans="3:4" x14ac:dyDescent="0.25">
      <c r="C2977" s="46"/>
      <c r="D2977" s="51">
        <v>145886.02585723004</v>
      </c>
    </row>
    <row r="2978" spans="3:4" x14ac:dyDescent="0.25">
      <c r="C2978" s="46"/>
      <c r="D2978" s="51">
        <v>190629.71323498469</v>
      </c>
    </row>
    <row r="2979" spans="3:4" x14ac:dyDescent="0.25">
      <c r="C2979" s="46"/>
      <c r="D2979" s="51">
        <v>360528.76519041968</v>
      </c>
    </row>
    <row r="2980" spans="3:4" x14ac:dyDescent="0.25">
      <c r="C2980" s="46"/>
      <c r="D2980" s="51">
        <v>-15841.875597369421</v>
      </c>
    </row>
    <row r="2981" spans="3:4" x14ac:dyDescent="0.25">
      <c r="C2981" s="46"/>
      <c r="D2981" s="51">
        <v>163577.44546367414</v>
      </c>
    </row>
    <row r="2982" spans="3:4" x14ac:dyDescent="0.25">
      <c r="C2982" s="46"/>
      <c r="D2982" s="51">
        <v>66006.606565871523</v>
      </c>
    </row>
    <row r="2983" spans="3:4" x14ac:dyDescent="0.25">
      <c r="C2983" s="46"/>
      <c r="D2983" s="51">
        <v>101068.15733592823</v>
      </c>
    </row>
    <row r="2984" spans="3:4" x14ac:dyDescent="0.25">
      <c r="C2984" s="46"/>
      <c r="D2984" s="51">
        <v>628007.87246360257</v>
      </c>
    </row>
    <row r="2985" spans="3:4" x14ac:dyDescent="0.25">
      <c r="C2985" s="46"/>
      <c r="D2985" s="51">
        <v>111418.9458291457</v>
      </c>
    </row>
    <row r="2986" spans="3:4" x14ac:dyDescent="0.25">
      <c r="C2986" s="46"/>
      <c r="D2986" s="51">
        <v>-276022.19781493931</v>
      </c>
    </row>
    <row r="2987" spans="3:4" x14ac:dyDescent="0.25">
      <c r="C2987" s="46"/>
      <c r="D2987" s="51">
        <v>-43936.294326483141</v>
      </c>
    </row>
    <row r="2988" spans="3:4" x14ac:dyDescent="0.25">
      <c r="C2988" s="46"/>
      <c r="D2988" s="51">
        <v>500420.24859396124</v>
      </c>
    </row>
    <row r="2989" spans="3:4" x14ac:dyDescent="0.25">
      <c r="C2989" s="46"/>
      <c r="D2989" s="51">
        <v>141378.32003608276</v>
      </c>
    </row>
    <row r="2990" spans="3:4" x14ac:dyDescent="0.25">
      <c r="C2990" s="46"/>
      <c r="D2990" s="51">
        <v>-408248.25796521414</v>
      </c>
    </row>
    <row r="2991" spans="3:4" x14ac:dyDescent="0.25">
      <c r="C2991" s="46"/>
      <c r="D2991" s="51">
        <v>-99862.055265513292</v>
      </c>
    </row>
    <row r="2992" spans="3:4" x14ac:dyDescent="0.25">
      <c r="C2992" s="46"/>
      <c r="D2992" s="51">
        <v>-56910.570606942405</v>
      </c>
    </row>
    <row r="2993" spans="3:4" x14ac:dyDescent="0.25">
      <c r="C2993" s="46"/>
      <c r="D2993" s="51">
        <v>-64779.375516189699</v>
      </c>
    </row>
    <row r="2994" spans="3:4" x14ac:dyDescent="0.25">
      <c r="C2994" s="46"/>
      <c r="D2994" s="51">
        <v>233340.37313984058</v>
      </c>
    </row>
    <row r="2995" spans="3:4" x14ac:dyDescent="0.25">
      <c r="C2995" s="46"/>
      <c r="D2995" s="51">
        <v>-356362.07119785261</v>
      </c>
    </row>
    <row r="2996" spans="3:4" x14ac:dyDescent="0.25">
      <c r="C2996" s="46"/>
      <c r="D2996" s="51">
        <v>-7022.1175197777557</v>
      </c>
    </row>
    <row r="2997" spans="3:4" x14ac:dyDescent="0.25">
      <c r="C2997" s="46"/>
      <c r="D2997" s="51">
        <v>130727.24646588924</v>
      </c>
    </row>
    <row r="2998" spans="3:4" x14ac:dyDescent="0.25">
      <c r="C2998" s="46"/>
      <c r="D2998" s="51">
        <v>-74717.399174655497</v>
      </c>
    </row>
    <row r="2999" spans="3:4" x14ac:dyDescent="0.25">
      <c r="C2999" s="46"/>
      <c r="D2999" s="51">
        <v>276565.83449679427</v>
      </c>
    </row>
    <row r="3000" spans="3:4" x14ac:dyDescent="0.25">
      <c r="C3000" s="46"/>
      <c r="D3000" s="51">
        <v>-19561.619343686252</v>
      </c>
    </row>
    <row r="3001" spans="3:4" x14ac:dyDescent="0.25">
      <c r="C3001" s="46"/>
      <c r="D3001" s="51">
        <v>-180329.49376330618</v>
      </c>
    </row>
    <row r="3002" spans="3:4" x14ac:dyDescent="0.25">
      <c r="C3002" s="46"/>
      <c r="D3002" s="51">
        <v>205339.36459694599</v>
      </c>
    </row>
    <row r="3003" spans="3:4" x14ac:dyDescent="0.25">
      <c r="C3003" s="46"/>
      <c r="D3003" s="51">
        <v>357292.78262889379</v>
      </c>
    </row>
    <row r="3004" spans="3:4" x14ac:dyDescent="0.25">
      <c r="C3004" s="46"/>
      <c r="D3004" s="51">
        <v>-268635.3814593163</v>
      </c>
    </row>
    <row r="3005" spans="3:4" x14ac:dyDescent="0.25">
      <c r="C3005" s="46"/>
      <c r="D3005" s="51">
        <v>-104294.8967784034</v>
      </c>
    </row>
    <row r="3006" spans="3:4" x14ac:dyDescent="0.25">
      <c r="C3006" s="46"/>
      <c r="D3006" s="51">
        <v>365077.26463117363</v>
      </c>
    </row>
    <row r="3007" spans="3:4" x14ac:dyDescent="0.25">
      <c r="C3007" s="46"/>
      <c r="D3007" s="51">
        <v>-268190.25436338619</v>
      </c>
    </row>
    <row r="3008" spans="3:4" x14ac:dyDescent="0.25">
      <c r="C3008" s="46"/>
      <c r="D3008" s="51">
        <v>110167.68689300763</v>
      </c>
    </row>
    <row r="3009" spans="3:4" x14ac:dyDescent="0.25">
      <c r="C3009" s="46"/>
      <c r="D3009" s="51">
        <v>250837.92352458549</v>
      </c>
    </row>
  </sheetData>
  <mergeCells count="9">
    <mergeCell ref="G29:L29"/>
    <mergeCell ref="J30:L30"/>
    <mergeCell ref="N9:P9"/>
    <mergeCell ref="N10:P10"/>
    <mergeCell ref="M4:N4"/>
    <mergeCell ref="M8:N8"/>
    <mergeCell ref="G4:L4"/>
    <mergeCell ref="G5:I5"/>
    <mergeCell ref="J5:L5"/>
  </mergeCells>
  <phoneticPr fontId="0" type="noConversion"/>
  <pageMargins left="0.75" right="0.75" top="1" bottom="1" header="0.5" footer="0.5"/>
  <pageSetup orientation="portrait" horizontalDpi="4294967293"/>
  <headerFooter alignWithMargins="0"/>
  <ignoredErrors>
    <ignoredError sqref="J7:J26 L7 L11:M11 L12:L26 L8:L10 K7 K11 K8:K10 K12:K26 Q9:S11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</vt:lpstr>
      <vt:lpstr>Incerteza</vt:lpstr>
      <vt:lpstr>Ano-a-Ano</vt:lpstr>
      <vt:lpstr>MonteCarlo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fenwickwang</dc:creator>
  <cp:keywords/>
  <dc:description/>
  <cp:lastModifiedBy>Sergio Ricardo de Freitas Oliveira</cp:lastModifiedBy>
  <cp:revision/>
  <dcterms:created xsi:type="dcterms:W3CDTF">2002-06-11T09:20:24Z</dcterms:created>
  <dcterms:modified xsi:type="dcterms:W3CDTF">2022-07-20T10:55:47Z</dcterms:modified>
  <cp:category/>
  <cp:contentStatus/>
</cp:coreProperties>
</file>