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5ECF50AF-0C3A-3543-9474-CEC4D3B1682D}" xr6:coauthVersionLast="47" xr6:coauthVersionMax="47" xr10:uidLastSave="{00000000-0000-0000-0000-000000000000}"/>
  <bookViews>
    <workbookView xWindow="0" yWindow="880" windowWidth="41120" windowHeight="24440" xr2:uid="{2BC7AA5C-CE5D-6148-B60E-9F586CE6744D}"/>
  </bookViews>
  <sheets>
    <sheet name="TAKE0" sheetId="1" r:id="rId1"/>
    <sheet name="TAKE1" sheetId="2" r:id="rId2"/>
    <sheet name="TAKE2" sheetId="3" r:id="rId3"/>
    <sheet name="TAKE3" sheetId="4" r:id="rId4"/>
    <sheet name="TAKE4" sheetId="5" r:id="rId5"/>
  </sheets>
  <definedNames>
    <definedName name="Table0">Table[]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5" l="1" a="1"/>
  <c r="G6" i="5" s="1"/>
  <c r="D19" i="5"/>
  <c r="D20" i="5"/>
  <c r="D21" i="5"/>
  <c r="D22" i="5"/>
  <c r="D23" i="5"/>
  <c r="D24" i="5"/>
  <c r="D25" i="5"/>
  <c r="D18" i="5"/>
  <c r="J16" i="4" a="1"/>
  <c r="J16" i="4" s="1"/>
  <c r="G6" i="3" a="1"/>
  <c r="G6" i="3" s="1"/>
  <c r="H6" i="2"/>
  <c r="G31" i="1" a="1"/>
  <c r="G31" i="1" s="1"/>
  <c r="G17" i="1" a="1"/>
  <c r="G17" i="1" s="1"/>
  <c r="D14" i="5"/>
  <c r="D13" i="5"/>
  <c r="D12" i="5"/>
  <c r="D11" i="5"/>
  <c r="D10" i="5"/>
  <c r="D9" i="5"/>
  <c r="D8" i="5"/>
  <c r="D7" i="5"/>
  <c r="D6" i="5"/>
  <c r="D5" i="5"/>
  <c r="D4" i="5"/>
  <c r="D3" i="5"/>
  <c r="D14" i="4"/>
  <c r="D13" i="4"/>
  <c r="D12" i="4"/>
  <c r="D11" i="4"/>
  <c r="D10" i="4"/>
  <c r="D9" i="4"/>
  <c r="D8" i="4"/>
  <c r="D7" i="4"/>
  <c r="D6" i="4"/>
  <c r="D5" i="4"/>
  <c r="D4" i="4"/>
  <c r="D3" i="4"/>
  <c r="I9" i="4" s="1" a="1"/>
  <c r="I9" i="4" s="1"/>
  <c r="D14" i="3"/>
  <c r="D13" i="3"/>
  <c r="D12" i="3"/>
  <c r="D11" i="3"/>
  <c r="D10" i="3"/>
  <c r="D9" i="3"/>
  <c r="D8" i="3"/>
  <c r="D7" i="3"/>
  <c r="D6" i="3"/>
  <c r="D5" i="3"/>
  <c r="D4" i="3"/>
  <c r="D3" i="3"/>
  <c r="D14" i="2"/>
  <c r="D13" i="2"/>
  <c r="D12" i="2"/>
  <c r="D11" i="2"/>
  <c r="D10" i="2"/>
  <c r="D9" i="2"/>
  <c r="D8" i="2"/>
  <c r="D7" i="2"/>
  <c r="D6" i="2"/>
  <c r="D5" i="2"/>
  <c r="D4" i="2"/>
  <c r="D3" i="2"/>
  <c r="D4" i="1"/>
  <c r="D5" i="1"/>
  <c r="D6" i="1"/>
  <c r="D7" i="1"/>
  <c r="D8" i="1"/>
  <c r="D9" i="1"/>
  <c r="D10" i="1"/>
  <c r="D11" i="1"/>
  <c r="D12" i="1"/>
  <c r="G12" i="1" s="1" a="1"/>
  <c r="G12" i="1" s="1"/>
  <c r="D13" i="1"/>
  <c r="D14" i="1"/>
  <c r="D3" i="1"/>
  <c r="G6" i="1" s="1" a="1"/>
  <c r="G6" i="1" s="1"/>
  <c r="I4" i="4" l="1" a="1"/>
  <c r="I4" i="4" s="1"/>
  <c r="I5" i="4" a="1"/>
  <c r="I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<sst xmlns="http://schemas.openxmlformats.org/spreadsheetml/2006/main" count="125" uniqueCount="54">
  <si>
    <t>Campaign Name</t>
  </si>
  <si>
    <t>Conversions</t>
  </si>
  <si>
    <t>AverageCost/Conversion</t>
  </si>
  <si>
    <t>Boost Your Brand</t>
  </si>
  <si>
    <t>Spark Your Creativity</t>
  </si>
  <si>
    <t>Save More, Live Better</t>
  </si>
  <si>
    <t>Dream Big, Achieve More</t>
  </si>
  <si>
    <t>Go Green, Go Smart</t>
  </si>
  <si>
    <t>Be Bold, Be You</t>
  </si>
  <si>
    <t>Connect and Grow</t>
  </si>
  <si>
    <t>Learn and Thrive</t>
  </si>
  <si>
    <t>Make It Happen</t>
  </si>
  <si>
    <t>Feel Good, Look Good</t>
  </si>
  <si>
    <t>Explore and Discover</t>
  </si>
  <si>
    <t>Share and Care</t>
  </si>
  <si>
    <t>Marketing Spend</t>
  </si>
  <si>
    <t xml:space="preserve"> =TAKE(Table;3) First 3 rows</t>
  </si>
  <si>
    <t xml:space="preserve"> =TAKE(Table;-3) Last 3 rows</t>
  </si>
  <si>
    <t xml:space="preserve"> =TAKE(Table;;1) First column</t>
  </si>
  <si>
    <t>Take get a range of cols and rows</t>
  </si>
  <si>
    <t xml:space="preserve"> =TAKE(Table;;2) First and second column</t>
  </si>
  <si>
    <t>Difference from choosecols and chooserows is that they return specific cols and rows</t>
  </si>
  <si>
    <t>Average spend of last 5 campaigns</t>
  </si>
  <si>
    <t>=Average(TAKE(Table[Marketing Spend];-5))</t>
  </si>
  <si>
    <t>Last 5 campaigns Marketing Spend &gt;= 1000</t>
  </si>
  <si>
    <t>=TAKE(FILTER(Table2[Campaign Name];Table2[Marketing Spend]&gt;=1000);-5)</t>
  </si>
  <si>
    <t>Lowest cost</t>
  </si>
  <si>
    <t>Highest cost</t>
  </si>
  <si>
    <t>Campaign name</t>
  </si>
  <si>
    <t>=TAKE(SORTBY(Table3[Campaign Name];Table3[AverageCost/Conversion]);1)</t>
  </si>
  <si>
    <t>=TAKE(SORTBY(Table3[Campaign Name];Table3[AverageCost/Conversion]);-1)</t>
  </si>
  <si>
    <t>=TAKE(SORTBY(Table3[Campaign Name];Table3[AverageCost/Conversion]);{1;-1})</t>
  </si>
  <si>
    <t>Lowest</t>
  </si>
  <si>
    <t>Highest</t>
  </si>
  <si>
    <t>=TAKE(SORTBY(Table3[Campaign Name];Table3[AverageCost/Conversion]);{1\-1})</t>
  </si>
  <si>
    <t>SPILL HORIZONTALLY WITH \</t>
  </si>
  <si>
    <t>SPILL VERTICALLY WITH ;</t>
  </si>
  <si>
    <t>Azure Inn</t>
  </si>
  <si>
    <t>Bella Vista</t>
  </si>
  <si>
    <t>Coral Reef</t>
  </si>
  <si>
    <t>Diamond Suites</t>
  </si>
  <si>
    <t>Emerald Palace</t>
  </si>
  <si>
    <t>Flora Garden</t>
  </si>
  <si>
    <t>Golden Sands</t>
  </si>
  <si>
    <t>Harmony Lodge</t>
  </si>
  <si>
    <t>Average Cost/Conversion</t>
  </si>
  <si>
    <t>Top 5 campaigns of 2022 &amp; 2023</t>
  </si>
  <si>
    <t>Campaign</t>
  </si>
  <si>
    <t>Average Cost</t>
  </si>
  <si>
    <t>=TAKE(CHOOSECOLS(SORT(VSTACK(Table2023;Table2022);4);1;4);5)</t>
  </si>
  <si>
    <t xml:space="preserve">YOU NEED TO USE THE COLUMN INDEX. BEST WAY IS TO FIRST OUTPUT THE </t>
  </si>
  <si>
    <t xml:space="preserve">VSTACKED TABLES, NOTICE THE COLUMN INDEXES AND THEN MAKE THE </t>
  </si>
  <si>
    <t>FINAL FORMULA</t>
  </si>
  <si>
    <t>WHEN YOU DO VSTACK, IT JOINS THE TABLES BUT LOSES THE COLUMN NAMES,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</si>
</sst>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8" formatCode="_ &quot;€&quot;\ * #,##0_ ;_ &quot;€&quot;\ * \-#,##0_ ;_ &quot;€&quot;\ * &quot;-&quot;??_ ;_ @_ 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mbria"/>
      <family val="1"/>
    </font>
    <font>
      <sz val="16"/>
      <color rgb="FF111111"/>
      <name val="Helvetica Neue"/>
      <family val="2"/>
    </font>
    <font>
      <sz val="16"/>
      <color rgb="FF111111"/>
      <name val="Cambria"/>
      <family val="1"/>
    </font>
    <font>
      <b/>
      <sz val="16"/>
      <color rgb="FF111111"/>
      <name val="Helvetica Neue"/>
      <family val="2"/>
    </font>
    <font>
      <b/>
      <sz val="16"/>
      <color rgb="FF111111"/>
      <name val="Cambria"/>
      <family val="1"/>
    </font>
    <font>
      <b/>
      <sz val="16"/>
      <color theme="1"/>
      <name val="Cambria"/>
      <family val="1"/>
    </font>
    <font>
      <sz val="16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168" fontId="2" fillId="0" borderId="0" xfId="1" applyNumberFormat="1" applyFont="1"/>
    <xf numFmtId="4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quotePrefix="1" applyFont="1" applyFill="1" applyAlignment="1">
      <alignment horizontal="center"/>
    </xf>
    <xf numFmtId="0" fontId="7" fillId="0" borderId="0" xfId="0" applyFont="1"/>
    <xf numFmtId="0" fontId="2" fillId="2" borderId="0" xfId="0" quotePrefix="1" applyFont="1" applyFill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quotePrefix="1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8" formatCode="_ &quot;€&quot;\ * #,##0_ ;_ &quot;€&quot;\ * \-#,##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8" formatCode="_ &quot;€&quot;\ * #,##0_ ;_ &quot;€&quot;\ * \-#,##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8" formatCode="_ &quot;€&quot;\ * #,##0_ ;_ &quot;€&quot;\ * \-#,##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8" formatCode="_ &quot;€&quot;\ * #,##0_ ;_ &quot;€&quot;\ * \-#,##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34" formatCode="_ &quot;€&quot;\ * #,##0.00_ ;_ &quot;€&quot;\ * \-#,##0.0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8" formatCode="_ &quot;€&quot;\ * #,##0_ ;_ &quot;€&quot;\ * \-#,##0_ ;_ &quot;€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914400</xdr:colOff>
      <xdr:row>3</xdr:row>
      <xdr:rowOff>63500</xdr:rowOff>
    </xdr:from>
    <xdr:to>
      <xdr:col>5</xdr:col>
      <xdr:colOff>1028700</xdr:colOff>
      <xdr:row>3</xdr:row>
      <xdr:rowOff>215900</xdr:rowOff>
    </xdr:to>
    <xdr:sp macro="" textlink="">
      <xdr:nvSpPr>
        <xdr:cNvPr id="2" name="Triangle 1">
          <a:extLst>
            <a:ext uri="{FF2B5EF4-FFF2-40B4-BE49-F238E27FC236}">
              <a16:creationId xmlns:a16="http://schemas.microsoft.com/office/drawing/2014/main" id="{1BF98588-8178-8A8A-10B0-EEC961B9AEB6}"/>
            </a:ext>
          </a:extLst>
        </xdr:cNvPr>
        <xdr:cNvSpPr/>
      </xdr:nvSpPr>
      <xdr:spPr>
        <a:xfrm>
          <a:off x="10083800" y="863600"/>
          <a:ext cx="114300" cy="152400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914400</xdr:colOff>
      <xdr:row>4</xdr:row>
      <xdr:rowOff>76200</xdr:rowOff>
    </xdr:from>
    <xdr:to>
      <xdr:col>5</xdr:col>
      <xdr:colOff>1028700</xdr:colOff>
      <xdr:row>4</xdr:row>
      <xdr:rowOff>228600</xdr:rowOff>
    </xdr:to>
    <xdr:sp macro="" textlink="">
      <xdr:nvSpPr>
        <xdr:cNvPr id="3" name="Triangle 2">
          <a:extLst>
            <a:ext uri="{FF2B5EF4-FFF2-40B4-BE49-F238E27FC236}">
              <a16:creationId xmlns:a16="http://schemas.microsoft.com/office/drawing/2014/main" id="{9A7300B6-FF74-A044-9F7D-3A97212CEBE5}"/>
            </a:ext>
          </a:extLst>
        </xdr:cNvPr>
        <xdr:cNvSpPr/>
      </xdr:nvSpPr>
      <xdr:spPr>
        <a:xfrm rot="10800000">
          <a:off x="10083800" y="1143000"/>
          <a:ext cx="114300" cy="1524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914400</xdr:colOff>
      <xdr:row>8</xdr:row>
      <xdr:rowOff>63500</xdr:rowOff>
    </xdr:from>
    <xdr:to>
      <xdr:col>5</xdr:col>
      <xdr:colOff>1028700</xdr:colOff>
      <xdr:row>8</xdr:row>
      <xdr:rowOff>215900</xdr:rowOff>
    </xdr:to>
    <xdr:sp macro="" textlink="">
      <xdr:nvSpPr>
        <xdr:cNvPr id="4" name="Triangle 3">
          <a:extLst>
            <a:ext uri="{FF2B5EF4-FFF2-40B4-BE49-F238E27FC236}">
              <a16:creationId xmlns:a16="http://schemas.microsoft.com/office/drawing/2014/main" id="{59BB1B41-7487-D245-A1BC-9F8166333552}"/>
            </a:ext>
          </a:extLst>
        </xdr:cNvPr>
        <xdr:cNvSpPr/>
      </xdr:nvSpPr>
      <xdr:spPr>
        <a:xfrm>
          <a:off x="10083800" y="2197100"/>
          <a:ext cx="114300" cy="152400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914400</xdr:colOff>
      <xdr:row>9</xdr:row>
      <xdr:rowOff>76200</xdr:rowOff>
    </xdr:from>
    <xdr:to>
      <xdr:col>5</xdr:col>
      <xdr:colOff>1028700</xdr:colOff>
      <xdr:row>9</xdr:row>
      <xdr:rowOff>228600</xdr:rowOff>
    </xdr:to>
    <xdr:sp macro="" textlink="">
      <xdr:nvSpPr>
        <xdr:cNvPr id="5" name="Triangle 4">
          <a:extLst>
            <a:ext uri="{FF2B5EF4-FFF2-40B4-BE49-F238E27FC236}">
              <a16:creationId xmlns:a16="http://schemas.microsoft.com/office/drawing/2014/main" id="{AFC7374C-71FD-784C-807E-974C15A6750B}"/>
            </a:ext>
          </a:extLst>
        </xdr:cNvPr>
        <xdr:cNvSpPr/>
      </xdr:nvSpPr>
      <xdr:spPr>
        <a:xfrm rot="10800000">
          <a:off x="10083800" y="2476500"/>
          <a:ext cx="114300" cy="1524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89524-723F-A346-AA2E-48412BC81168}" name="Table" displayName="Table" ref="A2:D14" totalsRowShown="0" headerRowDxfId="25">
  <autoFilter ref="A2:D14" xr:uid="{F9789524-723F-A346-AA2E-48412BC81168}"/>
  <tableColumns count="4">
    <tableColumn id="1" xr3:uid="{32F6AED0-4DA9-B34E-B411-D903417E685A}" name="Campaign Name" dataDxfId="29"/>
    <tableColumn id="2" xr3:uid="{058001A4-B43F-3A40-975D-B033F2A8A47E}" name="Conversions" dataDxfId="28"/>
    <tableColumn id="3" xr3:uid="{781D8934-6811-7E40-9E22-008870EE0F7D}" name="Marketing Spend" dataDxfId="27" dataCellStyle="Currency"/>
    <tableColumn id="4" xr3:uid="{109900B3-04E4-464D-81E7-D539702663D8}" name="AverageCost/Conversion" dataDxfId="26">
      <calculatedColumnFormula>C3/B3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A3377A-6E94-F543-9CAA-AE63BB435C67}" name="Table1" displayName="Table1" ref="A2:D14" totalsRowShown="0" headerRowDxfId="24">
  <autoFilter ref="A2:D14" xr:uid="{F9789524-723F-A346-AA2E-48412BC81168}"/>
  <tableColumns count="4">
    <tableColumn id="1" xr3:uid="{58DA4E27-6CA5-C44F-8465-B56158A811EC}" name="Campaign Name" dataDxfId="23"/>
    <tableColumn id="2" xr3:uid="{6ABA722A-EFFA-E748-858E-289718B469C5}" name="Conversions" dataDxfId="22"/>
    <tableColumn id="3" xr3:uid="{9AB6CEB5-CBE1-4749-8A25-7D01C05F39A1}" name="Marketing Spend" dataDxfId="21" dataCellStyle="Currency"/>
    <tableColumn id="4" xr3:uid="{FCE1434F-D0DA-4543-86E9-0BDEE8708BB7}" name="AverageCost/Conversion" dataDxfId="20">
      <calculatedColumnFormula>C3/B3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55CC4A-A225-FF4F-A3D6-2EBCCE02FB10}" name="Table2" displayName="Table2" ref="A2:D14" totalsRowShown="0" headerRowDxfId="19">
  <autoFilter ref="A2:D14" xr:uid="{F9789524-723F-A346-AA2E-48412BC81168}"/>
  <tableColumns count="4">
    <tableColumn id="1" xr3:uid="{27F87F6A-B231-EA4B-B589-74670B1B3DE3}" name="Campaign Name" dataDxfId="18"/>
    <tableColumn id="2" xr3:uid="{7EADC71C-DD64-944B-A999-CF1559A37355}" name="Conversions" dataDxfId="17"/>
    <tableColumn id="3" xr3:uid="{53F2419E-38E0-6E40-9557-82BD9CCC9B24}" name="Marketing Spend" dataDxfId="16" dataCellStyle="Currency"/>
    <tableColumn id="4" xr3:uid="{47C1B4D3-3AFC-BA40-ABA9-69E507A125C5}" name="AverageCost/Conversion" dataDxfId="15">
      <calculatedColumnFormula>C3/B3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75C9A0-594F-934F-957E-D8102ABC9B24}" name="Table3" displayName="Table3" ref="A2:D14" totalsRowShown="0" headerRowDxfId="14">
  <autoFilter ref="A2:D14" xr:uid="{F9789524-723F-A346-AA2E-48412BC81168}"/>
  <tableColumns count="4">
    <tableColumn id="1" xr3:uid="{3C801541-D217-3C44-A421-0E90B2A7F087}" name="Campaign Name" dataDxfId="13"/>
    <tableColumn id="2" xr3:uid="{2F65C91D-44DF-D548-BBF5-8C674F52730A}" name="Conversions" dataDxfId="12"/>
    <tableColumn id="3" xr3:uid="{4578D68A-9ED7-8543-AE15-FC3A8AF84950}" name="Marketing Spend" dataDxfId="11" dataCellStyle="Currency"/>
    <tableColumn id="4" xr3:uid="{EBA01CDB-37DB-6D43-B6F8-A4A98D15B328}" name="AverageCost/Conversion" dataDxfId="10">
      <calculatedColumnFormula>C3/B3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59FBB0-A64B-C74B-895B-4ADC6BAB19D7}" name="Table2023" displayName="Table2023" ref="A2:D14" totalsRowShown="0" headerRowDxfId="9">
  <autoFilter ref="A2:D14" xr:uid="{F9789524-723F-A346-AA2E-48412BC81168}"/>
  <tableColumns count="4">
    <tableColumn id="1" xr3:uid="{E889F906-BCF1-684D-9739-2CA20AC7A0B5}" name="Campaign Name" dataDxfId="8"/>
    <tableColumn id="2" xr3:uid="{3F49F140-2100-9443-8014-CF2317CF2A0F}" name="Conversions" dataDxfId="7"/>
    <tableColumn id="3" xr3:uid="{907CB27A-BB33-0347-8CBD-CE531B581F97}" name="Marketing Spend" dataDxfId="6" dataCellStyle="Currency"/>
    <tableColumn id="4" xr3:uid="{D91C8AAC-9CE7-6D44-8115-9714F37CBF54}" name="AverageCost/Conversion" dataDxfId="5">
      <calculatedColumnFormula>C3/B3</calculatedColumnFormula>
    </tableColumn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6CE5DB-BB8F-4B40-8A7E-B9B6D0A7DA90}" name="Table2022" displayName="Table2022" ref="A17:D25" totalsRowShown="0" headerRowDxfId="0">
  <autoFilter ref="A17:D25" xr:uid="{766CE5DB-BB8F-4B40-8A7E-B9B6D0A7DA90}"/>
  <tableColumns count="4">
    <tableColumn id="1" xr3:uid="{99D51B5A-CBB7-4349-90FA-A70582488705}" name="Campaign Name" dataDxfId="4"/>
    <tableColumn id="2" xr3:uid="{E8641052-BD64-E845-9239-911090F92228}" name="Conversions" dataDxfId="3"/>
    <tableColumn id="3" xr3:uid="{FDF102FA-5A9F-6D46-8B05-D982FBAE197F}" name="Marketing Spend" dataDxfId="2"/>
    <tableColumn id="4" xr3:uid="{8F476D47-4CC1-3B48-987F-BEAD8F5DF901}" name="Average Cost/Conversion" dataDxfId="1" dataCellStyle="Currency">
      <calculatedColumnFormula>C18/B18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5ABC-D7DA-8B4C-BDE9-78E7D937504B}">
  <dimension ref="A2:J42"/>
  <sheetViews>
    <sheetView tabSelected="1" workbookViewId="0">
      <selection activeCell="L29" sqref="L29"/>
    </sheetView>
  </sheetViews>
  <sheetFormatPr baseColWidth="10" defaultRowHeight="21" x14ac:dyDescent="0.25"/>
  <cols>
    <col min="1" max="1" width="31" style="1" bestFit="1" customWidth="1"/>
    <col min="2" max="2" width="18.83203125" style="1" bestFit="1" customWidth="1"/>
    <col min="3" max="3" width="25.33203125" style="1" bestFit="1" customWidth="1"/>
    <col min="4" max="4" width="34.33203125" style="1" bestFit="1" customWidth="1"/>
    <col min="5" max="6" width="10.83203125" style="1"/>
    <col min="7" max="7" width="29.1640625" style="1" bestFit="1" customWidth="1"/>
    <col min="8" max="16384" width="10.83203125" style="1"/>
  </cols>
  <sheetData>
    <row r="2" spans="1:10" x14ac:dyDescent="0.25">
      <c r="A2" s="1" t="s">
        <v>0</v>
      </c>
      <c r="B2" s="1" t="s">
        <v>1</v>
      </c>
      <c r="C2" s="1" t="s">
        <v>15</v>
      </c>
      <c r="D2" s="1" t="s">
        <v>2</v>
      </c>
      <c r="G2" s="1" t="s">
        <v>21</v>
      </c>
    </row>
    <row r="3" spans="1:10" x14ac:dyDescent="0.25">
      <c r="A3" s="1" t="s">
        <v>3</v>
      </c>
      <c r="B3" s="1">
        <v>98</v>
      </c>
      <c r="C3" s="4">
        <v>950</v>
      </c>
      <c r="D3" s="5">
        <f>C3/B3</f>
        <v>9.6938775510204085</v>
      </c>
      <c r="G3" s="1" t="s">
        <v>19</v>
      </c>
    </row>
    <row r="4" spans="1:10" x14ac:dyDescent="0.25">
      <c r="A4" s="1" t="s">
        <v>4</v>
      </c>
      <c r="B4" s="1">
        <v>130</v>
      </c>
      <c r="C4" s="4">
        <v>1150</v>
      </c>
      <c r="D4" s="5">
        <f t="shared" ref="D4:D14" si="0">C4/B4</f>
        <v>8.8461538461538467</v>
      </c>
    </row>
    <row r="5" spans="1:10" x14ac:dyDescent="0.25">
      <c r="A5" s="1" t="s">
        <v>5</v>
      </c>
      <c r="B5" s="1">
        <v>100</v>
      </c>
      <c r="C5" s="4">
        <v>1100</v>
      </c>
      <c r="D5" s="5">
        <f t="shared" si="0"/>
        <v>11</v>
      </c>
      <c r="G5" s="8" t="s">
        <v>16</v>
      </c>
      <c r="H5" s="8"/>
      <c r="I5" s="8"/>
    </row>
    <row r="6" spans="1:10" x14ac:dyDescent="0.25">
      <c r="A6" s="1" t="s">
        <v>6</v>
      </c>
      <c r="B6" s="1">
        <v>165</v>
      </c>
      <c r="C6" s="4">
        <v>1200</v>
      </c>
      <c r="D6" s="5">
        <f t="shared" si="0"/>
        <v>7.2727272727272725</v>
      </c>
      <c r="G6" s="9" t="str" cm="1">
        <f t="array" ref="G6:J8">_xlfn.TAKE(Table[],3)</f>
        <v>Boost Your Brand</v>
      </c>
      <c r="H6" s="9">
        <v>98</v>
      </c>
      <c r="I6" s="1">
        <v>950</v>
      </c>
      <c r="J6" s="1">
        <v>9.6938775510204085</v>
      </c>
    </row>
    <row r="7" spans="1:10" x14ac:dyDescent="0.25">
      <c r="A7" s="1" t="s">
        <v>7</v>
      </c>
      <c r="B7" s="1">
        <v>74</v>
      </c>
      <c r="C7" s="4">
        <v>900</v>
      </c>
      <c r="D7" s="5">
        <f t="shared" si="0"/>
        <v>12.162162162162161</v>
      </c>
      <c r="G7" s="9" t="str">
        <v>Spark Your Creativity</v>
      </c>
      <c r="H7" s="9">
        <v>130</v>
      </c>
      <c r="I7" s="1">
        <v>1150</v>
      </c>
      <c r="J7" s="1">
        <v>8.8461538461538467</v>
      </c>
    </row>
    <row r="8" spans="1:10" x14ac:dyDescent="0.25">
      <c r="A8" s="1" t="s">
        <v>8</v>
      </c>
      <c r="B8" s="1">
        <v>120</v>
      </c>
      <c r="C8" s="4">
        <v>1100</v>
      </c>
      <c r="D8" s="5">
        <f t="shared" si="0"/>
        <v>9.1666666666666661</v>
      </c>
      <c r="G8" s="9" t="str">
        <v>Save More, Live Better</v>
      </c>
      <c r="H8" s="9">
        <v>100</v>
      </c>
      <c r="I8" s="1">
        <v>1100</v>
      </c>
      <c r="J8" s="1">
        <v>11</v>
      </c>
    </row>
    <row r="9" spans="1:10" x14ac:dyDescent="0.25">
      <c r="A9" s="1" t="s">
        <v>9</v>
      </c>
      <c r="B9" s="1">
        <v>220</v>
      </c>
      <c r="C9" s="4">
        <v>1500</v>
      </c>
      <c r="D9" s="5">
        <f t="shared" si="0"/>
        <v>6.8181818181818183</v>
      </c>
      <c r="G9" s="2"/>
      <c r="H9" s="2"/>
    </row>
    <row r="10" spans="1:10" x14ac:dyDescent="0.25">
      <c r="A10" s="1" t="s">
        <v>10</v>
      </c>
      <c r="B10" s="1">
        <v>90</v>
      </c>
      <c r="C10" s="4">
        <v>950</v>
      </c>
      <c r="D10" s="5">
        <f t="shared" si="0"/>
        <v>10.555555555555555</v>
      </c>
      <c r="G10" s="2"/>
      <c r="H10" s="2"/>
    </row>
    <row r="11" spans="1:10" x14ac:dyDescent="0.25">
      <c r="A11" s="1" t="s">
        <v>11</v>
      </c>
      <c r="B11" s="1">
        <v>150</v>
      </c>
      <c r="C11" s="4">
        <v>1200</v>
      </c>
      <c r="D11" s="5">
        <f t="shared" si="0"/>
        <v>8</v>
      </c>
      <c r="G11" s="8" t="s">
        <v>17</v>
      </c>
      <c r="H11" s="8"/>
      <c r="I11" s="8"/>
    </row>
    <row r="12" spans="1:10" x14ac:dyDescent="0.25">
      <c r="A12" s="1" t="s">
        <v>12</v>
      </c>
      <c r="B12" s="1">
        <v>100</v>
      </c>
      <c r="C12" s="4">
        <v>1000</v>
      </c>
      <c r="D12" s="5">
        <f t="shared" si="0"/>
        <v>10</v>
      </c>
      <c r="G12" s="9" t="str" cm="1">
        <f t="array" ref="G12:J14">_xlfn.TAKE(Table[],-3)</f>
        <v>Feel Good, Look Good</v>
      </c>
      <c r="H12" s="9">
        <v>100</v>
      </c>
      <c r="I12" s="1">
        <v>1000</v>
      </c>
      <c r="J12" s="1">
        <v>10</v>
      </c>
    </row>
    <row r="13" spans="1:10" x14ac:dyDescent="0.25">
      <c r="A13" s="1" t="s">
        <v>13</v>
      </c>
      <c r="B13" s="1">
        <v>80</v>
      </c>
      <c r="C13" s="4">
        <v>900</v>
      </c>
      <c r="D13" s="5">
        <f t="shared" si="0"/>
        <v>11.25</v>
      </c>
      <c r="G13" s="9" t="str">
        <v>Explore and Discover</v>
      </c>
      <c r="H13" s="9">
        <v>80</v>
      </c>
      <c r="I13" s="1">
        <v>900</v>
      </c>
      <c r="J13" s="1">
        <v>11.25</v>
      </c>
    </row>
    <row r="14" spans="1:10" x14ac:dyDescent="0.25">
      <c r="A14" s="1" t="s">
        <v>14</v>
      </c>
      <c r="B14" s="1">
        <v>120</v>
      </c>
      <c r="C14" s="4">
        <v>1250</v>
      </c>
      <c r="D14" s="5">
        <f t="shared" si="0"/>
        <v>10.416666666666666</v>
      </c>
      <c r="G14" s="9" t="str">
        <v>Share and Care</v>
      </c>
      <c r="H14" s="9">
        <v>120</v>
      </c>
      <c r="I14" s="1">
        <v>1250</v>
      </c>
      <c r="J14" s="1">
        <v>10.416666666666666</v>
      </c>
    </row>
    <row r="15" spans="1:10" x14ac:dyDescent="0.25">
      <c r="G15" s="2"/>
      <c r="H15" s="2"/>
    </row>
    <row r="16" spans="1:10" x14ac:dyDescent="0.25">
      <c r="G16" s="8" t="s">
        <v>18</v>
      </c>
      <c r="H16" s="8"/>
      <c r="I16" s="8"/>
    </row>
    <row r="17" spans="7:9" x14ac:dyDescent="0.25">
      <c r="G17" s="1" t="str" cm="1">
        <f t="array" ref="G17:G28">_xlfn.TAKE(Table[],,1)</f>
        <v>Boost Your Brand</v>
      </c>
    </row>
    <row r="18" spans="7:9" x14ac:dyDescent="0.25">
      <c r="G18" s="1" t="str">
        <v>Spark Your Creativity</v>
      </c>
    </row>
    <row r="19" spans="7:9" x14ac:dyDescent="0.25">
      <c r="G19" s="1" t="str">
        <v>Save More, Live Better</v>
      </c>
    </row>
    <row r="20" spans="7:9" x14ac:dyDescent="0.25">
      <c r="G20" s="1" t="str">
        <v>Dream Big, Achieve More</v>
      </c>
    </row>
    <row r="21" spans="7:9" x14ac:dyDescent="0.25">
      <c r="G21" s="1" t="str">
        <v>Go Green, Go Smart</v>
      </c>
    </row>
    <row r="22" spans="7:9" x14ac:dyDescent="0.25">
      <c r="G22" s="1" t="str">
        <v>Be Bold, Be You</v>
      </c>
    </row>
    <row r="23" spans="7:9" x14ac:dyDescent="0.25">
      <c r="G23" s="1" t="str">
        <v>Connect and Grow</v>
      </c>
    </row>
    <row r="24" spans="7:9" x14ac:dyDescent="0.25">
      <c r="G24" s="1" t="str">
        <v>Learn and Thrive</v>
      </c>
    </row>
    <row r="25" spans="7:9" x14ac:dyDescent="0.25">
      <c r="G25" s="1" t="str">
        <v>Make It Happen</v>
      </c>
    </row>
    <row r="26" spans="7:9" x14ac:dyDescent="0.25">
      <c r="G26" s="1" t="str">
        <v>Feel Good, Look Good</v>
      </c>
    </row>
    <row r="27" spans="7:9" x14ac:dyDescent="0.25">
      <c r="G27" s="1" t="str">
        <v>Explore and Discover</v>
      </c>
    </row>
    <row r="28" spans="7:9" x14ac:dyDescent="0.25">
      <c r="G28" s="1" t="str">
        <v>Share and Care</v>
      </c>
    </row>
    <row r="30" spans="7:9" x14ac:dyDescent="0.25">
      <c r="G30" s="8" t="s">
        <v>20</v>
      </c>
      <c r="H30" s="8"/>
      <c r="I30" s="8"/>
    </row>
    <row r="31" spans="7:9" x14ac:dyDescent="0.25">
      <c r="G31" s="1" t="str" cm="1">
        <f t="array" ref="G31:H42">_xlfn.TAKE(Table[],,2)</f>
        <v>Boost Your Brand</v>
      </c>
      <c r="H31" s="1">
        <v>98</v>
      </c>
    </row>
    <row r="32" spans="7:9" x14ac:dyDescent="0.25">
      <c r="G32" s="1" t="str">
        <v>Spark Your Creativity</v>
      </c>
      <c r="H32" s="1">
        <v>130</v>
      </c>
    </row>
    <row r="33" spans="7:8" x14ac:dyDescent="0.25">
      <c r="G33" s="1" t="str">
        <v>Save More, Live Better</v>
      </c>
      <c r="H33" s="1">
        <v>100</v>
      </c>
    </row>
    <row r="34" spans="7:8" x14ac:dyDescent="0.25">
      <c r="G34" s="1" t="str">
        <v>Dream Big, Achieve More</v>
      </c>
      <c r="H34" s="1">
        <v>165</v>
      </c>
    </row>
    <row r="35" spans="7:8" x14ac:dyDescent="0.25">
      <c r="G35" s="1" t="str">
        <v>Go Green, Go Smart</v>
      </c>
      <c r="H35" s="1">
        <v>74</v>
      </c>
    </row>
    <row r="36" spans="7:8" x14ac:dyDescent="0.25">
      <c r="G36" s="1" t="str">
        <v>Be Bold, Be You</v>
      </c>
      <c r="H36" s="1">
        <v>120</v>
      </c>
    </row>
    <row r="37" spans="7:8" x14ac:dyDescent="0.25">
      <c r="G37" s="1" t="str">
        <v>Connect and Grow</v>
      </c>
      <c r="H37" s="1">
        <v>220</v>
      </c>
    </row>
    <row r="38" spans="7:8" x14ac:dyDescent="0.25">
      <c r="G38" s="1" t="str">
        <v>Learn and Thrive</v>
      </c>
      <c r="H38" s="1">
        <v>90</v>
      </c>
    </row>
    <row r="39" spans="7:8" x14ac:dyDescent="0.25">
      <c r="G39" s="1" t="str">
        <v>Make It Happen</v>
      </c>
      <c r="H39" s="1">
        <v>150</v>
      </c>
    </row>
    <row r="40" spans="7:8" x14ac:dyDescent="0.25">
      <c r="G40" s="1" t="str">
        <v>Feel Good, Look Good</v>
      </c>
      <c r="H40" s="1">
        <v>100</v>
      </c>
    </row>
    <row r="41" spans="7:8" x14ac:dyDescent="0.25">
      <c r="G41" s="1" t="str">
        <v>Explore and Discover</v>
      </c>
      <c r="H41" s="1">
        <v>80</v>
      </c>
    </row>
    <row r="42" spans="7:8" x14ac:dyDescent="0.25">
      <c r="G42" s="1" t="str">
        <v>Share and Care</v>
      </c>
      <c r="H42" s="1">
        <v>120</v>
      </c>
    </row>
  </sheetData>
  <mergeCells count="4">
    <mergeCell ref="G5:I5"/>
    <mergeCell ref="G11:I11"/>
    <mergeCell ref="G16:I16"/>
    <mergeCell ref="G30:I3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3698-CC3D-A046-AD88-F968F336ACC6}">
  <dimension ref="A2:M16"/>
  <sheetViews>
    <sheetView workbookViewId="0">
      <selection activeCell="H14" sqref="H14"/>
    </sheetView>
  </sheetViews>
  <sheetFormatPr baseColWidth="10" defaultRowHeight="21" x14ac:dyDescent="0.25"/>
  <cols>
    <col min="1" max="1" width="31" style="1" bestFit="1" customWidth="1"/>
    <col min="2" max="2" width="18.83203125" style="1" bestFit="1" customWidth="1"/>
    <col min="3" max="3" width="25.33203125" style="1" bestFit="1" customWidth="1"/>
    <col min="4" max="4" width="34.33203125" style="1" bestFit="1" customWidth="1"/>
    <col min="5" max="16384" width="10.83203125" style="1"/>
  </cols>
  <sheetData>
    <row r="2" spans="1:13" x14ac:dyDescent="0.25">
      <c r="A2" s="1" t="s">
        <v>0</v>
      </c>
      <c r="B2" s="1" t="s">
        <v>1</v>
      </c>
      <c r="C2" s="1" t="s">
        <v>15</v>
      </c>
      <c r="D2" s="1" t="s">
        <v>2</v>
      </c>
    </row>
    <row r="3" spans="1:13" x14ac:dyDescent="0.25">
      <c r="A3" s="1" t="s">
        <v>3</v>
      </c>
      <c r="B3" s="1">
        <v>98</v>
      </c>
      <c r="C3" s="4">
        <v>950</v>
      </c>
      <c r="D3" s="5">
        <f>C3/B3</f>
        <v>9.6938775510204085</v>
      </c>
    </row>
    <row r="4" spans="1:13" x14ac:dyDescent="0.25">
      <c r="A4" s="1" t="s">
        <v>4</v>
      </c>
      <c r="B4" s="1">
        <v>130</v>
      </c>
      <c r="C4" s="4">
        <v>1150</v>
      </c>
      <c r="D4" s="5">
        <f t="shared" ref="D4:D14" si="0">C4/B4</f>
        <v>8.8461538461538467</v>
      </c>
      <c r="G4" s="2"/>
      <c r="H4" s="11" t="s">
        <v>22</v>
      </c>
    </row>
    <row r="5" spans="1:13" x14ac:dyDescent="0.25">
      <c r="A5" s="1" t="s">
        <v>5</v>
      </c>
      <c r="B5" s="1">
        <v>100</v>
      </c>
      <c r="C5" s="4">
        <v>1100</v>
      </c>
      <c r="D5" s="5">
        <f t="shared" si="0"/>
        <v>11</v>
      </c>
      <c r="G5" s="2"/>
      <c r="H5" s="12" t="s">
        <v>23</v>
      </c>
      <c r="I5" s="12"/>
      <c r="J5" s="12"/>
      <c r="K5" s="12"/>
      <c r="L5" s="12"/>
      <c r="M5" s="12"/>
    </row>
    <row r="6" spans="1:13" x14ac:dyDescent="0.25">
      <c r="A6" s="1" t="s">
        <v>6</v>
      </c>
      <c r="B6" s="1">
        <v>165</v>
      </c>
      <c r="C6" s="4">
        <v>1200</v>
      </c>
      <c r="D6" s="5">
        <f t="shared" si="0"/>
        <v>7.2727272727272725</v>
      </c>
      <c r="G6" s="2"/>
      <c r="H6" s="9">
        <f>AVERAGE(_xlfn.TAKE(Table[Marketing Spend],-5))</f>
        <v>1060</v>
      </c>
    </row>
    <row r="7" spans="1:13" x14ac:dyDescent="0.25">
      <c r="A7" s="1" t="s">
        <v>7</v>
      </c>
      <c r="B7" s="1">
        <v>74</v>
      </c>
      <c r="C7" s="4">
        <v>900</v>
      </c>
      <c r="D7" s="5">
        <f t="shared" si="0"/>
        <v>12.162162162162161</v>
      </c>
      <c r="G7" s="2"/>
      <c r="H7" s="2"/>
    </row>
    <row r="8" spans="1:13" x14ac:dyDescent="0.25">
      <c r="A8" s="1" t="s">
        <v>8</v>
      </c>
      <c r="B8" s="1">
        <v>120</v>
      </c>
      <c r="C8" s="4">
        <v>1100</v>
      </c>
      <c r="D8" s="5">
        <f t="shared" si="0"/>
        <v>9.1666666666666661</v>
      </c>
      <c r="G8" s="2"/>
      <c r="H8" s="2"/>
    </row>
    <row r="9" spans="1:13" x14ac:dyDescent="0.25">
      <c r="A9" s="1" t="s">
        <v>9</v>
      </c>
      <c r="B9" s="1">
        <v>220</v>
      </c>
      <c r="C9" s="4">
        <v>1500</v>
      </c>
      <c r="D9" s="5">
        <f t="shared" si="0"/>
        <v>6.8181818181818183</v>
      </c>
      <c r="G9" s="2"/>
      <c r="H9" s="2"/>
    </row>
    <row r="10" spans="1:13" x14ac:dyDescent="0.25">
      <c r="A10" s="1" t="s">
        <v>10</v>
      </c>
      <c r="B10" s="1">
        <v>90</v>
      </c>
      <c r="C10" s="4">
        <v>950</v>
      </c>
      <c r="D10" s="5">
        <f t="shared" si="0"/>
        <v>10.555555555555555</v>
      </c>
      <c r="G10" s="2"/>
      <c r="H10" s="2"/>
    </row>
    <row r="11" spans="1:13" x14ac:dyDescent="0.25">
      <c r="A11" s="1" t="s">
        <v>11</v>
      </c>
      <c r="B11" s="1">
        <v>150</v>
      </c>
      <c r="C11" s="4">
        <v>1200</v>
      </c>
      <c r="D11" s="5">
        <f t="shared" si="0"/>
        <v>8</v>
      </c>
      <c r="G11" s="2"/>
      <c r="H11" s="2"/>
    </row>
    <row r="12" spans="1:13" x14ac:dyDescent="0.25">
      <c r="A12" s="1" t="s">
        <v>12</v>
      </c>
      <c r="B12" s="1">
        <v>100</v>
      </c>
      <c r="C12" s="4">
        <v>1000</v>
      </c>
      <c r="D12" s="5">
        <f t="shared" si="0"/>
        <v>10</v>
      </c>
      <c r="G12" s="2"/>
      <c r="H12" s="2"/>
    </row>
    <row r="13" spans="1:13" x14ac:dyDescent="0.25">
      <c r="A13" s="1" t="s">
        <v>13</v>
      </c>
      <c r="B13" s="1">
        <v>80</v>
      </c>
      <c r="C13" s="4">
        <v>900</v>
      </c>
      <c r="D13" s="5">
        <f t="shared" si="0"/>
        <v>11.25</v>
      </c>
      <c r="G13" s="2"/>
      <c r="H13" s="2"/>
    </row>
    <row r="14" spans="1:13" x14ac:dyDescent="0.25">
      <c r="A14" s="1" t="s">
        <v>14</v>
      </c>
      <c r="B14" s="1">
        <v>120</v>
      </c>
      <c r="C14" s="4">
        <v>1250</v>
      </c>
      <c r="D14" s="5">
        <f t="shared" si="0"/>
        <v>10.416666666666666</v>
      </c>
      <c r="G14" s="2"/>
      <c r="H14" s="2"/>
    </row>
    <row r="15" spans="1:13" x14ac:dyDescent="0.25">
      <c r="G15" s="2"/>
      <c r="H15" s="2"/>
    </row>
    <row r="16" spans="1:13" x14ac:dyDescent="0.25">
      <c r="H16" s="2"/>
    </row>
  </sheetData>
  <mergeCells count="1">
    <mergeCell ref="H5:M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C394-4A9A-4940-8A8E-48730ED1DABA}">
  <dimension ref="A2:P17"/>
  <sheetViews>
    <sheetView workbookViewId="0">
      <selection activeCell="N22" sqref="N22"/>
    </sheetView>
  </sheetViews>
  <sheetFormatPr baseColWidth="10" defaultRowHeight="21" x14ac:dyDescent="0.25"/>
  <cols>
    <col min="1" max="1" width="31" style="1" bestFit="1" customWidth="1"/>
    <col min="2" max="2" width="18.83203125" style="1" bestFit="1" customWidth="1"/>
    <col min="3" max="3" width="25.33203125" style="1" bestFit="1" customWidth="1"/>
    <col min="4" max="4" width="34.33203125" style="1" bestFit="1" customWidth="1"/>
    <col min="5" max="6" width="10.83203125" style="1"/>
    <col min="7" max="7" width="12.1640625" style="1" bestFit="1" customWidth="1"/>
    <col min="8" max="16384" width="10.83203125" style="1"/>
  </cols>
  <sheetData>
    <row r="2" spans="1:16" x14ac:dyDescent="0.25">
      <c r="A2" s="1" t="s">
        <v>0</v>
      </c>
      <c r="B2" s="1" t="s">
        <v>1</v>
      </c>
      <c r="C2" s="1" t="s">
        <v>15</v>
      </c>
      <c r="D2" s="1" t="s">
        <v>2</v>
      </c>
    </row>
    <row r="3" spans="1:16" x14ac:dyDescent="0.25">
      <c r="A3" s="1" t="s">
        <v>3</v>
      </c>
      <c r="B3" s="1">
        <v>98</v>
      </c>
      <c r="C3" s="4">
        <v>950</v>
      </c>
      <c r="D3" s="5">
        <f>C3/B3</f>
        <v>9.6938775510204085</v>
      </c>
    </row>
    <row r="4" spans="1:16" x14ac:dyDescent="0.25">
      <c r="A4" s="1" t="s">
        <v>4</v>
      </c>
      <c r="B4" s="1">
        <v>130</v>
      </c>
      <c r="C4" s="4">
        <v>1150</v>
      </c>
      <c r="D4" s="5">
        <f t="shared" ref="D4:D14" si="0">C4/B4</f>
        <v>8.8461538461538467</v>
      </c>
      <c r="G4" s="10" t="s">
        <v>24</v>
      </c>
      <c r="H4" s="2"/>
    </row>
    <row r="5" spans="1:16" x14ac:dyDescent="0.25">
      <c r="A5" s="1" t="s">
        <v>5</v>
      </c>
      <c r="B5" s="1">
        <v>100</v>
      </c>
      <c r="C5" s="4">
        <v>1100</v>
      </c>
      <c r="D5" s="5">
        <f t="shared" si="0"/>
        <v>11</v>
      </c>
      <c r="G5" s="12" t="s">
        <v>25</v>
      </c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5">
      <c r="A6" s="1" t="s">
        <v>6</v>
      </c>
      <c r="B6" s="1">
        <v>165</v>
      </c>
      <c r="C6" s="4">
        <v>1200</v>
      </c>
      <c r="D6" s="5">
        <f t="shared" si="0"/>
        <v>7.2727272727272725</v>
      </c>
      <c r="G6" s="9" t="str" cm="1">
        <f t="array" ref="G6:G10">_xlfn.TAKE(_xlfn._xlws.FILTER(Table2[Campaign Name],Table2[Marketing Spend]&gt;=1000),-5)</f>
        <v>Be Bold, Be You</v>
      </c>
      <c r="H6" s="9"/>
    </row>
    <row r="7" spans="1:16" x14ac:dyDescent="0.25">
      <c r="A7" s="1" t="s">
        <v>7</v>
      </c>
      <c r="B7" s="1">
        <v>74</v>
      </c>
      <c r="C7" s="4">
        <v>900</v>
      </c>
      <c r="D7" s="5">
        <f t="shared" si="0"/>
        <v>12.162162162162161</v>
      </c>
      <c r="G7" s="9" t="str">
        <v>Connect and Grow</v>
      </c>
      <c r="H7" s="9"/>
    </row>
    <row r="8" spans="1:16" x14ac:dyDescent="0.25">
      <c r="A8" s="1" t="s">
        <v>8</v>
      </c>
      <c r="B8" s="1">
        <v>120</v>
      </c>
      <c r="C8" s="4">
        <v>1100</v>
      </c>
      <c r="D8" s="5">
        <f t="shared" si="0"/>
        <v>9.1666666666666661</v>
      </c>
      <c r="G8" s="9" t="str">
        <v>Make It Happen</v>
      </c>
      <c r="H8" s="9"/>
    </row>
    <row r="9" spans="1:16" x14ac:dyDescent="0.25">
      <c r="A9" s="1" t="s">
        <v>9</v>
      </c>
      <c r="B9" s="1">
        <v>220</v>
      </c>
      <c r="C9" s="4">
        <v>1500</v>
      </c>
      <c r="D9" s="5">
        <f t="shared" si="0"/>
        <v>6.8181818181818183</v>
      </c>
      <c r="G9" s="9" t="str">
        <v>Feel Good, Look Good</v>
      </c>
      <c r="H9" s="9"/>
    </row>
    <row r="10" spans="1:16" x14ac:dyDescent="0.25">
      <c r="A10" s="1" t="s">
        <v>10</v>
      </c>
      <c r="B10" s="1">
        <v>90</v>
      </c>
      <c r="C10" s="4">
        <v>950</v>
      </c>
      <c r="D10" s="5">
        <f t="shared" si="0"/>
        <v>10.555555555555555</v>
      </c>
      <c r="G10" s="9" t="str">
        <v>Share and Care</v>
      </c>
      <c r="H10" s="9"/>
    </row>
    <row r="11" spans="1:16" x14ac:dyDescent="0.25">
      <c r="A11" s="1" t="s">
        <v>11</v>
      </c>
      <c r="B11" s="1">
        <v>150</v>
      </c>
      <c r="C11" s="4">
        <v>1200</v>
      </c>
      <c r="D11" s="5">
        <f t="shared" si="0"/>
        <v>8</v>
      </c>
      <c r="G11" s="9"/>
      <c r="H11" s="9"/>
    </row>
    <row r="12" spans="1:16" x14ac:dyDescent="0.25">
      <c r="A12" s="1" t="s">
        <v>12</v>
      </c>
      <c r="B12" s="1">
        <v>100</v>
      </c>
      <c r="C12" s="4">
        <v>1000</v>
      </c>
      <c r="D12" s="5">
        <f t="shared" si="0"/>
        <v>10</v>
      </c>
      <c r="G12" s="2"/>
      <c r="H12" s="2"/>
    </row>
    <row r="13" spans="1:16" x14ac:dyDescent="0.25">
      <c r="A13" s="1" t="s">
        <v>13</v>
      </c>
      <c r="B13" s="1">
        <v>80</v>
      </c>
      <c r="C13" s="4">
        <v>900</v>
      </c>
      <c r="D13" s="5">
        <f t="shared" si="0"/>
        <v>11.25</v>
      </c>
      <c r="G13" s="2"/>
      <c r="H13" s="2"/>
    </row>
    <row r="14" spans="1:16" x14ac:dyDescent="0.25">
      <c r="A14" s="1" t="s">
        <v>14</v>
      </c>
      <c r="B14" s="1">
        <v>120</v>
      </c>
      <c r="C14" s="4">
        <v>1250</v>
      </c>
      <c r="D14" s="5">
        <f t="shared" si="0"/>
        <v>10.416666666666666</v>
      </c>
      <c r="G14" s="2"/>
      <c r="H14" s="2"/>
    </row>
    <row r="15" spans="1:16" x14ac:dyDescent="0.25">
      <c r="G15" s="2"/>
      <c r="H15" s="2"/>
    </row>
    <row r="16" spans="1:16" x14ac:dyDescent="0.25">
      <c r="G16" s="2"/>
    </row>
    <row r="17" spans="7:7" x14ac:dyDescent="0.25">
      <c r="G17" s="2"/>
    </row>
  </sheetData>
  <mergeCells count="1">
    <mergeCell ref="G5:P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D1C1-C0F4-6340-8281-307D406CC60E}">
  <dimension ref="A2:W17"/>
  <sheetViews>
    <sheetView workbookViewId="0">
      <selection activeCell="L11" sqref="L11"/>
    </sheetView>
  </sheetViews>
  <sheetFormatPr baseColWidth="10" defaultRowHeight="21" x14ac:dyDescent="0.25"/>
  <cols>
    <col min="1" max="1" width="31" style="1" bestFit="1" customWidth="1"/>
    <col min="2" max="2" width="18.83203125" style="1" bestFit="1" customWidth="1"/>
    <col min="3" max="3" width="25.33203125" style="1" bestFit="1" customWidth="1"/>
    <col min="4" max="4" width="34.33203125" style="1" bestFit="1" customWidth="1"/>
    <col min="5" max="5" width="10.83203125" style="1"/>
    <col min="6" max="6" width="15.33203125" style="7" customWidth="1"/>
    <col min="7" max="9" width="10.83203125" style="1"/>
    <col min="10" max="10" width="22.83203125" style="1" bestFit="1" customWidth="1"/>
    <col min="11" max="11" width="24.1640625" style="1" bestFit="1" customWidth="1"/>
    <col min="12" max="14" width="10.83203125" style="1"/>
    <col min="15" max="15" width="17.33203125" style="16" customWidth="1"/>
    <col min="16" max="16" width="24.33203125" style="1" bestFit="1" customWidth="1"/>
    <col min="17" max="16384" width="10.83203125" style="1"/>
  </cols>
  <sheetData>
    <row r="2" spans="1:23" x14ac:dyDescent="0.25">
      <c r="A2" s="1" t="s">
        <v>0</v>
      </c>
      <c r="B2" s="1" t="s">
        <v>1</v>
      </c>
      <c r="C2" s="1" t="s">
        <v>15</v>
      </c>
      <c r="D2" s="1" t="s">
        <v>2</v>
      </c>
    </row>
    <row r="3" spans="1:23" x14ac:dyDescent="0.25">
      <c r="A3" s="1" t="s">
        <v>3</v>
      </c>
      <c r="B3" s="1">
        <v>98</v>
      </c>
      <c r="C3" s="4">
        <v>950</v>
      </c>
      <c r="D3" s="5">
        <f>C3/B3</f>
        <v>9.6938775510204085</v>
      </c>
      <c r="I3" s="13" t="s">
        <v>28</v>
      </c>
    </row>
    <row r="4" spans="1:23" x14ac:dyDescent="0.25">
      <c r="A4" s="1" t="s">
        <v>4</v>
      </c>
      <c r="B4" s="1">
        <v>130</v>
      </c>
      <c r="C4" s="4">
        <v>1150</v>
      </c>
      <c r="D4" s="5">
        <f t="shared" ref="D4:D14" si="0">C4/B4</f>
        <v>8.8461538461538467</v>
      </c>
      <c r="G4" s="9" t="s">
        <v>26</v>
      </c>
      <c r="H4" s="2"/>
      <c r="I4" s="1" t="str" cm="1">
        <f t="array" ref="I4">_xlfn.TAKE(_xlfn.SORTBY(Table3[Campaign Name],Table3[AverageCost/Conversion]),1)</f>
        <v>Connect and Grow</v>
      </c>
      <c r="L4" s="14" t="s">
        <v>29</v>
      </c>
      <c r="M4" s="15"/>
      <c r="N4" s="15"/>
      <c r="O4" s="17"/>
      <c r="P4" s="15"/>
      <c r="Q4" s="15"/>
      <c r="R4" s="15"/>
      <c r="S4" s="15"/>
      <c r="T4" s="15"/>
    </row>
    <row r="5" spans="1:23" x14ac:dyDescent="0.25">
      <c r="A5" s="1" t="s">
        <v>5</v>
      </c>
      <c r="B5" s="1">
        <v>100</v>
      </c>
      <c r="C5" s="4">
        <v>1100</v>
      </c>
      <c r="D5" s="5">
        <f t="shared" si="0"/>
        <v>11</v>
      </c>
      <c r="G5" s="9" t="s">
        <v>27</v>
      </c>
      <c r="H5" s="2"/>
      <c r="I5" s="1" t="str" cm="1">
        <f t="array" ref="I5">_xlfn.TAKE(_xlfn.SORTBY(Table3[Campaign Name],Table3[AverageCost/Conversion]),-1)</f>
        <v>Go Green, Go Smart</v>
      </c>
      <c r="L5" s="14" t="s">
        <v>30</v>
      </c>
      <c r="M5" s="15"/>
      <c r="N5" s="15"/>
      <c r="O5" s="17"/>
      <c r="P5" s="15"/>
      <c r="Q5" s="15"/>
      <c r="R5" s="15"/>
      <c r="S5" s="15"/>
      <c r="T5" s="15"/>
    </row>
    <row r="6" spans="1:23" x14ac:dyDescent="0.25">
      <c r="A6" s="1" t="s">
        <v>6</v>
      </c>
      <c r="B6" s="1">
        <v>165</v>
      </c>
      <c r="C6" s="4">
        <v>1200</v>
      </c>
      <c r="D6" s="5">
        <f t="shared" si="0"/>
        <v>7.2727272727272725</v>
      </c>
      <c r="G6" s="2"/>
      <c r="H6" s="2"/>
    </row>
    <row r="7" spans="1:23" x14ac:dyDescent="0.25">
      <c r="A7" s="1" t="s">
        <v>7</v>
      </c>
      <c r="B7" s="1">
        <v>74</v>
      </c>
      <c r="C7" s="4">
        <v>900</v>
      </c>
      <c r="D7" s="5">
        <f t="shared" si="0"/>
        <v>12.162162162162161</v>
      </c>
      <c r="G7" s="2"/>
      <c r="H7" s="2"/>
    </row>
    <row r="8" spans="1:23" x14ac:dyDescent="0.25">
      <c r="A8" s="1" t="s">
        <v>8</v>
      </c>
      <c r="B8" s="1">
        <v>120</v>
      </c>
      <c r="C8" s="4">
        <v>1100</v>
      </c>
      <c r="D8" s="5">
        <f t="shared" si="0"/>
        <v>9.1666666666666661</v>
      </c>
      <c r="G8" s="2"/>
      <c r="H8" s="2"/>
      <c r="I8" s="13" t="s">
        <v>28</v>
      </c>
    </row>
    <row r="9" spans="1:23" x14ac:dyDescent="0.25">
      <c r="A9" s="1" t="s">
        <v>9</v>
      </c>
      <c r="B9" s="1">
        <v>220</v>
      </c>
      <c r="C9" s="4">
        <v>1500</v>
      </c>
      <c r="D9" s="5">
        <f t="shared" si="0"/>
        <v>6.8181818181818183</v>
      </c>
      <c r="G9" s="9" t="s">
        <v>26</v>
      </c>
      <c r="H9" s="2"/>
      <c r="I9" s="1" t="str" cm="1">
        <f t="array" ref="I9:I10">_xlfn.TAKE(_xlfn.SORTBY(Table3[Campaign Name],Table3[AverageCost/Conversion]),{1;-1})</f>
        <v>Connect and Grow</v>
      </c>
      <c r="L9" s="14" t="s">
        <v>31</v>
      </c>
      <c r="M9" s="15"/>
      <c r="N9" s="15"/>
      <c r="O9" s="17"/>
      <c r="P9" s="15"/>
      <c r="Q9" s="15"/>
      <c r="R9" s="15"/>
      <c r="S9" s="15"/>
      <c r="T9" s="15"/>
    </row>
    <row r="10" spans="1:23" x14ac:dyDescent="0.25">
      <c r="A10" s="1" t="s">
        <v>10</v>
      </c>
      <c r="B10" s="1">
        <v>90</v>
      </c>
      <c r="C10" s="4">
        <v>950</v>
      </c>
      <c r="D10" s="5">
        <f t="shared" si="0"/>
        <v>10.555555555555555</v>
      </c>
      <c r="G10" s="9" t="s">
        <v>27</v>
      </c>
      <c r="H10" s="2"/>
      <c r="I10" s="1" t="str">
        <v>Go Green, Go Smart</v>
      </c>
      <c r="L10" s="1" t="s">
        <v>36</v>
      </c>
    </row>
    <row r="11" spans="1:23" x14ac:dyDescent="0.25">
      <c r="A11" s="1" t="s">
        <v>11</v>
      </c>
      <c r="B11" s="1">
        <v>150</v>
      </c>
      <c r="C11" s="4">
        <v>1200</v>
      </c>
      <c r="D11" s="5">
        <f t="shared" si="0"/>
        <v>8</v>
      </c>
      <c r="G11" s="2"/>
      <c r="H11" s="2"/>
    </row>
    <row r="12" spans="1:23" x14ac:dyDescent="0.25">
      <c r="A12" s="1" t="s">
        <v>12</v>
      </c>
      <c r="B12" s="1">
        <v>100</v>
      </c>
      <c r="C12" s="4">
        <v>1000</v>
      </c>
      <c r="D12" s="5">
        <f t="shared" si="0"/>
        <v>10</v>
      </c>
      <c r="G12" s="2"/>
      <c r="H12" s="2"/>
    </row>
    <row r="13" spans="1:23" x14ac:dyDescent="0.25">
      <c r="A13" s="1" t="s">
        <v>13</v>
      </c>
      <c r="B13" s="1">
        <v>80</v>
      </c>
      <c r="C13" s="4">
        <v>900</v>
      </c>
      <c r="D13" s="5">
        <f t="shared" si="0"/>
        <v>11.25</v>
      </c>
    </row>
    <row r="14" spans="1:23" x14ac:dyDescent="0.25">
      <c r="A14" s="1" t="s">
        <v>14</v>
      </c>
      <c r="B14" s="1">
        <v>120</v>
      </c>
      <c r="C14" s="4">
        <v>1250</v>
      </c>
      <c r="D14" s="5">
        <f t="shared" si="0"/>
        <v>10.416666666666666</v>
      </c>
      <c r="I14" s="16"/>
      <c r="J14" s="19"/>
      <c r="K14" s="20"/>
      <c r="L14" s="20"/>
      <c r="M14" s="20"/>
      <c r="N14" s="20"/>
      <c r="O14" s="21"/>
      <c r="P14" s="20"/>
      <c r="Q14" s="20"/>
      <c r="R14" s="20"/>
      <c r="S14" s="20"/>
      <c r="T14" s="20"/>
      <c r="U14" s="20"/>
      <c r="V14" s="20"/>
      <c r="W14" s="20"/>
    </row>
    <row r="15" spans="1:23" x14ac:dyDescent="0.25">
      <c r="I15" s="18"/>
      <c r="J15" s="9" t="s">
        <v>32</v>
      </c>
      <c r="K15" s="9" t="s">
        <v>33</v>
      </c>
    </row>
    <row r="16" spans="1:23" ht="40" customHeight="1" x14ac:dyDescent="0.25">
      <c r="H16" s="22" t="s">
        <v>28</v>
      </c>
      <c r="I16" s="22"/>
      <c r="J16" s="9" t="str" cm="1">
        <f t="array" ref="J16:K16">_xlfn.TAKE(_xlfn.SORTBY(Table3[Campaign Name],Table3[AverageCost/Conversion]),{1,-1})</f>
        <v>Connect and Grow</v>
      </c>
      <c r="K16" s="9" t="str">
        <v>Go Green, Go Smart</v>
      </c>
      <c r="L16" s="14" t="s">
        <v>34</v>
      </c>
      <c r="M16" s="15"/>
      <c r="N16" s="15"/>
      <c r="O16" s="17"/>
      <c r="P16" s="15"/>
      <c r="Q16" s="15"/>
      <c r="R16" s="15"/>
      <c r="S16" s="15"/>
      <c r="T16" s="15"/>
    </row>
    <row r="17" spans="12:12" x14ac:dyDescent="0.25">
      <c r="L17" s="1" t="s">
        <v>35</v>
      </c>
    </row>
  </sheetData>
  <mergeCells count="1">
    <mergeCell ref="H16:I16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C80A-4382-4449-97F6-0F2BB4768893}">
  <dimension ref="A1:Q29"/>
  <sheetViews>
    <sheetView workbookViewId="0">
      <selection activeCell="J9" sqref="J9"/>
    </sheetView>
  </sheetViews>
  <sheetFormatPr baseColWidth="10" defaultRowHeight="21" x14ac:dyDescent="0.25"/>
  <cols>
    <col min="1" max="1" width="31" style="1" bestFit="1" customWidth="1"/>
    <col min="2" max="2" width="18.83203125" style="1" bestFit="1" customWidth="1"/>
    <col min="3" max="3" width="25.33203125" style="1" bestFit="1" customWidth="1"/>
    <col min="4" max="4" width="34.33203125" style="1" bestFit="1" customWidth="1"/>
    <col min="5" max="6" width="10.83203125" style="1"/>
    <col min="7" max="7" width="37.6640625" style="1" customWidth="1"/>
    <col min="8" max="8" width="18.83203125" style="7" bestFit="1" customWidth="1"/>
    <col min="9" max="16384" width="10.83203125" style="1"/>
  </cols>
  <sheetData>
    <row r="1" spans="1:17" x14ac:dyDescent="0.25">
      <c r="A1" s="23">
        <v>2023</v>
      </c>
      <c r="B1" s="23"/>
      <c r="C1" s="23"/>
      <c r="D1" s="23"/>
    </row>
    <row r="2" spans="1:17" x14ac:dyDescent="0.25">
      <c r="A2" s="1" t="s">
        <v>0</v>
      </c>
      <c r="B2" s="1" t="s">
        <v>1</v>
      </c>
      <c r="C2" s="1" t="s">
        <v>15</v>
      </c>
      <c r="D2" s="1" t="s">
        <v>2</v>
      </c>
    </row>
    <row r="3" spans="1:17" x14ac:dyDescent="0.25">
      <c r="A3" s="1" t="s">
        <v>3</v>
      </c>
      <c r="B3" s="1">
        <v>98</v>
      </c>
      <c r="C3" s="4">
        <v>950</v>
      </c>
      <c r="D3" s="5">
        <f>C3/B3</f>
        <v>9.6938775510204085</v>
      </c>
      <c r="G3" s="13" t="s">
        <v>46</v>
      </c>
    </row>
    <row r="4" spans="1:17" x14ac:dyDescent="0.25">
      <c r="A4" s="1" t="s">
        <v>4</v>
      </c>
      <c r="B4" s="1">
        <v>130</v>
      </c>
      <c r="C4" s="4">
        <v>1150</v>
      </c>
      <c r="D4" s="5">
        <f t="shared" ref="D4:D14" si="0">C4/B4</f>
        <v>8.8461538461538467</v>
      </c>
      <c r="G4" s="2"/>
      <c r="H4" s="6"/>
    </row>
    <row r="5" spans="1:17" x14ac:dyDescent="0.25">
      <c r="A5" s="1" t="s">
        <v>5</v>
      </c>
      <c r="B5" s="1">
        <v>100</v>
      </c>
      <c r="C5" s="4">
        <v>1100</v>
      </c>
      <c r="D5" s="5">
        <f t="shared" si="0"/>
        <v>11</v>
      </c>
      <c r="G5" s="11" t="s">
        <v>47</v>
      </c>
      <c r="H5" s="25" t="s">
        <v>48</v>
      </c>
    </row>
    <row r="6" spans="1:17" x14ac:dyDescent="0.25">
      <c r="A6" s="1" t="s">
        <v>6</v>
      </c>
      <c r="B6" s="1">
        <v>165</v>
      </c>
      <c r="C6" s="4">
        <v>1200</v>
      </c>
      <c r="D6" s="5">
        <f t="shared" si="0"/>
        <v>7.2727272727272725</v>
      </c>
      <c r="G6" s="9" t="str" cm="1">
        <f t="array" ref="G6:H10">_xlfn.TAKE(_xlfn.CHOOSECOLS(_xlfn._xlws.SORT(_xlfn.VSTACK(Table2023[],Table2022[]),4),1,4),5)</f>
        <v>Flora Garden</v>
      </c>
      <c r="H6" s="26">
        <v>6.666666666666667</v>
      </c>
      <c r="J6" s="14" t="s">
        <v>49</v>
      </c>
      <c r="K6" s="15"/>
      <c r="L6" s="15"/>
      <c r="M6" s="15"/>
      <c r="N6" s="15"/>
      <c r="O6" s="15"/>
      <c r="P6" s="15"/>
      <c r="Q6" s="15"/>
    </row>
    <row r="7" spans="1:17" x14ac:dyDescent="0.25">
      <c r="A7" s="1" t="s">
        <v>7</v>
      </c>
      <c r="B7" s="1">
        <v>74</v>
      </c>
      <c r="C7" s="4">
        <v>900</v>
      </c>
      <c r="D7" s="5">
        <f t="shared" si="0"/>
        <v>12.162162162162161</v>
      </c>
      <c r="G7" s="9" t="str">
        <v>Connect and Grow</v>
      </c>
      <c r="H7" s="26">
        <v>6.8181818181818183</v>
      </c>
    </row>
    <row r="8" spans="1:17" x14ac:dyDescent="0.25">
      <c r="A8" s="1" t="s">
        <v>8</v>
      </c>
      <c r="B8" s="1">
        <v>120</v>
      </c>
      <c r="C8" s="4">
        <v>1100</v>
      </c>
      <c r="D8" s="5">
        <f t="shared" si="0"/>
        <v>9.1666666666666661</v>
      </c>
      <c r="G8" s="9" t="str">
        <v>Dream Big, Achieve More</v>
      </c>
      <c r="H8" s="26">
        <v>7.2727272727272725</v>
      </c>
      <c r="J8" s="1" t="s">
        <v>53</v>
      </c>
    </row>
    <row r="9" spans="1:17" x14ac:dyDescent="0.25">
      <c r="A9" s="1" t="s">
        <v>9</v>
      </c>
      <c r="B9" s="1">
        <v>220</v>
      </c>
      <c r="C9" s="4">
        <v>1500</v>
      </c>
      <c r="D9" s="5">
        <f t="shared" si="0"/>
        <v>6.8181818181818183</v>
      </c>
      <c r="G9" s="9" t="str">
        <v>Emerald Palace</v>
      </c>
      <c r="H9" s="26">
        <v>7.5</v>
      </c>
      <c r="J9" s="1" t="s">
        <v>50</v>
      </c>
    </row>
    <row r="10" spans="1:17" x14ac:dyDescent="0.25">
      <c r="A10" s="1" t="s">
        <v>10</v>
      </c>
      <c r="B10" s="1">
        <v>90</v>
      </c>
      <c r="C10" s="4">
        <v>950</v>
      </c>
      <c r="D10" s="5">
        <f t="shared" si="0"/>
        <v>10.555555555555555</v>
      </c>
      <c r="G10" s="9" t="str">
        <v>Harmony Lodge</v>
      </c>
      <c r="H10" s="26">
        <v>7.741935483870968</v>
      </c>
      <c r="J10" s="1" t="s">
        <v>51</v>
      </c>
    </row>
    <row r="11" spans="1:17" x14ac:dyDescent="0.25">
      <c r="A11" s="1" t="s">
        <v>11</v>
      </c>
      <c r="B11" s="1">
        <v>150</v>
      </c>
      <c r="C11" s="4">
        <v>1200</v>
      </c>
      <c r="D11" s="5">
        <f t="shared" si="0"/>
        <v>8</v>
      </c>
      <c r="G11" s="2"/>
      <c r="H11" s="6"/>
      <c r="J11" s="1" t="s">
        <v>52</v>
      </c>
    </row>
    <row r="12" spans="1:17" x14ac:dyDescent="0.25">
      <c r="A12" s="1" t="s">
        <v>12</v>
      </c>
      <c r="B12" s="1">
        <v>100</v>
      </c>
      <c r="C12" s="4">
        <v>1000</v>
      </c>
      <c r="D12" s="5">
        <f t="shared" si="0"/>
        <v>10</v>
      </c>
      <c r="G12" s="2"/>
      <c r="H12" s="6"/>
    </row>
    <row r="13" spans="1:17" x14ac:dyDescent="0.25">
      <c r="A13" s="1" t="s">
        <v>13</v>
      </c>
      <c r="B13" s="1">
        <v>80</v>
      </c>
      <c r="C13" s="4">
        <v>900</v>
      </c>
      <c r="D13" s="5">
        <f t="shared" si="0"/>
        <v>11.25</v>
      </c>
      <c r="G13" s="2"/>
      <c r="H13" s="6"/>
    </row>
    <row r="14" spans="1:17" x14ac:dyDescent="0.25">
      <c r="A14" s="1" t="s">
        <v>14</v>
      </c>
      <c r="B14" s="1">
        <v>120</v>
      </c>
      <c r="C14" s="4">
        <v>1250</v>
      </c>
      <c r="D14" s="5">
        <f t="shared" si="0"/>
        <v>10.416666666666666</v>
      </c>
      <c r="G14" s="2"/>
      <c r="H14" s="6"/>
    </row>
    <row r="15" spans="1:17" x14ac:dyDescent="0.25">
      <c r="G15" s="2"/>
      <c r="H15" s="6"/>
    </row>
    <row r="16" spans="1:17" x14ac:dyDescent="0.25">
      <c r="A16" s="23">
        <v>2022</v>
      </c>
      <c r="B16" s="23"/>
      <c r="C16" s="23"/>
      <c r="D16" s="23"/>
    </row>
    <row r="17" spans="1:4" x14ac:dyDescent="0.25">
      <c r="A17" s="1" t="s">
        <v>0</v>
      </c>
      <c r="B17" s="1" t="s">
        <v>1</v>
      </c>
      <c r="C17" s="1" t="s">
        <v>15</v>
      </c>
      <c r="D17" s="1" t="s">
        <v>45</v>
      </c>
    </row>
    <row r="18" spans="1:4" x14ac:dyDescent="0.25">
      <c r="A18" s="24" t="s">
        <v>41</v>
      </c>
      <c r="B18" s="1">
        <v>200</v>
      </c>
      <c r="C18" s="1">
        <v>1500</v>
      </c>
      <c r="D18" s="3">
        <f>C18/B18</f>
        <v>7.5</v>
      </c>
    </row>
    <row r="19" spans="1:4" x14ac:dyDescent="0.25">
      <c r="A19" s="24" t="s">
        <v>40</v>
      </c>
      <c r="B19" s="1">
        <v>103</v>
      </c>
      <c r="C19" s="1">
        <v>950</v>
      </c>
      <c r="D19" s="3">
        <f t="shared" ref="D19:D25" si="1">C19/B19</f>
        <v>9.2233009708737868</v>
      </c>
    </row>
    <row r="20" spans="1:4" x14ac:dyDescent="0.25">
      <c r="A20" s="24" t="s">
        <v>38</v>
      </c>
      <c r="B20" s="1">
        <v>142</v>
      </c>
      <c r="C20" s="1">
        <v>1150</v>
      </c>
      <c r="D20" s="3">
        <f t="shared" si="1"/>
        <v>8.0985915492957741</v>
      </c>
    </row>
    <row r="21" spans="1:4" x14ac:dyDescent="0.25">
      <c r="A21" s="24" t="s">
        <v>39</v>
      </c>
      <c r="B21" s="1">
        <v>102</v>
      </c>
      <c r="C21" s="1">
        <v>1050</v>
      </c>
      <c r="D21" s="3">
        <f t="shared" si="1"/>
        <v>10.294117647058824</v>
      </c>
    </row>
    <row r="22" spans="1:4" x14ac:dyDescent="0.25">
      <c r="A22" s="24" t="s">
        <v>44</v>
      </c>
      <c r="B22" s="1">
        <v>155</v>
      </c>
      <c r="C22" s="1">
        <v>1200</v>
      </c>
      <c r="D22" s="3">
        <f t="shared" si="1"/>
        <v>7.741935483870968</v>
      </c>
    </row>
    <row r="23" spans="1:4" x14ac:dyDescent="0.25">
      <c r="A23" s="24" t="s">
        <v>37</v>
      </c>
      <c r="B23" s="1">
        <v>88</v>
      </c>
      <c r="C23" s="1">
        <v>900</v>
      </c>
      <c r="D23" s="3">
        <f t="shared" si="1"/>
        <v>10.227272727272727</v>
      </c>
    </row>
    <row r="24" spans="1:4" x14ac:dyDescent="0.25">
      <c r="A24" s="24" t="s">
        <v>43</v>
      </c>
      <c r="B24" s="1">
        <v>135</v>
      </c>
      <c r="C24" s="1">
        <v>1100</v>
      </c>
      <c r="D24" s="3">
        <f t="shared" si="1"/>
        <v>8.1481481481481488</v>
      </c>
    </row>
    <row r="25" spans="1:4" x14ac:dyDescent="0.25">
      <c r="A25" s="24" t="s">
        <v>42</v>
      </c>
      <c r="B25" s="1">
        <v>225</v>
      </c>
      <c r="C25" s="1">
        <v>1500</v>
      </c>
      <c r="D25" s="3">
        <f t="shared" si="1"/>
        <v>6.666666666666667</v>
      </c>
    </row>
    <row r="26" spans="1:4" x14ac:dyDescent="0.25">
      <c r="A26" s="2"/>
    </row>
    <row r="27" spans="1:4" x14ac:dyDescent="0.25">
      <c r="A27" s="2"/>
    </row>
    <row r="28" spans="1:4" x14ac:dyDescent="0.25">
      <c r="A28" s="2"/>
    </row>
    <row r="29" spans="1:4" x14ac:dyDescent="0.25">
      <c r="A29" s="2"/>
    </row>
  </sheetData>
  <mergeCells count="2">
    <mergeCell ref="A1:D1"/>
    <mergeCell ref="A16:D16"/>
  </mergeCell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TAKE0</vt:lpstr>
      <vt:lpstr>TAKE1</vt:lpstr>
      <vt:lpstr>TAKE2</vt:lpstr>
      <vt:lpstr>TAKE3</vt:lpstr>
      <vt:lpstr>TAKE4</vt:lpstr>
      <vt:lpstr>Table0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Giraldo</dc:creator>
  <cp:lastModifiedBy>Sergio Giraldo</cp:lastModifiedBy>
  <dcterms:created xsi:type="dcterms:W3CDTF">2023-07-30T10:50:58Z</dcterms:created>
  <dcterms:modified xsi:type="dcterms:W3CDTF">2023-07-30T12:08:10Z</dcterms:modified>
</cp:coreProperties>
</file>