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GK47LX/source/office/excel/"/>
    </mc:Choice>
  </mc:AlternateContent>
  <xr:revisionPtr revIDLastSave="0" documentId="13_ncr:1_{DFC44A68-1248-D142-98D0-FE6F2DAF21FC}" xr6:coauthVersionLast="47" xr6:coauthVersionMax="47" xr10:uidLastSave="{00000000-0000-0000-0000-000000000000}"/>
  <bookViews>
    <workbookView xWindow="0" yWindow="760" windowWidth="34560" windowHeight="20440" activeTab="6" xr2:uid="{0ACB132C-7219-4B66-ACBB-64BA10C47BDC}"/>
  </bookViews>
  <sheets>
    <sheet name="Sort" sheetId="3" r:id="rId1"/>
    <sheet name="Unique" sheetId="4" r:id="rId2"/>
    <sheet name="Filter" sheetId="5" r:id="rId3"/>
    <sheet name="SEQUENCE" sheetId="6" r:id="rId4"/>
    <sheet name="XLOOKUP" sheetId="7" r:id="rId5"/>
    <sheet name="Let" sheetId="8" r:id="rId6"/>
    <sheet name="Let Din Array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6" i="9" l="1" a="1"/>
  <c r="I6" i="9" s="1"/>
  <c r="D6" i="8"/>
  <c r="D7" i="8"/>
  <c r="H6" i="9" a="1"/>
  <c r="H6" i="9" s="1"/>
  <c r="H4" i="9"/>
  <c r="E15" i="8"/>
  <c r="D15" i="8"/>
  <c r="E14" i="8"/>
  <c r="D14" i="8"/>
  <c r="E13" i="8"/>
  <c r="D13" i="8"/>
  <c r="E12" i="8"/>
  <c r="D12" i="8"/>
  <c r="E11" i="8"/>
  <c r="D11" i="8"/>
  <c r="E10" i="8"/>
  <c r="D10" i="8"/>
  <c r="E9" i="8"/>
  <c r="D9" i="8"/>
  <c r="E8" i="8"/>
  <c r="D8" i="8"/>
  <c r="E7" i="8"/>
  <c r="E6" i="8"/>
  <c r="J3" i="6" a="1"/>
  <c r="J3" i="6" s="1"/>
  <c r="I3" i="6" s="1" a="1"/>
  <c r="I3" i="6" s="1"/>
  <c r="H22" i="6"/>
  <c r="H3" i="4" a="1"/>
  <c r="H3" i="4" s="1"/>
  <c r="G3" i="6" a="1"/>
  <c r="G3" i="6" s="1"/>
  <c r="F3" i="6" s="1" a="1"/>
  <c r="F3" i="6" s="1"/>
  <c r="I4" i="3" a="1"/>
  <c r="I4" i="3" s="1"/>
  <c r="D6" i="5" a="1"/>
  <c r="D6" i="5" s="1"/>
  <c r="F5" i="7"/>
  <c r="F4" i="7"/>
  <c r="E4" i="3" a="1"/>
  <c r="E4" i="3" s="1"/>
  <c r="H14" i="4" a="1"/>
  <c r="H14" i="4" s="1"/>
  <c r="F14" i="4" a="1"/>
  <c r="F14" i="4" s="1"/>
  <c r="F3" i="4" a="1"/>
  <c r="F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<sst xmlns="http://schemas.openxmlformats.org/spreadsheetml/2006/main" count="456" uniqueCount="171">
  <si>
    <t>Name</t>
  </si>
  <si>
    <t>Entry Date</t>
  </si>
  <si>
    <t>Yearly Salary</t>
  </si>
  <si>
    <t>Gary Miller</t>
  </si>
  <si>
    <t>James Willard</t>
  </si>
  <si>
    <t>Richard Elliot</t>
  </si>
  <si>
    <t>Robert Spear</t>
  </si>
  <si>
    <t>Roger Mun</t>
  </si>
  <si>
    <t>Paul Garza</t>
  </si>
  <si>
    <t>Robert Marquez</t>
  </si>
  <si>
    <t>Natalie Porter</t>
  </si>
  <si>
    <t>Kim West</t>
  </si>
  <si>
    <t>Stevie Bridge</t>
  </si>
  <si>
    <t>Andre Cooper</t>
  </si>
  <si>
    <t>Crystal Doyle</t>
  </si>
  <si>
    <t>SORT Function</t>
  </si>
  <si>
    <t>UNIQUE Function</t>
  </si>
  <si>
    <t>Division</t>
  </si>
  <si>
    <t>Region</t>
  </si>
  <si>
    <t>App</t>
  </si>
  <si>
    <t>Revenue</t>
  </si>
  <si>
    <t>Game</t>
  </si>
  <si>
    <t>Asia</t>
  </si>
  <si>
    <t>Arcade</t>
  </si>
  <si>
    <t>Aviatrr</t>
  </si>
  <si>
    <t>Baden</t>
  </si>
  <si>
    <t>Fightrr</t>
  </si>
  <si>
    <t>Twistrr</t>
  </si>
  <si>
    <t>Australia</t>
  </si>
  <si>
    <t>Pes</t>
  </si>
  <si>
    <t>Europe</t>
  </si>
  <si>
    <t>Kryptis</t>
  </si>
  <si>
    <t>Perino</t>
  </si>
  <si>
    <t>North America</t>
  </si>
  <si>
    <t>South America</t>
  </si>
  <si>
    <t>Productivity</t>
  </si>
  <si>
    <t>Halotot</t>
  </si>
  <si>
    <t>Inkly</t>
  </si>
  <si>
    <t>Blend</t>
  </si>
  <si>
    <t>Dasring</t>
  </si>
  <si>
    <t>Didactic</t>
  </si>
  <si>
    <t>Flowrrr</t>
  </si>
  <si>
    <t>Right App</t>
  </si>
  <si>
    <t>Silvrr</t>
  </si>
  <si>
    <t>Sleops</t>
  </si>
  <si>
    <t>Earn more than</t>
  </si>
  <si>
    <t>Apps</t>
  </si>
  <si>
    <t>Profit</t>
  </si>
  <si>
    <t>Hackrr</t>
  </si>
  <si>
    <t>WenCaL</t>
  </si>
  <si>
    <t>Utility</t>
  </si>
  <si>
    <t>Accord</t>
  </si>
  <si>
    <t>Misty Wash</t>
  </si>
  <si>
    <t>Twenty20</t>
  </si>
  <si>
    <t>Select App</t>
  </si>
  <si>
    <t>Get Division</t>
  </si>
  <si>
    <t>Get Profit</t>
  </si>
  <si>
    <t>FILTER Function</t>
  </si>
  <si>
    <t>XLOOKUP Function</t>
  </si>
  <si>
    <t>Sort by Salary in descending order</t>
  </si>
  <si>
    <t>Just sort names by salary in descending order</t>
  </si>
  <si>
    <t>Apps that occur once</t>
  </si>
  <si>
    <t>Distinct list of apps</t>
  </si>
  <si>
    <t>Distinct list of Region</t>
  </si>
  <si>
    <t>Distinct list of Division &amp; Region</t>
  </si>
  <si>
    <t>Excel LET Function</t>
  </si>
  <si>
    <t>Actual Revenue</t>
  </si>
  <si>
    <t>Budget Revenue</t>
  </si>
  <si>
    <t xml:space="preserve"> +-10 % Threshold value</t>
  </si>
  <si>
    <t>With symbol</t>
  </si>
  <si>
    <t>LET Function with Dynamic Arrays</t>
  </si>
  <si>
    <t>Salary</t>
  </si>
  <si>
    <t>Department</t>
  </si>
  <si>
    <t>Position</t>
  </si>
  <si>
    <t>Walter J. Miller</t>
  </si>
  <si>
    <t>Sales</t>
  </si>
  <si>
    <t>Sales Assistant</t>
  </si>
  <si>
    <t>&gt; average - "Above"</t>
  </si>
  <si>
    <t>Alissa Mitchell</t>
  </si>
  <si>
    <t>Marketing</t>
  </si>
  <si>
    <t>Marketing Assistant</t>
  </si>
  <si>
    <t>&lt; average by more than 10% - "Far Below"</t>
  </si>
  <si>
    <t>Andre C. Cooper</t>
  </si>
  <si>
    <t>Procurement</t>
  </si>
  <si>
    <t>Procurement Assistant</t>
  </si>
  <si>
    <t>&lt; average but within 10% - "In Range"</t>
  </si>
  <si>
    <t>Ann Withers</t>
  </si>
  <si>
    <t>Daniel A. Garrett</t>
  </si>
  <si>
    <t>Finance</t>
  </si>
  <si>
    <t>Accountant</t>
  </si>
  <si>
    <t>Lyric N. Wise</t>
  </si>
  <si>
    <t>Buyer</t>
  </si>
  <si>
    <t>Vanessa Chavez</t>
  </si>
  <si>
    <t>Sales Representative</t>
  </si>
  <si>
    <t>Brylee Hunter</t>
  </si>
  <si>
    <t>Robert Musser</t>
  </si>
  <si>
    <t>Reid Good</t>
  </si>
  <si>
    <t>Christopher P. Sharp</t>
  </si>
  <si>
    <t>Jessica Lowe</t>
  </si>
  <si>
    <t>Evie Williamson</t>
  </si>
  <si>
    <t>Skye Bennett</t>
  </si>
  <si>
    <t>Braeden Wilkins</t>
  </si>
  <si>
    <t>Donald Caldwell</t>
  </si>
  <si>
    <t>Financial Analyst</t>
  </si>
  <si>
    <t>Amber Stevens</t>
  </si>
  <si>
    <t>Matilda Parry</t>
  </si>
  <si>
    <t>Regional Sales Manager</t>
  </si>
  <si>
    <t>Makai Bond</t>
  </si>
  <si>
    <t>Nico Gaines</t>
  </si>
  <si>
    <t>Jordan Parry</t>
  </si>
  <si>
    <t>Digital Marketing</t>
  </si>
  <si>
    <t>Lamar Fry</t>
  </si>
  <si>
    <t>Charlie Chambers</t>
  </si>
  <si>
    <t>Jim Mcguire</t>
  </si>
  <si>
    <t>Legal</t>
  </si>
  <si>
    <t>Attorney</t>
  </si>
  <si>
    <t>James Rogers</t>
  </si>
  <si>
    <t>Tommy K. Dixon</t>
  </si>
  <si>
    <t>Sales Analyst</t>
  </si>
  <si>
    <t>Robert Hurley</t>
  </si>
  <si>
    <t>Harry Burke</t>
  </si>
  <si>
    <t>Robert N. Spear</t>
  </si>
  <si>
    <t>Aydin Merritt</t>
  </si>
  <si>
    <t>Lukas Hofer</t>
  </si>
  <si>
    <t>Tax Analyst</t>
  </si>
  <si>
    <t>Jude Bell</t>
  </si>
  <si>
    <t>Lead Buyer</t>
  </si>
  <si>
    <t>Heidi Medina</t>
  </si>
  <si>
    <t>Marketing Manager</t>
  </si>
  <si>
    <t>Ashton Kelly</t>
  </si>
  <si>
    <t>Matthew Ross</t>
  </si>
  <si>
    <t>Esme Carney</t>
  </si>
  <si>
    <t>Zac Fletcher</t>
  </si>
  <si>
    <t>Kristina Mclean</t>
  </si>
  <si>
    <t>Maria Tot</t>
  </si>
  <si>
    <t>Wolfgang Ramjac</t>
  </si>
  <si>
    <t>Tom Wood</t>
  </si>
  <si>
    <t>Peter Ramsy</t>
  </si>
  <si>
    <t>Betina Bauer</t>
  </si>
  <si>
    <t>Cora Briggs</t>
  </si>
  <si>
    <t>Matilda Collier</t>
  </si>
  <si>
    <t>Mike Saban</t>
  </si>
  <si>
    <t>Category Manager</t>
  </si>
  <si>
    <t>Paul Wells</t>
  </si>
  <si>
    <t>Ewan L. Thompson</t>
  </si>
  <si>
    <t>Controller</t>
  </si>
  <si>
    <t>Holly Macdonald</t>
  </si>
  <si>
    <t>Insurance Advisor</t>
  </si>
  <si>
    <t>Finance Director</t>
  </si>
  <si>
    <t>Corinna Schmidt</t>
  </si>
  <si>
    <t>Robert Blume</t>
  </si>
  <si>
    <t>Brigitte Bond</t>
  </si>
  <si>
    <t>Cerys Holmes</t>
  </si>
  <si>
    <t>Tax Professional</t>
  </si>
  <si>
    <t>Imogen Clarke</t>
  </si>
  <si>
    <t>Paul Hill</t>
  </si>
  <si>
    <t>Finance Manager</t>
  </si>
  <si>
    <t>Sales Manager</t>
  </si>
  <si>
    <t>Alex Collins</t>
  </si>
  <si>
    <t>Procurement Manager</t>
  </si>
  <si>
    <t>Robert Richardson</t>
  </si>
  <si>
    <t>Head of Sales</t>
  </si>
  <si>
    <t>Maisie Burton</t>
  </si>
  <si>
    <t>Management</t>
  </si>
  <si>
    <t>Managing Director</t>
  </si>
  <si>
    <t>Brittany L. Long</t>
  </si>
  <si>
    <t>Assistant to MD</t>
  </si>
  <si>
    <t>Dan Ziegler</t>
  </si>
  <si>
    <t>Head of Legal</t>
  </si>
  <si>
    <t>Daniela Schreiber</t>
  </si>
  <si>
    <t>&lt;- nesta formula o valor esta em multiplas linhas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</si>
</sst>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0.0%"/>
    <numFmt numFmtId="165" formatCode="_(* #,##0_);_(* \(#,##0\);_(* &quot;-&quot;??_);_(@_)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Schriftart für Textkörper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DA85E"/>
        <bgColor indexed="64"/>
      </patternFill>
    </fill>
    <fill>
      <patternFill patternType="solid">
        <fgColor rgb="FF638EC6"/>
        <bgColor indexed="64"/>
      </patternFill>
    </fill>
    <fill>
      <patternFill patternType="solid">
        <fgColor rgb="FFECF1F8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8E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theme="1" tint="0.24994659260841701"/>
      </bottom>
      <diagonal/>
    </border>
    <border>
      <left/>
      <right/>
      <top/>
      <bottom style="medium">
        <color rgb="FF2981B9"/>
      </bottom>
      <diagonal/>
    </border>
    <border>
      <left/>
      <right/>
      <top/>
      <bottom style="medium">
        <color rgb="FF9DA85E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Fill="0" applyAlignment="0" applyProtection="0"/>
    <xf numFmtId="0" fontId="6" fillId="0" borderId="2" applyNumberFormat="0" applyFill="0" applyAlignment="0" applyProtection="0"/>
    <xf numFmtId="0" fontId="6" fillId="0" borderId="3" applyNumberFormat="0" applyFill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0" fontId="6" fillId="0" borderId="3" xfId="0" applyFont="1" applyBorder="1"/>
    <xf numFmtId="14" fontId="0" fillId="0" borderId="0" xfId="0" applyNumberFormat="1"/>
    <xf numFmtId="3" fontId="0" fillId="0" borderId="0" xfId="0" applyNumberFormat="1"/>
    <xf numFmtId="0" fontId="6" fillId="0" borderId="0" xfId="0" applyFont="1"/>
    <xf numFmtId="0" fontId="6" fillId="0" borderId="4" xfId="0" applyFont="1" applyBorder="1"/>
    <xf numFmtId="0" fontId="7" fillId="2" borderId="0" xfId="0" applyFont="1" applyFill="1"/>
    <xf numFmtId="3" fontId="0" fillId="6" borderId="0" xfId="0" applyNumberFormat="1" applyFill="1"/>
    <xf numFmtId="0" fontId="0" fillId="4" borderId="0" xfId="0" applyFill="1"/>
    <xf numFmtId="0" fontId="3" fillId="0" borderId="4" xfId="0" applyFont="1" applyBorder="1"/>
    <xf numFmtId="0" fontId="8" fillId="0" borderId="0" xfId="0" applyFont="1"/>
    <xf numFmtId="0" fontId="9" fillId="3" borderId="0" xfId="0" applyFont="1" applyFill="1" applyAlignment="1">
      <alignment horizontal="left" wrapText="1"/>
    </xf>
    <xf numFmtId="0" fontId="9" fillId="3" borderId="0" xfId="0" applyFont="1" applyFill="1"/>
    <xf numFmtId="0" fontId="3" fillId="0" borderId="4" xfId="0" applyFont="1" applyBorder="1" applyAlignment="1">
      <alignment horizontal="left"/>
    </xf>
    <xf numFmtId="0" fontId="9" fillId="5" borderId="0" xfId="0" applyFont="1" applyFill="1"/>
    <xf numFmtId="0" fontId="9" fillId="5" borderId="0" xfId="0" applyFont="1" applyFill="1" applyAlignment="1">
      <alignment horizontal="left" wrapText="1"/>
    </xf>
    <xf numFmtId="3" fontId="8" fillId="0" borderId="0" xfId="0" applyNumberFormat="1" applyFont="1"/>
    <xf numFmtId="3" fontId="8" fillId="4" borderId="5" xfId="0" applyNumberFormat="1" applyFont="1" applyFill="1" applyBorder="1"/>
    <xf numFmtId="0" fontId="3" fillId="7" borderId="4" xfId="0" applyFont="1" applyFill="1" applyBorder="1"/>
    <xf numFmtId="165" fontId="0" fillId="0" borderId="0" xfId="7" applyNumberFormat="1" applyFont="1"/>
    <xf numFmtId="165" fontId="0" fillId="9" borderId="0" xfId="7" applyNumberFormat="1" applyFont="1" applyFill="1"/>
    <xf numFmtId="0" fontId="8" fillId="0" borderId="4" xfId="0" applyFont="1" applyBorder="1"/>
    <xf numFmtId="0" fontId="10" fillId="0" borderId="0" xfId="0" applyFont="1"/>
    <xf numFmtId="0" fontId="9" fillId="3" borderId="0" xfId="0" applyFont="1" applyFill="1" applyAlignment="1">
      <alignment wrapText="1"/>
    </xf>
    <xf numFmtId="0" fontId="8" fillId="8" borderId="0" xfId="0" quotePrefix="1" applyFont="1" applyFill="1" applyAlignment="1">
      <alignment horizontal="left" vertical="center" wrapText="1"/>
    </xf>
    <xf numFmtId="164" fontId="8" fillId="0" borderId="0" xfId="8" applyNumberFormat="1" applyFont="1"/>
  </cellXfs>
  <cellStyles count="9">
    <cellStyle name="Comma" xfId="7" builtinId="3"/>
    <cellStyle name="Heading 1 2" xfId="5" xr:uid="{B6C151E3-A0C4-4A2F-BB0C-BAB9428B5FF7}"/>
    <cellStyle name="Heading 2 2" xfId="6" xr:uid="{1F4E3DA3-A240-45F6-A5B7-6EE24E59192F}"/>
    <cellStyle name="Heading green" xfId="4" xr:uid="{D92394D5-776D-4DDF-BD60-D8FC3AAF15BD}"/>
    <cellStyle name="Hyperlink 2" xfId="2" xr:uid="{C7222ADA-7BFB-4211-ADD4-320EDB0CA053}"/>
    <cellStyle name="Hyperlink 3" xfId="3" xr:uid="{6B1C1235-260E-4EE2-9B1B-D7D7663FC318}"/>
    <cellStyle name="Normal" xfId="0" builtinId="0"/>
    <cellStyle name="Normal 2" xfId="1" xr:uid="{B44826F6-5397-47E2-B941-E5B9A5628A85}"/>
    <cellStyle name="Per cent" xfId="8" builtinId="5"/>
  </cellStyles>
  <dxfs count="8">
    <dxf>
      <font>
        <color rgb="FFC00000"/>
      </font>
    </dxf>
    <dxf>
      <font>
        <color rgb="FF00B050"/>
      </font>
    </dxf>
    <dxf>
      <font>
        <color theme="5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9DA85E"/>
        </patternFill>
      </fill>
    </dxf>
    <dxf>
      <numFmt numFmtId="3" formatCode="#,##0"/>
    </dxf>
    <dxf>
      <numFmt numFmtId="166" formatCode="m/d/yyyy"/>
    </dxf>
    <dxf>
      <border outline="0">
        <bottom style="medium">
          <color rgb="FF9DA85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ECF1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A20904-8936-4F09-94E5-987C57C1F757}" name="TableSalary" displayName="TableSalary" ref="A3:C15" totalsRowShown="0" headerRowDxfId="7" headerRowBorderDxfId="6">
  <tableColumns count="3">
    <tableColumn id="1" xr3:uid="{9E7D148E-2E8F-47CD-91F0-15B636EF745E}" name="Name"/>
    <tableColumn id="2" xr3:uid="{910E08AD-D04C-4025-AD13-165600AF2560}" name="Entry Date" dataDxfId="5"/>
    <tableColumn id="3" xr3:uid="{73D13A67-FA48-4EE5-BC00-95F55FA7923F}" name="Yearly Salary" dataDxfId="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D7C748-BE59-499A-8813-5525FEA0D1AF}" name="TableDivRev" displayName="TableDivRev" ref="A3:D27" totalsRowShown="0" headerRowDxfId="3">
  <tableColumns count="4">
    <tableColumn id="1" xr3:uid="{C738F5F2-BCAA-47CE-AB6A-D530BDA5961A}" name="Division"/>
    <tableColumn id="2" xr3:uid="{4BC6136E-5F86-4D13-A56E-AD510D8CD2B1}" name="Region"/>
    <tableColumn id="3" xr3:uid="{3F1CC6CE-4D73-4F87-BA83-51396590D185}" name="App"/>
    <tableColumn id="4" xr3:uid="{6D5882C6-FEEB-4AAE-AA50-87245758F7D9}" name="Revenu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6FD6F-08EB-4692-8B3D-1CFBFEAAB390}">
  <dimension ref="A1:I22"/>
  <sheetViews>
    <sheetView workbookViewId="0"/>
  </sheetViews>
  <sheetFormatPr baseColWidth="10" defaultColWidth="8.83203125" defaultRowHeight="15"/>
  <cols>
    <col min="1" max="1" width="15.33203125" bestFit="1" customWidth="1"/>
    <col min="2" max="2" width="12.5" bestFit="1" customWidth="1"/>
    <col min="3" max="3" width="14.5" bestFit="1" customWidth="1"/>
    <col min="5" max="5" width="17.33203125" customWidth="1"/>
    <col min="6" max="6" width="9.6640625" bestFit="1" customWidth="1"/>
    <col min="7" max="7" width="7.5" bestFit="1" customWidth="1"/>
    <col min="9" max="9" width="17.83203125" customWidth="1"/>
  </cols>
  <sheetData>
    <row r="1" spans="1:9">
      <c r="A1" s="6" t="s">
        <v>15</v>
      </c>
      <c r="B1" s="6"/>
      <c r="C1" s="6"/>
    </row>
    <row r="2" spans="1:9">
      <c r="E2" s="5" t="s">
        <v>59</v>
      </c>
      <c r="I2" s="5" t="s">
        <v>60</v>
      </c>
    </row>
    <row r="3" spans="1:9" ht="16" thickBot="1">
      <c r="A3" s="2" t="s">
        <v>0</v>
      </c>
      <c r="B3" s="2" t="s">
        <v>1</v>
      </c>
      <c r="C3" s="2" t="s">
        <v>2</v>
      </c>
    </row>
    <row r="4" spans="1:9">
      <c r="A4" t="s">
        <v>3</v>
      </c>
      <c r="B4" s="3">
        <v>38961</v>
      </c>
      <c r="C4" s="4">
        <v>60270</v>
      </c>
      <c r="E4" s="9" t="str" cm="1">
        <f t="array" ref="E4:G15">_xlfn._xlws.SORT(TableSalary[],3,-1)</f>
        <v>Crystal Doyle</v>
      </c>
      <c r="F4" s="3">
        <v>41244</v>
      </c>
      <c r="G4" s="4">
        <v>185000.06</v>
      </c>
      <c r="I4" s="9" t="str" cm="1">
        <f t="array" ref="I4:I15">_xlfn.SORTBY(TableSalary[Name],TableSalary[Yearly Salary],-1)</f>
        <v>Crystal Doyle</v>
      </c>
    </row>
    <row r="5" spans="1:9">
      <c r="A5" t="s">
        <v>4</v>
      </c>
      <c r="B5" s="3">
        <v>40148</v>
      </c>
      <c r="C5" s="4">
        <v>39627.279999999999</v>
      </c>
      <c r="E5" t="str">
        <v>Robert Marquez</v>
      </c>
      <c r="F5" s="3">
        <v>42795</v>
      </c>
      <c r="G5" s="4">
        <v>134468.18000000002</v>
      </c>
      <c r="I5" t="str">
        <v>Robert Marquez</v>
      </c>
    </row>
    <row r="6" spans="1:9">
      <c r="A6" t="s">
        <v>5</v>
      </c>
      <c r="B6" s="3">
        <v>42461</v>
      </c>
      <c r="C6" s="4">
        <v>29726.760000000002</v>
      </c>
      <c r="E6" t="str">
        <v>Roger Mun</v>
      </c>
      <c r="F6" s="3">
        <v>40787</v>
      </c>
      <c r="G6" s="4">
        <v>134000.01999999999</v>
      </c>
      <c r="I6" t="str">
        <v>Roger Mun</v>
      </c>
    </row>
    <row r="7" spans="1:9">
      <c r="A7" t="s">
        <v>6</v>
      </c>
      <c r="B7" s="3">
        <v>38353</v>
      </c>
      <c r="C7" s="4">
        <v>93668.260000000009</v>
      </c>
      <c r="E7" t="str">
        <v>Robert Spear</v>
      </c>
      <c r="F7" s="3">
        <v>38353</v>
      </c>
      <c r="G7" s="4">
        <v>93668.260000000009</v>
      </c>
      <c r="I7" t="str">
        <v>Robert Spear</v>
      </c>
    </row>
    <row r="8" spans="1:9">
      <c r="A8" t="s">
        <v>7</v>
      </c>
      <c r="B8" s="3">
        <v>40787</v>
      </c>
      <c r="C8" s="4">
        <v>134000.01999999999</v>
      </c>
      <c r="E8" t="str">
        <v>Kim West</v>
      </c>
      <c r="F8" s="3">
        <v>41671</v>
      </c>
      <c r="G8" s="4">
        <v>89500.04</v>
      </c>
      <c r="I8" t="str">
        <v>Kim West</v>
      </c>
    </row>
    <row r="9" spans="1:9">
      <c r="A9" t="s">
        <v>8</v>
      </c>
      <c r="B9" s="3">
        <v>38353</v>
      </c>
      <c r="C9" s="4">
        <v>34808.200000000004</v>
      </c>
      <c r="E9" t="str">
        <v>Andre Cooper</v>
      </c>
      <c r="F9" s="3">
        <v>40817</v>
      </c>
      <c r="G9" s="4">
        <v>80000.06</v>
      </c>
      <c r="I9" t="str">
        <v>Andre Cooper</v>
      </c>
    </row>
    <row r="10" spans="1:9">
      <c r="A10" t="s">
        <v>9</v>
      </c>
      <c r="B10" s="3">
        <v>42795</v>
      </c>
      <c r="C10" s="4">
        <v>134468.18000000002</v>
      </c>
      <c r="E10" t="str">
        <v>Gary Miller</v>
      </c>
      <c r="F10" s="3">
        <v>38961</v>
      </c>
      <c r="G10" s="4">
        <v>60270</v>
      </c>
      <c r="I10" t="str">
        <v>Gary Miller</v>
      </c>
    </row>
    <row r="11" spans="1:9">
      <c r="A11" t="s">
        <v>10</v>
      </c>
      <c r="B11" s="3">
        <v>43497</v>
      </c>
      <c r="C11" s="4">
        <v>45000.06</v>
      </c>
      <c r="E11" t="str">
        <v>Natalie Porter</v>
      </c>
      <c r="F11" s="3">
        <v>43497</v>
      </c>
      <c r="G11" s="4">
        <v>45000.06</v>
      </c>
      <c r="I11" t="str">
        <v>Natalie Porter</v>
      </c>
    </row>
    <row r="12" spans="1:9">
      <c r="A12" t="s">
        <v>11</v>
      </c>
      <c r="B12" s="3">
        <v>41671</v>
      </c>
      <c r="C12" s="4">
        <v>89500.04</v>
      </c>
      <c r="E12" t="str">
        <v>James Willard</v>
      </c>
      <c r="F12" s="3">
        <v>40148</v>
      </c>
      <c r="G12" s="4">
        <v>39627.279999999999</v>
      </c>
      <c r="I12" t="str">
        <v>James Willard</v>
      </c>
    </row>
    <row r="13" spans="1:9">
      <c r="A13" t="s">
        <v>12</v>
      </c>
      <c r="B13" s="3">
        <v>40817</v>
      </c>
      <c r="C13" s="4">
        <v>21971.600000000002</v>
      </c>
      <c r="E13" t="str">
        <v>Paul Garza</v>
      </c>
      <c r="F13" s="3">
        <v>38353</v>
      </c>
      <c r="G13" s="4">
        <v>34808.200000000004</v>
      </c>
      <c r="I13" t="str">
        <v>Paul Garza</v>
      </c>
    </row>
    <row r="14" spans="1:9">
      <c r="A14" t="s">
        <v>13</v>
      </c>
      <c r="B14" s="3">
        <v>40817</v>
      </c>
      <c r="C14" s="4">
        <v>80000.06</v>
      </c>
      <c r="E14" t="str">
        <v>Richard Elliot</v>
      </c>
      <c r="F14" s="3">
        <v>42461</v>
      </c>
      <c r="G14" s="4">
        <v>29726.760000000002</v>
      </c>
      <c r="I14" t="str">
        <v>Richard Elliot</v>
      </c>
    </row>
    <row r="15" spans="1:9">
      <c r="A15" t="s">
        <v>14</v>
      </c>
      <c r="B15" s="3">
        <v>41244</v>
      </c>
      <c r="C15" s="4">
        <v>185000.06</v>
      </c>
      <c r="E15" t="str">
        <v>Stevie Bridge</v>
      </c>
      <c r="F15" s="3">
        <v>40817</v>
      </c>
      <c r="G15" s="4">
        <v>21971.600000000002</v>
      </c>
      <c r="I15" t="str">
        <v>Stevie Bridge</v>
      </c>
    </row>
    <row r="16" spans="1:9">
      <c r="F16" s="3"/>
      <c r="G16" s="4"/>
    </row>
    <row r="17" spans="6:7">
      <c r="F17" s="3"/>
      <c r="G17" s="4"/>
    </row>
    <row r="18" spans="6:7">
      <c r="F18" s="3"/>
      <c r="G18" s="4"/>
    </row>
    <row r="19" spans="6:7">
      <c r="F19" s="3"/>
      <c r="G19" s="4"/>
    </row>
    <row r="20" spans="6:7">
      <c r="F20" s="3"/>
      <c r="G20" s="4"/>
    </row>
    <row r="21" spans="6:7">
      <c r="F21" s="3"/>
      <c r="G21" s="4"/>
    </row>
    <row r="22" spans="6:7">
      <c r="F22" s="3"/>
      <c r="G22" s="4"/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957D0-3F86-49D2-BA19-89FAC84D061B}">
  <dimension ref="A1:I35"/>
  <sheetViews>
    <sheetView workbookViewId="0">
      <selection activeCell="F31" sqref="F31"/>
    </sheetView>
  </sheetViews>
  <sheetFormatPr baseColWidth="10" defaultColWidth="8.83203125" defaultRowHeight="15"/>
  <cols>
    <col min="1" max="1" width="16.5" bestFit="1" customWidth="1"/>
    <col min="2" max="2" width="14" bestFit="1" customWidth="1"/>
    <col min="3" max="3" width="9.5" bestFit="1" customWidth="1"/>
    <col min="4" max="4" width="11.1640625" bestFit="1" customWidth="1"/>
    <col min="6" max="6" width="20" bestFit="1" customWidth="1"/>
    <col min="8" max="8" width="15.83203125" customWidth="1"/>
    <col min="9" max="9" width="14" bestFit="1" customWidth="1"/>
  </cols>
  <sheetData>
    <row r="1" spans="1:9">
      <c r="A1" s="6" t="s">
        <v>16</v>
      </c>
      <c r="B1" s="6"/>
      <c r="C1" s="6"/>
    </row>
    <row r="2" spans="1:9">
      <c r="F2" s="5" t="s">
        <v>63</v>
      </c>
      <c r="H2" s="5" t="s">
        <v>64</v>
      </c>
    </row>
    <row r="3" spans="1:9">
      <c r="A3" s="7" t="s">
        <v>17</v>
      </c>
      <c r="B3" s="7" t="s">
        <v>18</v>
      </c>
      <c r="C3" s="7" t="s">
        <v>19</v>
      </c>
      <c r="D3" s="7" t="s">
        <v>20</v>
      </c>
      <c r="F3" s="9" t="str" cm="1">
        <f t="array" ref="F3:F7">_xlfn.UNIQUE(TableDivRev[Region])</f>
        <v>Asia</v>
      </c>
      <c r="H3" s="9" t="str" cm="1">
        <f t="array" ref="H3:I9">_xlfn.UNIQUE(TableDivRev[[Division]:[Region]])</f>
        <v>Game</v>
      </c>
      <c r="I3" t="str">
        <v>Asia</v>
      </c>
    </row>
    <row r="4" spans="1:9">
      <c r="A4" t="s">
        <v>21</v>
      </c>
      <c r="B4" t="s">
        <v>22</v>
      </c>
      <c r="C4" s="4" t="s">
        <v>23</v>
      </c>
      <c r="D4">
        <v>4378</v>
      </c>
      <c r="F4" t="str">
        <v>Australia</v>
      </c>
      <c r="H4" t="str">
        <v>Game</v>
      </c>
      <c r="I4" t="str">
        <v>Australia</v>
      </c>
    </row>
    <row r="5" spans="1:9">
      <c r="A5" t="s">
        <v>21</v>
      </c>
      <c r="B5" t="s">
        <v>22</v>
      </c>
      <c r="C5" s="4" t="s">
        <v>24</v>
      </c>
      <c r="D5">
        <v>5254</v>
      </c>
      <c r="F5" t="str">
        <v>Europe</v>
      </c>
      <c r="H5" t="str">
        <v>Game</v>
      </c>
      <c r="I5" t="str">
        <v>Europe</v>
      </c>
    </row>
    <row r="6" spans="1:9">
      <c r="A6" t="s">
        <v>21</v>
      </c>
      <c r="B6" t="s">
        <v>22</v>
      </c>
      <c r="C6" s="4" t="s">
        <v>25</v>
      </c>
      <c r="D6">
        <v>6130</v>
      </c>
      <c r="F6" t="str">
        <v>North America</v>
      </c>
      <c r="H6" t="str">
        <v>Game</v>
      </c>
      <c r="I6" t="str">
        <v>North America</v>
      </c>
    </row>
    <row r="7" spans="1:9">
      <c r="A7" t="s">
        <v>21</v>
      </c>
      <c r="B7" t="s">
        <v>28</v>
      </c>
      <c r="C7" s="4" t="s">
        <v>23</v>
      </c>
      <c r="D7">
        <v>15890</v>
      </c>
      <c r="F7" t="str">
        <v>South America</v>
      </c>
      <c r="H7" t="str">
        <v>Game</v>
      </c>
      <c r="I7" t="str">
        <v>South America</v>
      </c>
    </row>
    <row r="8" spans="1:9">
      <c r="A8" t="s">
        <v>21</v>
      </c>
      <c r="B8" t="s">
        <v>28</v>
      </c>
      <c r="C8" s="4" t="s">
        <v>24</v>
      </c>
      <c r="D8">
        <v>11917</v>
      </c>
      <c r="H8" t="str">
        <v>Productivity</v>
      </c>
      <c r="I8" t="str">
        <v>Asia</v>
      </c>
    </row>
    <row r="9" spans="1:9">
      <c r="A9" t="s">
        <v>21</v>
      </c>
      <c r="B9" t="s">
        <v>28</v>
      </c>
      <c r="C9" s="4" t="s">
        <v>27</v>
      </c>
      <c r="D9">
        <v>3476</v>
      </c>
      <c r="H9" t="str">
        <v>Productivity</v>
      </c>
      <c r="I9" t="str">
        <v>Europe</v>
      </c>
    </row>
    <row r="10" spans="1:9">
      <c r="A10" t="s">
        <v>21</v>
      </c>
      <c r="B10" t="s">
        <v>30</v>
      </c>
      <c r="C10" s="4" t="s">
        <v>32</v>
      </c>
      <c r="D10">
        <v>463</v>
      </c>
    </row>
    <row r="11" spans="1:9">
      <c r="A11" t="s">
        <v>21</v>
      </c>
      <c r="B11" t="s">
        <v>30</v>
      </c>
      <c r="C11" s="4" t="s">
        <v>29</v>
      </c>
      <c r="D11">
        <v>463</v>
      </c>
    </row>
    <row r="12" spans="1:9">
      <c r="A12" t="s">
        <v>21</v>
      </c>
      <c r="B12" t="s">
        <v>30</v>
      </c>
      <c r="C12" t="s">
        <v>27</v>
      </c>
      <c r="D12">
        <v>2317</v>
      </c>
      <c r="F12" s="5" t="s">
        <v>61</v>
      </c>
      <c r="H12" s="5" t="s">
        <v>62</v>
      </c>
    </row>
    <row r="13" spans="1:9">
      <c r="A13" t="s">
        <v>21</v>
      </c>
      <c r="B13" t="s">
        <v>33</v>
      </c>
      <c r="C13" t="s">
        <v>23</v>
      </c>
      <c r="D13">
        <v>5361</v>
      </c>
    </row>
    <row r="14" spans="1:9">
      <c r="A14" t="s">
        <v>21</v>
      </c>
      <c r="B14" t="s">
        <v>33</v>
      </c>
      <c r="C14" t="s">
        <v>24</v>
      </c>
      <c r="D14">
        <v>5808</v>
      </c>
      <c r="F14" s="9" t="str" cm="1">
        <f t="array" ref="F14:F23">_xlfn.UNIQUE(TableDivRev[App],FALSE,TRUE)</f>
        <v>Baden</v>
      </c>
      <c r="H14" s="9" t="str" cm="1">
        <f t="array" ref="H14:H28">_xlfn.UNIQUE(TableDivRev[App])</f>
        <v>Arcade</v>
      </c>
    </row>
    <row r="15" spans="1:9">
      <c r="A15" t="s">
        <v>21</v>
      </c>
      <c r="B15" t="s">
        <v>33</v>
      </c>
      <c r="C15" t="s">
        <v>29</v>
      </c>
      <c r="D15">
        <v>4468</v>
      </c>
      <c r="F15" t="str">
        <v>Perino</v>
      </c>
      <c r="H15" t="str">
        <v>Aviatrr</v>
      </c>
    </row>
    <row r="16" spans="1:9">
      <c r="A16" t="s">
        <v>21</v>
      </c>
      <c r="B16" t="s">
        <v>33</v>
      </c>
      <c r="C16" t="s">
        <v>27</v>
      </c>
      <c r="D16">
        <v>1340</v>
      </c>
      <c r="F16" t="str">
        <v>Inkly</v>
      </c>
      <c r="H16" t="str">
        <v>Baden</v>
      </c>
    </row>
    <row r="17" spans="1:8">
      <c r="A17" t="s">
        <v>21</v>
      </c>
      <c r="B17" t="s">
        <v>34</v>
      </c>
      <c r="C17" t="s">
        <v>23</v>
      </c>
      <c r="D17">
        <v>5108</v>
      </c>
      <c r="F17" t="str">
        <v>Blend</v>
      </c>
      <c r="H17" t="str">
        <v>Twistrr</v>
      </c>
    </row>
    <row r="18" spans="1:8">
      <c r="A18" t="s">
        <v>35</v>
      </c>
      <c r="B18" t="s">
        <v>22</v>
      </c>
      <c r="C18" t="s">
        <v>36</v>
      </c>
      <c r="D18">
        <v>3513</v>
      </c>
      <c r="F18" t="str">
        <v>Dasring</v>
      </c>
      <c r="H18" t="str">
        <v>Perino</v>
      </c>
    </row>
    <row r="19" spans="1:8">
      <c r="A19" t="s">
        <v>35</v>
      </c>
      <c r="B19" t="s">
        <v>22</v>
      </c>
      <c r="C19" t="s">
        <v>37</v>
      </c>
      <c r="D19">
        <v>2928</v>
      </c>
      <c r="F19" t="str">
        <v>Didactic</v>
      </c>
      <c r="H19" t="str">
        <v>Pes</v>
      </c>
    </row>
    <row r="20" spans="1:8">
      <c r="A20" t="s">
        <v>35</v>
      </c>
      <c r="B20" t="s">
        <v>30</v>
      </c>
      <c r="C20" t="s">
        <v>38</v>
      </c>
      <c r="D20">
        <v>911</v>
      </c>
      <c r="F20" t="str">
        <v>Flowrrr</v>
      </c>
      <c r="H20" t="str">
        <v>Halotot</v>
      </c>
    </row>
    <row r="21" spans="1:8">
      <c r="A21" t="s">
        <v>35</v>
      </c>
      <c r="B21" t="s">
        <v>30</v>
      </c>
      <c r="C21" t="s">
        <v>39</v>
      </c>
      <c r="D21">
        <v>2277</v>
      </c>
      <c r="F21" t="str">
        <v>Right App</v>
      </c>
      <c r="H21" t="str">
        <v>Inkly</v>
      </c>
    </row>
    <row r="22" spans="1:8">
      <c r="A22" t="s">
        <v>35</v>
      </c>
      <c r="B22" t="s">
        <v>30</v>
      </c>
      <c r="C22" t="s">
        <v>40</v>
      </c>
      <c r="D22">
        <v>3188</v>
      </c>
      <c r="F22" t="str">
        <v>Silvrr</v>
      </c>
      <c r="H22" t="str">
        <v>Blend</v>
      </c>
    </row>
    <row r="23" spans="1:8">
      <c r="A23" t="s">
        <v>35</v>
      </c>
      <c r="B23" t="s">
        <v>30</v>
      </c>
      <c r="C23" t="s">
        <v>41</v>
      </c>
      <c r="D23">
        <v>3643</v>
      </c>
      <c r="F23" t="str">
        <v>Sleops</v>
      </c>
      <c r="H23" t="str">
        <v>Dasring</v>
      </c>
    </row>
    <row r="24" spans="1:8">
      <c r="A24" t="s">
        <v>35</v>
      </c>
      <c r="B24" t="s">
        <v>30</v>
      </c>
      <c r="C24" t="s">
        <v>36</v>
      </c>
      <c r="D24">
        <v>5465</v>
      </c>
      <c r="H24" t="str">
        <v>Didactic</v>
      </c>
    </row>
    <row r="25" spans="1:8">
      <c r="A25" t="s">
        <v>35</v>
      </c>
      <c r="B25" t="s">
        <v>30</v>
      </c>
      <c r="C25" t="s">
        <v>42</v>
      </c>
      <c r="D25">
        <v>5465</v>
      </c>
      <c r="H25" t="str">
        <v>Flowrrr</v>
      </c>
    </row>
    <row r="26" spans="1:8">
      <c r="A26" t="s">
        <v>35</v>
      </c>
      <c r="B26" t="s">
        <v>30</v>
      </c>
      <c r="C26" t="s">
        <v>43</v>
      </c>
      <c r="D26">
        <v>4554</v>
      </c>
      <c r="H26" t="str">
        <v>Right App</v>
      </c>
    </row>
    <row r="27" spans="1:8">
      <c r="A27" t="s">
        <v>35</v>
      </c>
      <c r="B27" t="s">
        <v>30</v>
      </c>
      <c r="C27" t="s">
        <v>44</v>
      </c>
      <c r="D27">
        <v>455</v>
      </c>
      <c r="H27" t="str">
        <v>Silvrr</v>
      </c>
    </row>
    <row r="28" spans="1:8">
      <c r="C28" s="4"/>
      <c r="H28" t="str">
        <v>Sleops</v>
      </c>
    </row>
    <row r="29" spans="1:8">
      <c r="C29" s="4"/>
    </row>
    <row r="30" spans="1:8">
      <c r="C30" s="4"/>
    </row>
    <row r="31" spans="1:8">
      <c r="C31" s="4"/>
    </row>
    <row r="32" spans="1:8">
      <c r="C32" s="4"/>
    </row>
    <row r="33" spans="3:3">
      <c r="C33" s="4"/>
    </row>
    <row r="34" spans="3:3">
      <c r="C34" s="4"/>
    </row>
    <row r="35" spans="3:3">
      <c r="C35" s="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CC47E-34CD-4377-B1AF-8833A511C7BD}">
  <dimension ref="A1:E18"/>
  <sheetViews>
    <sheetView zoomScale="156" zoomScaleNormal="156" workbookViewId="0">
      <selection activeCell="E5" sqref="E5"/>
    </sheetView>
  </sheetViews>
  <sheetFormatPr baseColWidth="10" defaultColWidth="8.83203125" defaultRowHeight="15"/>
  <cols>
    <col min="1" max="1" width="15.33203125" bestFit="1" customWidth="1"/>
    <col min="2" max="2" width="12.33203125" bestFit="1" customWidth="1"/>
    <col min="3" max="3" width="5.1640625" customWidth="1"/>
    <col min="4" max="4" width="15.33203125" bestFit="1" customWidth="1"/>
    <col min="5" max="5" width="12.33203125" bestFit="1" customWidth="1"/>
  </cols>
  <sheetData>
    <row r="1" spans="1:5">
      <c r="A1" s="6" t="s">
        <v>57</v>
      </c>
      <c r="B1" s="6"/>
    </row>
    <row r="3" spans="1:5" ht="16" thickBot="1">
      <c r="A3" s="2" t="s">
        <v>0</v>
      </c>
      <c r="B3" s="2" t="s">
        <v>2</v>
      </c>
      <c r="D3" s="5"/>
    </row>
    <row r="4" spans="1:5" ht="16">
      <c r="A4" t="s">
        <v>3</v>
      </c>
      <c r="B4" s="4">
        <v>60270</v>
      </c>
      <c r="D4" s="1" t="s">
        <v>45</v>
      </c>
      <c r="E4" s="8">
        <v>80000</v>
      </c>
    </row>
    <row r="5" spans="1:5" ht="16" thickBot="1">
      <c r="A5" t="s">
        <v>4</v>
      </c>
      <c r="B5" s="4">
        <v>70000</v>
      </c>
      <c r="D5" s="2" t="s">
        <v>0</v>
      </c>
      <c r="E5" s="2" t="s">
        <v>2</v>
      </c>
    </row>
    <row r="6" spans="1:5">
      <c r="A6" t="s">
        <v>5</v>
      </c>
      <c r="B6" s="4">
        <v>29726.760000000002</v>
      </c>
      <c r="D6" s="9" t="str" cm="1">
        <f t="array" ref="D6:E11">_xlfn._xlws.SORT(_xlfn._xlws.FILTER(A4:B15,B4:B15&gt;E4),2,-1)</f>
        <v>Crystal Doyle</v>
      </c>
      <c r="E6" s="4">
        <v>185000.06</v>
      </c>
    </row>
    <row r="7" spans="1:5">
      <c r="A7" t="s">
        <v>6</v>
      </c>
      <c r="B7" s="4">
        <v>93668.260000000009</v>
      </c>
      <c r="D7" t="str">
        <v>Robert Marquez</v>
      </c>
      <c r="E7" s="4">
        <v>134468.18000000002</v>
      </c>
    </row>
    <row r="8" spans="1:5">
      <c r="A8" t="s">
        <v>7</v>
      </c>
      <c r="B8" s="4">
        <v>134000.02000000002</v>
      </c>
      <c r="D8" t="str">
        <v>Roger Mun</v>
      </c>
      <c r="E8" s="4">
        <v>134000.02000000002</v>
      </c>
    </row>
    <row r="9" spans="1:5">
      <c r="A9" t="s">
        <v>8</v>
      </c>
      <c r="B9" s="4">
        <v>34808.200000000004</v>
      </c>
      <c r="D9" t="str">
        <v>Robert Spear</v>
      </c>
      <c r="E9" s="4">
        <v>93668.260000000009</v>
      </c>
    </row>
    <row r="10" spans="1:5">
      <c r="A10" t="s">
        <v>9</v>
      </c>
      <c r="B10" s="4">
        <v>134468.18000000002</v>
      </c>
      <c r="D10" t="str">
        <v>Kim West</v>
      </c>
      <c r="E10" s="4">
        <v>89500.04</v>
      </c>
    </row>
    <row r="11" spans="1:5">
      <c r="A11" t="s">
        <v>10</v>
      </c>
      <c r="B11" s="4">
        <v>45000.06</v>
      </c>
      <c r="D11" t="str">
        <v>Andre Cooper</v>
      </c>
      <c r="E11" s="4">
        <v>80000.06</v>
      </c>
    </row>
    <row r="12" spans="1:5">
      <c r="A12" t="s">
        <v>11</v>
      </c>
      <c r="B12" s="4">
        <v>89500.04</v>
      </c>
      <c r="E12" s="4"/>
    </row>
    <row r="13" spans="1:5">
      <c r="A13" t="s">
        <v>12</v>
      </c>
      <c r="B13" s="4">
        <v>21971.600000000002</v>
      </c>
      <c r="E13" s="4"/>
    </row>
    <row r="14" spans="1:5">
      <c r="A14" t="s">
        <v>13</v>
      </c>
      <c r="B14" s="4">
        <v>80000.06</v>
      </c>
      <c r="E14" s="4"/>
    </row>
    <row r="15" spans="1:5">
      <c r="A15" t="s">
        <v>14</v>
      </c>
      <c r="B15" s="4">
        <v>185000.06</v>
      </c>
      <c r="E15" s="4"/>
    </row>
    <row r="16" spans="1:5">
      <c r="E16" s="4"/>
    </row>
    <row r="17" spans="5:5">
      <c r="E17" s="4"/>
    </row>
    <row r="18" spans="5:5">
      <c r="E18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DBB92-9205-4610-B23E-1759DE282C3C}">
  <dimension ref="A2:J22"/>
  <sheetViews>
    <sheetView workbookViewId="0">
      <selection activeCell="J4" sqref="J4"/>
    </sheetView>
  </sheetViews>
  <sheetFormatPr baseColWidth="10" defaultColWidth="8.83203125" defaultRowHeight="15"/>
  <cols>
    <col min="1" max="1" width="11.6640625" bestFit="1" customWidth="1"/>
    <col min="2" max="2" width="14" bestFit="1" customWidth="1"/>
    <col min="3" max="3" width="8" bestFit="1" customWidth="1"/>
    <col min="4" max="4" width="8.83203125" bestFit="1" customWidth="1"/>
    <col min="6" max="6" width="3" bestFit="1" customWidth="1"/>
    <col min="7" max="7" width="8" bestFit="1" customWidth="1"/>
  </cols>
  <sheetData>
    <row r="2" spans="1:10">
      <c r="A2" s="7" t="s">
        <v>17</v>
      </c>
      <c r="B2" s="7" t="s">
        <v>18</v>
      </c>
      <c r="C2" s="7" t="s">
        <v>19</v>
      </c>
      <c r="D2" s="7" t="s">
        <v>20</v>
      </c>
    </row>
    <row r="3" spans="1:10">
      <c r="A3" t="s">
        <v>21</v>
      </c>
      <c r="B3" t="s">
        <v>22</v>
      </c>
      <c r="C3" s="4" t="s">
        <v>23</v>
      </c>
      <c r="D3">
        <v>4378</v>
      </c>
      <c r="F3" s="9" cm="1">
        <f t="array" ref="F3:F13">_xlfn.SEQUENCE(COUNTA(_xlfn.ANCHORARRAY(G3)))</f>
        <v>1</v>
      </c>
      <c r="G3" s="9" t="str" cm="1">
        <f t="array" ref="G3:G13">_xlfn.UNIQUE(C3:C21)</f>
        <v>Arcade</v>
      </c>
      <c r="I3" cm="1">
        <f t="array" ref="I3:I7">_xlfn.SEQUENCE(COUNTA(_xlfn.ANCHORARRAY(J3)),,10,10)</f>
        <v>10</v>
      </c>
      <c r="J3" t="str" cm="1">
        <f t="array" ref="J3:J7">_xlfn._xlws.SORT(_xlfn.UNIQUE(B3:B21))</f>
        <v>Asia</v>
      </c>
    </row>
    <row r="4" spans="1:10">
      <c r="A4" t="s">
        <v>21</v>
      </c>
      <c r="B4" t="s">
        <v>22</v>
      </c>
      <c r="C4" s="4" t="s">
        <v>24</v>
      </c>
      <c r="D4">
        <v>5254</v>
      </c>
      <c r="F4">
        <v>2</v>
      </c>
      <c r="G4" t="str">
        <v>Aviatrr</v>
      </c>
      <c r="I4">
        <v>20</v>
      </c>
      <c r="J4" t="str">
        <v>Australia</v>
      </c>
    </row>
    <row r="5" spans="1:10">
      <c r="A5" t="s">
        <v>21</v>
      </c>
      <c r="B5" t="s">
        <v>22</v>
      </c>
      <c r="C5" s="4" t="s">
        <v>25</v>
      </c>
      <c r="D5">
        <v>6130</v>
      </c>
      <c r="F5">
        <v>3</v>
      </c>
      <c r="G5" t="str">
        <v>Baden</v>
      </c>
      <c r="I5">
        <v>30</v>
      </c>
      <c r="J5" t="str">
        <v>Europe</v>
      </c>
    </row>
    <row r="6" spans="1:10">
      <c r="A6" t="s">
        <v>21</v>
      </c>
      <c r="B6" t="s">
        <v>28</v>
      </c>
      <c r="C6" s="4" t="s">
        <v>23</v>
      </c>
      <c r="D6">
        <v>15890</v>
      </c>
      <c r="F6">
        <v>4</v>
      </c>
      <c r="G6" t="str">
        <v>Twistrr</v>
      </c>
      <c r="I6">
        <v>40</v>
      </c>
      <c r="J6" t="str">
        <v>North America</v>
      </c>
    </row>
    <row r="7" spans="1:10">
      <c r="A7" t="s">
        <v>21</v>
      </c>
      <c r="B7" t="s">
        <v>28</v>
      </c>
      <c r="C7" s="4" t="s">
        <v>24</v>
      </c>
      <c r="D7">
        <v>11917</v>
      </c>
      <c r="F7">
        <v>5</v>
      </c>
      <c r="G7" t="str">
        <v>Perino</v>
      </c>
      <c r="I7">
        <v>50</v>
      </c>
      <c r="J7" t="str">
        <v>South America</v>
      </c>
    </row>
    <row r="8" spans="1:10">
      <c r="A8" t="s">
        <v>21</v>
      </c>
      <c r="B8" t="s">
        <v>28</v>
      </c>
      <c r="C8" s="4" t="s">
        <v>27</v>
      </c>
      <c r="D8">
        <v>3476</v>
      </c>
      <c r="F8">
        <v>6</v>
      </c>
      <c r="G8" t="str">
        <v>Pes</v>
      </c>
    </row>
    <row r="9" spans="1:10">
      <c r="A9" t="s">
        <v>21</v>
      </c>
      <c r="B9" t="s">
        <v>30</v>
      </c>
      <c r="C9" s="4" t="s">
        <v>32</v>
      </c>
      <c r="D9">
        <v>463</v>
      </c>
      <c r="F9">
        <v>7</v>
      </c>
      <c r="G9" t="str">
        <v>Halotot</v>
      </c>
    </row>
    <row r="10" spans="1:10">
      <c r="A10" t="s">
        <v>21</v>
      </c>
      <c r="B10" t="s">
        <v>30</v>
      </c>
      <c r="C10" s="4" t="s">
        <v>29</v>
      </c>
      <c r="D10">
        <v>463</v>
      </c>
      <c r="F10">
        <v>8</v>
      </c>
      <c r="G10" t="str">
        <v>Inkly</v>
      </c>
    </row>
    <row r="11" spans="1:10">
      <c r="A11" t="s">
        <v>21</v>
      </c>
      <c r="B11" t="s">
        <v>30</v>
      </c>
      <c r="C11" t="s">
        <v>27</v>
      </c>
      <c r="D11">
        <v>2317</v>
      </c>
      <c r="F11">
        <v>9</v>
      </c>
      <c r="G11" t="str">
        <v>Blend</v>
      </c>
    </row>
    <row r="12" spans="1:10">
      <c r="A12" t="s">
        <v>21</v>
      </c>
      <c r="B12" t="s">
        <v>33</v>
      </c>
      <c r="C12" t="s">
        <v>23</v>
      </c>
      <c r="D12">
        <v>5361</v>
      </c>
      <c r="F12">
        <v>10</v>
      </c>
      <c r="G12" t="str">
        <v>Dasring</v>
      </c>
    </row>
    <row r="13" spans="1:10">
      <c r="A13" t="s">
        <v>21</v>
      </c>
      <c r="B13" t="s">
        <v>33</v>
      </c>
      <c r="C13" t="s">
        <v>24</v>
      </c>
      <c r="D13">
        <v>5808</v>
      </c>
      <c r="F13">
        <v>11</v>
      </c>
      <c r="G13" t="str">
        <v>Didactic</v>
      </c>
    </row>
    <row r="14" spans="1:10">
      <c r="A14" t="s">
        <v>21</v>
      </c>
      <c r="B14" t="s">
        <v>33</v>
      </c>
      <c r="C14" t="s">
        <v>29</v>
      </c>
      <c r="D14">
        <v>4468</v>
      </c>
    </row>
    <row r="15" spans="1:10">
      <c r="A15" t="s">
        <v>21</v>
      </c>
      <c r="B15" t="s">
        <v>33</v>
      </c>
      <c r="C15" t="s">
        <v>27</v>
      </c>
      <c r="D15">
        <v>1340</v>
      </c>
    </row>
    <row r="16" spans="1:10">
      <c r="A16" t="s">
        <v>21</v>
      </c>
      <c r="B16" t="s">
        <v>34</v>
      </c>
      <c r="C16" t="s">
        <v>23</v>
      </c>
      <c r="D16">
        <v>5108</v>
      </c>
    </row>
    <row r="17" spans="1:8">
      <c r="A17" t="s">
        <v>35</v>
      </c>
      <c r="B17" t="s">
        <v>22</v>
      </c>
      <c r="C17" t="s">
        <v>36</v>
      </c>
      <c r="D17">
        <v>3513</v>
      </c>
    </row>
    <row r="18" spans="1:8">
      <c r="A18" t="s">
        <v>35</v>
      </c>
      <c r="B18" t="s">
        <v>22</v>
      </c>
      <c r="C18" t="s">
        <v>37</v>
      </c>
      <c r="D18">
        <v>2928</v>
      </c>
    </row>
    <row r="19" spans="1:8">
      <c r="A19" t="s">
        <v>35</v>
      </c>
      <c r="B19" t="s">
        <v>30</v>
      </c>
      <c r="C19" t="s">
        <v>38</v>
      </c>
      <c r="D19">
        <v>911</v>
      </c>
    </row>
    <row r="20" spans="1:8">
      <c r="A20" t="s">
        <v>35</v>
      </c>
      <c r="B20" t="s">
        <v>30</v>
      </c>
      <c r="C20" t="s">
        <v>39</v>
      </c>
      <c r="D20">
        <v>2277</v>
      </c>
    </row>
    <row r="21" spans="1:8">
      <c r="A21" t="s">
        <v>35</v>
      </c>
      <c r="B21" t="s">
        <v>30</v>
      </c>
      <c r="C21" t="s">
        <v>40</v>
      </c>
      <c r="D21">
        <v>3188</v>
      </c>
    </row>
    <row r="22" spans="1:8">
      <c r="H22">
        <f>COUNTA(D3:D21)</f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A733D-772C-40D6-A34E-BB265050CFD0}">
  <dimension ref="A1:I13"/>
  <sheetViews>
    <sheetView workbookViewId="0">
      <selection activeCell="F3" sqref="F3"/>
    </sheetView>
  </sheetViews>
  <sheetFormatPr baseColWidth="10" defaultColWidth="8.83203125" defaultRowHeight="19"/>
  <cols>
    <col min="1" max="1" width="19.83203125" style="11" bestFit="1" customWidth="1"/>
    <col min="2" max="2" width="9.83203125" style="11" bestFit="1" customWidth="1"/>
    <col min="3" max="3" width="6.5" style="11" bestFit="1" customWidth="1"/>
    <col min="4" max="4" width="8.83203125" style="11"/>
    <col min="5" max="5" width="12.33203125" style="11" bestFit="1" customWidth="1"/>
    <col min="6" max="6" width="12.83203125" style="11" bestFit="1" customWidth="1"/>
    <col min="7" max="7" width="8.83203125" style="11"/>
    <col min="8" max="8" width="12.33203125" style="11" bestFit="1" customWidth="1"/>
    <col min="9" max="9" width="12" style="11" bestFit="1" customWidth="1"/>
    <col min="10" max="16384" width="8.83203125" style="11"/>
  </cols>
  <sheetData>
    <row r="1" spans="1:9">
      <c r="A1" s="10" t="s">
        <v>58</v>
      </c>
      <c r="B1" s="10"/>
      <c r="C1" s="10"/>
    </row>
    <row r="3" spans="1:9" ht="20">
      <c r="A3" s="12" t="s">
        <v>46</v>
      </c>
      <c r="B3" s="13" t="s">
        <v>20</v>
      </c>
      <c r="C3" s="13" t="s">
        <v>47</v>
      </c>
      <c r="E3" s="14" t="s">
        <v>54</v>
      </c>
      <c r="F3" s="19" t="s">
        <v>52</v>
      </c>
      <c r="H3" s="15" t="s">
        <v>17</v>
      </c>
      <c r="I3" s="16" t="s">
        <v>46</v>
      </c>
    </row>
    <row r="4" spans="1:9">
      <c r="A4" s="11" t="s">
        <v>26</v>
      </c>
      <c r="B4" s="17">
        <v>11649</v>
      </c>
      <c r="C4" s="17">
        <v>802</v>
      </c>
      <c r="E4" s="11" t="s">
        <v>55</v>
      </c>
      <c r="F4" s="18" t="str">
        <f>_xlfn.XLOOKUP(F3,I4:I13,H4:H13,"Missing")</f>
        <v>Utility</v>
      </c>
      <c r="H4" s="11" t="s">
        <v>50</v>
      </c>
      <c r="I4" s="11" t="s">
        <v>51</v>
      </c>
    </row>
    <row r="5" spans="1:9">
      <c r="A5" s="11" t="s">
        <v>31</v>
      </c>
      <c r="B5" s="17">
        <v>7718</v>
      </c>
      <c r="C5" s="17">
        <v>876</v>
      </c>
      <c r="E5" s="11" t="s">
        <v>56</v>
      </c>
      <c r="F5" s="18">
        <f>_xlfn.XLOOKUP(F3,A4:A13,C4:C13)</f>
        <v>786.8</v>
      </c>
      <c r="H5" s="11" t="s">
        <v>35</v>
      </c>
      <c r="I5" s="11" t="s">
        <v>38</v>
      </c>
    </row>
    <row r="6" spans="1:9">
      <c r="A6" s="11" t="s">
        <v>32</v>
      </c>
      <c r="B6" s="17">
        <v>15033</v>
      </c>
      <c r="C6" s="17">
        <v>469</v>
      </c>
      <c r="H6" s="11" t="s">
        <v>21</v>
      </c>
      <c r="I6" s="11" t="s">
        <v>26</v>
      </c>
    </row>
    <row r="7" spans="1:9">
      <c r="A7" s="11" t="s">
        <v>48</v>
      </c>
      <c r="B7" s="17">
        <v>18700.5</v>
      </c>
      <c r="C7" s="17">
        <v>984.90000000000009</v>
      </c>
      <c r="H7" s="11" t="s">
        <v>21</v>
      </c>
      <c r="I7" s="11" t="s">
        <v>48</v>
      </c>
    </row>
    <row r="8" spans="1:9">
      <c r="A8" s="11" t="s">
        <v>49</v>
      </c>
      <c r="B8" s="17">
        <v>14432</v>
      </c>
      <c r="C8" s="17">
        <v>240</v>
      </c>
      <c r="H8" s="11" t="s">
        <v>21</v>
      </c>
      <c r="I8" s="11" t="s">
        <v>31</v>
      </c>
    </row>
    <row r="9" spans="1:9">
      <c r="A9" s="11" t="s">
        <v>38</v>
      </c>
      <c r="B9" s="17">
        <v>17990</v>
      </c>
      <c r="C9" s="17">
        <v>1166</v>
      </c>
      <c r="H9" s="11" t="s">
        <v>50</v>
      </c>
      <c r="I9" s="11" t="s">
        <v>52</v>
      </c>
    </row>
    <row r="10" spans="1:9">
      <c r="A10" s="11" t="s">
        <v>44</v>
      </c>
      <c r="B10" s="17">
        <v>11022</v>
      </c>
      <c r="C10" s="17">
        <v>550</v>
      </c>
      <c r="H10" s="11" t="s">
        <v>21</v>
      </c>
      <c r="I10" s="11" t="s">
        <v>32</v>
      </c>
    </row>
    <row r="11" spans="1:9">
      <c r="A11" s="11" t="s">
        <v>51</v>
      </c>
      <c r="B11" s="17">
        <v>17760</v>
      </c>
      <c r="C11" s="17">
        <v>800</v>
      </c>
      <c r="H11" s="11" t="s">
        <v>35</v>
      </c>
      <c r="I11" s="11" t="s">
        <v>44</v>
      </c>
    </row>
    <row r="12" spans="1:9">
      <c r="A12" s="11" t="s">
        <v>52</v>
      </c>
      <c r="B12" s="17">
        <v>30399.599999999999</v>
      </c>
      <c r="C12" s="17">
        <v>786.8</v>
      </c>
      <c r="H12" s="11" t="s">
        <v>50</v>
      </c>
      <c r="I12" s="11" t="s">
        <v>53</v>
      </c>
    </row>
    <row r="13" spans="1:9">
      <c r="A13" s="11" t="s">
        <v>53</v>
      </c>
      <c r="B13" s="17">
        <v>20400</v>
      </c>
      <c r="C13" s="17">
        <v>614.40000000000009</v>
      </c>
      <c r="H13" s="11" t="s">
        <v>35</v>
      </c>
      <c r="I13" s="11" t="s">
        <v>49</v>
      </c>
    </row>
  </sheetData>
  <sortState xmlns:xlrd2="http://schemas.microsoft.com/office/spreadsheetml/2017/richdata2" ref="H4:I13">
    <sortCondition ref="I5:I13"/>
  </sortState>
  <dataValidations count="1">
    <dataValidation type="list" allowBlank="1" showInputMessage="1" showErrorMessage="1" sqref="F3" xr:uid="{F6B9BCCE-27A6-41AA-AE5C-1A4DB9364E6F}">
      <formula1>$A$4:$A$13</formula1>
    </dataValidation>
  </dataValidation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8237F-218D-E24C-8FA0-E3F3065F3F49}">
  <dimension ref="A1:G15"/>
  <sheetViews>
    <sheetView workbookViewId="0">
      <selection activeCell="D8" sqref="D8"/>
    </sheetView>
  </sheetViews>
  <sheetFormatPr baseColWidth="10" defaultColWidth="8.83203125" defaultRowHeight="19"/>
  <cols>
    <col min="1" max="1" width="19.1640625" style="11" bestFit="1" customWidth="1"/>
    <col min="2" max="2" width="8.6640625" style="11" bestFit="1" customWidth="1"/>
    <col min="3" max="3" width="9.83203125" style="11" bestFit="1" customWidth="1"/>
    <col min="4" max="4" width="8.6640625" style="11" bestFit="1" customWidth="1"/>
    <col min="5" max="5" width="7.6640625" style="11" bestFit="1" customWidth="1"/>
    <col min="6" max="16384" width="8.83203125" style="11"/>
  </cols>
  <sheetData>
    <row r="1" spans="1:7">
      <c r="A1" s="10" t="s">
        <v>65</v>
      </c>
      <c r="B1" s="22"/>
      <c r="C1" s="22"/>
      <c r="D1" s="22"/>
      <c r="E1" s="22"/>
    </row>
    <row r="2" spans="1:7" ht="9.75" customHeight="1"/>
    <row r="3" spans="1:7" ht="9.75" customHeight="1">
      <c r="A3" s="23"/>
    </row>
    <row r="4" spans="1:7" ht="9.75" customHeight="1"/>
    <row r="5" spans="1:7" ht="60">
      <c r="A5" s="13" t="s">
        <v>46</v>
      </c>
      <c r="B5" s="24" t="s">
        <v>66</v>
      </c>
      <c r="C5" s="24" t="s">
        <v>67</v>
      </c>
      <c r="D5" s="25" t="s">
        <v>68</v>
      </c>
      <c r="E5" s="25" t="s">
        <v>69</v>
      </c>
    </row>
    <row r="6" spans="1:7">
      <c r="A6" s="11" t="s">
        <v>26</v>
      </c>
      <c r="B6" s="17">
        <v>11649</v>
      </c>
      <c r="C6" s="17">
        <v>10593</v>
      </c>
      <c r="D6" s="26" t="str">
        <f>_xlfn.LET(_xlpm.var,B6/C6-1,_xlpm.t,10%,IF(ABS(_xlpm.var)&gt;_xlpm.t,_xlpm.var,""))</f>
        <v/>
      </c>
      <c r="E6" s="11" t="str">
        <f>_xlfn.LET(_xlpm.var,B6/C6-1,IF(_xlpm.var&gt;10%,"▲",IF(_xlpm.var&lt;-20%,"⛔",IF(_xlpm.var&lt;-10%,"▼",""))))</f>
        <v/>
      </c>
    </row>
    <row r="7" spans="1:7">
      <c r="A7" s="11" t="s">
        <v>31</v>
      </c>
      <c r="B7" s="17">
        <v>7718</v>
      </c>
      <c r="C7" s="17">
        <v>6409</v>
      </c>
      <c r="D7" s="26">
        <f>_xlfn.LET(_xlpm.var,B7/C7-1,_xlpm.t,10%,IF(ABS(_xlpm.var)&gt;_xlpm.t,_xlpm.var,""))</f>
        <v>0.20424403183023876</v>
      </c>
      <c r="E7" s="11" t="str">
        <f>_xlfn.LET(_xlpm.var,B7/C7-1,IF(_xlpm.var&gt;10%,"▲",IF(_xlpm.var&lt;-20%,"⛔",IF(_xlpm.var&lt;-10%,"▼",""))))</f>
        <v>▲</v>
      </c>
    </row>
    <row r="8" spans="1:7">
      <c r="A8" s="11" t="s">
        <v>32</v>
      </c>
      <c r="B8" s="17">
        <v>12000</v>
      </c>
      <c r="C8" s="17">
        <v>12724</v>
      </c>
      <c r="D8" s="26" t="str">
        <f t="shared" ref="D8:D15" si="0">_xlfn.LET(_xlpm.var,B8/C8-1,
_xlpm.t,10%,
IF(ABS(_xlpm.var)&gt;_xlpm.t,_xlpm.var,""))</f>
        <v/>
      </c>
      <c r="E8" s="11" t="str">
        <f t="shared" ref="E8:E15" si="1">_xlfn.LET(_xlpm.var,B8/C8-1,IF(_xlpm.var&gt;10%,"▲",IF(_xlpm.var&lt;-20%,"⛔",IF(_xlpm.var&lt;-10%,"▼",""))))</f>
        <v/>
      </c>
      <c r="G8" s="11" t="s">
        <v>170</v>
      </c>
    </row>
    <row r="9" spans="1:7">
      <c r="A9" s="11" t="s">
        <v>48</v>
      </c>
      <c r="B9" s="17">
        <v>18700.5</v>
      </c>
      <c r="C9" s="17">
        <v>19101.600000000002</v>
      </c>
      <c r="D9" s="26" t="str">
        <f t="shared" si="0"/>
        <v/>
      </c>
      <c r="E9" s="11" t="str">
        <f t="shared" si="1"/>
        <v/>
      </c>
    </row>
    <row r="10" spans="1:7">
      <c r="A10" s="11" t="s">
        <v>49</v>
      </c>
      <c r="B10" s="17">
        <v>13000</v>
      </c>
      <c r="C10" s="17">
        <v>15113</v>
      </c>
      <c r="D10" s="26">
        <f t="shared" si="0"/>
        <v>-0.13981340567723155</v>
      </c>
      <c r="E10" s="11" t="str">
        <f t="shared" si="1"/>
        <v>▼</v>
      </c>
    </row>
    <row r="11" spans="1:7">
      <c r="A11" s="11" t="s">
        <v>38</v>
      </c>
      <c r="B11" s="17">
        <v>17990</v>
      </c>
      <c r="C11" s="17">
        <v>18181</v>
      </c>
      <c r="D11" s="26" t="str">
        <f t="shared" si="0"/>
        <v/>
      </c>
      <c r="E11" s="11" t="str">
        <f t="shared" si="1"/>
        <v/>
      </c>
    </row>
    <row r="12" spans="1:7">
      <c r="A12" s="11" t="s">
        <v>44</v>
      </c>
      <c r="B12" s="17">
        <v>10000</v>
      </c>
      <c r="C12" s="17">
        <v>13112</v>
      </c>
      <c r="D12" s="26">
        <f t="shared" si="0"/>
        <v>-0.23733984136668695</v>
      </c>
      <c r="E12" s="11" t="str">
        <f t="shared" si="1"/>
        <v>⛔</v>
      </c>
    </row>
    <row r="13" spans="1:7">
      <c r="A13" s="11" t="s">
        <v>51</v>
      </c>
      <c r="B13" s="17">
        <v>17760</v>
      </c>
      <c r="C13" s="17">
        <v>16854</v>
      </c>
      <c r="D13" s="26" t="str">
        <f t="shared" si="0"/>
        <v/>
      </c>
      <c r="E13" s="11" t="str">
        <f t="shared" si="1"/>
        <v/>
      </c>
    </row>
    <row r="14" spans="1:7">
      <c r="A14" s="11" t="s">
        <v>52</v>
      </c>
      <c r="B14" s="17">
        <v>30399.599999999999</v>
      </c>
      <c r="C14" s="17">
        <v>30237.199999999997</v>
      </c>
      <c r="D14" s="26" t="str">
        <f t="shared" si="0"/>
        <v/>
      </c>
      <c r="E14" s="11" t="str">
        <f t="shared" si="1"/>
        <v/>
      </c>
    </row>
    <row r="15" spans="1:7">
      <c r="A15" s="11" t="s">
        <v>53</v>
      </c>
      <c r="B15" s="17">
        <v>20400</v>
      </c>
      <c r="C15" s="17">
        <v>18476.8</v>
      </c>
      <c r="D15" s="26">
        <f t="shared" si="0"/>
        <v>0.10408728784205068</v>
      </c>
      <c r="E15" s="11" t="str">
        <f t="shared" si="1"/>
        <v>▲</v>
      </c>
    </row>
  </sheetData>
  <conditionalFormatting sqref="E6:E15">
    <cfRule type="cellIs" dxfId="2" priority="1" operator="equal">
      <formula>"▼"</formula>
    </cfRule>
    <cfRule type="cellIs" dxfId="1" priority="2" operator="equal">
      <formula>"▲"</formula>
    </cfRule>
    <cfRule type="cellIs" dxfId="0" priority="3" operator="equal">
      <formula>"⛔"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12EF3-264B-BB4A-90B2-AF35F5C38154}">
  <dimension ref="A1:K74"/>
  <sheetViews>
    <sheetView tabSelected="1" workbookViewId="0">
      <selection activeCell="I7" sqref="I7"/>
    </sheetView>
  </sheetViews>
  <sheetFormatPr baseColWidth="10" defaultColWidth="8.83203125" defaultRowHeight="15"/>
  <cols>
    <col min="1" max="1" width="16.83203125" bestFit="1" customWidth="1"/>
    <col min="2" max="2" width="10.83203125" bestFit="1" customWidth="1"/>
    <col min="3" max="3" width="11.33203125" bestFit="1" customWidth="1"/>
    <col min="4" max="4" width="19.6640625" bestFit="1" customWidth="1"/>
    <col min="5" max="5" width="3.5" customWidth="1"/>
    <col min="6" max="6" width="2.5" customWidth="1"/>
    <col min="7" max="7" width="5.33203125" customWidth="1"/>
    <col min="8" max="8" width="15.33203125" customWidth="1"/>
  </cols>
  <sheetData>
    <row r="1" spans="1:11">
      <c r="A1" s="6" t="s">
        <v>70</v>
      </c>
      <c r="B1" s="6"/>
      <c r="C1" s="6"/>
      <c r="D1" s="6"/>
    </row>
    <row r="3" spans="1:11">
      <c r="A3" s="6" t="s">
        <v>0</v>
      </c>
      <c r="B3" s="6" t="s">
        <v>71</v>
      </c>
      <c r="C3" s="6" t="s">
        <v>72</v>
      </c>
      <c r="D3" s="6" t="s">
        <v>73</v>
      </c>
    </row>
    <row r="4" spans="1:11">
      <c r="A4" t="s">
        <v>74</v>
      </c>
      <c r="B4" s="20">
        <v>25709</v>
      </c>
      <c r="C4" t="s">
        <v>75</v>
      </c>
      <c r="D4" t="s">
        <v>76</v>
      </c>
      <c r="H4" s="21">
        <f>AVERAGE(B4:B74)</f>
        <v>59545.394366197186</v>
      </c>
      <c r="K4" t="s">
        <v>77</v>
      </c>
    </row>
    <row r="5" spans="1:11">
      <c r="A5" t="s">
        <v>78</v>
      </c>
      <c r="B5" s="20">
        <v>25600</v>
      </c>
      <c r="C5" t="s">
        <v>79</v>
      </c>
      <c r="D5" t="s">
        <v>80</v>
      </c>
      <c r="K5" t="s">
        <v>81</v>
      </c>
    </row>
    <row r="6" spans="1:11">
      <c r="A6" t="s">
        <v>82</v>
      </c>
      <c r="B6" s="20">
        <v>23500</v>
      </c>
      <c r="C6" t="s">
        <v>83</v>
      </c>
      <c r="D6" t="s">
        <v>84</v>
      </c>
      <c r="H6" t="str" cm="1">
        <f t="array" ref="H6:H11">_xlfn.UNIQUE(C4:C74)</f>
        <v>Sales</v>
      </c>
      <c r="I6" t="str" cm="1">
        <f t="array" ref="I6:I11">_xlfn.LET(_xlpm.val,AVERAGEIFS(B4:B74,C4:C74,_xlfn.ANCHORARRAY(H6)),IF(_xlpm.val&gt;H4,"Above",IF(_xlpm.val&lt;H4*(1-10%),"Far Below","In Range")))</f>
        <v>In Range</v>
      </c>
      <c r="K6" t="s">
        <v>85</v>
      </c>
    </row>
    <row r="7" spans="1:11">
      <c r="A7" t="s">
        <v>86</v>
      </c>
      <c r="B7" s="20">
        <v>23500</v>
      </c>
      <c r="C7" t="s">
        <v>83</v>
      </c>
      <c r="D7" t="s">
        <v>84</v>
      </c>
      <c r="H7" t="str">
        <v>Marketing</v>
      </c>
      <c r="I7" t="str">
        <v>Far Below</v>
      </c>
    </row>
    <row r="8" spans="1:11">
      <c r="A8" t="s">
        <v>11</v>
      </c>
      <c r="B8" s="20">
        <v>26500</v>
      </c>
      <c r="C8" t="s">
        <v>75</v>
      </c>
      <c r="D8" t="s">
        <v>76</v>
      </c>
      <c r="H8" t="str">
        <v>Procurement</v>
      </c>
      <c r="I8" t="str">
        <v>Far Below</v>
      </c>
    </row>
    <row r="9" spans="1:11">
      <c r="A9" t="s">
        <v>87</v>
      </c>
      <c r="B9" s="20">
        <v>24700</v>
      </c>
      <c r="C9" t="s">
        <v>88</v>
      </c>
      <c r="D9" t="s">
        <v>89</v>
      </c>
      <c r="H9" t="str">
        <v>Finance</v>
      </c>
      <c r="I9" t="str">
        <v>Above</v>
      </c>
    </row>
    <row r="10" spans="1:11">
      <c r="A10" t="s">
        <v>90</v>
      </c>
      <c r="B10" s="20">
        <v>24200</v>
      </c>
      <c r="C10" t="s">
        <v>75</v>
      </c>
      <c r="D10" t="s">
        <v>76</v>
      </c>
      <c r="H10" t="str">
        <v>Legal</v>
      </c>
      <c r="I10" t="str">
        <v>Above</v>
      </c>
    </row>
    <row r="11" spans="1:11">
      <c r="A11" t="s">
        <v>9</v>
      </c>
      <c r="B11" s="20">
        <v>26500</v>
      </c>
      <c r="C11" t="s">
        <v>83</v>
      </c>
      <c r="D11" t="s">
        <v>91</v>
      </c>
      <c r="H11" t="str">
        <v>Management</v>
      </c>
      <c r="I11" t="str">
        <v>Above</v>
      </c>
    </row>
    <row r="12" spans="1:11">
      <c r="A12" t="s">
        <v>92</v>
      </c>
      <c r="B12" s="20">
        <v>30600</v>
      </c>
      <c r="C12" t="s">
        <v>75</v>
      </c>
      <c r="D12" t="s">
        <v>93</v>
      </c>
    </row>
    <row r="13" spans="1:11">
      <c r="A13" t="s">
        <v>94</v>
      </c>
      <c r="B13" s="20">
        <v>30200</v>
      </c>
      <c r="C13" t="s">
        <v>83</v>
      </c>
      <c r="D13" t="s">
        <v>91</v>
      </c>
    </row>
    <row r="14" spans="1:11">
      <c r="A14" t="s">
        <v>95</v>
      </c>
      <c r="B14" s="20">
        <v>28400</v>
      </c>
      <c r="C14" t="s">
        <v>83</v>
      </c>
      <c r="D14" t="s">
        <v>91</v>
      </c>
    </row>
    <row r="15" spans="1:11">
      <c r="A15" t="s">
        <v>96</v>
      </c>
      <c r="B15" s="20">
        <v>31900</v>
      </c>
      <c r="C15" t="s">
        <v>75</v>
      </c>
      <c r="D15" t="s">
        <v>93</v>
      </c>
    </row>
    <row r="16" spans="1:11">
      <c r="A16" t="s">
        <v>97</v>
      </c>
      <c r="B16" s="20">
        <v>32500</v>
      </c>
      <c r="C16" t="s">
        <v>75</v>
      </c>
      <c r="D16" t="s">
        <v>93</v>
      </c>
    </row>
    <row r="17" spans="1:4">
      <c r="A17" t="s">
        <v>98</v>
      </c>
      <c r="B17" s="20">
        <v>32800</v>
      </c>
      <c r="C17" t="s">
        <v>75</v>
      </c>
      <c r="D17" t="s">
        <v>93</v>
      </c>
    </row>
    <row r="18" spans="1:4">
      <c r="A18" t="s">
        <v>99</v>
      </c>
      <c r="B18" s="20">
        <v>25900</v>
      </c>
      <c r="C18" t="s">
        <v>75</v>
      </c>
      <c r="D18" t="s">
        <v>76</v>
      </c>
    </row>
    <row r="19" spans="1:4">
      <c r="A19" t="s">
        <v>100</v>
      </c>
      <c r="B19" s="20">
        <v>26900</v>
      </c>
      <c r="C19" t="s">
        <v>88</v>
      </c>
      <c r="D19" t="s">
        <v>89</v>
      </c>
    </row>
    <row r="20" spans="1:4">
      <c r="A20" t="s">
        <v>101</v>
      </c>
      <c r="B20" s="20">
        <v>47200</v>
      </c>
      <c r="C20" t="s">
        <v>88</v>
      </c>
      <c r="D20" t="s">
        <v>89</v>
      </c>
    </row>
    <row r="21" spans="1:4">
      <c r="A21" t="s">
        <v>102</v>
      </c>
      <c r="B21" s="20">
        <v>29800</v>
      </c>
      <c r="C21" t="s">
        <v>88</v>
      </c>
      <c r="D21" t="s">
        <v>103</v>
      </c>
    </row>
    <row r="22" spans="1:4">
      <c r="A22" t="s">
        <v>104</v>
      </c>
      <c r="B22" s="20">
        <v>31200</v>
      </c>
      <c r="C22" t="s">
        <v>83</v>
      </c>
      <c r="D22" t="s">
        <v>91</v>
      </c>
    </row>
    <row r="23" spans="1:4">
      <c r="A23" t="s">
        <v>105</v>
      </c>
      <c r="B23" s="20">
        <v>49500</v>
      </c>
      <c r="C23" t="s">
        <v>75</v>
      </c>
      <c r="D23" t="s">
        <v>106</v>
      </c>
    </row>
    <row r="24" spans="1:4">
      <c r="A24" t="s">
        <v>107</v>
      </c>
      <c r="B24" s="20">
        <v>32500</v>
      </c>
      <c r="C24" t="s">
        <v>75</v>
      </c>
      <c r="D24" t="s">
        <v>93</v>
      </c>
    </row>
    <row r="25" spans="1:4">
      <c r="A25" t="s">
        <v>8</v>
      </c>
      <c r="B25" s="20">
        <v>34808</v>
      </c>
      <c r="C25" t="s">
        <v>75</v>
      </c>
      <c r="D25" t="s">
        <v>93</v>
      </c>
    </row>
    <row r="26" spans="1:4">
      <c r="A26" t="s">
        <v>108</v>
      </c>
      <c r="B26" s="20">
        <v>34700</v>
      </c>
      <c r="C26" t="s">
        <v>83</v>
      </c>
      <c r="D26" t="s">
        <v>91</v>
      </c>
    </row>
    <row r="27" spans="1:4">
      <c r="A27" t="s">
        <v>109</v>
      </c>
      <c r="B27" s="20">
        <v>58300</v>
      </c>
      <c r="C27" t="s">
        <v>79</v>
      </c>
      <c r="D27" t="s">
        <v>110</v>
      </c>
    </row>
    <row r="28" spans="1:4">
      <c r="A28" t="s">
        <v>111</v>
      </c>
      <c r="B28" s="20">
        <v>36800</v>
      </c>
      <c r="C28" t="s">
        <v>75</v>
      </c>
      <c r="D28" t="s">
        <v>93</v>
      </c>
    </row>
    <row r="29" spans="1:4">
      <c r="A29" t="s">
        <v>112</v>
      </c>
      <c r="B29" s="20">
        <v>36400</v>
      </c>
      <c r="C29" t="s">
        <v>79</v>
      </c>
      <c r="D29" t="s">
        <v>110</v>
      </c>
    </row>
    <row r="30" spans="1:4">
      <c r="A30" t="s">
        <v>10</v>
      </c>
      <c r="B30" s="20">
        <v>32100</v>
      </c>
      <c r="C30" t="s">
        <v>75</v>
      </c>
      <c r="D30" t="s">
        <v>93</v>
      </c>
    </row>
    <row r="31" spans="1:4">
      <c r="A31" t="s">
        <v>113</v>
      </c>
      <c r="B31" s="20">
        <v>39600</v>
      </c>
      <c r="C31" t="s">
        <v>75</v>
      </c>
      <c r="D31" t="s">
        <v>93</v>
      </c>
    </row>
    <row r="32" spans="1:4">
      <c r="A32" t="s">
        <v>7</v>
      </c>
      <c r="B32" s="20">
        <v>89700</v>
      </c>
      <c r="C32" t="s">
        <v>114</v>
      </c>
      <c r="D32" t="s">
        <v>115</v>
      </c>
    </row>
    <row r="33" spans="1:4">
      <c r="A33" t="s">
        <v>116</v>
      </c>
      <c r="B33" s="20">
        <v>38900</v>
      </c>
      <c r="C33" t="s">
        <v>83</v>
      </c>
      <c r="D33" t="s">
        <v>91</v>
      </c>
    </row>
    <row r="34" spans="1:4">
      <c r="A34" t="s">
        <v>117</v>
      </c>
      <c r="B34" s="20">
        <v>38500</v>
      </c>
      <c r="C34" t="s">
        <v>75</v>
      </c>
      <c r="D34" t="s">
        <v>118</v>
      </c>
    </row>
    <row r="35" spans="1:4">
      <c r="A35" t="s">
        <v>119</v>
      </c>
      <c r="B35" s="20">
        <v>39400</v>
      </c>
      <c r="C35" t="s">
        <v>75</v>
      </c>
      <c r="D35" t="s">
        <v>118</v>
      </c>
    </row>
    <row r="36" spans="1:4">
      <c r="A36" t="s">
        <v>120</v>
      </c>
      <c r="B36" s="20">
        <v>42500</v>
      </c>
      <c r="C36" t="s">
        <v>75</v>
      </c>
      <c r="D36" t="s">
        <v>118</v>
      </c>
    </row>
    <row r="37" spans="1:4">
      <c r="A37" t="s">
        <v>121</v>
      </c>
      <c r="B37" s="20">
        <v>43668</v>
      </c>
      <c r="C37" t="s">
        <v>75</v>
      </c>
      <c r="D37" t="s">
        <v>93</v>
      </c>
    </row>
    <row r="38" spans="1:4">
      <c r="A38" t="s">
        <v>5</v>
      </c>
      <c r="B38" s="20">
        <v>49727</v>
      </c>
      <c r="C38" t="s">
        <v>88</v>
      </c>
      <c r="D38" t="s">
        <v>103</v>
      </c>
    </row>
    <row r="39" spans="1:4">
      <c r="A39" t="s">
        <v>122</v>
      </c>
      <c r="B39" s="20">
        <v>48500</v>
      </c>
      <c r="C39" t="s">
        <v>75</v>
      </c>
      <c r="D39" t="s">
        <v>93</v>
      </c>
    </row>
    <row r="40" spans="1:4">
      <c r="A40" t="s">
        <v>4</v>
      </c>
      <c r="B40" s="20">
        <v>49627</v>
      </c>
      <c r="C40" t="s">
        <v>75</v>
      </c>
      <c r="D40" t="s">
        <v>93</v>
      </c>
    </row>
    <row r="41" spans="1:4">
      <c r="A41" t="s">
        <v>123</v>
      </c>
      <c r="B41" s="20">
        <v>49000</v>
      </c>
      <c r="C41" t="s">
        <v>88</v>
      </c>
      <c r="D41" t="s">
        <v>124</v>
      </c>
    </row>
    <row r="42" spans="1:4">
      <c r="A42" t="s">
        <v>125</v>
      </c>
      <c r="B42" s="20">
        <v>56500</v>
      </c>
      <c r="C42" t="s">
        <v>83</v>
      </c>
      <c r="D42" t="s">
        <v>126</v>
      </c>
    </row>
    <row r="43" spans="1:4">
      <c r="A43" t="s">
        <v>127</v>
      </c>
      <c r="B43" s="20">
        <v>79600</v>
      </c>
      <c r="C43" t="s">
        <v>79</v>
      </c>
      <c r="D43" t="s">
        <v>128</v>
      </c>
    </row>
    <row r="44" spans="1:4">
      <c r="A44" t="s">
        <v>129</v>
      </c>
      <c r="B44" s="20">
        <v>57800</v>
      </c>
      <c r="C44" t="s">
        <v>83</v>
      </c>
      <c r="D44" t="s">
        <v>126</v>
      </c>
    </row>
    <row r="45" spans="1:4">
      <c r="A45" t="s">
        <v>130</v>
      </c>
      <c r="B45" s="20">
        <v>59900</v>
      </c>
      <c r="C45" t="s">
        <v>83</v>
      </c>
      <c r="D45" t="s">
        <v>126</v>
      </c>
    </row>
    <row r="46" spans="1:4">
      <c r="A46" t="s">
        <v>131</v>
      </c>
      <c r="B46" s="20">
        <v>48500</v>
      </c>
      <c r="C46" t="s">
        <v>83</v>
      </c>
      <c r="D46" t="s">
        <v>91</v>
      </c>
    </row>
    <row r="47" spans="1:4">
      <c r="A47" t="s">
        <v>132</v>
      </c>
      <c r="B47" s="20">
        <v>41200</v>
      </c>
      <c r="C47" t="s">
        <v>75</v>
      </c>
      <c r="D47" t="s">
        <v>76</v>
      </c>
    </row>
    <row r="48" spans="1:4">
      <c r="A48" t="s">
        <v>133</v>
      </c>
      <c r="B48" s="20">
        <v>52100</v>
      </c>
      <c r="C48" t="s">
        <v>75</v>
      </c>
      <c r="D48" t="s">
        <v>118</v>
      </c>
    </row>
    <row r="49" spans="1:4">
      <c r="A49" t="s">
        <v>134</v>
      </c>
      <c r="B49" s="20">
        <v>88000</v>
      </c>
      <c r="C49" t="s">
        <v>75</v>
      </c>
      <c r="D49" t="s">
        <v>93</v>
      </c>
    </row>
    <row r="50" spans="1:4">
      <c r="A50" t="s">
        <v>135</v>
      </c>
      <c r="B50" s="20">
        <v>116000</v>
      </c>
      <c r="C50" t="s">
        <v>75</v>
      </c>
      <c r="D50" t="s">
        <v>93</v>
      </c>
    </row>
    <row r="51" spans="1:4">
      <c r="A51" t="s">
        <v>136</v>
      </c>
      <c r="B51" s="20">
        <v>65200</v>
      </c>
      <c r="C51" t="s">
        <v>83</v>
      </c>
      <c r="D51" t="s">
        <v>126</v>
      </c>
    </row>
    <row r="52" spans="1:4">
      <c r="A52" t="s">
        <v>137</v>
      </c>
      <c r="B52" s="20">
        <v>65432</v>
      </c>
      <c r="C52" t="s">
        <v>75</v>
      </c>
      <c r="D52" t="s">
        <v>93</v>
      </c>
    </row>
    <row r="53" spans="1:4">
      <c r="A53" t="s">
        <v>138</v>
      </c>
      <c r="B53" s="20">
        <v>54600</v>
      </c>
      <c r="C53" t="s">
        <v>83</v>
      </c>
      <c r="D53" t="s">
        <v>91</v>
      </c>
    </row>
    <row r="54" spans="1:4">
      <c r="A54" t="s">
        <v>139</v>
      </c>
      <c r="B54" s="20">
        <v>51300</v>
      </c>
      <c r="C54" t="s">
        <v>83</v>
      </c>
      <c r="D54" t="s">
        <v>91</v>
      </c>
    </row>
    <row r="55" spans="1:4">
      <c r="A55" t="s">
        <v>140</v>
      </c>
      <c r="B55" s="20">
        <v>65200</v>
      </c>
      <c r="C55" t="s">
        <v>75</v>
      </c>
      <c r="D55" t="s">
        <v>93</v>
      </c>
    </row>
    <row r="56" spans="1:4">
      <c r="A56" t="s">
        <v>141</v>
      </c>
      <c r="B56" s="20">
        <v>102500</v>
      </c>
      <c r="C56" t="s">
        <v>83</v>
      </c>
      <c r="D56" t="s">
        <v>142</v>
      </c>
    </row>
    <row r="57" spans="1:4">
      <c r="A57" t="s">
        <v>143</v>
      </c>
      <c r="B57" s="20">
        <v>63500</v>
      </c>
      <c r="C57" t="s">
        <v>75</v>
      </c>
      <c r="D57" t="s">
        <v>93</v>
      </c>
    </row>
    <row r="58" spans="1:4">
      <c r="A58" t="s">
        <v>144</v>
      </c>
      <c r="B58" s="20">
        <v>70270</v>
      </c>
      <c r="C58" t="s">
        <v>75</v>
      </c>
      <c r="D58" t="s">
        <v>106</v>
      </c>
    </row>
    <row r="59" spans="1:4">
      <c r="A59" t="s">
        <v>3</v>
      </c>
      <c r="B59" s="20">
        <v>65270</v>
      </c>
      <c r="C59" t="s">
        <v>88</v>
      </c>
      <c r="D59" t="s">
        <v>145</v>
      </c>
    </row>
    <row r="60" spans="1:4">
      <c r="A60" t="s">
        <v>146</v>
      </c>
      <c r="B60" s="20">
        <v>78600</v>
      </c>
      <c r="C60" t="s">
        <v>88</v>
      </c>
      <c r="D60" t="s">
        <v>147</v>
      </c>
    </row>
    <row r="61" spans="1:4">
      <c r="A61" t="s">
        <v>14</v>
      </c>
      <c r="B61" s="20">
        <v>145000</v>
      </c>
      <c r="C61" t="s">
        <v>88</v>
      </c>
      <c r="D61" t="s">
        <v>148</v>
      </c>
    </row>
    <row r="62" spans="1:4">
      <c r="A62" t="s">
        <v>149</v>
      </c>
      <c r="B62" s="20">
        <v>86055</v>
      </c>
      <c r="C62" t="s">
        <v>83</v>
      </c>
      <c r="D62" t="s">
        <v>142</v>
      </c>
    </row>
    <row r="63" spans="1:4">
      <c r="A63" t="s">
        <v>150</v>
      </c>
      <c r="B63" s="20">
        <v>59600</v>
      </c>
      <c r="C63" t="s">
        <v>75</v>
      </c>
      <c r="D63" t="s">
        <v>93</v>
      </c>
    </row>
    <row r="64" spans="1:4">
      <c r="A64" t="s">
        <v>151</v>
      </c>
      <c r="B64" s="20">
        <v>115000</v>
      </c>
      <c r="C64" t="s">
        <v>75</v>
      </c>
      <c r="D64" t="s">
        <v>106</v>
      </c>
    </row>
    <row r="65" spans="1:4">
      <c r="A65" t="s">
        <v>152</v>
      </c>
      <c r="B65" s="20">
        <v>88300</v>
      </c>
      <c r="C65" t="s">
        <v>88</v>
      </c>
      <c r="D65" t="s">
        <v>153</v>
      </c>
    </row>
    <row r="66" spans="1:4">
      <c r="A66" t="s">
        <v>154</v>
      </c>
      <c r="B66" s="20">
        <v>86500</v>
      </c>
      <c r="C66" t="s">
        <v>88</v>
      </c>
      <c r="D66" t="s">
        <v>153</v>
      </c>
    </row>
    <row r="67" spans="1:4">
      <c r="A67" t="s">
        <v>155</v>
      </c>
      <c r="B67" s="20">
        <v>108357</v>
      </c>
      <c r="C67" t="s">
        <v>88</v>
      </c>
      <c r="D67" t="s">
        <v>156</v>
      </c>
    </row>
    <row r="68" spans="1:4">
      <c r="A68" t="s">
        <v>12</v>
      </c>
      <c r="B68" s="20">
        <v>125600</v>
      </c>
      <c r="C68" t="s">
        <v>75</v>
      </c>
      <c r="D68" t="s">
        <v>157</v>
      </c>
    </row>
    <row r="69" spans="1:4">
      <c r="A69" t="s">
        <v>158</v>
      </c>
      <c r="B69" s="20">
        <v>142000</v>
      </c>
      <c r="C69" t="s">
        <v>83</v>
      </c>
      <c r="D69" t="s">
        <v>159</v>
      </c>
    </row>
    <row r="70" spans="1:4">
      <c r="A70" t="s">
        <v>160</v>
      </c>
      <c r="B70" s="20">
        <v>141200</v>
      </c>
      <c r="C70" t="s">
        <v>75</v>
      </c>
      <c r="D70" t="s">
        <v>161</v>
      </c>
    </row>
    <row r="71" spans="1:4">
      <c r="A71" t="s">
        <v>162</v>
      </c>
      <c r="B71" s="20">
        <v>185000</v>
      </c>
      <c r="C71" t="s">
        <v>163</v>
      </c>
      <c r="D71" t="s">
        <v>164</v>
      </c>
    </row>
    <row r="72" spans="1:4">
      <c r="A72" t="s">
        <v>165</v>
      </c>
      <c r="B72" s="20">
        <v>55800</v>
      </c>
      <c r="C72" t="s">
        <v>163</v>
      </c>
      <c r="D72" t="s">
        <v>166</v>
      </c>
    </row>
    <row r="73" spans="1:4">
      <c r="A73" t="s">
        <v>167</v>
      </c>
      <c r="B73" s="20">
        <v>125000</v>
      </c>
      <c r="C73" t="s">
        <v>114</v>
      </c>
      <c r="D73" t="s">
        <v>168</v>
      </c>
    </row>
    <row r="74" spans="1:4">
      <c r="A74" t="s">
        <v>169</v>
      </c>
      <c r="B74" s="20">
        <v>91000</v>
      </c>
      <c r="C74" t="s">
        <v>114</v>
      </c>
      <c r="D7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Sort</vt:lpstr>
      <vt:lpstr>Unique</vt:lpstr>
      <vt:lpstr>Filter</vt:lpstr>
      <vt:lpstr>SEQUENCE</vt:lpstr>
      <vt:lpstr>XLOOKUP</vt:lpstr>
      <vt:lpstr>Let</vt:lpstr>
      <vt:lpstr>Let Din Array</vt:lpstr>
    </vt:vector>
  </TitlesOfParts>
  <Company>XelPlus e.U.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dc:description>www.xelplus.com</dc:description>
  <cp:lastModifiedBy>Sergio Giraldo</cp:lastModifiedBy>
  <dcterms:created xsi:type="dcterms:W3CDTF">2018-09-11T10:37:47Z</dcterms:created>
  <dcterms:modified xsi:type="dcterms:W3CDTF">2023-03-04T16:16:00Z</dcterms:modified>
</cp:coreProperties>
</file>