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4.xml.rels" ContentType="application/vnd.openxmlformats-package.relationships+xml"/>
  <Override PartName="/xl/externalLinks/externalLink4.xml" ContentType="application/vnd.openxmlformats-officedocument.spreadsheetml.externalLink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1.ESTADÍSTICO ESTAB JUL 2013" sheetId="1" state="visible" r:id="rId2"/>
    <sheet name="2.LEY 600 SIND COND POR REGIO" sheetId="2" state="visible" r:id="rId3"/>
    <sheet name="3.LEY 906 SIND COND POR REGI" sheetId="3" state="visible" r:id="rId4"/>
    <sheet name="4.DOMICILIARIA" sheetId="4" state="visible" r:id="rId5"/>
    <sheet name="5.CONTROL YVIGI ELEC" sheetId="5" state="visible" r:id="rId6"/>
    <sheet name="6.Edades" sheetId="6" state="visible" r:id="rId7"/>
    <sheet name="7.MINORITARIOS SISIPEC" sheetId="7" state="visible" r:id="rId8"/>
    <sheet name="8.Extrajeros por pais de Origen" sheetId="8" state="visible" r:id="rId9"/>
    <sheet name="9.PERFIL DELICTIVO SISIPEC ERON" sheetId="9" state="visible" r:id="rId10"/>
    <sheet name="10.SINDICADOS" sheetId="10" state="visible" r:id="rId11"/>
    <sheet name="11.CONDENADOS" sheetId="11" state="visible" r:id="rId12"/>
    <sheet name="12.Reincidencias" sheetId="12" state="visible" r:id="rId13"/>
    <sheet name="13.Trabajo, Estudio y Enseñanza" sheetId="13" state="visible" r:id="rId14"/>
    <sheet name="14.Nivel Academico Intramural" sheetId="14" state="visible" r:id="rId15"/>
    <sheet name="15.Nivel Academico Superior" sheetId="15" state="visible" r:id="rId16"/>
  </sheets>
  <externalReferences>
    <externalReference r:id="rId17"/>
  </externalReferences>
  <definedNames>
    <definedName function="false" hidden="false" localSheetId="0" name="_xlnm.Print_Area" vbProcedure="false">'1.ESTADÍSTICO ESTAB JUL 2013'!$A$1:$N$257</definedName>
    <definedName function="false" hidden="false" localSheetId="0" name="_xlnm.Print_Titles" vbProcedure="false">'1.ESTADÍSTICO ESTAB JUL 2013'!$1:$8</definedName>
    <definedName function="false" hidden="false" localSheetId="1" name="_xlnm.Print_Area" vbProcedure="false">'2.LEY 600 SIND COND POR REGIO'!$A$1:$H$16</definedName>
    <definedName function="false" hidden="false" localSheetId="2" name="_xlnm.Print_Area" vbProcedure="false">'3.LEY 906 SIND COND POR REGI'!$A$1:$H$16</definedName>
    <definedName function="false" hidden="false" localSheetId="3" name="_xlnm.Print_Area" vbProcedure="false">'4.DOMICILIARIA'!$A$1:$F$17</definedName>
    <definedName function="false" hidden="false" localSheetId="4" name="_xlnm.Print_Area" vbProcedure="false">'5.CONTROL YVIGI ELEC'!$A$1:$L$18</definedName>
    <definedName function="false" hidden="false" localSheetId="6" name="_xlnm.Print_Area" vbProcedure="false">'7.MINORITARIOS SISIPEC'!$A$1:$H$17</definedName>
    <definedName function="false" hidden="false" localSheetId="8" name="_xlnm.Print_Area" vbProcedure="false">'9.PERFIL DELICTIVO SISIPEC ERON'!$A$1:$G$25</definedName>
    <definedName function="false" hidden="false" name="BuiltIn_Print_Area" vbProcedure="false">#REF!</definedName>
    <definedName function="false" hidden="false" name="BuiltIn_Print_Titles" vbProcedure="false">#REF!</definedName>
    <definedName function="false" hidden="false" name="C.C._JERICO" vbProcedure="false">area</definedName>
    <definedName function="false" hidden="false" name="_Key1" vbProcedure="false">'[1]fug-feb97'!#ref!</definedName>
    <definedName function="false" hidden="false" name="_Order1" vbProcedure="false">255</definedName>
    <definedName function="false" hidden="false" name="_Parse_In" vbProcedure="false">'[2]97form1'!#ref!</definedName>
    <definedName function="false" hidden="false" name="_Parse_Out" vbProcedure="false">'[2]97form1'!#ref!</definedName>
    <definedName function="false" hidden="false" name="_Sort" vbProcedure="false">[4]'FUG-FEB97'!$D$15:$J$66</definedName>
    <definedName function="false" hidden="false" localSheetId="0" name="_xlnm.Print_Area" vbProcedure="false">'1.ESTADÍSTICO ESTAB JUL 2013'!$A$1:$N$257</definedName>
    <definedName function="false" hidden="false" localSheetId="0" name="_xlnm.Print_Area_0" vbProcedure="false">'1.ESTADÍSTICO ESTAB JUL 2013'!$A$1:$N$257</definedName>
    <definedName function="false" hidden="false" localSheetId="0" name="_xlnm.Print_Titles" vbProcedure="false">'1.ESTADÍSTICO ESTAB JUL 2013'!$1:$8</definedName>
    <definedName function="false" hidden="false" localSheetId="0" name="_xlnm.Print_Titles_0" vbProcedure="false">'1.ESTADÍSTICO ESTAB JUL 2013'!$1:$8</definedName>
    <definedName function="false" hidden="false" localSheetId="1" name="C.C._JERICO" vbProcedure="false">area</definedName>
    <definedName function="false" hidden="false" localSheetId="1" name="_Key1" vbProcedure="false">'[1]fug-feb97'!#ref!</definedName>
    <definedName function="false" hidden="false" localSheetId="1" name="_Parse_In" vbProcedure="false">'[2]97form1'!#ref!</definedName>
    <definedName function="false" hidden="false" localSheetId="1" name="_Parse_Out" vbProcedure="false">'[2]97form1'!#ref!</definedName>
    <definedName function="false" hidden="false" localSheetId="1" name="_xlnm.Print_Area" vbProcedure="false">'2.LEY 600 SIND COND POR REGIO'!$A$1:$H$16</definedName>
    <definedName function="false" hidden="false" localSheetId="1" name="_xlnm.Print_Area_0" vbProcedure="false">'2.LEY 600 SIND COND POR REGIO'!$A$1:$H$16</definedName>
    <definedName function="false" hidden="false" localSheetId="2" name="C.C._JERICO" vbProcedure="false">area</definedName>
    <definedName function="false" hidden="false" localSheetId="2" name="_xlnm.Print_Area" vbProcedure="false">'3.LEY 906 SIND COND POR REGI'!$A$1:$H$16</definedName>
    <definedName function="false" hidden="false" localSheetId="2" name="_xlnm.Print_Area_0" vbProcedure="false">'3.LEY 906 SIND COND POR REGI'!$A$1:$H$16</definedName>
    <definedName function="false" hidden="false" localSheetId="3" name="C.C._JERICO" vbProcedure="false">area</definedName>
    <definedName function="false" hidden="false" localSheetId="3" name="_xlnm.Print_Area" vbProcedure="false">'4.DOMICILIARIA'!$A$1:$F$17</definedName>
    <definedName function="false" hidden="false" localSheetId="3" name="_xlnm.Print_Area_0" vbProcedure="false">'4.DOMICILIARIA'!$A$1:$F$17</definedName>
    <definedName function="false" hidden="false" localSheetId="4" name="C.C._JERICO" vbProcedure="false">area</definedName>
    <definedName function="false" hidden="false" localSheetId="4" name="_Key1" vbProcedure="false">'[1]fug-feb97'!#ref!</definedName>
    <definedName function="false" hidden="false" localSheetId="4" name="_Parse_In" vbProcedure="false">'[2]97form1'!#ref!</definedName>
    <definedName function="false" hidden="false" localSheetId="4" name="_Parse_Out" vbProcedure="false">'[2]97form1'!#ref!</definedName>
    <definedName function="false" hidden="false" localSheetId="4" name="_xlnm.Print_Area" vbProcedure="false">'5.CONTROL YVIGI ELEC'!$A$1:$L$18</definedName>
    <definedName function="false" hidden="false" localSheetId="4" name="_xlnm.Print_Area_0" vbProcedure="false">'5.CONTROL YVIGI ELEC'!$A$1:$L$18</definedName>
    <definedName function="false" hidden="false" localSheetId="5" name="BuiltIn_Print_Area" vbProcedure="false">#REF!</definedName>
    <definedName function="false" hidden="false" localSheetId="5" name="BuiltIn_Print_Titles" vbProcedure="false">#REF!</definedName>
    <definedName function="false" hidden="false" localSheetId="5" name="C.C._JERICO" vbProcedure="false">area</definedName>
    <definedName function="false" hidden="false" localSheetId="5" name="_Key1" vbProcedure="false">'[1]fug-feb97'!#ref!</definedName>
    <definedName function="false" hidden="false" localSheetId="5" name="_Parse_In" vbProcedure="false">'[2]97form1'!#ref!</definedName>
    <definedName function="false" hidden="false" localSheetId="5" name="_Parse_Out" vbProcedure="false">'[2]97form1'!#ref!</definedName>
    <definedName function="false" hidden="false" localSheetId="6" name="C.C._JERICO" vbProcedure="false">area</definedName>
    <definedName function="false" hidden="false" localSheetId="6" name="_xlnm.Print_Area" vbProcedure="false">'7.MINORITARIOS SISIPEC'!$A$1:$H$17</definedName>
    <definedName function="false" hidden="false" localSheetId="6" name="_xlnm.Print_Area_0" vbProcedure="false">'7.MINORITARIOS SISIPEC'!$A$1:$H$17</definedName>
    <definedName function="false" hidden="false" localSheetId="7" name="BuiltIn_Print_Area" vbProcedure="false">#REF!</definedName>
    <definedName function="false" hidden="false" localSheetId="7" name="BuiltIn_Print_Titles" vbProcedure="false">#REF!</definedName>
    <definedName function="false" hidden="false" localSheetId="7" name="C.C._JERICO" vbProcedure="false">area</definedName>
    <definedName function="false" hidden="false" localSheetId="8" name="C.C._JERICO" vbProcedure="false">area</definedName>
    <definedName function="false" hidden="false" localSheetId="8" name="_xlnm.Print_Area" vbProcedure="false">'9.PERFIL DELICTIVO SISIPEC ERON'!$A$1:$G$25</definedName>
    <definedName function="false" hidden="false" localSheetId="8" name="_xlnm.Print_Area_0" vbProcedure="false">'9.PERFIL DELICTIVO SISIPEC ERON'!$A$1:$G$25</definedName>
    <definedName function="false" hidden="false" localSheetId="9" name="BuiltIn_Print_Area" vbProcedure="false">#REF!</definedName>
    <definedName function="false" hidden="false" localSheetId="9" name="BuiltIn_Print_Titles" vbProcedure="false">#REF!</definedName>
    <definedName function="false" hidden="false" localSheetId="9" name="C.C._JERICO" vbProcedure="false">area</definedName>
    <definedName function="false" hidden="false" localSheetId="9" name="_Key1" vbProcedure="false">'[1]fug-feb97'!#ref!</definedName>
    <definedName function="false" hidden="false" localSheetId="9" name="_Parse_In" vbProcedure="false">'[2]97form1'!#ref!</definedName>
    <definedName function="false" hidden="false" localSheetId="9" name="_Parse_Out" vbProcedure="false">'[2]97form1'!#ref!</definedName>
    <definedName function="false" hidden="false" localSheetId="10" name="BuiltIn_Print_Area" vbProcedure="false">#REF!</definedName>
    <definedName function="false" hidden="false" localSheetId="10" name="BuiltIn_Print_Titles" vbProcedure="false">#REF!</definedName>
    <definedName function="false" hidden="false" localSheetId="10" name="C.C._JERICO" vbProcedure="false">area</definedName>
    <definedName function="false" hidden="false" localSheetId="10" name="_Key1" vbProcedure="false">'[1]fug-feb97'!#ref!</definedName>
    <definedName function="false" hidden="false" localSheetId="10" name="_Parse_In" vbProcedure="false">'[2]97form1'!#ref!</definedName>
    <definedName function="false" hidden="false" localSheetId="10" name="_Parse_Out" vbProcedure="false">'[2]97form1'!#ref!</definedName>
    <definedName function="false" hidden="false" localSheetId="11" name="BuiltIn_Print_Area" vbProcedure="false">#REF!</definedName>
    <definedName function="false" hidden="false" localSheetId="11" name="BuiltIn_Print_Titles" vbProcedure="false">#REF!</definedName>
    <definedName function="false" hidden="false" localSheetId="11" name="C.C._JERICO" vbProcedure="false">area</definedName>
    <definedName function="false" hidden="false" localSheetId="12" name="BuiltIn_Print_Area" vbProcedure="false">#REF!</definedName>
    <definedName function="false" hidden="false" localSheetId="12" name="BuiltIn_Print_Titles" vbProcedure="false">#REF!</definedName>
    <definedName function="false" hidden="false" localSheetId="12" name="C.C._JERICO" vbProcedure="false">area</definedName>
    <definedName function="false" hidden="false" localSheetId="13" name="BuiltIn_Print_Area" vbProcedure="false">#REF!</definedName>
    <definedName function="false" hidden="false" localSheetId="13" name="BuiltIn_Print_Titles" vbProcedure="false">#REF!</definedName>
    <definedName function="false" hidden="false" localSheetId="13" name="C.C._JERICO" vbProcedure="false">area</definedName>
    <definedName function="false" hidden="false" localSheetId="14" name="BuiltIn_Print_Area" vbProcedure="false">#REF!</definedName>
    <definedName function="false" hidden="false" localSheetId="14" name="BuiltIn_Print_Titles" vbProcedure="false">#REF!</definedName>
    <definedName function="false" hidden="false" localSheetId="14" name="C.C._JERICO" vbProcedure="false">area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<sst xmlns="http://schemas.openxmlformats.org/spreadsheetml/2006/main" count="850" uniqueCount="393">
  <si>
    <t xml:space="preserve">Población de Internos en Establecimientos de Reclusión y Regionales</t>
  </si>
  <si>
    <t xml:space="preserve">Julio 31  de 2013</t>
  </si>
  <si>
    <t xml:space="preserve">Código</t>
  </si>
  <si>
    <t xml:space="preserve">Establecimiento</t>
  </si>
  <si>
    <t xml:space="preserve">Capacidad Real</t>
  </si>
  <si>
    <t xml:space="preserve">Total población</t>
  </si>
  <si>
    <t xml:space="preserve">Hacinamiento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</si>
  <si>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</si>
  <si>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</si>
  <si>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</si>
  <si>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</si>
  <si>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</si>
  <si>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Denominación</t>
  </si>
  <si>
    <t xml:space="preserve">Nombre</t>
  </si>
  <si>
    <t xml:space="preserve">Hombre</t>
  </si>
  <si>
    <t xml:space="preserve">Mujer</t>
  </si>
  <si>
    <t xml:space="preserve">REGIONAL CENTRAL</t>
  </si>
  <si>
    <t xml:space="preserve">AMAZONAS</t>
  </si>
  <si>
    <t xml:space="preserve">E.P.M.S.C.</t>
  </si>
  <si>
    <t xml:space="preserve">LETICIA</t>
  </si>
  <si>
    <t xml:space="preserve">BOYACA</t>
  </si>
  <si>
    <t xml:space="preserve">E.P.M.S.C. - J.P.</t>
  </si>
  <si>
    <t xml:space="preserve">CHIQUINQUIRA</t>
  </si>
  <si>
    <t xml:space="preserve">E.P.A.M.S. C.A.S</t>
  </si>
  <si>
    <t xml:space="preserve">COMBITA</t>
  </si>
  <si>
    <t xml:space="preserve">DUITAMA</t>
  </si>
  <si>
    <t xml:space="preserve">E.P.M.S</t>
  </si>
  <si>
    <t xml:space="preserve">GARAGOA</t>
  </si>
  <si>
    <t xml:space="preserve">GUATEQUE</t>
  </si>
  <si>
    <t xml:space="preserve">MONIQUIRA</t>
  </si>
  <si>
    <t xml:space="preserve">RAMIRIQUI  </t>
  </si>
  <si>
    <t xml:space="preserve">SANTA  ROSA DE VITERBO </t>
  </si>
  <si>
    <t xml:space="preserve">E.P.M.S.C.- R.M.- J.P.</t>
  </si>
  <si>
    <t xml:space="preserve">SOGAMOSO</t>
  </si>
  <si>
    <t xml:space="preserve">TUNJA</t>
  </si>
  <si>
    <t xml:space="preserve">CAQUETA</t>
  </si>
  <si>
    <t xml:space="preserve">FLORENCIA</t>
  </si>
  <si>
    <t xml:space="preserve">E.P.</t>
  </si>
  <si>
    <t xml:space="preserve">FLORENCIA LAS HELICONIAS</t>
  </si>
  <si>
    <t xml:space="preserve">CUNDINAMARCA</t>
  </si>
  <si>
    <t xml:space="preserve">COMPLEJO METROPOLITANO</t>
  </si>
  <si>
    <t xml:space="preserve">COMEB BOGOTA</t>
  </si>
  <si>
    <t xml:space="preserve">E.C. - P.S.M. </t>
  </si>
  <si>
    <t xml:space="preserve">BOGOTA </t>
  </si>
  <si>
    <t xml:space="preserve">R.M. - P.A.S.- E.R.E.</t>
  </si>
  <si>
    <t xml:space="preserve">BOGOTA D.C.</t>
  </si>
  <si>
    <t xml:space="preserve">CAQUEZA</t>
  </si>
  <si>
    <t xml:space="preserve">CHOCONTA</t>
  </si>
  <si>
    <t xml:space="preserve">FACATATIVA</t>
  </si>
  <si>
    <t xml:space="preserve">E.P.M.S.C.-C.M.S.</t>
  </si>
  <si>
    <t xml:space="preserve">FUSAGASUGA</t>
  </si>
  <si>
    <t xml:space="preserve">GACHETA</t>
  </si>
  <si>
    <t xml:space="preserve">GIRARDOT</t>
  </si>
  <si>
    <t xml:space="preserve">GUADUAS - LA POLA</t>
  </si>
  <si>
    <t xml:space="preserve">LA MESA</t>
  </si>
  <si>
    <t xml:space="preserve">UBATE</t>
  </si>
  <si>
    <t xml:space="preserve">VILLETA</t>
  </si>
  <si>
    <t xml:space="preserve">ZIPAQUIRA</t>
  </si>
  <si>
    <t xml:space="preserve">HUILA</t>
  </si>
  <si>
    <t xml:space="preserve">GARZON</t>
  </si>
  <si>
    <t xml:space="preserve">LA PLATA</t>
  </si>
  <si>
    <t xml:space="preserve">NEIVA</t>
  </si>
  <si>
    <t xml:space="preserve">PITALITO</t>
  </si>
  <si>
    <t xml:space="preserve">META</t>
  </si>
  <si>
    <t xml:space="preserve">C.A.MI.S. - ERE.</t>
  </si>
  <si>
    <t xml:space="preserve">ACACIAS</t>
  </si>
  <si>
    <t xml:space="preserve">GRANADA</t>
  </si>
  <si>
    <t xml:space="preserve">E.P.M.S.C.-R.M.</t>
  </si>
  <si>
    <t xml:space="preserve">VILLAVICENCIO</t>
  </si>
  <si>
    <t xml:space="preserve">TOLIMA</t>
  </si>
  <si>
    <t xml:space="preserve">CHAPARRAL</t>
  </si>
  <si>
    <t xml:space="preserve">E.P.M.S.C.- J.P.</t>
  </si>
  <si>
    <t xml:space="preserve">ESPINAL</t>
  </si>
  <si>
    <t xml:space="preserve">E.P.C.</t>
  </si>
  <si>
    <t xml:space="preserve">GUAMO</t>
  </si>
  <si>
    <t xml:space="preserve">MELGAR</t>
  </si>
  <si>
    <t xml:space="preserve">PURIFICACIÓN</t>
  </si>
  <si>
    <t xml:space="preserve">CASANARE </t>
  </si>
  <si>
    <t xml:space="preserve">PAZ DE ARIPORO</t>
  </si>
  <si>
    <t xml:space="preserve">E.P.C. </t>
  </si>
  <si>
    <t xml:space="preserve">YOPAL </t>
  </si>
  <si>
    <t xml:space="preserve">REGIONAL OCCIDENTAL</t>
  </si>
  <si>
    <t xml:space="preserve">CAUCA</t>
  </si>
  <si>
    <t xml:space="preserve">BOLIVAR  -CAUCA</t>
  </si>
  <si>
    <t xml:space="preserve">CALOTO</t>
  </si>
  <si>
    <t xml:space="preserve">EL BORDO</t>
  </si>
  <si>
    <t xml:space="preserve">E.P.A.M.S -C.A.S  E.R.E. </t>
  </si>
  <si>
    <t xml:space="preserve">POPAYAN</t>
  </si>
  <si>
    <t xml:space="preserve">R.M. </t>
  </si>
  <si>
    <t xml:space="preserve">PUERTO TEJADA</t>
  </si>
  <si>
    <t xml:space="preserve">SANTANDER DE QUILICHAO</t>
  </si>
  <si>
    <t xml:space="preserve">SILVIA</t>
  </si>
  <si>
    <t xml:space="preserve">NARIÑO</t>
  </si>
  <si>
    <t xml:space="preserve">IPIALES </t>
  </si>
  <si>
    <t xml:space="preserve">LA UNION</t>
  </si>
  <si>
    <t xml:space="preserve">E.P.M.S.C.-RM</t>
  </si>
  <si>
    <t xml:space="preserve">PASTO  </t>
  </si>
  <si>
    <t xml:space="preserve">TUMACO</t>
  </si>
  <si>
    <t xml:space="preserve">TUQUERRES</t>
  </si>
  <si>
    <t xml:space="preserve">PUTUMAYO</t>
  </si>
  <si>
    <t xml:space="preserve">MOCOA</t>
  </si>
  <si>
    <t xml:space="preserve">VALLE</t>
  </si>
  <si>
    <t xml:space="preserve">BUENAVENTURA</t>
  </si>
  <si>
    <t xml:space="preserve">BUGA</t>
  </si>
  <si>
    <t xml:space="preserve">CAICEDONIA</t>
  </si>
  <si>
    <t xml:space="preserve">E.P.M.S.C. E.R.E</t>
  </si>
  <si>
    <t xml:space="preserve">CALI</t>
  </si>
  <si>
    <t xml:space="preserve">CARTAGO</t>
  </si>
  <si>
    <t xml:space="preserve">COMPLEJO</t>
  </si>
  <si>
    <t xml:space="preserve">COJAM JAMUNDÍ</t>
  </si>
  <si>
    <t xml:space="preserve">E.P.A.M.S..- C.A.S. - J.P. </t>
  </si>
  <si>
    <t xml:space="preserve">PALMIRA </t>
  </si>
  <si>
    <t xml:space="preserve">ROLDANILLO</t>
  </si>
  <si>
    <t xml:space="preserve">SEVILLA</t>
  </si>
  <si>
    <t xml:space="preserve">TULUA</t>
  </si>
  <si>
    <t xml:space="preserve">REGIONAL NORTE</t>
  </si>
  <si>
    <t xml:space="preserve">ATLANTICO</t>
  </si>
  <si>
    <t xml:space="preserve">E.C. - J.P.</t>
  </si>
  <si>
    <t xml:space="preserve">BARRANQUILLA</t>
  </si>
  <si>
    <t xml:space="preserve">E.P.M.S.C. - E.R.E.. PSM</t>
  </si>
  <si>
    <t xml:space="preserve">E.C- E.R.E</t>
  </si>
  <si>
    <t xml:space="preserve">SABANALARGA</t>
  </si>
  <si>
    <t xml:space="preserve">BOLIVAR</t>
  </si>
  <si>
    <t xml:space="preserve">CARTAGENA </t>
  </si>
  <si>
    <t xml:space="preserve">MAGANGUE</t>
  </si>
  <si>
    <t xml:space="preserve">CESAR</t>
  </si>
  <si>
    <t xml:space="preserve">E.P.M.S.C.-E.R.E</t>
  </si>
  <si>
    <t xml:space="preserve">VALLEDUPAR</t>
  </si>
  <si>
    <t xml:space="preserve">E.P.A.M.S -C.A.S</t>
  </si>
  <si>
    <t xml:space="preserve">CORDOBA</t>
  </si>
  <si>
    <t xml:space="preserve">MONTERIA  </t>
  </si>
  <si>
    <t xml:space="preserve">TIERRALTA</t>
  </si>
  <si>
    <t xml:space="preserve">GUAJIRA</t>
  </si>
  <si>
    <t xml:space="preserve">RIOHACHA</t>
  </si>
  <si>
    <t xml:space="preserve">MAGDALENA</t>
  </si>
  <si>
    <t xml:space="preserve">CIENAGA</t>
  </si>
  <si>
    <t xml:space="preserve">EL BANCO</t>
  </si>
  <si>
    <t xml:space="preserve">SANTA MARTA</t>
  </si>
  <si>
    <t xml:space="preserve">SAN ANDRES</t>
  </si>
  <si>
    <t xml:space="preserve">SAN ANDRES </t>
  </si>
  <si>
    <t xml:space="preserve">SUCRE</t>
  </si>
  <si>
    <t xml:space="preserve">E.R.E. </t>
  </si>
  <si>
    <t xml:space="preserve">COROZAL</t>
  </si>
  <si>
    <t xml:space="preserve">SINCELEJO</t>
  </si>
  <si>
    <t xml:space="preserve">REGIONAL ORIENTE</t>
  </si>
  <si>
    <t xml:space="preserve">ARAUCA</t>
  </si>
  <si>
    <t xml:space="preserve">AGUACHICA</t>
  </si>
  <si>
    <t xml:space="preserve">NORTE SANTANDER</t>
  </si>
  <si>
    <t xml:space="preserve">COCUC CÚCUTA</t>
  </si>
  <si>
    <t xml:space="preserve">OCAÑA</t>
  </si>
  <si>
    <t xml:space="preserve">PAMPLONA</t>
  </si>
  <si>
    <t xml:space="preserve">SANTANDER </t>
  </si>
  <si>
    <t xml:space="preserve">BARRANCABERMEJA</t>
  </si>
  <si>
    <t xml:space="preserve">E.P.M.S.C.-E.R.E. - J.P.</t>
  </si>
  <si>
    <t xml:space="preserve">BUCARAMANGA</t>
  </si>
  <si>
    <t xml:space="preserve">E.P.A.M.S - C.A.S.</t>
  </si>
  <si>
    <t xml:space="preserve">GIRÓN</t>
  </si>
  <si>
    <t xml:space="preserve">MALAGA</t>
  </si>
  <si>
    <t xml:space="preserve">SAN GIL</t>
  </si>
  <si>
    <t xml:space="preserve">SAN VICENTE DE CHUCURÍ </t>
  </si>
  <si>
    <t xml:space="preserve">SOCORRO</t>
  </si>
  <si>
    <t xml:space="preserve">VELEZ</t>
  </si>
  <si>
    <t xml:space="preserve">REGIONAL  NOROESTE</t>
  </si>
  <si>
    <t xml:space="preserve">ANTIOQUIA</t>
  </si>
  <si>
    <t xml:space="preserve">ANDES   </t>
  </si>
  <si>
    <t xml:space="preserve">APARTADO</t>
  </si>
  <si>
    <t xml:space="preserve">BOLIVAR -ANTIOQUIA</t>
  </si>
  <si>
    <t xml:space="preserve">CAUCASIA</t>
  </si>
  <si>
    <t xml:space="preserve">E.P.A.M.S.-C.A.S- E.R.E.- J.P.</t>
  </si>
  <si>
    <t xml:space="preserve">ITAGUI</t>
  </si>
  <si>
    <t xml:space="preserve">JERICO</t>
  </si>
  <si>
    <t xml:space="preserve">LA CEJA</t>
  </si>
  <si>
    <t xml:space="preserve">MEDELLIN</t>
  </si>
  <si>
    <t xml:space="preserve">COPED PEDREGAL</t>
  </si>
  <si>
    <t xml:space="preserve">PUERTO  BERRIO</t>
  </si>
  <si>
    <t xml:space="preserve">PUERTO TRIUNFO - EL PESEBRE</t>
  </si>
  <si>
    <t xml:space="preserve">SANTA  BARBARA</t>
  </si>
  <si>
    <t xml:space="preserve">E.C. </t>
  </si>
  <si>
    <t xml:space="preserve">SANTA FE  DE ANTIOQUIA</t>
  </si>
  <si>
    <t xml:space="preserve">SANTA ROSA DE OSOS </t>
  </si>
  <si>
    <t xml:space="preserve">SANTO DOMINGO </t>
  </si>
  <si>
    <t xml:space="preserve">SONSON</t>
  </si>
  <si>
    <t xml:space="preserve">TAMESIS</t>
  </si>
  <si>
    <t xml:space="preserve">TITIRIBI</t>
  </si>
  <si>
    <t xml:space="preserve">YARUMAL</t>
  </si>
  <si>
    <t xml:space="preserve">CHOCO</t>
  </si>
  <si>
    <t xml:space="preserve">ISTMINA</t>
  </si>
  <si>
    <t xml:space="preserve">QUIBDO</t>
  </si>
  <si>
    <t xml:space="preserve">REGIONAL VIEJO CALDAS</t>
  </si>
  <si>
    <t xml:space="preserve">PUERTO BOYACA</t>
  </si>
  <si>
    <t xml:space="preserve">CALDAS</t>
  </si>
  <si>
    <t xml:space="preserve">AGUADAS</t>
  </si>
  <si>
    <t xml:space="preserve">ANSERMA</t>
  </si>
  <si>
    <t xml:space="preserve">E.P.A.M.S.- P.C- E.R.E.</t>
  </si>
  <si>
    <t xml:space="preserve">LA DORADA</t>
  </si>
  <si>
    <t xml:space="preserve">MANIZALES</t>
  </si>
  <si>
    <t xml:space="preserve">PACORA</t>
  </si>
  <si>
    <t xml:space="preserve">PENSILVANIA</t>
  </si>
  <si>
    <t xml:space="preserve">RIOSUCIO</t>
  </si>
  <si>
    <t xml:space="preserve">SALAMINA</t>
  </si>
  <si>
    <t xml:space="preserve">QUINDIO</t>
  </si>
  <si>
    <t xml:space="preserve">ARMENIA</t>
  </si>
  <si>
    <t xml:space="preserve">CALARCA</t>
  </si>
  <si>
    <t xml:space="preserve">RISARALDA</t>
  </si>
  <si>
    <t xml:space="preserve">E.P.M.S.C.-E.R.E. </t>
  </si>
  <si>
    <t xml:space="preserve">PEREIRA</t>
  </si>
  <si>
    <t xml:space="preserve">SANTA ROSA DE CABAL</t>
  </si>
  <si>
    <t xml:space="preserve">ARMERO - GUAYABAL</t>
  </si>
  <si>
    <t xml:space="preserve">FRESNO</t>
  </si>
  <si>
    <t xml:space="preserve">HONDA</t>
  </si>
  <si>
    <t xml:space="preserve">COIBA PICALEÑA</t>
  </si>
  <si>
    <t xml:space="preserve">LIBANO</t>
  </si>
  <si>
    <t xml:space="preserve">TOTAL GENERAL</t>
  </si>
  <si>
    <t xml:space="preserve">CÓDIGO</t>
  </si>
  <si>
    <t xml:space="preserve">REGIONAL</t>
  </si>
  <si>
    <t xml:space="preserve">CAPACIDAD</t>
  </si>
  <si>
    <t xml:space="preserve">TOTAL POBLACIÓN</t>
  </si>
  <si>
    <t xml:space="preserve">HACINA-MIENTO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</si>
  <si>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</si>
  <si>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</si>
  <si>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</si>
  <si>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</si>
  <si>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</si>
  <si>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HOM</t>
  </si>
  <si>
    <t xml:space="preserve">MUJ</t>
  </si>
  <si>
    <t xml:space="preserve">REGIONAL OCCIDENTE</t>
  </si>
  <si>
    <t xml:space="preserve">REGIONAL NOROESTE</t>
  </si>
  <si>
    <t xml:space="preserve">TOTAL MES</t>
  </si>
  <si>
    <t xml:space="preserve">FUENTE: SISIPEC WEB -  AJUSTE DE 482  INTERNOS SINDICADOS Y CONDENADOS </t>
  </si>
  <si>
    <t xml:space="preserve">CONVENCIONES:</t>
  </si>
  <si>
    <t xml:space="preserve">R.M.</t>
  </si>
  <si>
    <t xml:space="preserve">RECLUSIÓN DE MUJERES</t>
  </si>
  <si>
    <t xml:space="preserve">ESTABLECIMIENTO PENITENCIARIO DE MEDIANA SEGURIDAD Y CARCELARIO</t>
  </si>
  <si>
    <t xml:space="preserve">ESTABLECIMIENTO PENITENCIARIO</t>
  </si>
  <si>
    <t xml:space="preserve">E.C.</t>
  </si>
  <si>
    <t xml:space="preserve">ESTABLECIMIENTO CARCELARIO</t>
  </si>
  <si>
    <t xml:space="preserve">C.A.MI.S.</t>
  </si>
  <si>
    <t xml:space="preserve">COLONIA AGRÍCOLA DE MÍNIMA SEGURIDAD</t>
  </si>
  <si>
    <t xml:space="preserve">E.R.E.</t>
  </si>
  <si>
    <t xml:space="preserve">ESTABLECIMIENTO DE RECLUSIÓN ESPECIAL</t>
  </si>
  <si>
    <t xml:space="preserve">J.P.</t>
  </si>
  <si>
    <t xml:space="preserve">ESTABLECIMIENTO DE JUSTICIA Y PAZ</t>
  </si>
  <si>
    <t xml:space="preserve">Población de internos por situación jurídica Ley 600</t>
  </si>
  <si>
    <t xml:space="preserve">Población de internos por sexo Ley 600</t>
  </si>
  <si>
    <t xml:space="preserve">Julio 31 de 2013</t>
  </si>
  <si>
    <t xml:space="preserve">Diferencia</t>
  </si>
  <si>
    <t xml:space="preserve">Regional</t>
  </si>
  <si>
    <t xml:space="preserve">Hombres</t>
  </si>
  <si>
    <t xml:space="preserve">Participación</t>
  </si>
  <si>
    <t xml:space="preserve">Mujeres</t>
  </si>
  <si>
    <t xml:space="preserve">Hom</t>
  </si>
  <si>
    <t xml:space="preserve">Muj</t>
  </si>
  <si>
    <t xml:space="preserve">Tot</t>
  </si>
  <si>
    <t xml:space="preserve">Central</t>
  </si>
  <si>
    <t xml:space="preserve">Occidente</t>
  </si>
  <si>
    <t xml:space="preserve">Norte</t>
  </si>
  <si>
    <t xml:space="preserve">Oriente</t>
  </si>
  <si>
    <t xml:space="preserve">Noroeste</t>
  </si>
  <si>
    <t xml:space="preserve">Viejo Caldas</t>
  </si>
  <si>
    <t xml:space="preserve">Total</t>
  </si>
  <si>
    <t xml:space="preserve">Fuente: Sisipec web</t>
  </si>
  <si>
    <t xml:space="preserve">Población de internos situación jurídica </t>
  </si>
  <si>
    <t xml:space="preserve">Junio 30 de 2013</t>
  </si>
  <si>
    <t xml:space="preserve">Sind</t>
  </si>
  <si>
    <t xml:space="preserve">Cond</t>
  </si>
  <si>
    <t xml:space="preserve">Sin</t>
  </si>
  <si>
    <t xml:space="preserve">Con</t>
  </si>
  <si>
    <t xml:space="preserve">Población de internos por situación jurídica Ley 906</t>
  </si>
  <si>
    <t xml:space="preserve">Población de internos por sexo Ley 906 </t>
  </si>
  <si>
    <t xml:space="preserve">Población de Internos en Domiciliaria</t>
  </si>
  <si>
    <t xml:space="preserve">Detención</t>
  </si>
  <si>
    <t xml:space="preserve">Prisión</t>
  </si>
  <si>
    <t xml:space="preserve">% Participación</t>
  </si>
  <si>
    <t xml:space="preserve">Occidental</t>
  </si>
  <si>
    <t xml:space="preserve">Fuente: Sisipec web </t>
  </si>
  <si>
    <t xml:space="preserve">Población de Internos con control y Vigilancia Electrónica por Regional</t>
  </si>
  <si>
    <t xml:space="preserve">Julio 31   de 2013</t>
  </si>
  <si>
    <t xml:space="preserve">Control Prisión Domiciliaria</t>
  </si>
  <si>
    <t xml:space="preserve">Juzgados de Ejecución de Penas</t>
  </si>
  <si>
    <t xml:space="preserve">Juzgados de Conocimiento</t>
  </si>
  <si>
    <t xml:space="preserve">Juzgados de Controlo de Garantías</t>
  </si>
  <si>
    <t xml:space="preserve">Corte Suprema de Justicia</t>
  </si>
  <si>
    <t xml:space="preserve">RF</t>
  </si>
  <si>
    <t xml:space="preserve">GPS</t>
  </si>
  <si>
    <t xml:space="preserve">GPS:  Global Position System</t>
  </si>
  <si>
    <t xml:space="preserve">RF: Radio frecuencia</t>
  </si>
  <si>
    <t xml:space="preserve">Población de internos por edades</t>
  </si>
  <si>
    <t xml:space="preserve">18 a 29 Años</t>
  </si>
  <si>
    <t xml:space="preserve">30 a 54 Años</t>
  </si>
  <si>
    <t xml:space="preserve">55 a 64 Años</t>
  </si>
  <si>
    <t xml:space="preserve">Mayor a 64 Años</t>
  </si>
  <si>
    <t xml:space="preserve">Subtotal</t>
  </si>
  <si>
    <t xml:space="preserve">Certificación DANE Tipo B CI-023-077 "Registro de Calidad del Proceso Estadístico SISIPEC WEB"</t>
  </si>
  <si>
    <t xml:space="preserve">Población de Internos con condiciones excepcionales</t>
  </si>
  <si>
    <t xml:space="preserve"> Julio 31  de 2013</t>
  </si>
  <si>
    <t xml:space="preserve">Indígenas</t>
  </si>
  <si>
    <t xml:space="preserve">Afro colombianos</t>
  </si>
  <si>
    <t xml:space="preserve">Extranjeros</t>
  </si>
  <si>
    <t xml:space="preserve">Tercera  edad</t>
  </si>
  <si>
    <t xml:space="preserve">Madres lactantes</t>
  </si>
  <si>
    <t xml:space="preserve">Madres gestantes</t>
  </si>
  <si>
    <t xml:space="preserve">Discapacitados</t>
  </si>
  <si>
    <t xml:space="preserve">Inimputables</t>
  </si>
  <si>
    <t xml:space="preserve">FUENTE: SISIPEC WEB </t>
  </si>
  <si>
    <t xml:space="preserve">Población de internos de otras nacionalidadees</t>
  </si>
  <si>
    <t xml:space="preserve">País de origen</t>
  </si>
  <si>
    <t xml:space="preserve">Total hombres</t>
  </si>
  <si>
    <t xml:space="preserve">Total mujeres</t>
  </si>
  <si>
    <t xml:space="preserve">Número de internos</t>
  </si>
  <si>
    <t xml:space="preserve">Participación %</t>
  </si>
  <si>
    <t xml:space="preserve">Sindicado</t>
  </si>
  <si>
    <t xml:space="preserve">Condenado</t>
  </si>
  <si>
    <t xml:space="preserve">Sindicada</t>
  </si>
  <si>
    <t xml:space="preserve">Condenada</t>
  </si>
  <si>
    <t xml:space="preserve">Venezuela</t>
  </si>
  <si>
    <t xml:space="preserve">España</t>
  </si>
  <si>
    <t xml:space="preserve">México</t>
  </si>
  <si>
    <t xml:space="preserve">Ecuador</t>
  </si>
  <si>
    <t xml:space="preserve">Estados Unidos</t>
  </si>
  <si>
    <t xml:space="preserve">Perú</t>
  </si>
  <si>
    <t xml:space="preserve">República Dominicana</t>
  </si>
  <si>
    <t xml:space="preserve">Italia</t>
  </si>
  <si>
    <t xml:space="preserve">Brasil</t>
  </si>
  <si>
    <t xml:space="preserve">Guatemala</t>
  </si>
  <si>
    <t xml:space="preserve">Panamá</t>
  </si>
  <si>
    <t xml:space="preserve">Holanda</t>
  </si>
  <si>
    <t xml:space="preserve">Honduras</t>
  </si>
  <si>
    <t xml:space="preserve">Otros países</t>
  </si>
  <si>
    <t xml:space="preserve">Modalidad delictiva Población de Internos en Establecimientos de Reclusión</t>
  </si>
  <si>
    <t xml:space="preserve"> Julio  31  de 2013</t>
  </si>
  <si>
    <t xml:space="preserve">Modalidad delictiva</t>
  </si>
  <si>
    <t xml:space="preserve">Sindicadas</t>
  </si>
  <si>
    <t xml:space="preserve">Condenadas</t>
  </si>
  <si>
    <t xml:space="preserve">Hurto</t>
  </si>
  <si>
    <t xml:space="preserve">Homicidio</t>
  </si>
  <si>
    <t xml:space="preserve">Fabricación, tráfico y porte de armas de fuego o municiones</t>
  </si>
  <si>
    <t xml:space="preserve">Tráfico, fabricación o porte de estupefacientes</t>
  </si>
  <si>
    <t xml:space="preserve">Concierto para delinquir</t>
  </si>
  <si>
    <t xml:space="preserve">Extorsión</t>
  </si>
  <si>
    <t xml:space="preserve">Actos sexuales con menor de catorce años</t>
  </si>
  <si>
    <t xml:space="preserve">Acceso carnal abusivo con menor de catorce años</t>
  </si>
  <si>
    <t xml:space="preserve">Fabricación, tráfico y porte de armas y municiones de uso privativo de las fuerzas armadas</t>
  </si>
  <si>
    <t xml:space="preserve">Secuestro extorsivo</t>
  </si>
  <si>
    <t xml:space="preserve">Acceso carnal violento</t>
  </si>
  <si>
    <t xml:space="preserve">Secuestro simple</t>
  </si>
  <si>
    <t xml:space="preserve">Lesiones personales </t>
  </si>
  <si>
    <t xml:space="preserve">Rebelión</t>
  </si>
  <si>
    <t xml:space="preserve">Otros delitos</t>
  </si>
  <si>
    <t xml:space="preserve">Total general</t>
  </si>
  <si>
    <t xml:space="preserve">Fuente: SISIPEC WEB . Nota: Internos incursos en uno o más delitos</t>
  </si>
  <si>
    <t xml:space="preserve">POBLACIÓN INTERNA SINDICADA MESES DE DETENCIÓN</t>
  </si>
  <si>
    <t xml:space="preserve">Regionales</t>
  </si>
  <si>
    <t xml:space="preserve">  0 A 5</t>
  </si>
  <si>
    <t xml:space="preserve"> 6 A 10</t>
  </si>
  <si>
    <t xml:space="preserve">11 A 15</t>
  </si>
  <si>
    <t xml:space="preserve">16 A 20</t>
  </si>
  <si>
    <t xml:space="preserve">21 A 25</t>
  </si>
  <si>
    <t xml:space="preserve">26 A 30</t>
  </si>
  <si>
    <t xml:space="preserve">31 A 35</t>
  </si>
  <si>
    <t xml:space="preserve">Más de 36 meses</t>
  </si>
  <si>
    <t xml:space="preserve">Central </t>
  </si>
  <si>
    <t xml:space="preserve">FUENTE: SISIPEC WEB</t>
  </si>
  <si>
    <t xml:space="preserve">Población de Internos en años de condenaa</t>
  </si>
  <si>
    <t xml:space="preserve">Más de 36 años</t>
  </si>
  <si>
    <t xml:space="preserve">Total Hombre</t>
  </si>
  <si>
    <t xml:space="preserve">Total Mujer</t>
  </si>
  <si>
    <t xml:space="preserve">Reincidencia  Población de Internos</t>
  </si>
  <si>
    <t xml:space="preserve">Julio  31  de 2013</t>
  </si>
  <si>
    <t xml:space="preserve">Altas</t>
  </si>
  <si>
    <t xml:space="preserve">Total Altas</t>
  </si>
  <si>
    <t xml:space="preserve">Domiciliarias</t>
  </si>
  <si>
    <t xml:space="preserve">Total Domiciliarias</t>
  </si>
  <si>
    <t xml:space="preserve">Vigilancia Electronica</t>
  </si>
  <si>
    <t xml:space="preserve">Total Vigilancia Electronica</t>
  </si>
  <si>
    <t xml:space="preserve">Total General</t>
  </si>
  <si>
    <t xml:space="preserve">Población de Internos ocupados en trabajo, estudio y enseñanza</t>
  </si>
  <si>
    <t xml:space="preserve">Trabajo</t>
  </si>
  <si>
    <t xml:space="preserve">Estudio</t>
  </si>
  <si>
    <t xml:space="preserve">Enseñanza</t>
  </si>
  <si>
    <t xml:space="preserve">Total TEE</t>
  </si>
  <si>
    <t xml:space="preserve">Nivel educativo Población de internos</t>
  </si>
  <si>
    <t xml:space="preserve">Iletrados</t>
  </si>
  <si>
    <t xml:space="preserve">Ciclo I Grado 1-2-3</t>
  </si>
  <si>
    <t xml:space="preserve">Ciclo2 Grado4-5</t>
  </si>
  <si>
    <t xml:space="preserve">Nivel educativo Población de internos </t>
  </si>
  <si>
    <t xml:space="preserve">Ciclo 3 Grado 6-7</t>
  </si>
  <si>
    <t xml:space="preserve">Ciclo4 Grado 8-9</t>
  </si>
  <si>
    <t xml:space="preserve">Ciclo5 Grado 10</t>
  </si>
  <si>
    <t xml:space="preserve">Ciclo 6 Grado 11</t>
  </si>
  <si>
    <t xml:space="preserve">Técnico</t>
  </si>
  <si>
    <t xml:space="preserve">Tecnológico</t>
  </si>
  <si>
    <t xml:space="preserve">Profesional Completo</t>
  </si>
  <si>
    <t xml:space="preserve">Especializado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</si>
</sst>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%"/>
    <numFmt numFmtId="166" formatCode="#,##0"/>
    <numFmt numFmtId="167" formatCode="#,##0_);\(#,##0\)"/>
    <numFmt numFmtId="168" formatCode="0%"/>
    <numFmt numFmtId="169" formatCode="DD/MM/YYYY"/>
    <numFmt numFmtId="170" formatCode="@"/>
    <numFmt numFmtId="171" formatCode="0.00%"/>
  </numFmts>
  <fonts count="5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sz val="10"/>
      <color rgb="FF003300"/>
      <name val="Calibri"/>
      <family val="2"/>
    </font>
    <font>
      <b val="true"/>
      <sz val="10"/>
      <color rgb="FF003300"/>
      <name val="Calibri"/>
      <family val="2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0"/>
      <color rgb="FF993300"/>
      <name val="Arial"/>
      <family val="2"/>
      <charset val="1"/>
    </font>
    <font>
      <sz val="12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6"/>
      <name val="Arial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FFFF"/>
      <name val="Arial"/>
      <family val="2"/>
      <charset val="1"/>
    </font>
    <font>
      <sz val="6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6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sz val="16"/>
      <name val="Arial"/>
      <family val="2"/>
      <charset val="1"/>
    </font>
    <font>
      <sz val="16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04162"/>
        <bgColor rgb="FF1F4162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E46C0A"/>
      </patternFill>
    </fill>
    <fill>
      <patternFill patternType="solid">
        <fgColor rgb="FF333399"/>
        <bgColor rgb="FF254062"/>
      </patternFill>
    </fill>
    <fill>
      <patternFill patternType="solid">
        <fgColor rgb="FF1F4162"/>
        <bgColor rgb="FF204162"/>
      </patternFill>
    </fill>
  </fills>
  <borders count="16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FFFFFF"/>
      </right>
      <top style="medium"/>
      <bottom style="thin"/>
      <diagonal/>
    </border>
    <border diagonalUp="false" diagonalDown="false">
      <left style="thin">
        <color rgb="FFFFFFFF"/>
      </left>
      <right style="medium"/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/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/>
      <diagonal/>
    </border>
    <border diagonalUp="false" diagonalDown="false">
      <left style="medium">
        <color rgb="FF204162"/>
      </left>
      <right style="thin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/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 style="thin">
        <color rgb="FF8EB4E3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/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medium">
        <color rgb="FF204162"/>
      </left>
      <right style="thin">
        <color rgb="FFFFFFFF"/>
      </right>
      <top/>
      <bottom style="medium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medium">
        <color rgb="FF204162"/>
      </bottom>
      <diagonal/>
    </border>
    <border diagonalUp="false" diagonalDown="false">
      <left style="thin">
        <color rgb="FFFFFFFF"/>
      </left>
      <right style="medium">
        <color rgb="FF204162"/>
      </right>
      <top/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thin">
        <color rgb="FF8EB4E3"/>
      </bottom>
      <diagonal/>
    </border>
    <border diagonalUp="false" diagonalDown="false">
      <left style="medium">
        <color rgb="FF204162"/>
      </left>
      <right style="thin"/>
      <top style="thin"/>
      <bottom style="thin"/>
      <diagonal/>
    </border>
    <border diagonalUp="false" diagonalDown="false">
      <left style="thin"/>
      <right style="medium">
        <color rgb="FF204162"/>
      </right>
      <top style="thin"/>
      <bottom style="thin"/>
      <diagonal/>
    </border>
    <border diagonalUp="false" diagonalDown="false">
      <left style="medium">
        <color rgb="FF204162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/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/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C6D9F4"/>
      </left>
      <right style="thin">
        <color rgb="FFC6D9F4"/>
      </right>
      <top style="thin">
        <color rgb="FFC6D9F4"/>
      </top>
      <bottom style="thin">
        <color rgb="FFC6D9F4"/>
      </bottom>
      <diagonal/>
    </border>
    <border diagonalUp="false" diagonalDown="false">
      <left style="thin">
        <color rgb="FFC6D9F4"/>
      </left>
      <right style="thin">
        <color rgb="FF204162"/>
      </right>
      <top style="thin">
        <color rgb="FFC6D9F4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C6D9F4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C6D9F4"/>
      </right>
      <top style="thin">
        <color rgb="FFC6D9F4"/>
      </top>
      <bottom style="thin">
        <color rgb="FF204162"/>
      </bottom>
      <diagonal/>
    </border>
    <border diagonalUp="false" diagonalDown="false">
      <left style="thin">
        <color rgb="FFC6D9F4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C6D9F4"/>
      </left>
      <right style="thin">
        <color rgb="FF204162"/>
      </right>
      <top style="thin">
        <color rgb="FF204162"/>
      </top>
      <bottom style="thin">
        <color rgb="FFC6D9F4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C6D9F4"/>
      </bottom>
      <diagonal/>
    </border>
    <border diagonalUp="false" diagonalDown="false">
      <left style="medium">
        <color rgb="FF254062"/>
      </left>
      <right style="thin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thin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medium">
        <color rgb="FF254062"/>
      </top>
      <bottom style="thin">
        <color rgb="FF254062"/>
      </bottom>
      <diagonal/>
    </border>
    <border diagonalUp="false" diagonalDown="false">
      <left style="medium">
        <color rgb="FF254062"/>
      </left>
      <right style="thin">
        <color rgb="FF254062"/>
      </right>
      <top style="thin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254062"/>
      </top>
      <bottom style="thin">
        <color rgb="FF254062"/>
      </bottom>
      <diagonal/>
    </border>
    <border diagonalUp="false" diagonalDown="false">
      <left style="medium">
        <color rgb="FF254062"/>
      </left>
      <right style="thin">
        <color rgb="FF254062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254062"/>
      </top>
      <bottom style="medium">
        <color rgb="FF254062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C6D9F4"/>
      </right>
      <top/>
      <bottom/>
      <diagonal/>
    </border>
    <border diagonalUp="false" diagonalDown="false">
      <left/>
      <right style="thin">
        <color rgb="FFC6D9F4"/>
      </right>
      <top/>
      <bottom/>
      <diagonal/>
    </border>
    <border diagonalUp="false" diagonalDown="false">
      <left style="thin">
        <color rgb="FFC6D9F4"/>
      </left>
      <right style="medium">
        <color rgb="FF204162"/>
      </right>
      <top/>
      <bottom/>
      <diagonal/>
    </border>
    <border diagonalUp="false" diagonalDown="false">
      <left style="medium">
        <color rgb="FF204162"/>
      </left>
      <right style="thin">
        <color rgb="FFC6D9F4"/>
      </right>
      <top/>
      <bottom style="medium">
        <color rgb="FF204162"/>
      </bottom>
      <diagonal/>
    </border>
    <border diagonalUp="false" diagonalDown="false">
      <left/>
      <right style="thin">
        <color rgb="FFC6D9F4"/>
      </right>
      <top/>
      <bottom style="medium">
        <color rgb="FF204162"/>
      </bottom>
      <diagonal/>
    </border>
    <border diagonalUp="false" diagonalDown="false">
      <left style="thin">
        <color rgb="FFC6D9F4"/>
      </left>
      <right style="thin">
        <color rgb="FFC6D9F4"/>
      </right>
      <top/>
      <bottom style="medium">
        <color rgb="FF204162"/>
      </bottom>
      <diagonal/>
    </border>
    <border diagonalUp="false" diagonalDown="false">
      <left style="thin">
        <color rgb="FFC6D9F4"/>
      </left>
      <right style="medium">
        <color rgb="FF204162"/>
      </right>
      <top/>
      <bottom style="medium">
        <color rgb="FF204162"/>
      </bottom>
      <diagonal/>
    </border>
    <border diagonalUp="false" diagonalDown="false">
      <left style="medium">
        <color rgb="FF254062"/>
      </left>
      <right style="thin">
        <color rgb="FFC6D9F4"/>
      </right>
      <top style="medium">
        <color rgb="FF254062"/>
      </top>
      <bottom/>
      <diagonal/>
    </border>
    <border diagonalUp="false" diagonalDown="false">
      <left style="thin">
        <color rgb="FFC6D9F4"/>
      </left>
      <right style="thin">
        <color rgb="FFC6D9F4"/>
      </right>
      <top style="medium">
        <color rgb="FF254062"/>
      </top>
      <bottom style="thin">
        <color rgb="FFC6D9F4"/>
      </bottom>
      <diagonal/>
    </border>
    <border diagonalUp="false" diagonalDown="false">
      <left style="thin">
        <color rgb="FFC6D9F4"/>
      </left>
      <right style="thin">
        <color rgb="FFC6D9F4"/>
      </right>
      <top style="medium">
        <color rgb="FF254062"/>
      </top>
      <bottom/>
      <diagonal/>
    </border>
    <border diagonalUp="false" diagonalDown="false">
      <left style="thin">
        <color rgb="FFC6D9F4"/>
      </left>
      <right style="medium">
        <color rgb="FF254062"/>
      </right>
      <top style="medium">
        <color rgb="FF254062"/>
      </top>
      <bottom/>
      <diagonal/>
    </border>
    <border diagonalUp="false" diagonalDown="false">
      <left style="thin">
        <color rgb="FFC6D9F4"/>
      </left>
      <right style="thin">
        <color rgb="FFC6D9F4"/>
      </right>
      <top style="thin">
        <color rgb="FFC6D9F4"/>
      </top>
      <bottom/>
      <diagonal/>
    </border>
    <border diagonalUp="false" diagonalDown="false">
      <left style="medium">
        <color rgb="FF254062"/>
      </left>
      <right style="thin">
        <color rgb="FFC6D9F4"/>
      </right>
      <top/>
      <bottom style="medium">
        <color rgb="FF254062"/>
      </bottom>
      <diagonal/>
    </border>
    <border diagonalUp="false" diagonalDown="false">
      <left style="thin">
        <color rgb="FFC6D9F4"/>
      </left>
      <right style="thin">
        <color rgb="FFC6D9F4"/>
      </right>
      <top/>
      <bottom style="medium">
        <color rgb="FF254062"/>
      </bottom>
      <diagonal/>
    </border>
    <border diagonalUp="false" diagonalDown="false">
      <left style="thin">
        <color rgb="FFC6D9F4"/>
      </left>
      <right style="medium">
        <color rgb="FF254062"/>
      </right>
      <top/>
      <bottom style="medium">
        <color rgb="FF254062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 style="thin">
        <color rgb="FFC6D9F4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54062"/>
      </top>
      <bottom style="thin">
        <color rgb="FF8EB4E3"/>
      </bottom>
      <diagonal/>
    </border>
    <border diagonalUp="false" diagonalDown="false">
      <left style="thin">
        <color rgb="FF8EB4E3"/>
      </left>
      <right style="medium">
        <color rgb="FF254062"/>
      </right>
      <top style="medium">
        <color rgb="FF254062"/>
      </top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C6D9F4"/>
      </top>
      <bottom style="thin">
        <color rgb="FF204162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8EB4E3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8EB4E3"/>
      </top>
      <bottom style="thin">
        <color rgb="FF2540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thin">
        <color rgb="FFC6D9F4"/>
      </bottom>
      <diagonal/>
    </border>
    <border diagonalUp="false" diagonalDown="false">
      <left style="thin">
        <color rgb="FF254062"/>
      </left>
      <right style="thin">
        <color rgb="FF254062"/>
      </right>
      <top style="thin">
        <color rgb="FF254062"/>
      </top>
      <bottom style="thin">
        <color rgb="FF8EB4E3"/>
      </bottom>
      <diagonal/>
    </border>
    <border diagonalUp="false" diagonalDown="false">
      <left style="thin">
        <color rgb="FF254062"/>
      </left>
      <right style="medium">
        <color rgb="FF254062"/>
      </right>
      <top style="thin">
        <color rgb="FF254062"/>
      </top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FFFFFF"/>
      </right>
      <top style="thin">
        <color rgb="FFC6D9F4"/>
      </top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254062"/>
      </bottom>
      <diagonal/>
    </border>
    <border diagonalUp="false" diagonalDown="false">
      <left style="thin">
        <color rgb="FF8EB4E3"/>
      </left>
      <right style="medium">
        <color rgb="FF254062"/>
      </right>
      <top style="thin">
        <color rgb="FF8EB4E3"/>
      </top>
      <bottom style="medium">
        <color rgb="FF254062"/>
      </bottom>
      <diagonal/>
    </border>
    <border diagonalUp="false" diagonalDown="false">
      <left style="thin">
        <color rgb="FF254062"/>
      </left>
      <right style="medium">
        <color rgb="FF204162"/>
      </right>
      <top style="thin">
        <color rgb="FF8EB4E3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04162"/>
      </right>
      <top style="thin">
        <color rgb="FF254062"/>
      </top>
      <bottom style="thin">
        <color rgb="FF254062"/>
      </bottom>
      <diagonal/>
    </border>
    <border diagonalUp="false" diagonalDown="false">
      <left style="thin">
        <color rgb="FF254062"/>
      </left>
      <right style="medium">
        <color rgb="FF204162"/>
      </right>
      <top style="thin">
        <color rgb="FF254062"/>
      </top>
      <bottom style="thin">
        <color rgb="FF8EB4E3"/>
      </bottom>
      <diagonal/>
    </border>
    <border diagonalUp="false" diagonalDown="false">
      <left style="medium">
        <color rgb="FF254062"/>
      </left>
      <right style="thin">
        <color rgb="FF8EB4E3"/>
      </right>
      <top style="medium">
        <color rgb="FF254062"/>
      </top>
      <bottom style="thin">
        <color rgb="FF8EB4E3"/>
      </bottom>
      <diagonal/>
    </border>
    <border diagonalUp="false" diagonalDown="false">
      <left/>
      <right/>
      <top/>
      <bottom style="medium">
        <color rgb="FFC6D9F4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C6D9F4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C6D9F4"/>
      </top>
      <bottom style="medium">
        <color rgb="FFC6D9F4"/>
      </bottom>
      <diagonal/>
    </border>
    <border diagonalUp="false" diagonalDown="false">
      <left style="thin">
        <color rgb="FFFFFFFF"/>
      </left>
      <right style="medium">
        <color rgb="FFC6D9F4"/>
      </right>
      <top style="medium">
        <color rgb="FFC6D9F4"/>
      </top>
      <bottom style="medium">
        <color rgb="FFC6D9F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>
        <color rgb="FFC6D9F4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C6D9F4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C6D9F4"/>
      </right>
      <top style="medium">
        <color rgb="FFC6D9F4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C6D9F4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medium">
        <color rgb="FFC6D9F4"/>
      </bottom>
      <diagonal/>
    </border>
    <border diagonalUp="false" diagonalDown="false">
      <left style="thin">
        <color rgb="FF204162"/>
      </left>
      <right style="medium">
        <color rgb="FFC6D9F4"/>
      </right>
      <top style="thin">
        <color rgb="FF204162"/>
      </top>
      <bottom style="medium">
        <color rgb="FFC6D9F4"/>
      </bottom>
      <diagonal/>
    </border>
    <border diagonalUp="false" diagonalDown="false">
      <left style="thin">
        <color rgb="FFFFFFFF"/>
      </left>
      <right/>
      <top style="medium">
        <color rgb="FF204162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204162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medium">
        <color rgb="FFC6D9F4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8EB4E3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8EB4E3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8EB4E3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8EB4E3"/>
      </bottom>
      <diagonal/>
    </border>
    <border diagonalUp="false" diagonalDown="false">
      <left style="thin">
        <color rgb="FFC6D9F4"/>
      </left>
      <right style="thin">
        <color rgb="FFC6D9F4"/>
      </right>
      <top style="medium">
        <color rgb="FF204162"/>
      </top>
      <bottom style="thin">
        <color rgb="FFC6D9F4"/>
      </bottom>
      <diagonal/>
    </border>
    <border diagonalUp="false" diagonalDown="false">
      <left style="thin">
        <color rgb="FFC6D9F4"/>
      </left>
      <right style="medium">
        <color rgb="FF204162"/>
      </right>
      <top style="medium">
        <color rgb="FF204162"/>
      </top>
      <bottom style="thin">
        <color rgb="FFC6D9F4"/>
      </bottom>
      <diagonal/>
    </border>
    <border diagonalUp="false" diagonalDown="false">
      <left style="thin">
        <color rgb="FFC6D9F4"/>
      </left>
      <right style="thin">
        <color rgb="FFC6D9F4"/>
      </right>
      <top style="thin">
        <color rgb="FFC6D9F4"/>
      </top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/>
      <bottom style="medium">
        <color rgb="FF20416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3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2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3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3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4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3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0" fillId="3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10" fillId="3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3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3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7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0" fillId="3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4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3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4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3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2" borderId="4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4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5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5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5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5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5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59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6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6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5" fontId="19" fillId="0" borderId="6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19" fillId="0" borderId="63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6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65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6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6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2" borderId="68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18" fillId="2" borderId="69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18" fillId="2" borderId="7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6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2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2" borderId="7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8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right" vertical="center" textRotation="0" wrapText="false" indent="4" shrinkToFit="false"/>
      <protection locked="true" hidden="false"/>
    </xf>
    <xf numFmtId="165" fontId="0" fillId="0" borderId="82" xfId="19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70" fontId="29" fillId="2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2" borderId="69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5" fontId="30" fillId="2" borderId="70" xfId="19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1" fillId="2" borderId="7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8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1" fillId="2" borderId="7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2" borderId="8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61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32" fillId="0" borderId="63" xfId="0" applyFont="true" applyBorder="true" applyAlignment="true" applyProtection="true">
      <alignment horizontal="right" vertical="center" textRotation="0" wrapText="false" indent="4" shrinkToFit="true"/>
      <protection locked="true" hidden="false"/>
    </xf>
    <xf numFmtId="164" fontId="32" fillId="0" borderId="86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32" fillId="0" borderId="87" xfId="0" applyFont="true" applyBorder="true" applyAlignment="true" applyProtection="true">
      <alignment horizontal="right" vertical="center" textRotation="0" wrapText="false" indent="4" shrinkToFit="true"/>
      <protection locked="true" hidden="false"/>
    </xf>
    <xf numFmtId="164" fontId="22" fillId="2" borderId="88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6" fontId="18" fillId="2" borderId="89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18" fillId="2" borderId="90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9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6" fillId="0" borderId="9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36" fillId="0" borderId="9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6" fillId="0" borderId="9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6" fillId="0" borderId="6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6" fillId="0" borderId="9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6" fillId="0" borderId="97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0" fillId="2" borderId="9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0" fillId="2" borderId="9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9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9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0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0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0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10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0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10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0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31" fillId="2" borderId="10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2" borderId="10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0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5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0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0" borderId="6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0" borderId="6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0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0" borderId="6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2" borderId="1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1" fillId="2" borderId="1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1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3" borderId="10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0" fillId="3" borderId="10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3" borderId="1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2" borderId="1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2" fillId="2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2" borderId="1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0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9" fillId="3" borderId="102" xfId="0" applyFont="true" applyBorder="true" applyAlignment="true" applyProtection="false">
      <alignment horizontal="right" vertical="center" textRotation="0" wrapText="true" indent="4" shrinkToFit="false"/>
      <protection locked="true" hidden="false"/>
    </xf>
    <xf numFmtId="166" fontId="19" fillId="3" borderId="102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71" fontId="19" fillId="3" borderId="103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64" fontId="43" fillId="0" borderId="10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43" fillId="0" borderId="102" xfId="0" applyFont="true" applyBorder="true" applyAlignment="true" applyProtection="false">
      <alignment horizontal="right" vertical="center" textRotation="0" wrapText="true" indent="4" shrinkToFit="false"/>
      <protection locked="true" hidden="false"/>
    </xf>
    <xf numFmtId="166" fontId="43" fillId="0" borderId="102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71" fontId="43" fillId="0" borderId="103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64" fontId="18" fillId="2" borderId="1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2" borderId="124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5" fontId="18" fillId="2" borderId="125" xfId="0" applyFont="true" applyBorder="true" applyAlignment="true" applyProtection="true">
      <alignment horizontal="right" vertical="center" textRotation="0" wrapText="false" indent="4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2" borderId="1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9" borderId="1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5" fillId="0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3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5" fillId="0" borderId="1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3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7" fillId="9" borderId="1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9" borderId="1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9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2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2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1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3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1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3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2" borderId="1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2" borderId="1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1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1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1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1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1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0" borderId="1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2" borderId="1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2" borderId="1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2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155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156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62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63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157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0" fillId="0" borderId="158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31" fillId="2" borderId="69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3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2" borderId="1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155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40" fillId="0" borderId="156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0" fillId="0" borderId="6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40" fillId="0" borderId="6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40" fillId="0" borderId="157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40" fillId="0" borderId="158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30" fillId="2" borderId="16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2" borderId="1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1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1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52" fillId="0" borderId="63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6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1" fillId="0" borderId="13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2" fillId="2" borderId="13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2" fillId="2" borderId="68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6" fontId="42" fillId="2" borderId="162" xfId="0" applyFont="true" applyBorder="true" applyAlignment="true" applyProtection="false">
      <alignment horizontal="right" vertical="center" textRotation="0" wrapText="fals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6D9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1F4162"/>
      <rgbColor rgb="FF339966"/>
      <rgbColor rgb="FF003300"/>
      <rgbColor rgb="FF204162"/>
      <rgbColor rgb="FF993300"/>
      <rgbColor rgb="FF993366"/>
      <rgbColor rgb="FF333399"/>
      <rgbColor rgb="FF2540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4.xml"/><Relationship Id="rId1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'2.LEY 600 SIND COND POR REGIO'!$K$7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'2.LEY 600 SIND COND POR REGIO'!$J$9:$J$14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'2.LEY 600 SIND COND POR REGIO'!$K$9:$K$14</c:f>
              <c:numCache>
                <c:formatCode>General</c:formatCode>
                <c:ptCount val="6"/>
                <c:pt idx="0">
                  <c:v>6355</c:v>
                </c:pt>
                <c:pt idx="1">
                  <c:v>3024</c:v>
                </c:pt>
                <c:pt idx="2">
                  <c:v>4028</c:v>
                </c:pt>
                <c:pt idx="3">
                  <c:v>2199</c:v>
                </c:pt>
                <c:pt idx="4">
                  <c:v>1670</c:v>
                </c:pt>
                <c:pt idx="5">
                  <c:v>1758</c:v>
                </c:pt>
              </c:numCache>
            </c:numRef>
          </c:val>
        </c:ser>
        <c:ser>
          <c:idx val="1"/>
          <c:order val="1"/>
          <c:tx>
            <c:strRef>
              <c:f>'2.LEY 600 SIND COND POR REGIO'!$M$7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46c0a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'2.LEY 600 SIND COND POR REGIO'!$J$9:$J$14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'2.LEY 600 SIND COND POR REGIO'!$M$9:$M$14</c:f>
              <c:numCache>
                <c:formatCode>General</c:formatCode>
                <c:ptCount val="6"/>
                <c:pt idx="0">
                  <c:v>369</c:v>
                </c:pt>
                <c:pt idx="1">
                  <c:v>250</c:v>
                </c:pt>
                <c:pt idx="2">
                  <c:v>105</c:v>
                </c:pt>
                <c:pt idx="3">
                  <c:v>94</c:v>
                </c:pt>
                <c:pt idx="4">
                  <c:v>124</c:v>
                </c:pt>
                <c:pt idx="5">
                  <c:v>121</c:v>
                </c:pt>
              </c:numCache>
            </c:numRef>
          </c:val>
        </c:ser>
        <c:gapWidth val="150"/>
        <c:shape val="cylinder"/>
        <c:axId val="87485793"/>
        <c:axId val="71428656"/>
        <c:axId val="0"/>
      </c:bar3DChart>
      <c:catAx>
        <c:axId val="87485793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1428656"/>
        <c:crosses val="autoZero"/>
        <c:auto val="1"/>
        <c:lblAlgn val="ctr"/>
        <c:lblOffset val="100"/>
      </c:catAx>
      <c:valAx>
        <c:axId val="71428656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87485793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layout>
        <c:manualLayout>
          <c:xMode val="edge"/>
          <c:yMode val="edge"/>
          <c:x val="0.426363055969355"/>
          <c:y val="0.90919911052785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'2.LEY 600 SIND COND POR REGIO'!$K$43</c:f>
              <c:strCache>
                <c:ptCount val="1"/>
                <c:pt idx="0">
                  <c:v>Sindicados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'2.LEY 600 SIND COND POR REGIO'!$J$44:$J$49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'2.LEY 600 SIND COND POR REGIO'!$K$44:$K$49</c:f>
              <c:numCache>
                <c:formatCode>General</c:formatCode>
                <c:ptCount val="6"/>
                <c:pt idx="0">
                  <c:v>703</c:v>
                </c:pt>
                <c:pt idx="1">
                  <c:v>350</c:v>
                </c:pt>
                <c:pt idx="2">
                  <c:v>1566</c:v>
                </c:pt>
                <c:pt idx="3">
                  <c:v>203</c:v>
                </c:pt>
                <c:pt idx="4">
                  <c:v>362</c:v>
                </c:pt>
                <c:pt idx="5">
                  <c:v>119</c:v>
                </c:pt>
              </c:numCache>
            </c:numRef>
          </c:val>
        </c:ser>
        <c:ser>
          <c:idx val="1"/>
          <c:order val="1"/>
          <c:tx>
            <c:strRef>
              <c:f>'2.LEY 600 SIND COND POR REGIO'!$M$43</c:f>
              <c:strCache>
                <c:ptCount val="1"/>
                <c:pt idx="0">
                  <c:v>Condenados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'2.LEY 600 SIND COND POR REGIO'!$J$44:$J$49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'2.LEY 600 SIND COND POR REGIO'!$M$44:$M$49</c:f>
              <c:numCache>
                <c:formatCode>General</c:formatCode>
                <c:ptCount val="6"/>
                <c:pt idx="0">
                  <c:v>6021</c:v>
                </c:pt>
                <c:pt idx="1">
                  <c:v>2924</c:v>
                </c:pt>
                <c:pt idx="2">
                  <c:v>2567</c:v>
                </c:pt>
                <c:pt idx="3">
                  <c:v>2090</c:v>
                </c:pt>
                <c:pt idx="4">
                  <c:v>1432</c:v>
                </c:pt>
                <c:pt idx="5">
                  <c:v>1760</c:v>
                </c:pt>
              </c:numCache>
            </c:numRef>
          </c:val>
        </c:ser>
        <c:gapWidth val="150"/>
        <c:shape val="box"/>
        <c:axId val="12691835"/>
        <c:axId val="73978027"/>
        <c:axId val="0"/>
      </c:bar3DChart>
      <c:catAx>
        <c:axId val="12691835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3978027"/>
        <c:crosses val="autoZero"/>
        <c:auto val="1"/>
        <c:lblAlgn val="ctr"/>
        <c:lblOffset val="100"/>
      </c:catAx>
      <c:valAx>
        <c:axId val="73978027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2691835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'3.LEY 906 SIND COND POR REGI'!$K$7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'3.LEY 906 SIND COND POR REGI'!$J$9:$J$14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'3.LEY 906 SIND COND POR REGI'!$K$9:$K$14</c:f>
              <c:numCache>
                <c:formatCode>General</c:formatCode>
                <c:ptCount val="6"/>
                <c:pt idx="0">
                  <c:v>28057</c:v>
                </c:pt>
                <c:pt idx="1">
                  <c:v>19025</c:v>
                </c:pt>
                <c:pt idx="2">
                  <c:v>8790</c:v>
                </c:pt>
                <c:pt idx="3">
                  <c:v>9235</c:v>
                </c:pt>
                <c:pt idx="4">
                  <c:v>12845</c:v>
                </c:pt>
                <c:pt idx="5">
                  <c:v>11724</c:v>
                </c:pt>
              </c:numCache>
            </c:numRef>
          </c:val>
        </c:ser>
        <c:ser>
          <c:idx val="1"/>
          <c:order val="1"/>
          <c:tx>
            <c:strRef>
              <c:f>'3.LEY 906 SIND COND POR REGI'!$M$7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46c0a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'3.LEY 906 SIND COND POR REGI'!$J$9:$J$14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'3.LEY 906 SIND COND POR REGI'!$M$9:$M$14</c:f>
              <c:numCache>
                <c:formatCode>General</c:formatCode>
                <c:ptCount val="6"/>
                <c:pt idx="0">
                  <c:v>2642</c:v>
                </c:pt>
                <c:pt idx="1">
                  <c:v>1619</c:v>
                </c:pt>
                <c:pt idx="2">
                  <c:v>328</c:v>
                </c:pt>
                <c:pt idx="3">
                  <c:v>838</c:v>
                </c:pt>
                <c:pt idx="4">
                  <c:v>1254</c:v>
                </c:pt>
                <c:pt idx="5">
                  <c:v>1258</c:v>
                </c:pt>
              </c:numCache>
            </c:numRef>
          </c:val>
        </c:ser>
        <c:gapWidth val="150"/>
        <c:shape val="cylinder"/>
        <c:axId val="84141573"/>
        <c:axId val="54420676"/>
        <c:axId val="0"/>
      </c:bar3DChart>
      <c:catAx>
        <c:axId val="84141573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54420676"/>
        <c:crosses val="autoZero"/>
        <c:auto val="1"/>
        <c:lblAlgn val="ctr"/>
        <c:lblOffset val="100"/>
      </c:catAx>
      <c:valAx>
        <c:axId val="54420676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84141573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layout>
        <c:manualLayout>
          <c:xMode val="edge"/>
          <c:yMode val="edge"/>
          <c:x val="0.426363055969355"/>
          <c:y val="0.90919911052785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'3.LEY 906 SIND COND POR REGI'!$K$43</c:f>
              <c:strCache>
                <c:ptCount val="1"/>
                <c:pt idx="0">
                  <c:v>Sindicados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'3.LEY 906 SIND COND POR REGI'!$J$44:$J$49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'3.LEY 906 SIND COND POR REGI'!$K$44:$K$49</c:f>
              <c:numCache>
                <c:formatCode>General</c:formatCode>
                <c:ptCount val="6"/>
                <c:pt idx="0">
                  <c:v>8482</c:v>
                </c:pt>
                <c:pt idx="1">
                  <c:v>7636</c:v>
                </c:pt>
                <c:pt idx="2">
                  <c:v>5126</c:v>
                </c:pt>
                <c:pt idx="3">
                  <c:v>4017</c:v>
                </c:pt>
                <c:pt idx="4">
                  <c:v>3845</c:v>
                </c:pt>
                <c:pt idx="5">
                  <c:v>3143</c:v>
                </c:pt>
              </c:numCache>
            </c:numRef>
          </c:val>
        </c:ser>
        <c:ser>
          <c:idx val="1"/>
          <c:order val="1"/>
          <c:tx>
            <c:strRef>
              <c:f>'3.LEY 906 SIND COND POR REGI'!$M$43</c:f>
              <c:strCache>
                <c:ptCount val="1"/>
                <c:pt idx="0">
                  <c:v>Condenados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'3.LEY 906 SIND COND POR REGI'!$J$44:$J$49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'3.LEY 906 SIND COND POR REGI'!$M$44:$M$49</c:f>
              <c:numCache>
                <c:formatCode>General</c:formatCode>
                <c:ptCount val="6"/>
                <c:pt idx="0">
                  <c:v>22217</c:v>
                </c:pt>
                <c:pt idx="1">
                  <c:v>13008</c:v>
                </c:pt>
                <c:pt idx="2">
                  <c:v>3992</c:v>
                </c:pt>
                <c:pt idx="3">
                  <c:v>6056</c:v>
                </c:pt>
                <c:pt idx="4">
                  <c:v>10254</c:v>
                </c:pt>
                <c:pt idx="5">
                  <c:v>9839</c:v>
                </c:pt>
              </c:numCache>
            </c:numRef>
          </c:val>
        </c:ser>
        <c:gapWidth val="150"/>
        <c:shape val="box"/>
        <c:axId val="60362397"/>
        <c:axId val="69335651"/>
        <c:axId val="0"/>
      </c:bar3DChart>
      <c:catAx>
        <c:axId val="60362397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9335651"/>
        <c:crosses val="autoZero"/>
        <c:auto val="1"/>
        <c:lblAlgn val="ctr"/>
        <c:lblOffset val="100"/>
      </c:catAx>
      <c:valAx>
        <c:axId val="69335651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0362397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4.png"/><Relationship Id="rId4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76320</xdr:rowOff>
    </xdr:from>
    <xdr:to>
      <xdr:col>1</xdr:col>
      <xdr:colOff>2094840</xdr:colOff>
      <xdr:row>3</xdr:row>
      <xdr:rowOff>313560</xdr:rowOff>
    </xdr:to>
    <xdr:pic>
      <xdr:nvPicPr>
        <xdr:cNvPr id="0" name="6 Imagen" descr=""/>
        <xdr:cNvPicPr/>
      </xdr:nvPicPr>
      <xdr:blipFill>
        <a:blip r:embed="rId1"/>
        <a:srcRect l="4223" t="0" r="0" b="0"/>
        <a:stretch/>
      </xdr:blipFill>
      <xdr:spPr>
        <a:xfrm>
          <a:off x="57240" y="76320"/>
          <a:ext cx="3066120" cy="118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159840</xdr:colOff>
      <xdr:row>4</xdr:row>
      <xdr:rowOff>18720</xdr:rowOff>
    </xdr:from>
    <xdr:to>
      <xdr:col>13</xdr:col>
      <xdr:colOff>1409400</xdr:colOff>
      <xdr:row>4</xdr:row>
      <xdr:rowOff>44280</xdr:rowOff>
    </xdr:to>
    <xdr:sp>
      <xdr:nvSpPr>
        <xdr:cNvPr id="1" name="Line 1"/>
        <xdr:cNvSpPr/>
      </xdr:nvSpPr>
      <xdr:spPr>
        <a:xfrm flipV="1">
          <a:off x="3474360" y="1275840"/>
          <a:ext cx="16041960" cy="25560"/>
        </a:xfrm>
        <a:prstGeom prst="line">
          <a:avLst/>
        </a:prstGeom>
        <a:ln w="31680">
          <a:noFill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732600</xdr:colOff>
      <xdr:row>3</xdr:row>
      <xdr:rowOff>18360</xdr:rowOff>
    </xdr:to>
    <xdr:pic>
      <xdr:nvPicPr>
        <xdr:cNvPr id="26" name="1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018160" cy="61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16</xdr:col>
      <xdr:colOff>19080</xdr:colOff>
      <xdr:row>3</xdr:row>
      <xdr:rowOff>18720</xdr:rowOff>
    </xdr:to>
    <xdr:sp>
      <xdr:nvSpPr>
        <xdr:cNvPr id="27" name="Line 1"/>
        <xdr:cNvSpPr/>
      </xdr:nvSpPr>
      <xdr:spPr>
        <a:xfrm>
          <a:off x="2095200" y="599760"/>
          <a:ext cx="8886960" cy="1872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170640</xdr:colOff>
      <xdr:row>2</xdr:row>
      <xdr:rowOff>237600</xdr:rowOff>
    </xdr:to>
    <xdr:pic>
      <xdr:nvPicPr>
        <xdr:cNvPr id="28" name="4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122920" cy="71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104760</xdr:colOff>
      <xdr:row>2</xdr:row>
      <xdr:rowOff>228600</xdr:rowOff>
    </xdr:from>
    <xdr:to>
      <xdr:col>15</xdr:col>
      <xdr:colOff>504720</xdr:colOff>
      <xdr:row>3</xdr:row>
      <xdr:rowOff>9360</xdr:rowOff>
    </xdr:to>
    <xdr:sp>
      <xdr:nvSpPr>
        <xdr:cNvPr id="29" name="Line 1"/>
        <xdr:cNvSpPr/>
      </xdr:nvSpPr>
      <xdr:spPr>
        <a:xfrm>
          <a:off x="2057040" y="704520"/>
          <a:ext cx="7572600" cy="1908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28440</xdr:rowOff>
    </xdr:from>
    <xdr:to>
      <xdr:col>2</xdr:col>
      <xdr:colOff>141840</xdr:colOff>
      <xdr:row>3</xdr:row>
      <xdr:rowOff>8640</xdr:rowOff>
    </xdr:to>
    <xdr:pic>
      <xdr:nvPicPr>
        <xdr:cNvPr id="30" name="3 Imagen" descr=""/>
        <xdr:cNvPicPr/>
      </xdr:nvPicPr>
      <xdr:blipFill>
        <a:blip r:embed="rId1"/>
        <a:srcRect l="4223" t="0" r="0" b="0"/>
        <a:stretch/>
      </xdr:blipFill>
      <xdr:spPr>
        <a:xfrm>
          <a:off x="9360" y="28440"/>
          <a:ext cx="2113560" cy="55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37800</xdr:colOff>
      <xdr:row>3</xdr:row>
      <xdr:rowOff>9360</xdr:rowOff>
    </xdr:from>
    <xdr:to>
      <xdr:col>9</xdr:col>
      <xdr:colOff>342720</xdr:colOff>
      <xdr:row>3</xdr:row>
      <xdr:rowOff>18720</xdr:rowOff>
    </xdr:to>
    <xdr:sp>
      <xdr:nvSpPr>
        <xdr:cNvPr id="31" name="Line 1"/>
        <xdr:cNvSpPr/>
      </xdr:nvSpPr>
      <xdr:spPr>
        <a:xfrm>
          <a:off x="2904480" y="580680"/>
          <a:ext cx="561996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142200</xdr:colOff>
      <xdr:row>2</xdr:row>
      <xdr:rowOff>170640</xdr:rowOff>
    </xdr:to>
    <xdr:pic>
      <xdr:nvPicPr>
        <xdr:cNvPr id="32" name="5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027880" cy="51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161640</xdr:colOff>
      <xdr:row>3</xdr:row>
      <xdr:rowOff>0</xdr:rowOff>
    </xdr:from>
    <xdr:to>
      <xdr:col>8</xdr:col>
      <xdr:colOff>419040</xdr:colOff>
      <xdr:row>3</xdr:row>
      <xdr:rowOff>9360</xdr:rowOff>
    </xdr:to>
    <xdr:sp>
      <xdr:nvSpPr>
        <xdr:cNvPr id="33" name="Line 1"/>
        <xdr:cNvSpPr/>
      </xdr:nvSpPr>
      <xdr:spPr>
        <a:xfrm>
          <a:off x="2047320" y="514080"/>
          <a:ext cx="465804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0</xdr:rowOff>
    </xdr:from>
    <xdr:to>
      <xdr:col>1</xdr:col>
      <xdr:colOff>799200</xdr:colOff>
      <xdr:row>3</xdr:row>
      <xdr:rowOff>27720</xdr:rowOff>
    </xdr:to>
    <xdr:pic>
      <xdr:nvPicPr>
        <xdr:cNvPr id="34" name="3 Imagen" descr=""/>
        <xdr:cNvPicPr/>
      </xdr:nvPicPr>
      <xdr:blipFill>
        <a:blip r:embed="rId1"/>
        <a:srcRect l="4223" t="0" r="0" b="0"/>
        <a:stretch/>
      </xdr:blipFill>
      <xdr:spPr>
        <a:xfrm>
          <a:off x="66600" y="0"/>
          <a:ext cx="2104200" cy="71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25200</xdr:colOff>
      <xdr:row>3</xdr:row>
      <xdr:rowOff>0</xdr:rowOff>
    </xdr:from>
    <xdr:to>
      <xdr:col>8</xdr:col>
      <xdr:colOff>571320</xdr:colOff>
      <xdr:row>3</xdr:row>
      <xdr:rowOff>12600</xdr:rowOff>
    </xdr:to>
    <xdr:sp>
      <xdr:nvSpPr>
        <xdr:cNvPr id="35" name="Line 1"/>
        <xdr:cNvSpPr/>
      </xdr:nvSpPr>
      <xdr:spPr>
        <a:xfrm>
          <a:off x="2549160" y="685800"/>
          <a:ext cx="746136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1</xdr:col>
      <xdr:colOff>542160</xdr:colOff>
      <xdr:row>2</xdr:row>
      <xdr:rowOff>227880</xdr:rowOff>
    </xdr:to>
    <xdr:pic>
      <xdr:nvPicPr>
        <xdr:cNvPr id="36" name="3 Imagen" descr=""/>
        <xdr:cNvPicPr/>
      </xdr:nvPicPr>
      <xdr:blipFill>
        <a:blip r:embed="rId1"/>
        <a:srcRect l="4223" t="0" r="0" b="0"/>
        <a:stretch/>
      </xdr:blipFill>
      <xdr:spPr>
        <a:xfrm>
          <a:off x="0" y="38160"/>
          <a:ext cx="2113560" cy="64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393480</xdr:colOff>
      <xdr:row>2</xdr:row>
      <xdr:rowOff>203040</xdr:rowOff>
    </xdr:from>
    <xdr:to>
      <xdr:col>9</xdr:col>
      <xdr:colOff>583920</xdr:colOff>
      <xdr:row>2</xdr:row>
      <xdr:rowOff>215640</xdr:rowOff>
    </xdr:to>
    <xdr:sp>
      <xdr:nvSpPr>
        <xdr:cNvPr id="37" name="Line 1"/>
        <xdr:cNvSpPr/>
      </xdr:nvSpPr>
      <xdr:spPr>
        <a:xfrm>
          <a:off x="3050640" y="660240"/>
          <a:ext cx="779148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714240</xdr:colOff>
      <xdr:row>17</xdr:row>
      <xdr:rowOff>114480</xdr:rowOff>
    </xdr:from>
    <xdr:to>
      <xdr:col>14</xdr:col>
      <xdr:colOff>732600</xdr:colOff>
      <xdr:row>34</xdr:row>
      <xdr:rowOff>47160</xdr:rowOff>
    </xdr:to>
    <xdr:graphicFrame>
      <xdr:nvGraphicFramePr>
        <xdr:cNvPr id="2" name="1 Gráfico"/>
        <xdr:cNvGraphicFramePr/>
      </xdr:nvGraphicFramePr>
      <xdr:xfrm>
        <a:off x="8143560" y="4410000"/>
        <a:ext cx="6485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9360</xdr:colOff>
      <xdr:row>53</xdr:row>
      <xdr:rowOff>19080</xdr:rowOff>
    </xdr:from>
    <xdr:to>
      <xdr:col>14</xdr:col>
      <xdr:colOff>246600</xdr:colOff>
      <xdr:row>70</xdr:row>
      <xdr:rowOff>9000</xdr:rowOff>
    </xdr:to>
    <xdr:graphicFrame>
      <xdr:nvGraphicFramePr>
        <xdr:cNvPr id="3" name="1 Gráfico"/>
        <xdr:cNvGraphicFramePr/>
      </xdr:nvGraphicFramePr>
      <xdr:xfrm>
        <a:off x="8210160" y="11115360"/>
        <a:ext cx="5933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66600</xdr:colOff>
      <xdr:row>0</xdr:row>
      <xdr:rowOff>38160</xdr:rowOff>
    </xdr:from>
    <xdr:to>
      <xdr:col>1</xdr:col>
      <xdr:colOff>656280</xdr:colOff>
      <xdr:row>3</xdr:row>
      <xdr:rowOff>9000</xdr:rowOff>
    </xdr:to>
    <xdr:pic>
      <xdr:nvPicPr>
        <xdr:cNvPr id="4" name="4 Imagen" descr=""/>
        <xdr:cNvPicPr/>
      </xdr:nvPicPr>
      <xdr:blipFill>
        <a:blip r:embed="rId3"/>
        <a:srcRect l="4223" t="0" r="0" b="0"/>
        <a:stretch/>
      </xdr:blipFill>
      <xdr:spPr>
        <a:xfrm>
          <a:off x="66600" y="38160"/>
          <a:ext cx="186588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</xdr:row>
      <xdr:rowOff>180720</xdr:rowOff>
    </xdr:from>
    <xdr:to>
      <xdr:col>7</xdr:col>
      <xdr:colOff>704520</xdr:colOff>
      <xdr:row>2</xdr:row>
      <xdr:rowOff>180720</xdr:rowOff>
    </xdr:to>
    <xdr:sp>
      <xdr:nvSpPr>
        <xdr:cNvPr id="5" name="Line 1"/>
        <xdr:cNvSpPr/>
      </xdr:nvSpPr>
      <xdr:spPr>
        <a:xfrm>
          <a:off x="2838240" y="561600"/>
          <a:ext cx="434304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9360</xdr:colOff>
      <xdr:row>0</xdr:row>
      <xdr:rowOff>0</xdr:rowOff>
    </xdr:from>
    <xdr:to>
      <xdr:col>10</xdr:col>
      <xdr:colOff>475200</xdr:colOff>
      <xdr:row>2</xdr:row>
      <xdr:rowOff>161280</xdr:rowOff>
    </xdr:to>
    <xdr:pic>
      <xdr:nvPicPr>
        <xdr:cNvPr id="6" name="4 Imagen" descr=""/>
        <xdr:cNvPicPr/>
      </xdr:nvPicPr>
      <xdr:blipFill>
        <a:blip r:embed="rId4"/>
        <a:srcRect l="4223" t="0" r="0" b="0"/>
        <a:stretch/>
      </xdr:blipFill>
      <xdr:spPr>
        <a:xfrm>
          <a:off x="8210160" y="0"/>
          <a:ext cx="185652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409320</xdr:colOff>
      <xdr:row>2</xdr:row>
      <xdr:rowOff>161640</xdr:rowOff>
    </xdr:from>
    <xdr:to>
      <xdr:col>13</xdr:col>
      <xdr:colOff>981000</xdr:colOff>
      <xdr:row>2</xdr:row>
      <xdr:rowOff>190440</xdr:rowOff>
    </xdr:to>
    <xdr:sp>
      <xdr:nvSpPr>
        <xdr:cNvPr id="7" name="Line 1"/>
        <xdr:cNvSpPr/>
      </xdr:nvSpPr>
      <xdr:spPr>
        <a:xfrm flipV="1">
          <a:off x="10000800" y="542520"/>
          <a:ext cx="3705480" cy="288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714240</xdr:colOff>
      <xdr:row>17</xdr:row>
      <xdr:rowOff>114480</xdr:rowOff>
    </xdr:from>
    <xdr:to>
      <xdr:col>14</xdr:col>
      <xdr:colOff>732600</xdr:colOff>
      <xdr:row>34</xdr:row>
      <xdr:rowOff>47160</xdr:rowOff>
    </xdr:to>
    <xdr:graphicFrame>
      <xdr:nvGraphicFramePr>
        <xdr:cNvPr id="8" name="1 Gráfico"/>
        <xdr:cNvGraphicFramePr/>
      </xdr:nvGraphicFramePr>
      <xdr:xfrm>
        <a:off x="8143560" y="4410000"/>
        <a:ext cx="6485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9360</xdr:colOff>
      <xdr:row>53</xdr:row>
      <xdr:rowOff>19080</xdr:rowOff>
    </xdr:from>
    <xdr:to>
      <xdr:col>14</xdr:col>
      <xdr:colOff>246600</xdr:colOff>
      <xdr:row>70</xdr:row>
      <xdr:rowOff>9000</xdr:rowOff>
    </xdr:to>
    <xdr:graphicFrame>
      <xdr:nvGraphicFramePr>
        <xdr:cNvPr id="9" name="1 Gráfico"/>
        <xdr:cNvGraphicFramePr/>
      </xdr:nvGraphicFramePr>
      <xdr:xfrm>
        <a:off x="8210160" y="11115360"/>
        <a:ext cx="5933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66600</xdr:colOff>
      <xdr:row>0</xdr:row>
      <xdr:rowOff>38160</xdr:rowOff>
    </xdr:from>
    <xdr:to>
      <xdr:col>1</xdr:col>
      <xdr:colOff>656280</xdr:colOff>
      <xdr:row>3</xdr:row>
      <xdr:rowOff>9000</xdr:rowOff>
    </xdr:to>
    <xdr:pic>
      <xdr:nvPicPr>
        <xdr:cNvPr id="10" name="4 Imagen" descr=""/>
        <xdr:cNvPicPr/>
      </xdr:nvPicPr>
      <xdr:blipFill>
        <a:blip r:embed="rId3"/>
        <a:srcRect l="4223" t="0" r="0" b="0"/>
        <a:stretch/>
      </xdr:blipFill>
      <xdr:spPr>
        <a:xfrm>
          <a:off x="66600" y="38160"/>
          <a:ext cx="186588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</xdr:row>
      <xdr:rowOff>180720</xdr:rowOff>
    </xdr:from>
    <xdr:to>
      <xdr:col>7</xdr:col>
      <xdr:colOff>704520</xdr:colOff>
      <xdr:row>2</xdr:row>
      <xdr:rowOff>180720</xdr:rowOff>
    </xdr:to>
    <xdr:sp>
      <xdr:nvSpPr>
        <xdr:cNvPr id="11" name="Line 1"/>
        <xdr:cNvSpPr/>
      </xdr:nvSpPr>
      <xdr:spPr>
        <a:xfrm>
          <a:off x="2838240" y="561600"/>
          <a:ext cx="434304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9360</xdr:colOff>
      <xdr:row>0</xdr:row>
      <xdr:rowOff>0</xdr:rowOff>
    </xdr:from>
    <xdr:to>
      <xdr:col>10</xdr:col>
      <xdr:colOff>475200</xdr:colOff>
      <xdr:row>2</xdr:row>
      <xdr:rowOff>161280</xdr:rowOff>
    </xdr:to>
    <xdr:pic>
      <xdr:nvPicPr>
        <xdr:cNvPr id="12" name="4 Imagen" descr=""/>
        <xdr:cNvPicPr/>
      </xdr:nvPicPr>
      <xdr:blipFill>
        <a:blip r:embed="rId4"/>
        <a:srcRect l="4223" t="0" r="0" b="0"/>
        <a:stretch/>
      </xdr:blipFill>
      <xdr:spPr>
        <a:xfrm>
          <a:off x="8210160" y="0"/>
          <a:ext cx="185652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409320</xdr:colOff>
      <xdr:row>2</xdr:row>
      <xdr:rowOff>161640</xdr:rowOff>
    </xdr:from>
    <xdr:to>
      <xdr:col>13</xdr:col>
      <xdr:colOff>981000</xdr:colOff>
      <xdr:row>2</xdr:row>
      <xdr:rowOff>190440</xdr:rowOff>
    </xdr:to>
    <xdr:sp>
      <xdr:nvSpPr>
        <xdr:cNvPr id="13" name="Line 1"/>
        <xdr:cNvSpPr/>
      </xdr:nvSpPr>
      <xdr:spPr>
        <a:xfrm flipV="1">
          <a:off x="10000800" y="542520"/>
          <a:ext cx="3705480" cy="288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9360</xdr:rowOff>
    </xdr:from>
    <xdr:to>
      <xdr:col>1</xdr:col>
      <xdr:colOff>799560</xdr:colOff>
      <xdr:row>3</xdr:row>
      <xdr:rowOff>18000</xdr:rowOff>
    </xdr:to>
    <xdr:pic>
      <xdr:nvPicPr>
        <xdr:cNvPr id="14" name="6 Imagen" descr=""/>
        <xdr:cNvPicPr/>
      </xdr:nvPicPr>
      <xdr:blipFill>
        <a:blip r:embed="rId1"/>
        <a:srcRect l="4223" t="0" r="0" b="0"/>
        <a:stretch/>
      </xdr:blipFill>
      <xdr:spPr>
        <a:xfrm>
          <a:off x="57240" y="9360"/>
          <a:ext cx="1866240" cy="69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447480</xdr:colOff>
      <xdr:row>2</xdr:row>
      <xdr:rowOff>209520</xdr:rowOff>
    </xdr:from>
    <xdr:to>
      <xdr:col>5</xdr:col>
      <xdr:colOff>190440</xdr:colOff>
      <xdr:row>2</xdr:row>
      <xdr:rowOff>228600</xdr:rowOff>
    </xdr:to>
    <xdr:sp>
      <xdr:nvSpPr>
        <xdr:cNvPr id="15" name="Line 1"/>
        <xdr:cNvSpPr/>
      </xdr:nvSpPr>
      <xdr:spPr>
        <a:xfrm flipV="1">
          <a:off x="1571400" y="666720"/>
          <a:ext cx="3247920" cy="1908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0</xdr:rowOff>
    </xdr:from>
    <xdr:to>
      <xdr:col>1</xdr:col>
      <xdr:colOff>361440</xdr:colOff>
      <xdr:row>2</xdr:row>
      <xdr:rowOff>180360</xdr:rowOff>
    </xdr:to>
    <xdr:pic>
      <xdr:nvPicPr>
        <xdr:cNvPr id="16" name="1 Imagen" descr=""/>
        <xdr:cNvPicPr/>
      </xdr:nvPicPr>
      <xdr:blipFill>
        <a:blip r:embed="rId1"/>
        <a:srcRect l="4223" t="0" r="0" b="0"/>
        <a:stretch/>
      </xdr:blipFill>
      <xdr:spPr>
        <a:xfrm>
          <a:off x="57240" y="0"/>
          <a:ext cx="1456560" cy="54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295200</xdr:colOff>
      <xdr:row>3</xdr:row>
      <xdr:rowOff>0</xdr:rowOff>
    </xdr:from>
    <xdr:to>
      <xdr:col>10</xdr:col>
      <xdr:colOff>419040</xdr:colOff>
      <xdr:row>3</xdr:row>
      <xdr:rowOff>0</xdr:rowOff>
    </xdr:to>
    <xdr:sp>
      <xdr:nvSpPr>
        <xdr:cNvPr id="17" name="Line 1"/>
        <xdr:cNvSpPr/>
      </xdr:nvSpPr>
      <xdr:spPr>
        <a:xfrm>
          <a:off x="2180880" y="542880"/>
          <a:ext cx="599148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8640</xdr:colOff>
      <xdr:row>2</xdr:row>
      <xdr:rowOff>227880</xdr:rowOff>
    </xdr:to>
    <xdr:pic>
      <xdr:nvPicPr>
        <xdr:cNvPr id="18" name="1 Imagen" descr=""/>
        <xdr:cNvPicPr/>
      </xdr:nvPicPr>
      <xdr:blipFill>
        <a:blip r:embed="rId1"/>
        <a:srcRect l="4223" t="0" r="0" b="0"/>
        <a:stretch/>
      </xdr:blipFill>
      <xdr:spPr>
        <a:xfrm>
          <a:off x="0" y="38160"/>
          <a:ext cx="1884960" cy="64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475920</xdr:colOff>
      <xdr:row>2</xdr:row>
      <xdr:rowOff>218880</xdr:rowOff>
    </xdr:from>
    <xdr:to>
      <xdr:col>9</xdr:col>
      <xdr:colOff>628560</xdr:colOff>
      <xdr:row>3</xdr:row>
      <xdr:rowOff>18720</xdr:rowOff>
    </xdr:to>
    <xdr:sp>
      <xdr:nvSpPr>
        <xdr:cNvPr id="19" name="Line 1"/>
        <xdr:cNvSpPr/>
      </xdr:nvSpPr>
      <xdr:spPr>
        <a:xfrm>
          <a:off x="2352240" y="676080"/>
          <a:ext cx="5162760" cy="2844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38160</xdr:rowOff>
    </xdr:from>
    <xdr:to>
      <xdr:col>1</xdr:col>
      <xdr:colOff>599400</xdr:colOff>
      <xdr:row>2</xdr:row>
      <xdr:rowOff>199080</xdr:rowOff>
    </xdr:to>
    <xdr:pic>
      <xdr:nvPicPr>
        <xdr:cNvPr id="20" name="1 Imagen" descr=""/>
        <xdr:cNvPicPr/>
      </xdr:nvPicPr>
      <xdr:blipFill>
        <a:blip r:embed="rId1"/>
        <a:srcRect l="4223" t="0" r="0" b="0"/>
        <a:stretch/>
      </xdr:blipFill>
      <xdr:spPr>
        <a:xfrm>
          <a:off x="19080" y="38160"/>
          <a:ext cx="1694520" cy="56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213480</xdr:colOff>
      <xdr:row>3</xdr:row>
      <xdr:rowOff>9720</xdr:rowOff>
    </xdr:from>
    <xdr:to>
      <xdr:col>8</xdr:col>
      <xdr:colOff>739800</xdr:colOff>
      <xdr:row>3</xdr:row>
      <xdr:rowOff>19080</xdr:rowOff>
    </xdr:to>
    <xdr:sp>
      <xdr:nvSpPr>
        <xdr:cNvPr id="21" name="Line 1"/>
        <xdr:cNvSpPr/>
      </xdr:nvSpPr>
      <xdr:spPr>
        <a:xfrm>
          <a:off x="2194560" y="609480"/>
          <a:ext cx="586044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47520</xdr:rowOff>
    </xdr:from>
    <xdr:to>
      <xdr:col>0</xdr:col>
      <xdr:colOff>1865880</xdr:colOff>
      <xdr:row>2</xdr:row>
      <xdr:rowOff>218160</xdr:rowOff>
    </xdr:to>
    <xdr:pic>
      <xdr:nvPicPr>
        <xdr:cNvPr id="22" name="1 Imagen" descr=""/>
        <xdr:cNvPicPr/>
      </xdr:nvPicPr>
      <xdr:blipFill>
        <a:blip r:embed="rId1"/>
        <a:srcRect l="4223" t="0" r="0" b="0"/>
        <a:stretch/>
      </xdr:blipFill>
      <xdr:spPr>
        <a:xfrm>
          <a:off x="28440" y="47520"/>
          <a:ext cx="1837440" cy="64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2108160</xdr:colOff>
      <xdr:row>2</xdr:row>
      <xdr:rowOff>88560</xdr:rowOff>
    </xdr:from>
    <xdr:to>
      <xdr:col>8</xdr:col>
      <xdr:colOff>520560</xdr:colOff>
      <xdr:row>2</xdr:row>
      <xdr:rowOff>101520</xdr:rowOff>
    </xdr:to>
    <xdr:sp>
      <xdr:nvSpPr>
        <xdr:cNvPr id="23" name="Line 1"/>
        <xdr:cNvSpPr/>
      </xdr:nvSpPr>
      <xdr:spPr>
        <a:xfrm flipV="1">
          <a:off x="2108160" y="564480"/>
          <a:ext cx="8070480" cy="129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9360</xdr:rowOff>
    </xdr:from>
    <xdr:to>
      <xdr:col>1</xdr:col>
      <xdr:colOff>428040</xdr:colOff>
      <xdr:row>2</xdr:row>
      <xdr:rowOff>171000</xdr:rowOff>
    </xdr:to>
    <xdr:pic>
      <xdr:nvPicPr>
        <xdr:cNvPr id="24" name="1 Imagen" descr=""/>
        <xdr:cNvPicPr/>
      </xdr:nvPicPr>
      <xdr:blipFill>
        <a:blip r:embed="rId1"/>
        <a:srcRect l="4223" t="0" r="0" b="0"/>
        <a:stretch/>
      </xdr:blipFill>
      <xdr:spPr>
        <a:xfrm>
          <a:off x="0" y="9360"/>
          <a:ext cx="395208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428400</xdr:colOff>
      <xdr:row>3</xdr:row>
      <xdr:rowOff>360</xdr:rowOff>
    </xdr:from>
    <xdr:to>
      <xdr:col>5</xdr:col>
      <xdr:colOff>38160</xdr:colOff>
      <xdr:row>3</xdr:row>
      <xdr:rowOff>9720</xdr:rowOff>
    </xdr:to>
    <xdr:sp>
      <xdr:nvSpPr>
        <xdr:cNvPr id="25" name="Line 1"/>
        <xdr:cNvSpPr/>
      </xdr:nvSpPr>
      <xdr:spPr>
        <a:xfrm>
          <a:off x="3952440" y="514440"/>
          <a:ext cx="334368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12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263"/>
  <sheetViews>
    <sheetView windowProtection="true" showFormulas="false" showGridLines="false" showRowColHeaders="true" showZeros="true" rightToLeft="false" tabSelected="false" showOutlineSymbols="true" defaultGridColor="true" view="pageBreakPreview" topLeftCell="A1" colorId="64" zoomScale="50" zoomScaleNormal="50" zoomScalePageLayoutView="50" workbookViewId="0">
      <pane xSplit="3" ySplit="8" topLeftCell="D69" activePane="bottomRight" state="frozen"/>
      <selection pane="topLeft" activeCell="A1" activeCellId="0" sqref="A1"/>
      <selection pane="topRight" activeCell="D1" activeCellId="0" sqref="D1"/>
      <selection pane="bottomLeft" activeCell="A69" activeCellId="0" sqref="A69"/>
      <selection pane="bottomRight" activeCell="B181" activeCellId="0" sqref="B181"/>
    </sheetView>
  </sheetViews>
  <sheetFormatPr defaultRowHeight="15"/>
  <cols>
    <col collapsed="false" hidden="false" max="1" min="1" style="1" width="14.5816326530612"/>
    <col collapsed="false" hidden="false" max="2" min="2" style="2" width="32.3979591836735"/>
    <col collapsed="false" hidden="false" max="3" min="3" style="2" width="43.3316326530612"/>
    <col collapsed="false" hidden="false" max="4" min="4" style="3" width="21.1938775510204"/>
    <col collapsed="false" hidden="false" max="5" min="5" style="3" width="20.25"/>
    <col collapsed="false" hidden="false" max="6" min="6" style="4" width="21.4642857142857"/>
    <col collapsed="false" hidden="false" max="7" min="7" style="3" width="21.5969387755102"/>
    <col collapsed="false" hidden="false" max="8" min="8" style="3" width="12.2857142857143"/>
    <col collapsed="false" hidden="false" max="9" min="9" style="3" width="13.7704081632653"/>
    <col collapsed="false" hidden="false" max="10" min="10" style="3" width="10.8010204081633"/>
    <col collapsed="false" hidden="false" max="11" min="11" style="3" width="20.7908163265306"/>
    <col collapsed="false" hidden="false" max="12" min="12" style="3" width="13.2295918367347"/>
    <col collapsed="false" hidden="false" max="13" min="13" style="3" width="10.9336734693878"/>
    <col collapsed="false" hidden="false" max="14" min="14" style="5" width="22.1377551020408"/>
    <col collapsed="false" hidden="false" max="1025" min="15" style="1" width="10.9336734693878"/>
  </cols>
  <sheetData>
    <row r="1" s="2" customFormat="true" ht="24.75" hidden="false" customHeight="true" outlineLevel="0" collapsed="false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Format="false" ht="24.75" hidden="false" customHeight="true" outlineLevel="0" collapsed="false">
      <c r="A2" s="2"/>
      <c r="B2" s="0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4.75" hidden="false" customHeight="true" outlineLevel="0" collapsed="false">
      <c r="A3" s="2"/>
      <c r="B3" s="0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4.75" hidden="false" customHeight="true" outlineLevel="0" collapsed="false">
      <c r="A4" s="2"/>
      <c r="B4" s="0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4.75" hidden="false" customHeight="true" outlineLevel="0" collapsed="false">
      <c r="A5" s="8" t="s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24.75" hidden="false" customHeight="true" outlineLevel="0" collapsed="false">
      <c r="A6" s="9" t="s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customFormat="false" ht="31.5" hidden="false" customHeight="true" outlineLevel="0" collapsed="false">
      <c r="A7" s="11" t="s">
        <v>2</v>
      </c>
      <c r="B7" s="12" t="s">
        <v>3</v>
      </c>
      <c r="C7" s="12"/>
      <c r="D7" s="13" t="s">
        <v>4</v>
      </c>
      <c r="E7" s="13" t="s">
        <v>5</v>
      </c>
      <c r="F7" s="14" t="s">
        <v>6</v>
      </c>
      <c r="G7" s="15" t="s">
        <v>7</v>
      </c>
      <c r="H7" s="15"/>
      <c r="I7" s="15" t="s">
        <v>8</v>
      </c>
      <c r="J7" s="15"/>
      <c r="K7" s="13" t="s">
        <v>9</v>
      </c>
      <c r="L7" s="15" t="s">
        <v>10</v>
      </c>
      <c r="M7" s="15"/>
      <c r="N7" s="16" t="s">
        <v>11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.5" hidden="false" customHeight="true" outlineLevel="0" collapsed="false">
      <c r="A8" s="11"/>
      <c r="B8" s="17" t="s">
        <v>12</v>
      </c>
      <c r="C8" s="17" t="s">
        <v>13</v>
      </c>
      <c r="D8" s="13"/>
      <c r="E8" s="13"/>
      <c r="F8" s="14"/>
      <c r="G8" s="18" t="s">
        <v>14</v>
      </c>
      <c r="H8" s="18" t="s">
        <v>15</v>
      </c>
      <c r="I8" s="18" t="s">
        <v>14</v>
      </c>
      <c r="J8" s="18" t="s">
        <v>15</v>
      </c>
      <c r="K8" s="13"/>
      <c r="L8" s="18" t="s">
        <v>14</v>
      </c>
      <c r="M8" s="18" t="s">
        <v>15</v>
      </c>
      <c r="N8" s="16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5" hidden="false" customHeight="true" outlineLevel="0" collapsed="false">
      <c r="A9" s="19"/>
      <c r="B9" s="20"/>
      <c r="C9" s="21"/>
      <c r="D9" s="22"/>
      <c r="E9" s="22"/>
      <c r="F9" s="23"/>
      <c r="G9" s="22"/>
      <c r="H9" s="22"/>
      <c r="I9" s="24"/>
      <c r="J9" s="25"/>
      <c r="K9" s="24"/>
      <c r="L9" s="24"/>
      <c r="M9" s="25"/>
      <c r="N9" s="26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3" customFormat="true" ht="25.5" hidden="false" customHeight="true" outlineLevel="0" collapsed="false">
      <c r="A10" s="27" t="n">
        <v>100</v>
      </c>
      <c r="B10" s="28" t="s">
        <v>16</v>
      </c>
      <c r="C10" s="28"/>
      <c r="D10" s="29" t="n">
        <v>28481</v>
      </c>
      <c r="E10" s="29" t="n">
        <v>37593</v>
      </c>
      <c r="F10" s="30" t="n">
        <v>0.319932586636705</v>
      </c>
      <c r="G10" s="29" t="n">
        <v>34572</v>
      </c>
      <c r="H10" s="29" t="n">
        <v>3021</v>
      </c>
      <c r="I10" s="29" t="n">
        <v>8407</v>
      </c>
      <c r="J10" s="31" t="n">
        <v>947</v>
      </c>
      <c r="K10" s="29" t="n">
        <v>9354</v>
      </c>
      <c r="L10" s="29" t="n">
        <v>26165</v>
      </c>
      <c r="M10" s="29" t="n">
        <v>2074</v>
      </c>
      <c r="N10" s="32" t="n">
        <v>28239</v>
      </c>
    </row>
    <row r="11" s="40" customFormat="true" ht="25.5" hidden="false" customHeight="true" outlineLevel="0" collapsed="false">
      <c r="A11" s="34"/>
      <c r="B11" s="35"/>
      <c r="C11" s="35"/>
      <c r="D11" s="36"/>
      <c r="E11" s="36"/>
      <c r="F11" s="37"/>
      <c r="G11" s="36"/>
      <c r="H11" s="38"/>
      <c r="I11" s="38"/>
      <c r="J11" s="38"/>
      <c r="K11" s="38"/>
      <c r="L11" s="38"/>
      <c r="M11" s="38"/>
      <c r="N11" s="39"/>
    </row>
    <row r="12" s="46" customFormat="true" ht="25.5" hidden="false" customHeight="true" outlineLevel="0" collapsed="false">
      <c r="A12" s="41"/>
      <c r="B12" s="42" t="s">
        <v>17</v>
      </c>
      <c r="C12" s="42"/>
      <c r="D12" s="43" t="n">
        <v>118</v>
      </c>
      <c r="E12" s="43" t="n">
        <v>260</v>
      </c>
      <c r="F12" s="44" t="n">
        <v>1.20338983050847</v>
      </c>
      <c r="G12" s="43" t="n">
        <v>237</v>
      </c>
      <c r="H12" s="43" t="n">
        <v>23</v>
      </c>
      <c r="I12" s="43" t="n">
        <v>68</v>
      </c>
      <c r="J12" s="43" t="n">
        <v>12</v>
      </c>
      <c r="K12" s="43" t="n">
        <v>80</v>
      </c>
      <c r="L12" s="43" t="n">
        <v>169</v>
      </c>
      <c r="M12" s="43" t="n">
        <v>11</v>
      </c>
      <c r="N12" s="45" t="n">
        <v>180</v>
      </c>
    </row>
    <row r="13" s="40" customFormat="true" ht="25.5" hidden="false" customHeight="true" outlineLevel="0" collapsed="false">
      <c r="A13" s="47" t="n">
        <v>101</v>
      </c>
      <c r="B13" s="48" t="s">
        <v>18</v>
      </c>
      <c r="C13" s="48" t="s">
        <v>19</v>
      </c>
      <c r="D13" s="49" t="n">
        <v>118</v>
      </c>
      <c r="E13" s="49" t="n">
        <v>260</v>
      </c>
      <c r="F13" s="50" t="n">
        <v>1.20338983050847</v>
      </c>
      <c r="G13" s="49" t="n">
        <v>237</v>
      </c>
      <c r="H13" s="49" t="n">
        <v>23</v>
      </c>
      <c r="I13" s="49" t="n">
        <v>68</v>
      </c>
      <c r="J13" s="49" t="n">
        <v>12</v>
      </c>
      <c r="K13" s="49" t="n">
        <v>80</v>
      </c>
      <c r="L13" s="49" t="n">
        <v>169</v>
      </c>
      <c r="M13" s="49" t="n">
        <v>11</v>
      </c>
      <c r="N13" s="51" t="n">
        <v>180</v>
      </c>
    </row>
    <row r="14" customFormat="false" ht="25.5" hidden="false" customHeight="true" outlineLevel="0" collapsed="false">
      <c r="A14" s="52"/>
      <c r="B14" s="53"/>
      <c r="C14" s="53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6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6" customFormat="true" ht="25.5" hidden="false" customHeight="true" outlineLevel="0" collapsed="false">
      <c r="A15" s="41"/>
      <c r="B15" s="42" t="s">
        <v>20</v>
      </c>
      <c r="C15" s="42"/>
      <c r="D15" s="43" t="n">
        <v>4263</v>
      </c>
      <c r="E15" s="43" t="n">
        <v>5033</v>
      </c>
      <c r="F15" s="44" t="n">
        <v>0.180623973727422</v>
      </c>
      <c r="G15" s="43" t="n">
        <v>4827</v>
      </c>
      <c r="H15" s="43" t="n">
        <v>206</v>
      </c>
      <c r="I15" s="43" t="n">
        <v>644</v>
      </c>
      <c r="J15" s="43" t="n">
        <v>55</v>
      </c>
      <c r="K15" s="43" t="n">
        <v>699</v>
      </c>
      <c r="L15" s="43" t="n">
        <v>4183</v>
      </c>
      <c r="M15" s="43" t="n">
        <v>151</v>
      </c>
      <c r="N15" s="45" t="n">
        <v>4334</v>
      </c>
    </row>
    <row r="16" s="40" customFormat="true" ht="25.5" hidden="false" customHeight="true" outlineLevel="0" collapsed="false">
      <c r="A16" s="57" t="n">
        <v>104</v>
      </c>
      <c r="B16" s="58" t="s">
        <v>21</v>
      </c>
      <c r="C16" s="48" t="s">
        <v>22</v>
      </c>
      <c r="D16" s="49" t="n">
        <v>326</v>
      </c>
      <c r="E16" s="49" t="n">
        <v>325</v>
      </c>
      <c r="F16" s="50" t="n">
        <v>-0.00306748466257667</v>
      </c>
      <c r="G16" s="49" t="n">
        <v>301</v>
      </c>
      <c r="H16" s="49" t="n">
        <v>24</v>
      </c>
      <c r="I16" s="49" t="n">
        <v>15</v>
      </c>
      <c r="J16" s="49" t="n">
        <v>1</v>
      </c>
      <c r="K16" s="49" t="n">
        <v>16</v>
      </c>
      <c r="L16" s="49" t="n">
        <v>286</v>
      </c>
      <c r="M16" s="49" t="n">
        <v>23</v>
      </c>
      <c r="N16" s="51" t="n">
        <v>309</v>
      </c>
    </row>
    <row r="17" customFormat="false" ht="25.5" hidden="false" customHeight="true" outlineLevel="0" collapsed="false">
      <c r="A17" s="59" t="n">
        <v>150</v>
      </c>
      <c r="B17" s="60" t="s">
        <v>23</v>
      </c>
      <c r="C17" s="60" t="s">
        <v>24</v>
      </c>
      <c r="D17" s="61" t="n">
        <v>2530</v>
      </c>
      <c r="E17" s="49" t="n">
        <v>2696</v>
      </c>
      <c r="F17" s="62" t="n">
        <v>0.0656126482213439</v>
      </c>
      <c r="G17" s="61" t="n">
        <v>2696</v>
      </c>
      <c r="H17" s="61" t="n">
        <v>0</v>
      </c>
      <c r="I17" s="61" t="n">
        <v>202</v>
      </c>
      <c r="J17" s="61" t="n">
        <v>0</v>
      </c>
      <c r="K17" s="61" t="n">
        <v>202</v>
      </c>
      <c r="L17" s="61" t="n">
        <v>2494</v>
      </c>
      <c r="M17" s="61" t="n">
        <v>0</v>
      </c>
      <c r="N17" s="63" t="n">
        <v>2494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5.5" hidden="false" customHeight="true" outlineLevel="0" collapsed="false">
      <c r="A18" s="59" t="n">
        <v>105</v>
      </c>
      <c r="B18" s="60" t="s">
        <v>18</v>
      </c>
      <c r="C18" s="60" t="s">
        <v>25</v>
      </c>
      <c r="D18" s="61" t="n">
        <v>272</v>
      </c>
      <c r="E18" s="49" t="n">
        <v>313</v>
      </c>
      <c r="F18" s="62" t="n">
        <v>0.150735294117647</v>
      </c>
      <c r="G18" s="61" t="n">
        <v>313</v>
      </c>
      <c r="H18" s="61" t="n">
        <v>0</v>
      </c>
      <c r="I18" s="61" t="n">
        <v>74</v>
      </c>
      <c r="J18" s="61" t="n">
        <v>0</v>
      </c>
      <c r="K18" s="61" t="n">
        <v>74</v>
      </c>
      <c r="L18" s="61" t="n">
        <v>239</v>
      </c>
      <c r="M18" s="61" t="n">
        <v>0</v>
      </c>
      <c r="N18" s="63" t="n">
        <v>239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.5" hidden="false" customHeight="true" outlineLevel="0" collapsed="false">
      <c r="A19" s="59" t="n">
        <v>106</v>
      </c>
      <c r="B19" s="60" t="s">
        <v>26</v>
      </c>
      <c r="C19" s="60" t="s">
        <v>27</v>
      </c>
      <c r="D19" s="61" t="n">
        <v>50</v>
      </c>
      <c r="E19" s="49" t="n">
        <v>58</v>
      </c>
      <c r="F19" s="62" t="n">
        <v>0.16</v>
      </c>
      <c r="G19" s="61" t="n">
        <v>58</v>
      </c>
      <c r="H19" s="61" t="n">
        <v>0</v>
      </c>
      <c r="I19" s="61" t="n">
        <v>0</v>
      </c>
      <c r="J19" s="61" t="n">
        <v>0</v>
      </c>
      <c r="K19" s="61" t="n">
        <v>0</v>
      </c>
      <c r="L19" s="61" t="n">
        <v>58</v>
      </c>
      <c r="M19" s="61" t="n">
        <v>0</v>
      </c>
      <c r="N19" s="63" t="n">
        <v>58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.5" hidden="false" customHeight="true" outlineLevel="0" collapsed="false">
      <c r="A20" s="59" t="n">
        <v>107</v>
      </c>
      <c r="B20" s="60" t="s">
        <v>18</v>
      </c>
      <c r="C20" s="60" t="s">
        <v>28</v>
      </c>
      <c r="D20" s="61" t="n">
        <v>55</v>
      </c>
      <c r="E20" s="49" t="n">
        <v>69</v>
      </c>
      <c r="F20" s="62" t="n">
        <v>0.254545454545455</v>
      </c>
      <c r="G20" s="61" t="n">
        <v>69</v>
      </c>
      <c r="H20" s="61" t="n">
        <v>0</v>
      </c>
      <c r="I20" s="61" t="n">
        <v>22</v>
      </c>
      <c r="J20" s="61" t="n">
        <v>0</v>
      </c>
      <c r="K20" s="61" t="n">
        <v>22</v>
      </c>
      <c r="L20" s="61" t="n">
        <v>47</v>
      </c>
      <c r="M20" s="61" t="n">
        <v>0</v>
      </c>
      <c r="N20" s="63" t="n">
        <v>47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.5" hidden="false" customHeight="true" outlineLevel="0" collapsed="false">
      <c r="A21" s="59" t="n">
        <v>109</v>
      </c>
      <c r="B21" s="60" t="s">
        <v>18</v>
      </c>
      <c r="C21" s="60" t="s">
        <v>29</v>
      </c>
      <c r="D21" s="61" t="n">
        <v>73</v>
      </c>
      <c r="E21" s="49" t="n">
        <v>154</v>
      </c>
      <c r="F21" s="62" t="n">
        <v>1.10958904109589</v>
      </c>
      <c r="G21" s="61" t="n">
        <v>154</v>
      </c>
      <c r="H21" s="61" t="n">
        <v>0</v>
      </c>
      <c r="I21" s="61" t="n">
        <v>69</v>
      </c>
      <c r="J21" s="61" t="n">
        <v>0</v>
      </c>
      <c r="K21" s="61" t="n">
        <v>69</v>
      </c>
      <c r="L21" s="61" t="n">
        <v>85</v>
      </c>
      <c r="M21" s="61" t="n">
        <v>0</v>
      </c>
      <c r="N21" s="63" t="n">
        <v>85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.5" hidden="false" customHeight="true" outlineLevel="0" collapsed="false">
      <c r="A22" s="59" t="n">
        <v>110</v>
      </c>
      <c r="B22" s="60" t="s">
        <v>26</v>
      </c>
      <c r="C22" s="60" t="s">
        <v>30</v>
      </c>
      <c r="D22" s="61" t="n">
        <v>122</v>
      </c>
      <c r="E22" s="49" t="n">
        <v>133</v>
      </c>
      <c r="F22" s="62" t="n">
        <v>0.0901639344262295</v>
      </c>
      <c r="G22" s="61" t="n">
        <v>133</v>
      </c>
      <c r="H22" s="61" t="n">
        <v>0</v>
      </c>
      <c r="I22" s="61" t="n">
        <v>53</v>
      </c>
      <c r="J22" s="61" t="n">
        <v>0</v>
      </c>
      <c r="K22" s="61" t="n">
        <v>53</v>
      </c>
      <c r="L22" s="61" t="n">
        <v>80</v>
      </c>
      <c r="M22" s="61" t="n">
        <v>0</v>
      </c>
      <c r="N22" s="63" t="n">
        <v>80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5.5" hidden="false" customHeight="true" outlineLevel="0" collapsed="false">
      <c r="A23" s="59" t="n">
        <v>103</v>
      </c>
      <c r="B23" s="60" t="s">
        <v>18</v>
      </c>
      <c r="C23" s="60" t="s">
        <v>31</v>
      </c>
      <c r="D23" s="61" t="n">
        <v>320</v>
      </c>
      <c r="E23" s="49" t="n">
        <v>438</v>
      </c>
      <c r="F23" s="62" t="n">
        <v>0.36875</v>
      </c>
      <c r="G23" s="61" t="n">
        <v>438</v>
      </c>
      <c r="H23" s="61" t="n">
        <v>0</v>
      </c>
      <c r="I23" s="61" t="n">
        <v>44</v>
      </c>
      <c r="J23" s="61" t="n">
        <v>0</v>
      </c>
      <c r="K23" s="61" t="n">
        <v>44</v>
      </c>
      <c r="L23" s="61" t="n">
        <v>394</v>
      </c>
      <c r="M23" s="61" t="n">
        <v>0</v>
      </c>
      <c r="N23" s="63" t="n">
        <v>394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.5" hidden="false" customHeight="true" outlineLevel="0" collapsed="false">
      <c r="A24" s="59" t="n">
        <v>112</v>
      </c>
      <c r="B24" s="60" t="s">
        <v>32</v>
      </c>
      <c r="C24" s="60" t="s">
        <v>33</v>
      </c>
      <c r="D24" s="61" t="n">
        <v>395</v>
      </c>
      <c r="E24" s="49" t="n">
        <v>678</v>
      </c>
      <c r="F24" s="62" t="n">
        <v>0.716455696202532</v>
      </c>
      <c r="G24" s="61" t="n">
        <v>496</v>
      </c>
      <c r="H24" s="61" t="n">
        <v>182</v>
      </c>
      <c r="I24" s="61" t="n">
        <v>117</v>
      </c>
      <c r="J24" s="61" t="n">
        <v>54</v>
      </c>
      <c r="K24" s="61" t="n">
        <v>171</v>
      </c>
      <c r="L24" s="61" t="n">
        <v>379</v>
      </c>
      <c r="M24" s="61" t="n">
        <v>128</v>
      </c>
      <c r="N24" s="63" t="n">
        <v>507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5.5" hidden="false" customHeight="true" outlineLevel="0" collapsed="false">
      <c r="A25" s="59" t="n">
        <v>149</v>
      </c>
      <c r="B25" s="60" t="s">
        <v>18</v>
      </c>
      <c r="C25" s="60" t="s">
        <v>34</v>
      </c>
      <c r="D25" s="61" t="n">
        <v>120</v>
      </c>
      <c r="E25" s="49" t="n">
        <v>169</v>
      </c>
      <c r="F25" s="62" t="n">
        <v>0.408333333333334</v>
      </c>
      <c r="G25" s="61" t="n">
        <v>169</v>
      </c>
      <c r="H25" s="61" t="n">
        <v>0</v>
      </c>
      <c r="I25" s="61" t="n">
        <v>48</v>
      </c>
      <c r="J25" s="61" t="n">
        <v>0</v>
      </c>
      <c r="K25" s="61" t="n">
        <v>48</v>
      </c>
      <c r="L25" s="61" t="n">
        <v>121</v>
      </c>
      <c r="M25" s="61" t="n">
        <v>0</v>
      </c>
      <c r="N25" s="63" t="n">
        <v>121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5.5" hidden="false" customHeight="true" outlineLevel="0" collapsed="false">
      <c r="A26" s="52"/>
      <c r="B26" s="53"/>
      <c r="C26" s="53"/>
      <c r="D26" s="64"/>
      <c r="E26" s="65"/>
      <c r="F26" s="66"/>
      <c r="G26" s="67"/>
      <c r="H26" s="67"/>
      <c r="I26" s="67"/>
      <c r="J26" s="67"/>
      <c r="K26" s="67"/>
      <c r="L26" s="67"/>
      <c r="M26" s="67"/>
      <c r="N26" s="56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6" customFormat="true" ht="25.5" hidden="false" customHeight="true" outlineLevel="0" collapsed="false">
      <c r="A27" s="41"/>
      <c r="B27" s="42" t="s">
        <v>35</v>
      </c>
      <c r="C27" s="42"/>
      <c r="D27" s="43" t="n">
        <v>1938</v>
      </c>
      <c r="E27" s="43" t="n">
        <v>2134</v>
      </c>
      <c r="F27" s="44" t="n">
        <v>0.101135190918473</v>
      </c>
      <c r="G27" s="43" t="n">
        <v>2046</v>
      </c>
      <c r="H27" s="43" t="n">
        <v>88</v>
      </c>
      <c r="I27" s="43" t="n">
        <v>496</v>
      </c>
      <c r="J27" s="43" t="n">
        <v>47</v>
      </c>
      <c r="K27" s="43" t="n">
        <v>543</v>
      </c>
      <c r="L27" s="43" t="n">
        <v>1550</v>
      </c>
      <c r="M27" s="43" t="n">
        <v>41</v>
      </c>
      <c r="N27" s="45" t="n">
        <v>1591</v>
      </c>
    </row>
    <row r="28" s="40" customFormat="true" ht="25.5" hidden="false" customHeight="true" outlineLevel="0" collapsed="false">
      <c r="A28" s="57" t="n">
        <v>143</v>
      </c>
      <c r="B28" s="68" t="s">
        <v>18</v>
      </c>
      <c r="C28" s="69" t="s">
        <v>36</v>
      </c>
      <c r="D28" s="70" t="n">
        <v>550</v>
      </c>
      <c r="E28" s="49" t="n">
        <v>935</v>
      </c>
      <c r="F28" s="50" t="n">
        <v>0.7</v>
      </c>
      <c r="G28" s="70" t="n">
        <v>847</v>
      </c>
      <c r="H28" s="70" t="n">
        <v>88</v>
      </c>
      <c r="I28" s="70" t="n">
        <v>489</v>
      </c>
      <c r="J28" s="70" t="n">
        <v>47</v>
      </c>
      <c r="K28" s="70" t="n">
        <v>536</v>
      </c>
      <c r="L28" s="70" t="n">
        <v>358</v>
      </c>
      <c r="M28" s="70" t="n">
        <v>41</v>
      </c>
      <c r="N28" s="51" t="n">
        <v>399</v>
      </c>
    </row>
    <row r="29" customFormat="false" ht="25.5" hidden="false" customHeight="true" outlineLevel="0" collapsed="false">
      <c r="A29" s="71" t="n">
        <v>157</v>
      </c>
      <c r="B29" s="72" t="s">
        <v>37</v>
      </c>
      <c r="C29" s="73" t="s">
        <v>38</v>
      </c>
      <c r="D29" s="74" t="n">
        <v>1388</v>
      </c>
      <c r="E29" s="49" t="n">
        <v>1199</v>
      </c>
      <c r="F29" s="62" t="n">
        <v>-0.136167146974063</v>
      </c>
      <c r="G29" s="74" t="n">
        <v>1199</v>
      </c>
      <c r="H29" s="74" t="n">
        <v>0</v>
      </c>
      <c r="I29" s="74" t="n">
        <v>7</v>
      </c>
      <c r="J29" s="74" t="n">
        <v>0</v>
      </c>
      <c r="K29" s="74" t="n">
        <v>7</v>
      </c>
      <c r="L29" s="74" t="n">
        <v>1192</v>
      </c>
      <c r="M29" s="74" t="n">
        <v>0</v>
      </c>
      <c r="N29" s="75" t="n">
        <v>1192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5.5" hidden="false" customHeight="true" outlineLevel="0" collapsed="false">
      <c r="A30" s="76"/>
      <c r="B30" s="53"/>
      <c r="C30" s="53"/>
      <c r="D30" s="53"/>
      <c r="E30" s="54"/>
      <c r="F30" s="55"/>
      <c r="G30" s="54"/>
      <c r="H30" s="53"/>
      <c r="I30" s="53"/>
      <c r="J30" s="53"/>
      <c r="K30" s="53"/>
      <c r="L30" s="53"/>
      <c r="M30" s="53"/>
      <c r="N30" s="77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46" customFormat="true" ht="25.5" hidden="false" customHeight="true" outlineLevel="0" collapsed="false">
      <c r="A31" s="78"/>
      <c r="B31" s="79" t="s">
        <v>39</v>
      </c>
      <c r="C31" s="79"/>
      <c r="D31" s="80" t="n">
        <v>13392</v>
      </c>
      <c r="E31" s="80" t="n">
        <v>19572</v>
      </c>
      <c r="F31" s="81" t="n">
        <v>0.461469534050179</v>
      </c>
      <c r="G31" s="80" t="n">
        <v>17351</v>
      </c>
      <c r="H31" s="80" t="n">
        <v>2221</v>
      </c>
      <c r="I31" s="80" t="n">
        <v>4839</v>
      </c>
      <c r="J31" s="80" t="n">
        <v>641</v>
      </c>
      <c r="K31" s="80" t="n">
        <v>5480</v>
      </c>
      <c r="L31" s="80" t="n">
        <v>12512</v>
      </c>
      <c r="M31" s="80" t="n">
        <v>1580</v>
      </c>
      <c r="N31" s="82" t="n">
        <v>14092</v>
      </c>
    </row>
    <row r="32" s="40" customFormat="true" ht="31.5" hidden="false" customHeight="true" outlineLevel="0" collapsed="false">
      <c r="A32" s="83" t="n">
        <v>113</v>
      </c>
      <c r="B32" s="84" t="s">
        <v>40</v>
      </c>
      <c r="C32" s="84" t="s">
        <v>41</v>
      </c>
      <c r="D32" s="85" t="n">
        <v>4931</v>
      </c>
      <c r="E32" s="49" t="n">
        <v>8559</v>
      </c>
      <c r="F32" s="86" t="n">
        <v>0.735753396876901</v>
      </c>
      <c r="G32" s="85" t="n">
        <v>8554</v>
      </c>
      <c r="H32" s="85" t="n">
        <v>5</v>
      </c>
      <c r="I32" s="85" t="n">
        <v>1447</v>
      </c>
      <c r="J32" s="85" t="n">
        <v>2</v>
      </c>
      <c r="K32" s="85" t="n">
        <v>1449</v>
      </c>
      <c r="L32" s="85" t="n">
        <v>7107</v>
      </c>
      <c r="M32" s="85" t="n">
        <v>3</v>
      </c>
      <c r="N32" s="87" t="n">
        <v>7110</v>
      </c>
    </row>
    <row r="33" customFormat="false" ht="22.5" hidden="false" customHeight="true" outlineLevel="0" collapsed="false">
      <c r="A33" s="59" t="n">
        <v>114</v>
      </c>
      <c r="B33" s="88" t="s">
        <v>42</v>
      </c>
      <c r="C33" s="60" t="s">
        <v>43</v>
      </c>
      <c r="D33" s="89" t="n">
        <v>2907</v>
      </c>
      <c r="E33" s="49" t="n">
        <v>5433</v>
      </c>
      <c r="F33" s="62" t="n">
        <v>0.868937048503612</v>
      </c>
      <c r="G33" s="89" t="n">
        <v>5431</v>
      </c>
      <c r="H33" s="89" t="n">
        <v>2</v>
      </c>
      <c r="I33" s="89" t="n">
        <v>2534</v>
      </c>
      <c r="J33" s="89" t="n">
        <v>2</v>
      </c>
      <c r="K33" s="89" t="n">
        <v>2536</v>
      </c>
      <c r="L33" s="89" t="n">
        <v>2897</v>
      </c>
      <c r="M33" s="89" t="n">
        <v>0</v>
      </c>
      <c r="N33" s="63" t="n">
        <v>2897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5.5" hidden="false" customHeight="true" outlineLevel="0" collapsed="false">
      <c r="A34" s="59" t="n">
        <v>129</v>
      </c>
      <c r="B34" s="60" t="s">
        <v>44</v>
      </c>
      <c r="C34" s="60" t="s">
        <v>45</v>
      </c>
      <c r="D34" s="89" t="n">
        <v>1275</v>
      </c>
      <c r="E34" s="49" t="n">
        <v>2217</v>
      </c>
      <c r="F34" s="62" t="n">
        <v>0.738823529411765</v>
      </c>
      <c r="G34" s="89" t="n">
        <v>3</v>
      </c>
      <c r="H34" s="89" t="n">
        <v>2214</v>
      </c>
      <c r="I34" s="89" t="n">
        <v>1</v>
      </c>
      <c r="J34" s="89" t="n">
        <v>637</v>
      </c>
      <c r="K34" s="89" t="n">
        <v>638</v>
      </c>
      <c r="L34" s="89" t="n">
        <v>2</v>
      </c>
      <c r="M34" s="89" t="n">
        <v>1577</v>
      </c>
      <c r="N34" s="63" t="n">
        <v>1579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5.5" hidden="false" customHeight="true" outlineLevel="0" collapsed="false">
      <c r="A35" s="59" t="n">
        <v>116</v>
      </c>
      <c r="B35" s="60" t="s">
        <v>18</v>
      </c>
      <c r="C35" s="60" t="s">
        <v>46</v>
      </c>
      <c r="D35" s="89" t="n">
        <v>83</v>
      </c>
      <c r="E35" s="49" t="n">
        <v>143</v>
      </c>
      <c r="F35" s="62" t="n">
        <v>0.72289156626506</v>
      </c>
      <c r="G35" s="89" t="n">
        <v>143</v>
      </c>
      <c r="H35" s="89" t="n">
        <v>0</v>
      </c>
      <c r="I35" s="89" t="n">
        <v>26</v>
      </c>
      <c r="J35" s="89" t="n">
        <v>0</v>
      </c>
      <c r="K35" s="89" t="n">
        <v>26</v>
      </c>
      <c r="L35" s="89" t="n">
        <v>117</v>
      </c>
      <c r="M35" s="89" t="n">
        <v>0</v>
      </c>
      <c r="N35" s="63" t="n">
        <v>117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25.5" hidden="false" customHeight="true" outlineLevel="0" collapsed="false">
      <c r="A36" s="59" t="n">
        <v>117</v>
      </c>
      <c r="B36" s="60" t="s">
        <v>18</v>
      </c>
      <c r="C36" s="60" t="s">
        <v>47</v>
      </c>
      <c r="D36" s="89" t="n">
        <v>87</v>
      </c>
      <c r="E36" s="49" t="n">
        <v>127</v>
      </c>
      <c r="F36" s="62" t="n">
        <v>0.459770114942529</v>
      </c>
      <c r="G36" s="89" t="n">
        <v>127</v>
      </c>
      <c r="H36" s="89" t="n">
        <v>0</v>
      </c>
      <c r="I36" s="89" t="n">
        <v>16</v>
      </c>
      <c r="J36" s="89" t="n">
        <v>0</v>
      </c>
      <c r="K36" s="89" t="n">
        <v>16</v>
      </c>
      <c r="L36" s="89" t="n">
        <v>111</v>
      </c>
      <c r="M36" s="89" t="n">
        <v>0</v>
      </c>
      <c r="N36" s="63" t="n">
        <v>111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5.5" hidden="false" customHeight="true" outlineLevel="0" collapsed="false">
      <c r="A37" s="59" t="n">
        <v>118</v>
      </c>
      <c r="B37" s="60" t="s">
        <v>18</v>
      </c>
      <c r="C37" s="60" t="s">
        <v>48</v>
      </c>
      <c r="D37" s="89" t="n">
        <v>148</v>
      </c>
      <c r="E37" s="49" t="n">
        <v>290</v>
      </c>
      <c r="F37" s="62" t="n">
        <v>0.959459459459459</v>
      </c>
      <c r="G37" s="89" t="n">
        <v>290</v>
      </c>
      <c r="H37" s="89" t="n">
        <v>0</v>
      </c>
      <c r="I37" s="89" t="n">
        <v>159</v>
      </c>
      <c r="J37" s="89" t="n">
        <v>0</v>
      </c>
      <c r="K37" s="89" t="n">
        <v>159</v>
      </c>
      <c r="L37" s="89" t="n">
        <v>131</v>
      </c>
      <c r="M37" s="89" t="n">
        <v>0</v>
      </c>
      <c r="N37" s="63" t="n">
        <v>131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5.5" hidden="false" customHeight="true" outlineLevel="0" collapsed="false">
      <c r="A38" s="59" t="n">
        <v>119</v>
      </c>
      <c r="B38" s="60" t="s">
        <v>49</v>
      </c>
      <c r="C38" s="60" t="s">
        <v>50</v>
      </c>
      <c r="D38" s="89" t="n">
        <v>153</v>
      </c>
      <c r="E38" s="49" t="n">
        <v>272</v>
      </c>
      <c r="F38" s="62" t="n">
        <v>0.777777777777778</v>
      </c>
      <c r="G38" s="89" t="n">
        <v>272</v>
      </c>
      <c r="H38" s="89" t="n">
        <v>0</v>
      </c>
      <c r="I38" s="89" t="n">
        <v>131</v>
      </c>
      <c r="J38" s="89" t="n">
        <v>0</v>
      </c>
      <c r="K38" s="89" t="n">
        <v>131</v>
      </c>
      <c r="L38" s="89" t="n">
        <v>141</v>
      </c>
      <c r="M38" s="89" t="n">
        <v>0</v>
      </c>
      <c r="N38" s="63" t="n">
        <v>141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5.5" hidden="false" customHeight="true" outlineLevel="0" collapsed="false">
      <c r="A39" s="59" t="n">
        <v>120</v>
      </c>
      <c r="B39" s="60" t="s">
        <v>18</v>
      </c>
      <c r="C39" s="60" t="s">
        <v>51</v>
      </c>
      <c r="D39" s="89" t="n">
        <v>30</v>
      </c>
      <c r="E39" s="49" t="n">
        <v>63</v>
      </c>
      <c r="F39" s="62" t="n">
        <v>1.1</v>
      </c>
      <c r="G39" s="89" t="n">
        <v>63</v>
      </c>
      <c r="H39" s="89" t="n">
        <v>0</v>
      </c>
      <c r="I39" s="89" t="n">
        <v>17</v>
      </c>
      <c r="J39" s="89" t="n">
        <v>0</v>
      </c>
      <c r="K39" s="89" t="n">
        <v>17</v>
      </c>
      <c r="L39" s="89" t="n">
        <v>46</v>
      </c>
      <c r="M39" s="89" t="n">
        <v>0</v>
      </c>
      <c r="N39" s="63" t="n">
        <v>46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.5" hidden="false" customHeight="true" outlineLevel="0" collapsed="false">
      <c r="A40" s="59" t="n">
        <v>138</v>
      </c>
      <c r="B40" s="60" t="s">
        <v>18</v>
      </c>
      <c r="C40" s="60" t="s">
        <v>52</v>
      </c>
      <c r="D40" s="89" t="n">
        <v>555</v>
      </c>
      <c r="E40" s="49" t="n">
        <v>850</v>
      </c>
      <c r="F40" s="62" t="n">
        <v>0.531531531531531</v>
      </c>
      <c r="G40" s="89" t="n">
        <v>850</v>
      </c>
      <c r="H40" s="89" t="n">
        <v>0</v>
      </c>
      <c r="I40" s="89" t="n">
        <v>210</v>
      </c>
      <c r="J40" s="89" t="n">
        <v>0</v>
      </c>
      <c r="K40" s="89" t="n">
        <v>210</v>
      </c>
      <c r="L40" s="89" t="n">
        <v>640</v>
      </c>
      <c r="M40" s="89" t="n">
        <v>0</v>
      </c>
      <c r="N40" s="63" t="n">
        <v>640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5.5" hidden="false" customHeight="true" outlineLevel="0" collapsed="false">
      <c r="A41" s="71" t="n">
        <v>156</v>
      </c>
      <c r="B41" s="60" t="s">
        <v>37</v>
      </c>
      <c r="C41" s="60" t="s">
        <v>53</v>
      </c>
      <c r="D41" s="89" t="n">
        <v>2824</v>
      </c>
      <c r="E41" s="49" t="n">
        <v>858</v>
      </c>
      <c r="F41" s="62" t="n">
        <v>-0.696175637393768</v>
      </c>
      <c r="G41" s="89" t="n">
        <v>858</v>
      </c>
      <c r="H41" s="89" t="n">
        <v>0</v>
      </c>
      <c r="I41" s="89" t="n">
        <v>14</v>
      </c>
      <c r="J41" s="89" t="n">
        <v>0</v>
      </c>
      <c r="K41" s="89" t="n">
        <v>14</v>
      </c>
      <c r="L41" s="89" t="n">
        <v>844</v>
      </c>
      <c r="M41" s="89" t="n">
        <v>0</v>
      </c>
      <c r="N41" s="63" t="n">
        <v>844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5.5" hidden="false" customHeight="true" outlineLevel="0" collapsed="false">
      <c r="A42" s="59" t="n">
        <v>124</v>
      </c>
      <c r="B42" s="60" t="s">
        <v>18</v>
      </c>
      <c r="C42" s="60" t="s">
        <v>54</v>
      </c>
      <c r="D42" s="89" t="n">
        <v>60</v>
      </c>
      <c r="E42" s="49" t="n">
        <v>121</v>
      </c>
      <c r="F42" s="62" t="n">
        <v>1.01666666666667</v>
      </c>
      <c r="G42" s="89" t="n">
        <v>121</v>
      </c>
      <c r="H42" s="89" t="n">
        <v>0</v>
      </c>
      <c r="I42" s="89" t="n">
        <v>29</v>
      </c>
      <c r="J42" s="89" t="n">
        <v>0</v>
      </c>
      <c r="K42" s="89" t="n">
        <v>29</v>
      </c>
      <c r="L42" s="89" t="n">
        <v>92</v>
      </c>
      <c r="M42" s="89" t="n">
        <v>0</v>
      </c>
      <c r="N42" s="63" t="n">
        <v>92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5.5" hidden="false" customHeight="true" outlineLevel="0" collapsed="false">
      <c r="A43" s="59" t="n">
        <v>126</v>
      </c>
      <c r="B43" s="60" t="s">
        <v>18</v>
      </c>
      <c r="C43" s="60" t="s">
        <v>55</v>
      </c>
      <c r="D43" s="90" t="n">
        <v>117</v>
      </c>
      <c r="E43" s="49" t="n">
        <v>167</v>
      </c>
      <c r="F43" s="62" t="n">
        <v>0.427350427350427</v>
      </c>
      <c r="G43" s="90" t="n">
        <v>167</v>
      </c>
      <c r="H43" s="90" t="n">
        <v>0</v>
      </c>
      <c r="I43" s="90" t="n">
        <v>59</v>
      </c>
      <c r="J43" s="90" t="n">
        <v>0</v>
      </c>
      <c r="K43" s="90" t="n">
        <v>59</v>
      </c>
      <c r="L43" s="90" t="n">
        <v>108</v>
      </c>
      <c r="M43" s="90" t="n">
        <v>0</v>
      </c>
      <c r="N43" s="91" t="n">
        <v>108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5.5" hidden="false" customHeight="true" outlineLevel="0" collapsed="false">
      <c r="A44" s="59" t="n">
        <v>127</v>
      </c>
      <c r="B44" s="60" t="s">
        <v>18</v>
      </c>
      <c r="C44" s="60" t="s">
        <v>56</v>
      </c>
      <c r="D44" s="89" t="n">
        <v>70</v>
      </c>
      <c r="E44" s="49" t="n">
        <v>137</v>
      </c>
      <c r="F44" s="62" t="n">
        <v>0.957142857142857</v>
      </c>
      <c r="G44" s="89" t="n">
        <v>137</v>
      </c>
      <c r="H44" s="89" t="n">
        <v>0</v>
      </c>
      <c r="I44" s="89" t="n">
        <v>41</v>
      </c>
      <c r="J44" s="89" t="n">
        <v>0</v>
      </c>
      <c r="K44" s="89" t="n">
        <v>41</v>
      </c>
      <c r="L44" s="89" t="n">
        <v>96</v>
      </c>
      <c r="M44" s="89" t="n">
        <v>0</v>
      </c>
      <c r="N44" s="63" t="n">
        <v>96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5.5" hidden="false" customHeight="true" outlineLevel="0" collapsed="false">
      <c r="A45" s="59" t="n">
        <v>128</v>
      </c>
      <c r="B45" s="60" t="s">
        <v>18</v>
      </c>
      <c r="C45" s="60" t="s">
        <v>57</v>
      </c>
      <c r="D45" s="89" t="n">
        <v>152</v>
      </c>
      <c r="E45" s="49" t="n">
        <v>335</v>
      </c>
      <c r="F45" s="62" t="n">
        <v>1.20394736842105</v>
      </c>
      <c r="G45" s="89" t="n">
        <v>335</v>
      </c>
      <c r="H45" s="89" t="n">
        <v>0</v>
      </c>
      <c r="I45" s="89" t="n">
        <v>155</v>
      </c>
      <c r="J45" s="89" t="n">
        <v>0</v>
      </c>
      <c r="K45" s="89" t="n">
        <v>155</v>
      </c>
      <c r="L45" s="89" t="n">
        <v>180</v>
      </c>
      <c r="M45" s="89" t="n">
        <v>0</v>
      </c>
      <c r="N45" s="63" t="n">
        <v>180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5.5" hidden="false" customHeight="true" outlineLevel="0" collapsed="false">
      <c r="A46" s="34"/>
      <c r="B46" s="35"/>
      <c r="C46" s="35"/>
      <c r="D46" s="35"/>
      <c r="E46" s="35"/>
      <c r="F46" s="92"/>
      <c r="G46" s="93"/>
      <c r="H46" s="35"/>
      <c r="I46" s="35"/>
      <c r="J46" s="35"/>
      <c r="K46" s="35"/>
      <c r="L46" s="35"/>
      <c r="M46" s="35"/>
      <c r="N46" s="94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46" customFormat="true" ht="25.5" hidden="false" customHeight="true" outlineLevel="0" collapsed="false">
      <c r="A47" s="95"/>
      <c r="B47" s="42" t="s">
        <v>58</v>
      </c>
      <c r="C47" s="42"/>
      <c r="D47" s="43" t="n">
        <v>2244</v>
      </c>
      <c r="E47" s="43" t="n">
        <v>3359</v>
      </c>
      <c r="F47" s="44" t="n">
        <v>0.496880570409982</v>
      </c>
      <c r="G47" s="43" t="n">
        <v>3081</v>
      </c>
      <c r="H47" s="43" t="n">
        <v>278</v>
      </c>
      <c r="I47" s="43" t="n">
        <v>910</v>
      </c>
      <c r="J47" s="43" t="n">
        <v>93</v>
      </c>
      <c r="K47" s="43" t="n">
        <v>1003</v>
      </c>
      <c r="L47" s="43" t="n">
        <v>2171</v>
      </c>
      <c r="M47" s="43" t="n">
        <v>185</v>
      </c>
      <c r="N47" s="45" t="n">
        <v>2356</v>
      </c>
    </row>
    <row r="48" s="40" customFormat="true" ht="25.5" hidden="false" customHeight="true" outlineLevel="0" collapsed="false">
      <c r="A48" s="57" t="n">
        <v>140</v>
      </c>
      <c r="B48" s="48" t="s">
        <v>18</v>
      </c>
      <c r="C48" s="48" t="s">
        <v>59</v>
      </c>
      <c r="D48" s="49" t="n">
        <v>276</v>
      </c>
      <c r="E48" s="49" t="n">
        <v>365</v>
      </c>
      <c r="F48" s="50" t="n">
        <v>0.322463768115942</v>
      </c>
      <c r="G48" s="49" t="n">
        <v>306</v>
      </c>
      <c r="H48" s="49" t="n">
        <v>59</v>
      </c>
      <c r="I48" s="49" t="n">
        <v>68</v>
      </c>
      <c r="J48" s="49" t="n">
        <v>5</v>
      </c>
      <c r="K48" s="49" t="n">
        <v>73</v>
      </c>
      <c r="L48" s="49" t="n">
        <v>238</v>
      </c>
      <c r="M48" s="49" t="n">
        <v>54</v>
      </c>
      <c r="N48" s="51" t="n">
        <v>292</v>
      </c>
    </row>
    <row r="49" customFormat="false" ht="25.5" hidden="false" customHeight="true" outlineLevel="0" collapsed="false">
      <c r="A49" s="59" t="n">
        <v>141</v>
      </c>
      <c r="B49" s="60" t="s">
        <v>18</v>
      </c>
      <c r="C49" s="60" t="s">
        <v>60</v>
      </c>
      <c r="D49" s="61" t="n">
        <v>300</v>
      </c>
      <c r="E49" s="49" t="n">
        <v>318</v>
      </c>
      <c r="F49" s="62" t="n">
        <v>0.0600000000000001</v>
      </c>
      <c r="G49" s="61" t="n">
        <v>304</v>
      </c>
      <c r="H49" s="61" t="n">
        <v>14</v>
      </c>
      <c r="I49" s="61" t="n">
        <v>53</v>
      </c>
      <c r="J49" s="61" t="n">
        <v>2</v>
      </c>
      <c r="K49" s="61" t="n">
        <v>55</v>
      </c>
      <c r="L49" s="61" t="n">
        <v>251</v>
      </c>
      <c r="M49" s="61" t="n">
        <v>12</v>
      </c>
      <c r="N49" s="63" t="n">
        <v>263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25.5" hidden="false" customHeight="true" outlineLevel="0" collapsed="false">
      <c r="A50" s="59" t="n">
        <v>139</v>
      </c>
      <c r="B50" s="60" t="s">
        <v>18</v>
      </c>
      <c r="C50" s="60" t="s">
        <v>61</v>
      </c>
      <c r="D50" s="61" t="n">
        <v>978</v>
      </c>
      <c r="E50" s="49" t="n">
        <v>1933</v>
      </c>
      <c r="F50" s="62" t="n">
        <v>0.976482617586912</v>
      </c>
      <c r="G50" s="61" t="n">
        <v>1762</v>
      </c>
      <c r="H50" s="61" t="n">
        <v>171</v>
      </c>
      <c r="I50" s="61" t="n">
        <v>646</v>
      </c>
      <c r="J50" s="61" t="n">
        <v>73</v>
      </c>
      <c r="K50" s="61" t="n">
        <v>719</v>
      </c>
      <c r="L50" s="61" t="n">
        <v>1116</v>
      </c>
      <c r="M50" s="61" t="n">
        <v>98</v>
      </c>
      <c r="N50" s="63" t="n">
        <v>1214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25.5" hidden="false" customHeight="true" outlineLevel="0" collapsed="false">
      <c r="A51" s="59" t="n">
        <v>142</v>
      </c>
      <c r="B51" s="60" t="s">
        <v>18</v>
      </c>
      <c r="C51" s="60" t="s">
        <v>62</v>
      </c>
      <c r="D51" s="61" t="n">
        <v>690</v>
      </c>
      <c r="E51" s="49" t="n">
        <v>743</v>
      </c>
      <c r="F51" s="62" t="n">
        <v>0.0768115942028986</v>
      </c>
      <c r="G51" s="61" t="n">
        <v>709</v>
      </c>
      <c r="H51" s="61" t="n">
        <v>34</v>
      </c>
      <c r="I51" s="61" t="n">
        <v>143</v>
      </c>
      <c r="J51" s="61" t="n">
        <v>13</v>
      </c>
      <c r="K51" s="61" t="n">
        <v>156</v>
      </c>
      <c r="L51" s="61" t="n">
        <v>566</v>
      </c>
      <c r="M51" s="61" t="n">
        <v>21</v>
      </c>
      <c r="N51" s="63" t="n">
        <v>587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25.5" hidden="false" customHeight="true" outlineLevel="0" collapsed="false">
      <c r="A52" s="76"/>
      <c r="B52" s="53"/>
      <c r="C52" s="53"/>
      <c r="D52" s="96"/>
      <c r="E52" s="96"/>
      <c r="F52" s="66"/>
      <c r="G52" s="54"/>
      <c r="H52" s="53"/>
      <c r="I52" s="53"/>
      <c r="J52" s="53"/>
      <c r="K52" s="53"/>
      <c r="L52" s="53"/>
      <c r="M52" s="53"/>
      <c r="N52" s="77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46" customFormat="true" ht="25.5" hidden="false" customHeight="true" outlineLevel="0" collapsed="false">
      <c r="A53" s="95"/>
      <c r="B53" s="42" t="s">
        <v>63</v>
      </c>
      <c r="C53" s="42"/>
      <c r="D53" s="43" t="n">
        <v>4748</v>
      </c>
      <c r="E53" s="43" t="n">
        <v>5340</v>
      </c>
      <c r="F53" s="44" t="n">
        <v>0.124684077506319</v>
      </c>
      <c r="G53" s="43" t="n">
        <v>5174</v>
      </c>
      <c r="H53" s="43" t="n">
        <v>166</v>
      </c>
      <c r="I53" s="43" t="n">
        <v>986</v>
      </c>
      <c r="J53" s="43" t="n">
        <v>82</v>
      </c>
      <c r="K53" s="43" t="n">
        <v>1068</v>
      </c>
      <c r="L53" s="43" t="n">
        <v>4188</v>
      </c>
      <c r="M53" s="43" t="n">
        <v>84</v>
      </c>
      <c r="N53" s="45" t="n">
        <v>4272</v>
      </c>
    </row>
    <row r="54" s="40" customFormat="true" ht="25.5" hidden="false" customHeight="true" outlineLevel="0" collapsed="false">
      <c r="A54" s="57" t="n">
        <v>130</v>
      </c>
      <c r="B54" s="48" t="s">
        <v>64</v>
      </c>
      <c r="C54" s="48" t="s">
        <v>65</v>
      </c>
      <c r="D54" s="49" t="n">
        <v>1239</v>
      </c>
      <c r="E54" s="49" t="n">
        <v>1009</v>
      </c>
      <c r="F54" s="50" t="n">
        <v>-0.185633575464084</v>
      </c>
      <c r="G54" s="49" t="n">
        <v>1009</v>
      </c>
      <c r="H54" s="49" t="n">
        <v>0</v>
      </c>
      <c r="I54" s="49" t="n">
        <v>3</v>
      </c>
      <c r="J54" s="49" t="n">
        <v>0</v>
      </c>
      <c r="K54" s="49" t="n">
        <v>3</v>
      </c>
      <c r="L54" s="49" t="n">
        <v>1006</v>
      </c>
      <c r="M54" s="49" t="n">
        <v>0</v>
      </c>
      <c r="N54" s="51" t="n">
        <v>1006</v>
      </c>
    </row>
    <row r="55" customFormat="false" ht="25.5" hidden="false" customHeight="true" outlineLevel="0" collapsed="false">
      <c r="A55" s="59" t="n">
        <v>148</v>
      </c>
      <c r="B55" s="60" t="s">
        <v>18</v>
      </c>
      <c r="C55" s="60" t="s">
        <v>65</v>
      </c>
      <c r="D55" s="61" t="n">
        <v>2376</v>
      </c>
      <c r="E55" s="49" t="n">
        <v>2443</v>
      </c>
      <c r="F55" s="62" t="n">
        <v>0.0281986531986531</v>
      </c>
      <c r="G55" s="61" t="n">
        <v>2443</v>
      </c>
      <c r="H55" s="61" t="n">
        <v>0</v>
      </c>
      <c r="I55" s="61" t="n">
        <v>149</v>
      </c>
      <c r="J55" s="61" t="n">
        <v>0</v>
      </c>
      <c r="K55" s="61" t="n">
        <v>149</v>
      </c>
      <c r="L55" s="61" t="n">
        <v>2294</v>
      </c>
      <c r="M55" s="61" t="n">
        <v>0</v>
      </c>
      <c r="N55" s="63" t="n">
        <v>2294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25.5" hidden="false" customHeight="true" outlineLevel="0" collapsed="false">
      <c r="A56" s="59" t="n">
        <v>133</v>
      </c>
      <c r="B56" s="60" t="s">
        <v>18</v>
      </c>
      <c r="C56" s="60" t="s">
        <v>66</v>
      </c>
      <c r="D56" s="61" t="n">
        <v>130</v>
      </c>
      <c r="E56" s="49" t="n">
        <v>200</v>
      </c>
      <c r="F56" s="62" t="n">
        <v>0.538461538461539</v>
      </c>
      <c r="G56" s="61" t="n">
        <v>200</v>
      </c>
      <c r="H56" s="61" t="n">
        <v>0</v>
      </c>
      <c r="I56" s="61" t="n">
        <v>103</v>
      </c>
      <c r="J56" s="61" t="n">
        <v>0</v>
      </c>
      <c r="K56" s="61" t="n">
        <v>103</v>
      </c>
      <c r="L56" s="61" t="n">
        <v>97</v>
      </c>
      <c r="M56" s="61" t="n">
        <v>0</v>
      </c>
      <c r="N56" s="63" t="n">
        <v>97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25.5" hidden="false" customHeight="true" outlineLevel="0" collapsed="false">
      <c r="A57" s="59" t="n">
        <v>131</v>
      </c>
      <c r="B57" s="60" t="s">
        <v>67</v>
      </c>
      <c r="C57" s="60" t="s">
        <v>68</v>
      </c>
      <c r="D57" s="61" t="n">
        <v>1003</v>
      </c>
      <c r="E57" s="49" t="n">
        <v>1688</v>
      </c>
      <c r="F57" s="62" t="n">
        <v>0.682951146560319</v>
      </c>
      <c r="G57" s="61" t="n">
        <v>1522</v>
      </c>
      <c r="H57" s="61" t="n">
        <v>166</v>
      </c>
      <c r="I57" s="61" t="n">
        <v>731</v>
      </c>
      <c r="J57" s="61" t="n">
        <v>82</v>
      </c>
      <c r="K57" s="61" t="n">
        <v>813</v>
      </c>
      <c r="L57" s="61" t="n">
        <v>791</v>
      </c>
      <c r="M57" s="61" t="n">
        <v>84</v>
      </c>
      <c r="N57" s="63" t="n">
        <v>875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25.5" hidden="false" customHeight="true" outlineLevel="0" collapsed="false">
      <c r="A58" s="76"/>
      <c r="B58" s="53"/>
      <c r="C58" s="53"/>
      <c r="D58" s="54"/>
      <c r="E58" s="54"/>
      <c r="F58" s="55"/>
      <c r="G58" s="54"/>
      <c r="H58" s="54"/>
      <c r="I58" s="54"/>
      <c r="J58" s="54"/>
      <c r="K58" s="54"/>
      <c r="L58" s="54"/>
      <c r="M58" s="54"/>
      <c r="N58" s="77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46" customFormat="true" ht="25.5" hidden="false" customHeight="true" outlineLevel="0" collapsed="false">
      <c r="A59" s="95"/>
      <c r="B59" s="42" t="s">
        <v>69</v>
      </c>
      <c r="C59" s="42"/>
      <c r="D59" s="43" t="n">
        <v>790</v>
      </c>
      <c r="E59" s="43" t="n">
        <v>770</v>
      </c>
      <c r="F59" s="44" t="n">
        <v>-0.0253164556962026</v>
      </c>
      <c r="G59" s="43" t="n">
        <v>769</v>
      </c>
      <c r="H59" s="43" t="n">
        <v>1</v>
      </c>
      <c r="I59" s="43" t="n">
        <v>216</v>
      </c>
      <c r="J59" s="43" t="n">
        <v>0</v>
      </c>
      <c r="K59" s="43" t="n">
        <v>216</v>
      </c>
      <c r="L59" s="43" t="n">
        <v>553</v>
      </c>
      <c r="M59" s="43" t="n">
        <v>1</v>
      </c>
      <c r="N59" s="45" t="n">
        <v>554</v>
      </c>
    </row>
    <row r="60" s="40" customFormat="true" ht="25.5" hidden="false" customHeight="true" outlineLevel="0" collapsed="false">
      <c r="A60" s="57" t="n">
        <v>144</v>
      </c>
      <c r="B60" s="48" t="s">
        <v>18</v>
      </c>
      <c r="C60" s="48" t="s">
        <v>70</v>
      </c>
      <c r="D60" s="49" t="n">
        <v>168</v>
      </c>
      <c r="E60" s="49" t="n">
        <v>200</v>
      </c>
      <c r="F60" s="50" t="n">
        <v>0.190476190476191</v>
      </c>
      <c r="G60" s="49" t="n">
        <v>200</v>
      </c>
      <c r="H60" s="49" t="n">
        <v>0</v>
      </c>
      <c r="I60" s="49" t="n">
        <v>76</v>
      </c>
      <c r="J60" s="49" t="n">
        <v>0</v>
      </c>
      <c r="K60" s="49" t="n">
        <v>76</v>
      </c>
      <c r="L60" s="49" t="n">
        <v>124</v>
      </c>
      <c r="M60" s="49" t="n">
        <v>0</v>
      </c>
      <c r="N60" s="51" t="n">
        <v>124</v>
      </c>
    </row>
    <row r="61" customFormat="false" ht="25.5" hidden="false" customHeight="true" outlineLevel="0" collapsed="false">
      <c r="A61" s="59" t="n">
        <v>145</v>
      </c>
      <c r="B61" s="60" t="s">
        <v>71</v>
      </c>
      <c r="C61" s="60" t="s">
        <v>72</v>
      </c>
      <c r="D61" s="61" t="n">
        <v>385</v>
      </c>
      <c r="E61" s="49" t="n">
        <v>254</v>
      </c>
      <c r="F61" s="62" t="n">
        <v>-0.34025974025974</v>
      </c>
      <c r="G61" s="61" t="n">
        <v>254</v>
      </c>
      <c r="H61" s="61" t="n">
        <v>0</v>
      </c>
      <c r="I61" s="61" t="n">
        <v>13</v>
      </c>
      <c r="J61" s="61" t="n">
        <v>0</v>
      </c>
      <c r="K61" s="61" t="n">
        <v>13</v>
      </c>
      <c r="L61" s="61" t="n">
        <v>241</v>
      </c>
      <c r="M61" s="61" t="n">
        <v>0</v>
      </c>
      <c r="N61" s="63" t="n">
        <v>241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25.5" hidden="false" customHeight="true" outlineLevel="0" collapsed="false">
      <c r="A62" s="71" t="n">
        <v>158</v>
      </c>
      <c r="B62" s="60" t="s">
        <v>73</v>
      </c>
      <c r="C62" s="60" t="s">
        <v>74</v>
      </c>
      <c r="D62" s="61" t="n">
        <v>100</v>
      </c>
      <c r="E62" s="49" t="n">
        <v>133</v>
      </c>
      <c r="F62" s="62" t="n">
        <v>0.33</v>
      </c>
      <c r="G62" s="61" t="n">
        <v>132</v>
      </c>
      <c r="H62" s="61" t="n">
        <v>1</v>
      </c>
      <c r="I62" s="61" t="n">
        <v>56</v>
      </c>
      <c r="J62" s="61" t="n">
        <v>0</v>
      </c>
      <c r="K62" s="61" t="n">
        <v>56</v>
      </c>
      <c r="L62" s="61" t="n">
        <v>76</v>
      </c>
      <c r="M62" s="61" t="n">
        <v>1</v>
      </c>
      <c r="N62" s="63" t="n">
        <v>77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25.5" hidden="false" customHeight="true" outlineLevel="0" collapsed="false">
      <c r="A63" s="59" t="n">
        <v>136</v>
      </c>
      <c r="B63" s="60" t="s">
        <v>18</v>
      </c>
      <c r="C63" s="60" t="s">
        <v>75</v>
      </c>
      <c r="D63" s="61" t="n">
        <v>92</v>
      </c>
      <c r="E63" s="49" t="n">
        <v>111</v>
      </c>
      <c r="F63" s="62" t="n">
        <v>0.206521739130435</v>
      </c>
      <c r="G63" s="61" t="n">
        <v>111</v>
      </c>
      <c r="H63" s="61" t="n">
        <v>0</v>
      </c>
      <c r="I63" s="61" t="n">
        <v>45</v>
      </c>
      <c r="J63" s="61" t="n">
        <v>0</v>
      </c>
      <c r="K63" s="61" t="n">
        <v>45</v>
      </c>
      <c r="L63" s="61" t="n">
        <v>66</v>
      </c>
      <c r="M63" s="61" t="n">
        <v>0</v>
      </c>
      <c r="N63" s="63" t="n">
        <v>66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5.5" hidden="false" customHeight="true" outlineLevel="0" collapsed="false">
      <c r="A64" s="59" t="n">
        <v>147</v>
      </c>
      <c r="B64" s="60" t="s">
        <v>18</v>
      </c>
      <c r="C64" s="60" t="s">
        <v>76</v>
      </c>
      <c r="D64" s="61" t="n">
        <v>45</v>
      </c>
      <c r="E64" s="49" t="n">
        <v>72</v>
      </c>
      <c r="F64" s="62" t="n">
        <v>0.6</v>
      </c>
      <c r="G64" s="61" t="n">
        <v>72</v>
      </c>
      <c r="H64" s="61" t="n">
        <v>0</v>
      </c>
      <c r="I64" s="61" t="n">
        <v>26</v>
      </c>
      <c r="J64" s="61" t="n">
        <v>0</v>
      </c>
      <c r="K64" s="61" t="n">
        <v>26</v>
      </c>
      <c r="L64" s="61" t="n">
        <v>46</v>
      </c>
      <c r="M64" s="61" t="n">
        <v>0</v>
      </c>
      <c r="N64" s="63" t="n">
        <v>46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24" hidden="false" customHeight="false" outlineLevel="0" collapsed="false">
      <c r="A65" s="76"/>
      <c r="B65" s="96"/>
      <c r="C65" s="53"/>
      <c r="D65" s="54"/>
      <c r="E65" s="53"/>
      <c r="F65" s="55"/>
      <c r="G65" s="54"/>
      <c r="H65" s="53"/>
      <c r="I65" s="54"/>
      <c r="J65" s="54"/>
      <c r="K65" s="54"/>
      <c r="L65" s="54"/>
      <c r="M65" s="54"/>
      <c r="N65" s="77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46" customFormat="true" ht="25.5" hidden="false" customHeight="true" outlineLevel="0" collapsed="false">
      <c r="A66" s="95"/>
      <c r="B66" s="97" t="s">
        <v>77</v>
      </c>
      <c r="C66" s="97"/>
      <c r="D66" s="43" t="n">
        <v>988</v>
      </c>
      <c r="E66" s="43" t="n">
        <v>1125</v>
      </c>
      <c r="F66" s="44" t="n">
        <v>0.138663967611336</v>
      </c>
      <c r="G66" s="43" t="n">
        <v>1087</v>
      </c>
      <c r="H66" s="43" t="n">
        <v>38</v>
      </c>
      <c r="I66" s="43" t="n">
        <v>248</v>
      </c>
      <c r="J66" s="43" t="n">
        <v>17</v>
      </c>
      <c r="K66" s="43" t="n">
        <v>265</v>
      </c>
      <c r="L66" s="43" t="n">
        <v>839</v>
      </c>
      <c r="M66" s="43" t="n">
        <v>21</v>
      </c>
      <c r="N66" s="45" t="n">
        <v>860</v>
      </c>
    </row>
    <row r="67" s="98" customFormat="true" ht="36" hidden="false" customHeight="true" outlineLevel="0" collapsed="false">
      <c r="A67" s="57" t="n">
        <v>152</v>
      </c>
      <c r="B67" s="48" t="s">
        <v>18</v>
      </c>
      <c r="C67" s="48" t="s">
        <v>78</v>
      </c>
      <c r="D67" s="49" t="n">
        <v>120</v>
      </c>
      <c r="E67" s="49" t="n">
        <v>110</v>
      </c>
      <c r="F67" s="50" t="n">
        <v>-0.0833333333333334</v>
      </c>
      <c r="G67" s="49" t="n">
        <v>110</v>
      </c>
      <c r="H67" s="49" t="n">
        <v>0</v>
      </c>
      <c r="I67" s="49" t="n">
        <v>21</v>
      </c>
      <c r="J67" s="49" t="n">
        <v>0</v>
      </c>
      <c r="K67" s="49" t="n">
        <v>21</v>
      </c>
      <c r="L67" s="49" t="n">
        <v>89</v>
      </c>
      <c r="M67" s="49" t="n">
        <v>0</v>
      </c>
      <c r="N67" s="51" t="n">
        <v>89</v>
      </c>
    </row>
    <row r="68" s="104" customFormat="true" ht="36" hidden="false" customHeight="true" outlineLevel="0" collapsed="false">
      <c r="A68" s="99" t="n">
        <v>153</v>
      </c>
      <c r="B68" s="100" t="s">
        <v>79</v>
      </c>
      <c r="C68" s="100" t="s">
        <v>80</v>
      </c>
      <c r="D68" s="101" t="n">
        <v>868</v>
      </c>
      <c r="E68" s="49" t="n">
        <v>1015</v>
      </c>
      <c r="F68" s="102" t="n">
        <v>0.169354838709678</v>
      </c>
      <c r="G68" s="101" t="n">
        <v>977</v>
      </c>
      <c r="H68" s="101" t="n">
        <v>38</v>
      </c>
      <c r="I68" s="101" t="n">
        <v>227</v>
      </c>
      <c r="J68" s="101" t="n">
        <v>17</v>
      </c>
      <c r="K68" s="101" t="n">
        <v>244</v>
      </c>
      <c r="L68" s="101" t="n">
        <v>750</v>
      </c>
      <c r="M68" s="101" t="n">
        <v>21</v>
      </c>
      <c r="N68" s="103" t="n">
        <v>771</v>
      </c>
    </row>
    <row r="69" s="98" customFormat="true" ht="19.5" hidden="false" customHeight="true" outlineLevel="0" collapsed="false">
      <c r="A69" s="105"/>
      <c r="B69" s="105"/>
      <c r="C69" s="105"/>
      <c r="D69" s="106"/>
      <c r="E69" s="106"/>
      <c r="F69" s="107"/>
      <c r="G69" s="108"/>
      <c r="H69" s="106"/>
      <c r="I69" s="106"/>
      <c r="J69" s="106"/>
      <c r="K69" s="106"/>
      <c r="L69" s="106"/>
      <c r="M69" s="106"/>
      <c r="N69" s="106"/>
    </row>
    <row r="70" customFormat="false" ht="20.25" hidden="false" customHeight="true" outlineLevel="0" collapsed="false">
      <c r="A70" s="40"/>
      <c r="B70" s="109"/>
      <c r="C70" s="110"/>
      <c r="D70" s="111"/>
      <c r="E70" s="112"/>
      <c r="F70" s="113"/>
      <c r="G70" s="112"/>
      <c r="H70" s="111"/>
      <c r="I70" s="114"/>
      <c r="J70" s="114"/>
      <c r="K70" s="111"/>
      <c r="L70" s="112"/>
      <c r="M70" s="112"/>
      <c r="N70" s="115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20.25" hidden="false" customHeight="true" outlineLevel="0" collapsed="false">
      <c r="A71" s="40"/>
      <c r="B71" s="109"/>
      <c r="C71" s="110"/>
      <c r="D71" s="111"/>
      <c r="E71" s="112"/>
      <c r="F71" s="113"/>
      <c r="G71" s="111"/>
      <c r="H71" s="112"/>
      <c r="I71" s="111"/>
      <c r="J71" s="114"/>
      <c r="K71" s="111"/>
      <c r="L71" s="111"/>
      <c r="M71" s="114"/>
      <c r="N71" s="116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19" customFormat="true" ht="36" hidden="false" customHeight="true" outlineLevel="0" collapsed="false">
      <c r="A72" s="117" t="n">
        <v>200</v>
      </c>
      <c r="B72" s="118" t="s">
        <v>81</v>
      </c>
      <c r="C72" s="118"/>
      <c r="D72" s="29" t="n">
        <v>14414</v>
      </c>
      <c r="E72" s="29" t="n">
        <v>23986</v>
      </c>
      <c r="F72" s="30" t="n">
        <v>0.664076592202026</v>
      </c>
      <c r="G72" s="29" t="n">
        <v>22106</v>
      </c>
      <c r="H72" s="29" t="n">
        <v>1880</v>
      </c>
      <c r="I72" s="29" t="n">
        <v>7416</v>
      </c>
      <c r="J72" s="29" t="n">
        <v>637</v>
      </c>
      <c r="K72" s="29" t="n">
        <v>8053</v>
      </c>
      <c r="L72" s="29" t="n">
        <v>14690</v>
      </c>
      <c r="M72" s="29" t="n">
        <v>1243</v>
      </c>
      <c r="N72" s="32" t="n">
        <v>15933</v>
      </c>
    </row>
    <row r="73" s="98" customFormat="true" ht="21" hidden="false" customHeight="true" outlineLevel="0" collapsed="false">
      <c r="A73" s="120"/>
      <c r="B73" s="93"/>
      <c r="C73" s="35"/>
      <c r="D73" s="36"/>
      <c r="E73" s="36"/>
      <c r="F73" s="37"/>
      <c r="G73" s="121"/>
      <c r="H73" s="121"/>
      <c r="I73" s="121"/>
      <c r="J73" s="115"/>
      <c r="K73" s="121"/>
      <c r="L73" s="121"/>
      <c r="M73" s="121"/>
      <c r="N73" s="122"/>
    </row>
    <row r="74" s="123" customFormat="true" ht="36" hidden="false" customHeight="true" outlineLevel="0" collapsed="false">
      <c r="A74" s="95"/>
      <c r="B74" s="97" t="s">
        <v>82</v>
      </c>
      <c r="C74" s="97"/>
      <c r="D74" s="43" t="n">
        <v>3328</v>
      </c>
      <c r="E74" s="43" t="n">
        <v>4296</v>
      </c>
      <c r="F74" s="44" t="n">
        <v>0.290865384615385</v>
      </c>
      <c r="G74" s="43" t="n">
        <v>4022</v>
      </c>
      <c r="H74" s="43" t="n">
        <v>274</v>
      </c>
      <c r="I74" s="43" t="n">
        <v>961</v>
      </c>
      <c r="J74" s="43" t="n">
        <v>101</v>
      </c>
      <c r="K74" s="43" t="n">
        <v>1062</v>
      </c>
      <c r="L74" s="43" t="n">
        <v>3061</v>
      </c>
      <c r="M74" s="43" t="n">
        <v>173</v>
      </c>
      <c r="N74" s="45" t="n">
        <v>3234</v>
      </c>
    </row>
    <row r="75" s="98" customFormat="true" ht="36" hidden="false" customHeight="true" outlineLevel="0" collapsed="false">
      <c r="A75" s="57" t="n">
        <v>202</v>
      </c>
      <c r="B75" s="48" t="s">
        <v>18</v>
      </c>
      <c r="C75" s="48" t="s">
        <v>83</v>
      </c>
      <c r="D75" s="49" t="n">
        <v>176</v>
      </c>
      <c r="E75" s="49" t="n">
        <v>153</v>
      </c>
      <c r="F75" s="50" t="n">
        <v>-0.130681818181818</v>
      </c>
      <c r="G75" s="49" t="n">
        <v>153</v>
      </c>
      <c r="H75" s="49" t="n">
        <v>0</v>
      </c>
      <c r="I75" s="49" t="n">
        <v>15</v>
      </c>
      <c r="J75" s="49" t="n">
        <v>0</v>
      </c>
      <c r="K75" s="49" t="n">
        <v>15</v>
      </c>
      <c r="L75" s="49" t="n">
        <v>138</v>
      </c>
      <c r="M75" s="49" t="n">
        <v>0</v>
      </c>
      <c r="N75" s="51" t="n">
        <v>138</v>
      </c>
    </row>
    <row r="76" customFormat="false" ht="36" hidden="false" customHeight="true" outlineLevel="0" collapsed="false">
      <c r="A76" s="59" t="n">
        <v>203</v>
      </c>
      <c r="B76" s="60" t="s">
        <v>18</v>
      </c>
      <c r="C76" s="73" t="s">
        <v>84</v>
      </c>
      <c r="D76" s="61" t="n">
        <v>48</v>
      </c>
      <c r="E76" s="49" t="n">
        <v>152</v>
      </c>
      <c r="F76" s="50" t="n">
        <v>2.16666666666667</v>
      </c>
      <c r="G76" s="61" t="n">
        <v>152</v>
      </c>
      <c r="H76" s="61" t="n">
        <v>0</v>
      </c>
      <c r="I76" s="61" t="n">
        <v>57</v>
      </c>
      <c r="J76" s="61" t="n">
        <v>0</v>
      </c>
      <c r="K76" s="61" t="n">
        <v>57</v>
      </c>
      <c r="L76" s="61" t="n">
        <v>95</v>
      </c>
      <c r="M76" s="61" t="n">
        <v>0</v>
      </c>
      <c r="N76" s="63" t="n">
        <v>95</v>
      </c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36" hidden="false" customHeight="true" outlineLevel="0" collapsed="false">
      <c r="A77" s="59" t="n">
        <v>204</v>
      </c>
      <c r="B77" s="60" t="s">
        <v>18</v>
      </c>
      <c r="C77" s="73" t="s">
        <v>85</v>
      </c>
      <c r="D77" s="61" t="n">
        <v>84</v>
      </c>
      <c r="E77" s="49" t="n">
        <v>144</v>
      </c>
      <c r="F77" s="50" t="n">
        <v>0.714285714285714</v>
      </c>
      <c r="G77" s="61" t="n">
        <v>144</v>
      </c>
      <c r="H77" s="61" t="n">
        <v>0</v>
      </c>
      <c r="I77" s="61" t="n">
        <v>34</v>
      </c>
      <c r="J77" s="61" t="n">
        <v>0</v>
      </c>
      <c r="K77" s="61" t="n">
        <v>34</v>
      </c>
      <c r="L77" s="61" t="n">
        <v>110</v>
      </c>
      <c r="M77" s="61" t="n">
        <v>0</v>
      </c>
      <c r="N77" s="63" t="n">
        <v>110</v>
      </c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6" hidden="false" customHeight="true" outlineLevel="0" collapsed="false">
      <c r="A78" s="59" t="n">
        <v>235</v>
      </c>
      <c r="B78" s="60" t="s">
        <v>86</v>
      </c>
      <c r="C78" s="73" t="s">
        <v>87</v>
      </c>
      <c r="D78" s="61" t="n">
        <v>2524</v>
      </c>
      <c r="E78" s="49" t="n">
        <v>2903</v>
      </c>
      <c r="F78" s="50" t="n">
        <v>0.150158478605388</v>
      </c>
      <c r="G78" s="61" t="n">
        <v>2902</v>
      </c>
      <c r="H78" s="61" t="n">
        <v>1</v>
      </c>
      <c r="I78" s="61" t="n">
        <v>581</v>
      </c>
      <c r="J78" s="61" t="n">
        <v>1</v>
      </c>
      <c r="K78" s="61" t="n">
        <v>582</v>
      </c>
      <c r="L78" s="61" t="n">
        <v>2321</v>
      </c>
      <c r="M78" s="61" t="n">
        <v>0</v>
      </c>
      <c r="N78" s="63" t="n">
        <v>2321</v>
      </c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36" hidden="false" customHeight="true" outlineLevel="0" collapsed="false">
      <c r="A79" s="59" t="n">
        <v>209</v>
      </c>
      <c r="B79" s="60" t="s">
        <v>88</v>
      </c>
      <c r="C79" s="73" t="s">
        <v>87</v>
      </c>
      <c r="D79" s="61" t="n">
        <v>100</v>
      </c>
      <c r="E79" s="49" t="n">
        <v>223</v>
      </c>
      <c r="F79" s="50" t="n">
        <v>1.23</v>
      </c>
      <c r="G79" s="61" t="n">
        <v>0</v>
      </c>
      <c r="H79" s="61" t="n">
        <v>223</v>
      </c>
      <c r="I79" s="61" t="n">
        <v>0</v>
      </c>
      <c r="J79" s="61" t="n">
        <v>87</v>
      </c>
      <c r="K79" s="61" t="n">
        <v>87</v>
      </c>
      <c r="L79" s="61" t="n">
        <v>0</v>
      </c>
      <c r="M79" s="61" t="n">
        <v>136</v>
      </c>
      <c r="N79" s="63" t="n">
        <v>136</v>
      </c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30" hidden="false" customHeight="true" outlineLevel="0" collapsed="false">
      <c r="A80" s="59" t="n">
        <v>206</v>
      </c>
      <c r="B80" s="60" t="s">
        <v>18</v>
      </c>
      <c r="C80" s="73" t="s">
        <v>89</v>
      </c>
      <c r="D80" s="61" t="n">
        <v>66</v>
      </c>
      <c r="E80" s="49" t="n">
        <v>168</v>
      </c>
      <c r="F80" s="50" t="n">
        <v>1.54545454545455</v>
      </c>
      <c r="G80" s="61" t="n">
        <v>168</v>
      </c>
      <c r="H80" s="61" t="n">
        <v>0</v>
      </c>
      <c r="I80" s="61" t="n">
        <v>109</v>
      </c>
      <c r="J80" s="61" t="n">
        <v>0</v>
      </c>
      <c r="K80" s="61" t="n">
        <v>109</v>
      </c>
      <c r="L80" s="61" t="n">
        <v>59</v>
      </c>
      <c r="M80" s="61" t="n">
        <v>0</v>
      </c>
      <c r="N80" s="63" t="n">
        <v>59</v>
      </c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36" hidden="false" customHeight="true" outlineLevel="0" collapsed="false">
      <c r="A81" s="59" t="n">
        <v>207</v>
      </c>
      <c r="B81" s="60" t="s">
        <v>18</v>
      </c>
      <c r="C81" s="73" t="s">
        <v>90</v>
      </c>
      <c r="D81" s="61" t="n">
        <v>230</v>
      </c>
      <c r="E81" s="49" t="n">
        <v>452</v>
      </c>
      <c r="F81" s="50" t="n">
        <v>0.965217391304348</v>
      </c>
      <c r="G81" s="61" t="n">
        <v>402</v>
      </c>
      <c r="H81" s="61" t="n">
        <v>50</v>
      </c>
      <c r="I81" s="61" t="n">
        <v>149</v>
      </c>
      <c r="J81" s="61" t="n">
        <v>13</v>
      </c>
      <c r="K81" s="61" t="n">
        <v>162</v>
      </c>
      <c r="L81" s="61" t="n">
        <v>253</v>
      </c>
      <c r="M81" s="61" t="n">
        <v>37</v>
      </c>
      <c r="N81" s="63" t="n">
        <v>290</v>
      </c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36" hidden="false" customHeight="true" outlineLevel="0" collapsed="false">
      <c r="A82" s="59" t="n">
        <v>208</v>
      </c>
      <c r="B82" s="60" t="s">
        <v>18</v>
      </c>
      <c r="C82" s="73" t="s">
        <v>91</v>
      </c>
      <c r="D82" s="61" t="n">
        <v>100</v>
      </c>
      <c r="E82" s="49" t="n">
        <v>101</v>
      </c>
      <c r="F82" s="50" t="n">
        <v>0.01</v>
      </c>
      <c r="G82" s="61" t="n">
        <v>101</v>
      </c>
      <c r="H82" s="61" t="n">
        <v>0</v>
      </c>
      <c r="I82" s="61" t="n">
        <v>16</v>
      </c>
      <c r="J82" s="61" t="n">
        <v>0</v>
      </c>
      <c r="K82" s="61" t="n">
        <v>16</v>
      </c>
      <c r="L82" s="61" t="n">
        <v>85</v>
      </c>
      <c r="M82" s="61" t="n">
        <v>0</v>
      </c>
      <c r="N82" s="63" t="n">
        <v>85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22.5" hidden="false" customHeight="true" outlineLevel="0" collapsed="false">
      <c r="A83" s="76"/>
      <c r="B83" s="54"/>
      <c r="C83" s="53"/>
      <c r="D83" s="54"/>
      <c r="E83" s="54"/>
      <c r="F83" s="55"/>
      <c r="G83" s="54"/>
      <c r="H83" s="54"/>
      <c r="I83" s="54"/>
      <c r="J83" s="54"/>
      <c r="K83" s="54"/>
      <c r="L83" s="54"/>
      <c r="M83" s="54"/>
      <c r="N83" s="124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23" customFormat="true" ht="36" hidden="false" customHeight="true" outlineLevel="0" collapsed="false">
      <c r="A84" s="95"/>
      <c r="B84" s="97" t="s">
        <v>92</v>
      </c>
      <c r="C84" s="97"/>
      <c r="D84" s="43" t="n">
        <v>1276</v>
      </c>
      <c r="E84" s="43" t="n">
        <v>2385</v>
      </c>
      <c r="F84" s="44" t="n">
        <v>0.869122257053292</v>
      </c>
      <c r="G84" s="43" t="n">
        <v>2180</v>
      </c>
      <c r="H84" s="43" t="n">
        <v>205</v>
      </c>
      <c r="I84" s="43" t="n">
        <v>807</v>
      </c>
      <c r="J84" s="43" t="n">
        <v>73</v>
      </c>
      <c r="K84" s="43" t="n">
        <v>880</v>
      </c>
      <c r="L84" s="43" t="n">
        <v>1373</v>
      </c>
      <c r="M84" s="43" t="n">
        <v>132</v>
      </c>
      <c r="N84" s="45" t="n">
        <v>1505</v>
      </c>
    </row>
    <row r="85" s="98" customFormat="true" ht="36" hidden="false" customHeight="true" outlineLevel="0" collapsed="false">
      <c r="A85" s="57" t="n">
        <v>217</v>
      </c>
      <c r="B85" s="48" t="s">
        <v>18</v>
      </c>
      <c r="C85" s="69" t="s">
        <v>93</v>
      </c>
      <c r="D85" s="49" t="n">
        <v>280</v>
      </c>
      <c r="E85" s="49" t="n">
        <v>486</v>
      </c>
      <c r="F85" s="50" t="n">
        <v>0.735714285714286</v>
      </c>
      <c r="G85" s="49" t="n">
        <v>418</v>
      </c>
      <c r="H85" s="49" t="n">
        <v>68</v>
      </c>
      <c r="I85" s="49" t="n">
        <v>68</v>
      </c>
      <c r="J85" s="49" t="n">
        <v>13</v>
      </c>
      <c r="K85" s="49" t="n">
        <v>81</v>
      </c>
      <c r="L85" s="49" t="n">
        <v>350</v>
      </c>
      <c r="M85" s="49" t="n">
        <v>55</v>
      </c>
      <c r="N85" s="51" t="n">
        <v>405</v>
      </c>
    </row>
    <row r="86" customFormat="false" ht="36" hidden="false" customHeight="true" outlineLevel="0" collapsed="false">
      <c r="A86" s="59" t="n">
        <v>219</v>
      </c>
      <c r="B86" s="60" t="s">
        <v>18</v>
      </c>
      <c r="C86" s="73" t="s">
        <v>94</v>
      </c>
      <c r="D86" s="61" t="n">
        <v>70</v>
      </c>
      <c r="E86" s="49" t="n">
        <v>100</v>
      </c>
      <c r="F86" s="62" t="n">
        <v>0.428571428571429</v>
      </c>
      <c r="G86" s="61" t="n">
        <v>100</v>
      </c>
      <c r="H86" s="61" t="n">
        <v>0</v>
      </c>
      <c r="I86" s="61" t="n">
        <v>22</v>
      </c>
      <c r="J86" s="61" t="n">
        <v>0</v>
      </c>
      <c r="K86" s="61" t="n">
        <v>22</v>
      </c>
      <c r="L86" s="61" t="n">
        <v>78</v>
      </c>
      <c r="M86" s="61" t="n">
        <v>0</v>
      </c>
      <c r="N86" s="63" t="n">
        <v>78</v>
      </c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36" hidden="false" customHeight="true" outlineLevel="0" collapsed="false">
      <c r="A87" s="59" t="n">
        <v>215</v>
      </c>
      <c r="B87" s="60" t="s">
        <v>95</v>
      </c>
      <c r="C87" s="73" t="s">
        <v>96</v>
      </c>
      <c r="D87" s="61" t="n">
        <v>568</v>
      </c>
      <c r="E87" s="49" t="n">
        <v>1253</v>
      </c>
      <c r="F87" s="62" t="n">
        <v>1.20598591549296</v>
      </c>
      <c r="G87" s="61" t="n">
        <v>1143</v>
      </c>
      <c r="H87" s="61" t="n">
        <v>110</v>
      </c>
      <c r="I87" s="61" t="n">
        <v>390</v>
      </c>
      <c r="J87" s="61" t="n">
        <v>44</v>
      </c>
      <c r="K87" s="61" t="n">
        <v>434</v>
      </c>
      <c r="L87" s="61" t="n">
        <v>753</v>
      </c>
      <c r="M87" s="61" t="n">
        <v>66</v>
      </c>
      <c r="N87" s="63" t="n">
        <v>819</v>
      </c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36" hidden="false" customHeight="true" outlineLevel="0" collapsed="false">
      <c r="A88" s="59" t="n">
        <v>222</v>
      </c>
      <c r="B88" s="60" t="s">
        <v>18</v>
      </c>
      <c r="C88" s="73" t="s">
        <v>97</v>
      </c>
      <c r="D88" s="61" t="n">
        <v>238</v>
      </c>
      <c r="E88" s="49" t="n">
        <v>375</v>
      </c>
      <c r="F88" s="62" t="n">
        <v>0.57563025210084</v>
      </c>
      <c r="G88" s="61" t="n">
        <v>358</v>
      </c>
      <c r="H88" s="61" t="n">
        <v>17</v>
      </c>
      <c r="I88" s="61" t="n">
        <v>256</v>
      </c>
      <c r="J88" s="61" t="n">
        <v>13</v>
      </c>
      <c r="K88" s="61" t="n">
        <v>269</v>
      </c>
      <c r="L88" s="61" t="n">
        <v>102</v>
      </c>
      <c r="M88" s="61" t="n">
        <v>4</v>
      </c>
      <c r="N88" s="63" t="n">
        <v>106</v>
      </c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36" hidden="false" customHeight="true" outlineLevel="0" collapsed="false">
      <c r="A89" s="59" t="n">
        <v>221</v>
      </c>
      <c r="B89" s="60" t="s">
        <v>18</v>
      </c>
      <c r="C89" s="73" t="s">
        <v>98</v>
      </c>
      <c r="D89" s="61" t="n">
        <v>120</v>
      </c>
      <c r="E89" s="49" t="n">
        <v>171</v>
      </c>
      <c r="F89" s="62" t="n">
        <v>0.425</v>
      </c>
      <c r="G89" s="61" t="n">
        <v>161</v>
      </c>
      <c r="H89" s="61" t="n">
        <v>10</v>
      </c>
      <c r="I89" s="61" t="n">
        <v>71</v>
      </c>
      <c r="J89" s="61" t="n">
        <v>3</v>
      </c>
      <c r="K89" s="61" t="n">
        <v>74</v>
      </c>
      <c r="L89" s="61" t="n">
        <v>90</v>
      </c>
      <c r="M89" s="61" t="n">
        <v>7</v>
      </c>
      <c r="N89" s="63" t="n">
        <v>97</v>
      </c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26.25" hidden="false" customHeight="true" outlineLevel="0" collapsed="false">
      <c r="A90" s="76"/>
      <c r="B90" s="54"/>
      <c r="C90" s="53"/>
      <c r="D90" s="65"/>
      <c r="E90" s="125"/>
      <c r="F90" s="126"/>
      <c r="G90" s="127"/>
      <c r="H90" s="128"/>
      <c r="I90" s="128"/>
      <c r="J90" s="128"/>
      <c r="K90" s="127"/>
      <c r="L90" s="128"/>
      <c r="M90" s="128"/>
      <c r="N90" s="129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23" customFormat="true" ht="36" hidden="false" customHeight="true" outlineLevel="0" collapsed="false">
      <c r="A91" s="95"/>
      <c r="B91" s="97" t="s">
        <v>99</v>
      </c>
      <c r="C91" s="97"/>
      <c r="D91" s="43" t="n">
        <v>360</v>
      </c>
      <c r="E91" s="43" t="n">
        <v>656</v>
      </c>
      <c r="F91" s="44" t="n">
        <v>0.822222222222222</v>
      </c>
      <c r="G91" s="43" t="n">
        <v>598</v>
      </c>
      <c r="H91" s="43" t="n">
        <v>58</v>
      </c>
      <c r="I91" s="43" t="n">
        <v>238</v>
      </c>
      <c r="J91" s="43" t="n">
        <v>14</v>
      </c>
      <c r="K91" s="43" t="n">
        <v>252</v>
      </c>
      <c r="L91" s="43" t="n">
        <v>360</v>
      </c>
      <c r="M91" s="43" t="n">
        <v>44</v>
      </c>
      <c r="N91" s="45" t="n">
        <v>404</v>
      </c>
    </row>
    <row r="92" s="98" customFormat="true" ht="36" hidden="false" customHeight="true" outlineLevel="0" collapsed="false">
      <c r="A92" s="57" t="n">
        <v>224</v>
      </c>
      <c r="B92" s="48" t="s">
        <v>18</v>
      </c>
      <c r="C92" s="69" t="s">
        <v>100</v>
      </c>
      <c r="D92" s="49" t="n">
        <v>360</v>
      </c>
      <c r="E92" s="49" t="n">
        <v>656</v>
      </c>
      <c r="F92" s="50" t="n">
        <v>0.822222222222222</v>
      </c>
      <c r="G92" s="49" t="n">
        <v>598</v>
      </c>
      <c r="H92" s="49" t="n">
        <v>58</v>
      </c>
      <c r="I92" s="49" t="n">
        <v>238</v>
      </c>
      <c r="J92" s="49" t="n">
        <v>14</v>
      </c>
      <c r="K92" s="49" t="n">
        <v>252</v>
      </c>
      <c r="L92" s="49" t="n">
        <v>360</v>
      </c>
      <c r="M92" s="49" t="n">
        <v>44</v>
      </c>
      <c r="N92" s="51" t="n">
        <v>404</v>
      </c>
    </row>
    <row r="93" customFormat="false" ht="21" hidden="false" customHeight="true" outlineLevel="0" collapsed="false">
      <c r="A93" s="76"/>
      <c r="B93" s="54"/>
      <c r="C93" s="53"/>
      <c r="D93" s="54"/>
      <c r="E93" s="54"/>
      <c r="F93" s="55"/>
      <c r="G93" s="54"/>
      <c r="H93" s="54"/>
      <c r="I93" s="54"/>
      <c r="J93" s="54"/>
      <c r="K93" s="54"/>
      <c r="L93" s="54"/>
      <c r="M93" s="54"/>
      <c r="N93" s="124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23" customFormat="true" ht="36" hidden="false" customHeight="true" outlineLevel="0" collapsed="false">
      <c r="A94" s="95"/>
      <c r="B94" s="97" t="s">
        <v>101</v>
      </c>
      <c r="C94" s="97"/>
      <c r="D94" s="43" t="n">
        <v>9450</v>
      </c>
      <c r="E94" s="43" t="n">
        <v>16649</v>
      </c>
      <c r="F94" s="44" t="n">
        <v>0.761798941798942</v>
      </c>
      <c r="G94" s="43" t="n">
        <v>15306</v>
      </c>
      <c r="H94" s="43" t="n">
        <v>1343</v>
      </c>
      <c r="I94" s="43" t="n">
        <v>5410</v>
      </c>
      <c r="J94" s="43" t="n">
        <v>449</v>
      </c>
      <c r="K94" s="43" t="n">
        <v>5859</v>
      </c>
      <c r="L94" s="43" t="n">
        <v>9896</v>
      </c>
      <c r="M94" s="43" t="n">
        <v>894</v>
      </c>
      <c r="N94" s="45" t="n">
        <v>10790</v>
      </c>
    </row>
    <row r="95" s="98" customFormat="true" ht="36" hidden="false" customHeight="true" outlineLevel="0" collapsed="false">
      <c r="A95" s="57" t="n">
        <v>228</v>
      </c>
      <c r="B95" s="48" t="s">
        <v>18</v>
      </c>
      <c r="C95" s="69" t="s">
        <v>102</v>
      </c>
      <c r="D95" s="49" t="n">
        <v>260</v>
      </c>
      <c r="E95" s="49" t="n">
        <v>588</v>
      </c>
      <c r="F95" s="50" t="n">
        <v>1.26153846153846</v>
      </c>
      <c r="G95" s="49" t="n">
        <v>554</v>
      </c>
      <c r="H95" s="49" t="n">
        <v>34</v>
      </c>
      <c r="I95" s="49" t="n">
        <v>323</v>
      </c>
      <c r="J95" s="49" t="n">
        <v>17</v>
      </c>
      <c r="K95" s="49" t="n">
        <v>340</v>
      </c>
      <c r="L95" s="49" t="n">
        <v>231</v>
      </c>
      <c r="M95" s="49" t="n">
        <v>17</v>
      </c>
      <c r="N95" s="49" t="n">
        <v>248</v>
      </c>
    </row>
    <row r="96" customFormat="false" ht="36" hidden="false" customHeight="true" outlineLevel="0" collapsed="false">
      <c r="A96" s="59" t="n">
        <v>227</v>
      </c>
      <c r="B96" s="60" t="s">
        <v>18</v>
      </c>
      <c r="C96" s="73" t="s">
        <v>103</v>
      </c>
      <c r="D96" s="61" t="n">
        <v>821</v>
      </c>
      <c r="E96" s="49" t="n">
        <v>1215</v>
      </c>
      <c r="F96" s="62" t="n">
        <v>0.479902557856273</v>
      </c>
      <c r="G96" s="61" t="n">
        <v>1142</v>
      </c>
      <c r="H96" s="61" t="n">
        <v>73</v>
      </c>
      <c r="I96" s="61" t="n">
        <v>407</v>
      </c>
      <c r="J96" s="61" t="n">
        <v>23</v>
      </c>
      <c r="K96" s="61" t="n">
        <v>430</v>
      </c>
      <c r="L96" s="61" t="n">
        <v>735</v>
      </c>
      <c r="M96" s="61" t="n">
        <v>50</v>
      </c>
      <c r="N96" s="61" t="n">
        <v>785</v>
      </c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130" customFormat="true" ht="26.25" hidden="false" customHeight="true" outlineLevel="0" collapsed="false">
      <c r="A97" s="71" t="n">
        <v>239</v>
      </c>
      <c r="B97" s="60" t="s">
        <v>18</v>
      </c>
      <c r="C97" s="73" t="s">
        <v>104</v>
      </c>
      <c r="D97" s="61" t="n">
        <v>102</v>
      </c>
      <c r="E97" s="49" t="n">
        <v>188</v>
      </c>
      <c r="F97" s="62" t="n">
        <v>0.843137254901961</v>
      </c>
      <c r="G97" s="61" t="n">
        <v>188</v>
      </c>
      <c r="H97" s="61" t="n">
        <v>0</v>
      </c>
      <c r="I97" s="61" t="n">
        <v>62</v>
      </c>
      <c r="J97" s="61" t="n">
        <v>0</v>
      </c>
      <c r="K97" s="61" t="n">
        <v>62</v>
      </c>
      <c r="L97" s="61" t="n">
        <v>126</v>
      </c>
      <c r="M97" s="61" t="n">
        <v>0</v>
      </c>
      <c r="N97" s="61" t="n">
        <v>126</v>
      </c>
    </row>
    <row r="98" s="98" customFormat="true" ht="36" hidden="false" customHeight="true" outlineLevel="0" collapsed="false">
      <c r="A98" s="59" t="n">
        <v>226</v>
      </c>
      <c r="B98" s="60" t="s">
        <v>105</v>
      </c>
      <c r="C98" s="73" t="s">
        <v>106</v>
      </c>
      <c r="D98" s="61" t="n">
        <v>1667</v>
      </c>
      <c r="E98" s="49" t="n">
        <v>6047</v>
      </c>
      <c r="F98" s="62" t="n">
        <v>2.62747450509898</v>
      </c>
      <c r="G98" s="61" t="n">
        <v>6045</v>
      </c>
      <c r="H98" s="61" t="n">
        <v>2</v>
      </c>
      <c r="I98" s="61" t="n">
        <v>2963</v>
      </c>
      <c r="J98" s="61" t="n">
        <v>1</v>
      </c>
      <c r="K98" s="61" t="n">
        <v>2964</v>
      </c>
      <c r="L98" s="61" t="n">
        <v>3082</v>
      </c>
      <c r="M98" s="61" t="n">
        <v>1</v>
      </c>
      <c r="N98" s="61" t="n">
        <v>3083</v>
      </c>
    </row>
    <row r="99" customFormat="false" ht="36" hidden="false" customHeight="true" outlineLevel="0" collapsed="false">
      <c r="A99" s="71" t="n">
        <v>238</v>
      </c>
      <c r="B99" s="60" t="s">
        <v>18</v>
      </c>
      <c r="C99" s="73" t="s">
        <v>107</v>
      </c>
      <c r="D99" s="61" t="n">
        <v>412</v>
      </c>
      <c r="E99" s="49" t="n">
        <v>691</v>
      </c>
      <c r="F99" s="62" t="n">
        <v>0.677184466019418</v>
      </c>
      <c r="G99" s="61" t="n">
        <v>691</v>
      </c>
      <c r="H99" s="61" t="n">
        <v>0</v>
      </c>
      <c r="I99" s="61" t="n">
        <v>203</v>
      </c>
      <c r="J99" s="61" t="n">
        <v>0</v>
      </c>
      <c r="K99" s="61" t="n">
        <v>203</v>
      </c>
      <c r="L99" s="61" t="n">
        <v>488</v>
      </c>
      <c r="M99" s="61" t="n">
        <v>0</v>
      </c>
      <c r="N99" s="61" t="n">
        <v>488</v>
      </c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33" customFormat="true" ht="36" hidden="false" customHeight="true" outlineLevel="0" collapsed="false">
      <c r="A100" s="71" t="n">
        <v>242</v>
      </c>
      <c r="B100" s="60" t="s">
        <v>108</v>
      </c>
      <c r="C100" s="60" t="s">
        <v>109</v>
      </c>
      <c r="D100" s="131" t="n">
        <v>4309</v>
      </c>
      <c r="E100" s="49" t="n">
        <v>4532</v>
      </c>
      <c r="F100" s="132" t="n">
        <v>0.051752146669761</v>
      </c>
      <c r="G100" s="131" t="n">
        <v>3344</v>
      </c>
      <c r="H100" s="131" t="n">
        <v>1188</v>
      </c>
      <c r="I100" s="131" t="n">
        <v>136</v>
      </c>
      <c r="J100" s="131" t="n">
        <v>377</v>
      </c>
      <c r="K100" s="131" t="n">
        <v>513</v>
      </c>
      <c r="L100" s="131" t="n">
        <v>3208</v>
      </c>
      <c r="M100" s="131" t="n">
        <v>811</v>
      </c>
      <c r="N100" s="131" t="n">
        <v>4019</v>
      </c>
    </row>
    <row r="101" s="98" customFormat="true" ht="36" hidden="false" customHeight="true" outlineLevel="0" collapsed="false">
      <c r="A101" s="59" t="n">
        <v>225</v>
      </c>
      <c r="B101" s="60" t="s">
        <v>110</v>
      </c>
      <c r="C101" s="73" t="s">
        <v>111</v>
      </c>
      <c r="D101" s="61" t="n">
        <v>1257</v>
      </c>
      <c r="E101" s="49" t="n">
        <v>2308</v>
      </c>
      <c r="F101" s="62" t="n">
        <v>0.836117740652347</v>
      </c>
      <c r="G101" s="61" t="n">
        <v>2307</v>
      </c>
      <c r="H101" s="61" t="n">
        <v>1</v>
      </c>
      <c r="I101" s="61" t="n">
        <v>895</v>
      </c>
      <c r="J101" s="61" t="n">
        <v>1</v>
      </c>
      <c r="K101" s="61" t="n">
        <v>896</v>
      </c>
      <c r="L101" s="61" t="n">
        <v>1412</v>
      </c>
      <c r="M101" s="61" t="n">
        <v>0</v>
      </c>
      <c r="N101" s="61" t="n">
        <v>1412</v>
      </c>
    </row>
    <row r="102" s="130" customFormat="true" ht="26.25" hidden="false" customHeight="true" outlineLevel="0" collapsed="false">
      <c r="A102" s="71" t="n">
        <v>240</v>
      </c>
      <c r="B102" s="60" t="s">
        <v>18</v>
      </c>
      <c r="C102" s="60" t="s">
        <v>112</v>
      </c>
      <c r="D102" s="61" t="n">
        <v>80</v>
      </c>
      <c r="E102" s="49" t="n">
        <v>184</v>
      </c>
      <c r="F102" s="62" t="n">
        <v>1.3</v>
      </c>
      <c r="G102" s="61" t="n">
        <v>184</v>
      </c>
      <c r="H102" s="61" t="n">
        <v>0</v>
      </c>
      <c r="I102" s="61" t="n">
        <v>78</v>
      </c>
      <c r="J102" s="61" t="n">
        <v>0</v>
      </c>
      <c r="K102" s="61" t="n">
        <v>78</v>
      </c>
      <c r="L102" s="61" t="n">
        <v>106</v>
      </c>
      <c r="M102" s="61" t="n">
        <v>0</v>
      </c>
      <c r="N102" s="61" t="n">
        <v>106</v>
      </c>
    </row>
    <row r="103" customFormat="false" ht="26.25" hidden="false" customHeight="true" outlineLevel="0" collapsed="false">
      <c r="A103" s="71" t="n">
        <v>241</v>
      </c>
      <c r="B103" s="60" t="s">
        <v>18</v>
      </c>
      <c r="C103" s="73" t="s">
        <v>113</v>
      </c>
      <c r="D103" s="61" t="n">
        <v>120</v>
      </c>
      <c r="E103" s="49" t="n">
        <v>208</v>
      </c>
      <c r="F103" s="62" t="n">
        <v>0.733333333333334</v>
      </c>
      <c r="G103" s="61" t="n">
        <v>208</v>
      </c>
      <c r="H103" s="61" t="n">
        <v>0</v>
      </c>
      <c r="I103" s="61" t="n">
        <v>75</v>
      </c>
      <c r="J103" s="61" t="n">
        <v>0</v>
      </c>
      <c r="K103" s="61" t="n">
        <v>75</v>
      </c>
      <c r="L103" s="61" t="n">
        <v>133</v>
      </c>
      <c r="M103" s="61" t="n">
        <v>0</v>
      </c>
      <c r="N103" s="61" t="n">
        <v>133</v>
      </c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98" customFormat="true" ht="36" hidden="false" customHeight="true" outlineLevel="0" collapsed="false">
      <c r="A104" s="134" t="n">
        <v>233</v>
      </c>
      <c r="B104" s="100" t="s">
        <v>18</v>
      </c>
      <c r="C104" s="135" t="s">
        <v>114</v>
      </c>
      <c r="D104" s="101" t="n">
        <v>422</v>
      </c>
      <c r="E104" s="49" t="n">
        <v>688</v>
      </c>
      <c r="F104" s="102" t="n">
        <v>0.630331753554502</v>
      </c>
      <c r="G104" s="101" t="n">
        <v>643</v>
      </c>
      <c r="H104" s="101" t="n">
        <v>45</v>
      </c>
      <c r="I104" s="101" t="n">
        <v>268</v>
      </c>
      <c r="J104" s="101" t="n">
        <v>30</v>
      </c>
      <c r="K104" s="101" t="n">
        <v>298</v>
      </c>
      <c r="L104" s="101" t="n">
        <v>375</v>
      </c>
      <c r="M104" s="101" t="n">
        <v>15</v>
      </c>
      <c r="N104" s="101" t="n">
        <v>390</v>
      </c>
    </row>
    <row r="105" s="130" customFormat="true" ht="22.5" hidden="false" customHeight="true" outlineLevel="0" collapsed="false">
      <c r="A105" s="136"/>
      <c r="B105" s="136"/>
      <c r="C105" s="136"/>
      <c r="D105" s="114"/>
      <c r="E105" s="114"/>
      <c r="F105" s="137"/>
      <c r="G105" s="111"/>
      <c r="H105" s="114"/>
      <c r="I105" s="114"/>
      <c r="J105" s="114"/>
      <c r="K105" s="114"/>
      <c r="L105" s="114"/>
      <c r="M105" s="138"/>
      <c r="N105" s="136"/>
    </row>
    <row r="106" s="130" customFormat="true" ht="22.5" hidden="false" customHeight="true" outlineLevel="0" collapsed="false">
      <c r="A106" s="136"/>
      <c r="B106" s="136"/>
      <c r="C106" s="136"/>
      <c r="D106" s="114"/>
      <c r="E106" s="114"/>
      <c r="F106" s="137"/>
      <c r="G106" s="111"/>
      <c r="H106" s="114"/>
      <c r="I106" s="114"/>
      <c r="J106" s="114"/>
      <c r="K106" s="114"/>
      <c r="L106" s="114"/>
      <c r="M106" s="138"/>
      <c r="N106" s="136"/>
    </row>
    <row r="107" s="115" customFormat="true" ht="28.5" hidden="false" customHeight="true" outlineLevel="0" collapsed="false">
      <c r="B107" s="139"/>
      <c r="C107" s="38"/>
      <c r="D107" s="36"/>
      <c r="E107" s="36"/>
      <c r="F107" s="37"/>
      <c r="G107" s="36"/>
      <c r="H107" s="36"/>
      <c r="I107" s="36"/>
      <c r="J107" s="38"/>
      <c r="K107" s="36"/>
      <c r="L107" s="36"/>
      <c r="M107" s="36"/>
    </row>
    <row r="108" s="40" customFormat="true" ht="28.5" hidden="false" customHeight="true" outlineLevel="0" collapsed="false">
      <c r="B108" s="109"/>
      <c r="C108" s="110"/>
      <c r="D108" s="111"/>
      <c r="E108" s="112"/>
      <c r="F108" s="113"/>
      <c r="G108" s="111"/>
      <c r="H108" s="112"/>
      <c r="I108" s="111"/>
      <c r="J108" s="114"/>
      <c r="K108" s="111"/>
      <c r="L108" s="111"/>
      <c r="M108" s="114"/>
      <c r="N108" s="116"/>
    </row>
    <row r="109" s="33" customFormat="true" ht="37.5" hidden="false" customHeight="true" outlineLevel="0" collapsed="false">
      <c r="A109" s="117" t="n">
        <v>300</v>
      </c>
      <c r="B109" s="29" t="s">
        <v>115</v>
      </c>
      <c r="C109" s="29"/>
      <c r="D109" s="29" t="n">
        <v>7180</v>
      </c>
      <c r="E109" s="29" t="n">
        <v>13338</v>
      </c>
      <c r="F109" s="30" t="n">
        <v>0.857660167130919</v>
      </c>
      <c r="G109" s="29" t="n">
        <v>12899</v>
      </c>
      <c r="H109" s="29" t="n">
        <v>439</v>
      </c>
      <c r="I109" s="29" t="n">
        <v>6533</v>
      </c>
      <c r="J109" s="31" t="n">
        <v>246</v>
      </c>
      <c r="K109" s="29" t="n">
        <v>6779</v>
      </c>
      <c r="L109" s="29" t="n">
        <v>6366</v>
      </c>
      <c r="M109" s="29" t="n">
        <v>193</v>
      </c>
      <c r="N109" s="32" t="n">
        <v>6559</v>
      </c>
    </row>
    <row r="110" s="40" customFormat="true" ht="26.25" hidden="false" customHeight="true" outlineLevel="0" collapsed="false">
      <c r="A110" s="120"/>
      <c r="B110" s="139"/>
      <c r="C110" s="38"/>
      <c r="D110" s="36"/>
      <c r="E110" s="36"/>
      <c r="F110" s="37"/>
      <c r="G110" s="121"/>
      <c r="H110" s="121"/>
      <c r="I110" s="121"/>
      <c r="J110" s="115"/>
      <c r="K110" s="121"/>
      <c r="L110" s="121"/>
      <c r="M110" s="121"/>
      <c r="N110" s="122"/>
    </row>
    <row r="111" s="46" customFormat="true" ht="37.5" hidden="false" customHeight="true" outlineLevel="0" collapsed="false">
      <c r="A111" s="140"/>
      <c r="B111" s="141" t="s">
        <v>116</v>
      </c>
      <c r="C111" s="141"/>
      <c r="D111" s="142" t="n">
        <v>1144</v>
      </c>
      <c r="E111" s="43" t="n">
        <v>2739</v>
      </c>
      <c r="F111" s="143" t="n">
        <v>1.39423076923077</v>
      </c>
      <c r="G111" s="142" t="n">
        <v>2737</v>
      </c>
      <c r="H111" s="142" t="n">
        <v>2</v>
      </c>
      <c r="I111" s="142" t="n">
        <v>1559</v>
      </c>
      <c r="J111" s="142" t="n">
        <v>2</v>
      </c>
      <c r="K111" s="142" t="n">
        <v>1561</v>
      </c>
      <c r="L111" s="142" t="n">
        <v>1178</v>
      </c>
      <c r="M111" s="142" t="n">
        <v>0</v>
      </c>
      <c r="N111" s="142" t="n">
        <v>1178</v>
      </c>
    </row>
    <row r="112" s="40" customFormat="true" ht="37.5" hidden="false" customHeight="true" outlineLevel="0" collapsed="false">
      <c r="A112" s="144" t="n">
        <v>301</v>
      </c>
      <c r="B112" s="48" t="s">
        <v>117</v>
      </c>
      <c r="C112" s="69" t="s">
        <v>118</v>
      </c>
      <c r="D112" s="145" t="n">
        <v>454</v>
      </c>
      <c r="E112" s="146" t="n">
        <v>1115</v>
      </c>
      <c r="F112" s="147" t="n">
        <v>1.45594713656388</v>
      </c>
      <c r="G112" s="145" t="n">
        <v>1115</v>
      </c>
      <c r="H112" s="145" t="n">
        <v>0</v>
      </c>
      <c r="I112" s="145" t="n">
        <v>713</v>
      </c>
      <c r="J112" s="145" t="n">
        <v>0</v>
      </c>
      <c r="K112" s="145" t="n">
        <v>713</v>
      </c>
      <c r="L112" s="145" t="n">
        <v>402</v>
      </c>
      <c r="M112" s="145" t="n">
        <v>0</v>
      </c>
      <c r="N112" s="145" t="n">
        <v>402</v>
      </c>
    </row>
    <row r="113" customFormat="false" ht="37.5" hidden="false" customHeight="true" outlineLevel="0" collapsed="false">
      <c r="A113" s="148" t="n">
        <v>322</v>
      </c>
      <c r="B113" s="149" t="s">
        <v>119</v>
      </c>
      <c r="C113" s="73" t="s">
        <v>118</v>
      </c>
      <c r="D113" s="90" t="n">
        <v>640</v>
      </c>
      <c r="E113" s="146" t="n">
        <v>1516</v>
      </c>
      <c r="F113" s="150" t="n">
        <v>1.36875</v>
      </c>
      <c r="G113" s="90" t="n">
        <v>1514</v>
      </c>
      <c r="H113" s="90" t="n">
        <v>2</v>
      </c>
      <c r="I113" s="90" t="n">
        <v>764</v>
      </c>
      <c r="J113" s="90" t="n">
        <v>2</v>
      </c>
      <c r="K113" s="90" t="n">
        <v>766</v>
      </c>
      <c r="L113" s="90" t="n">
        <v>750</v>
      </c>
      <c r="M113" s="90" t="n">
        <v>0</v>
      </c>
      <c r="N113" s="90" t="n">
        <v>750</v>
      </c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37.5" hidden="false" customHeight="true" outlineLevel="0" collapsed="false">
      <c r="A114" s="148" t="n">
        <v>302</v>
      </c>
      <c r="B114" s="60" t="s">
        <v>120</v>
      </c>
      <c r="C114" s="73" t="s">
        <v>121</v>
      </c>
      <c r="D114" s="90" t="n">
        <v>50</v>
      </c>
      <c r="E114" s="146" t="n">
        <v>108</v>
      </c>
      <c r="F114" s="150" t="n">
        <v>1.16</v>
      </c>
      <c r="G114" s="90" t="n">
        <v>108</v>
      </c>
      <c r="H114" s="90" t="n">
        <v>0</v>
      </c>
      <c r="I114" s="90" t="n">
        <v>82</v>
      </c>
      <c r="J114" s="90" t="n">
        <v>0</v>
      </c>
      <c r="K114" s="90" t="n">
        <v>82</v>
      </c>
      <c r="L114" s="90" t="n">
        <v>26</v>
      </c>
      <c r="M114" s="90" t="n">
        <v>0</v>
      </c>
      <c r="N114" s="90" t="n">
        <v>26</v>
      </c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27.75" hidden="false" customHeight="true" outlineLevel="0" collapsed="false">
      <c r="A115" s="76"/>
      <c r="B115" s="151"/>
      <c r="C115" s="152"/>
      <c r="D115" s="153"/>
      <c r="E115" s="54"/>
      <c r="F115" s="154"/>
      <c r="G115" s="153"/>
      <c r="H115" s="153"/>
      <c r="I115" s="153"/>
      <c r="J115" s="153"/>
      <c r="K115" s="153"/>
      <c r="L115" s="153"/>
      <c r="M115" s="153"/>
      <c r="N115" s="155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46" customFormat="true" ht="37.5" hidden="false" customHeight="true" outlineLevel="0" collapsed="false">
      <c r="A116" s="95"/>
      <c r="B116" s="141" t="s">
        <v>122</v>
      </c>
      <c r="C116" s="141"/>
      <c r="D116" s="142" t="n">
        <v>1438</v>
      </c>
      <c r="E116" s="43" t="n">
        <v>2561</v>
      </c>
      <c r="F116" s="143" t="n">
        <v>0.780945757997218</v>
      </c>
      <c r="G116" s="142" t="n">
        <v>2558</v>
      </c>
      <c r="H116" s="142" t="n">
        <v>3</v>
      </c>
      <c r="I116" s="142" t="n">
        <v>1376</v>
      </c>
      <c r="J116" s="142" t="n">
        <v>3</v>
      </c>
      <c r="K116" s="142" t="n">
        <v>1379</v>
      </c>
      <c r="L116" s="142" t="n">
        <v>1182</v>
      </c>
      <c r="M116" s="142" t="n">
        <v>0</v>
      </c>
      <c r="N116" s="156" t="n">
        <v>1182</v>
      </c>
    </row>
    <row r="117" s="40" customFormat="true" ht="37.5" hidden="false" customHeight="true" outlineLevel="0" collapsed="false">
      <c r="A117" s="57" t="n">
        <v>303</v>
      </c>
      <c r="B117" s="48" t="s">
        <v>18</v>
      </c>
      <c r="C117" s="69" t="s">
        <v>123</v>
      </c>
      <c r="D117" s="145" t="n">
        <v>1382</v>
      </c>
      <c r="E117" s="49" t="n">
        <v>2400</v>
      </c>
      <c r="F117" s="147" t="n">
        <v>0.736613603473227</v>
      </c>
      <c r="G117" s="145" t="n">
        <v>2397</v>
      </c>
      <c r="H117" s="145" t="n">
        <v>3</v>
      </c>
      <c r="I117" s="145" t="n">
        <v>1272</v>
      </c>
      <c r="J117" s="145" t="n">
        <v>3</v>
      </c>
      <c r="K117" s="145" t="n">
        <v>1275</v>
      </c>
      <c r="L117" s="145" t="n">
        <v>1125</v>
      </c>
      <c r="M117" s="145" t="n">
        <v>0</v>
      </c>
      <c r="N117" s="145" t="n">
        <v>1125</v>
      </c>
    </row>
    <row r="118" customFormat="false" ht="37.5" hidden="false" customHeight="true" outlineLevel="0" collapsed="false">
      <c r="A118" s="59" t="n">
        <v>305</v>
      </c>
      <c r="B118" s="60" t="s">
        <v>18</v>
      </c>
      <c r="C118" s="73" t="s">
        <v>124</v>
      </c>
      <c r="D118" s="90" t="n">
        <v>56</v>
      </c>
      <c r="E118" s="49" t="n">
        <v>161</v>
      </c>
      <c r="F118" s="150" t="n">
        <v>1.875</v>
      </c>
      <c r="G118" s="90" t="n">
        <v>161</v>
      </c>
      <c r="H118" s="90" t="n">
        <v>0</v>
      </c>
      <c r="I118" s="90" t="n">
        <v>104</v>
      </c>
      <c r="J118" s="90" t="n">
        <v>0</v>
      </c>
      <c r="K118" s="90" t="n">
        <v>104</v>
      </c>
      <c r="L118" s="90" t="n">
        <v>57</v>
      </c>
      <c r="M118" s="90" t="n">
        <v>0</v>
      </c>
      <c r="N118" s="90" t="n">
        <v>57</v>
      </c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26.25" hidden="false" customHeight="true" outlineLevel="0" collapsed="false">
      <c r="A119" s="76"/>
      <c r="B119" s="151"/>
      <c r="C119" s="152"/>
      <c r="D119" s="153"/>
      <c r="E119" s="54"/>
      <c r="F119" s="154"/>
      <c r="G119" s="153"/>
      <c r="H119" s="153"/>
      <c r="I119" s="153"/>
      <c r="J119" s="153"/>
      <c r="K119" s="153"/>
      <c r="L119" s="153"/>
      <c r="M119" s="153"/>
      <c r="N119" s="155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46" customFormat="true" ht="37.5" hidden="false" customHeight="true" outlineLevel="0" collapsed="false">
      <c r="A120" s="95"/>
      <c r="B120" s="141" t="s">
        <v>125</v>
      </c>
      <c r="C120" s="141"/>
      <c r="D120" s="142" t="n">
        <v>1844</v>
      </c>
      <c r="E120" s="43" t="n">
        <v>2538</v>
      </c>
      <c r="F120" s="143" t="n">
        <v>0.376355748373102</v>
      </c>
      <c r="G120" s="142" t="n">
        <v>2463</v>
      </c>
      <c r="H120" s="142" t="n">
        <v>75</v>
      </c>
      <c r="I120" s="142" t="n">
        <v>960</v>
      </c>
      <c r="J120" s="142" t="n">
        <v>43</v>
      </c>
      <c r="K120" s="142" t="n">
        <v>1003</v>
      </c>
      <c r="L120" s="142" t="n">
        <v>1503</v>
      </c>
      <c r="M120" s="142" t="n">
        <v>32</v>
      </c>
      <c r="N120" s="156" t="n">
        <v>1535</v>
      </c>
    </row>
    <row r="121" s="40" customFormat="true" ht="37.5" hidden="false" customHeight="true" outlineLevel="0" collapsed="false">
      <c r="A121" s="57" t="n">
        <v>307</v>
      </c>
      <c r="B121" s="48" t="s">
        <v>126</v>
      </c>
      <c r="C121" s="69" t="s">
        <v>127</v>
      </c>
      <c r="D121" s="145" t="n">
        <v>256</v>
      </c>
      <c r="E121" s="49" t="n">
        <v>995</v>
      </c>
      <c r="F121" s="147" t="n">
        <v>2.88671875</v>
      </c>
      <c r="G121" s="145" t="n">
        <v>920</v>
      </c>
      <c r="H121" s="145" t="n">
        <v>75</v>
      </c>
      <c r="I121" s="145" t="n">
        <v>602</v>
      </c>
      <c r="J121" s="145" t="n">
        <v>43</v>
      </c>
      <c r="K121" s="145" t="n">
        <v>645</v>
      </c>
      <c r="L121" s="145" t="n">
        <v>318</v>
      </c>
      <c r="M121" s="145" t="n">
        <v>32</v>
      </c>
      <c r="N121" s="145" t="n">
        <v>350</v>
      </c>
    </row>
    <row r="122" customFormat="false" ht="37.5" hidden="false" customHeight="true" outlineLevel="0" collapsed="false">
      <c r="A122" s="59" t="n">
        <v>323</v>
      </c>
      <c r="B122" s="60" t="s">
        <v>128</v>
      </c>
      <c r="C122" s="73" t="s">
        <v>127</v>
      </c>
      <c r="D122" s="90" t="n">
        <v>1588</v>
      </c>
      <c r="E122" s="49" t="n">
        <v>1543</v>
      </c>
      <c r="F122" s="150" t="n">
        <v>-0.0283375314861461</v>
      </c>
      <c r="G122" s="90" t="n">
        <v>1543</v>
      </c>
      <c r="H122" s="90" t="n">
        <v>0</v>
      </c>
      <c r="I122" s="90" t="n">
        <v>358</v>
      </c>
      <c r="J122" s="90" t="n">
        <v>0</v>
      </c>
      <c r="K122" s="90" t="n">
        <v>358</v>
      </c>
      <c r="L122" s="90" t="n">
        <v>1185</v>
      </c>
      <c r="M122" s="90" t="n">
        <v>0</v>
      </c>
      <c r="N122" s="90" t="n">
        <v>1185</v>
      </c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27.75" hidden="false" customHeight="true" outlineLevel="0" collapsed="false">
      <c r="A123" s="52"/>
      <c r="B123" s="151"/>
      <c r="C123" s="152"/>
      <c r="D123" s="153"/>
      <c r="E123" s="54"/>
      <c r="F123" s="154"/>
      <c r="G123" s="153"/>
      <c r="H123" s="153"/>
      <c r="I123" s="153"/>
      <c r="J123" s="153"/>
      <c r="K123" s="153"/>
      <c r="L123" s="153"/>
      <c r="M123" s="153"/>
      <c r="N123" s="155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46" customFormat="true" ht="37.5" hidden="false" customHeight="true" outlineLevel="0" collapsed="false">
      <c r="A124" s="41"/>
      <c r="B124" s="141" t="s">
        <v>129</v>
      </c>
      <c r="C124" s="141"/>
      <c r="D124" s="142" t="n">
        <v>1490</v>
      </c>
      <c r="E124" s="43" t="n">
        <v>2252</v>
      </c>
      <c r="F124" s="143" t="n">
        <v>0.762728937728938</v>
      </c>
      <c r="G124" s="142" t="n">
        <v>2122</v>
      </c>
      <c r="H124" s="142" t="n">
        <v>130</v>
      </c>
      <c r="I124" s="142" t="n">
        <v>830</v>
      </c>
      <c r="J124" s="142" t="n">
        <v>50</v>
      </c>
      <c r="K124" s="142" t="n">
        <v>880</v>
      </c>
      <c r="L124" s="142" t="n">
        <v>1292</v>
      </c>
      <c r="M124" s="142" t="n">
        <v>80</v>
      </c>
      <c r="N124" s="156" t="n">
        <v>1372</v>
      </c>
    </row>
    <row r="125" s="40" customFormat="true" ht="37.5" hidden="false" customHeight="true" outlineLevel="0" collapsed="false">
      <c r="A125" s="57" t="n">
        <v>308</v>
      </c>
      <c r="B125" s="48" t="s">
        <v>21</v>
      </c>
      <c r="C125" s="69" t="s">
        <v>130</v>
      </c>
      <c r="D125" s="145" t="n">
        <v>840</v>
      </c>
      <c r="E125" s="49" t="n">
        <v>2017</v>
      </c>
      <c r="F125" s="147" t="n">
        <v>1.40119047619048</v>
      </c>
      <c r="G125" s="145" t="n">
        <v>1887</v>
      </c>
      <c r="H125" s="145" t="n">
        <v>130</v>
      </c>
      <c r="I125" s="145" t="n">
        <v>825</v>
      </c>
      <c r="J125" s="145" t="n">
        <v>50</v>
      </c>
      <c r="K125" s="145" t="n">
        <v>875</v>
      </c>
      <c r="L125" s="145" t="n">
        <v>1062</v>
      </c>
      <c r="M125" s="145" t="n">
        <v>80</v>
      </c>
      <c r="N125" s="145" t="n">
        <v>1142</v>
      </c>
    </row>
    <row r="126" customFormat="false" ht="37.5" hidden="false" customHeight="true" outlineLevel="0" collapsed="false">
      <c r="A126" s="157" t="n">
        <v>324</v>
      </c>
      <c r="B126" s="60" t="s">
        <v>73</v>
      </c>
      <c r="C126" s="73" t="s">
        <v>131</v>
      </c>
      <c r="D126" s="90" t="n">
        <v>650</v>
      </c>
      <c r="E126" s="49" t="n">
        <v>235</v>
      </c>
      <c r="F126" s="150" t="n">
        <v>-0.638461538461538</v>
      </c>
      <c r="G126" s="90" t="n">
        <v>235</v>
      </c>
      <c r="H126" s="90" t="n">
        <v>0</v>
      </c>
      <c r="I126" s="90" t="n">
        <v>5</v>
      </c>
      <c r="J126" s="90" t="n">
        <v>0</v>
      </c>
      <c r="K126" s="90" t="n">
        <v>5</v>
      </c>
      <c r="L126" s="90" t="n">
        <v>230</v>
      </c>
      <c r="M126" s="90" t="n">
        <v>0</v>
      </c>
      <c r="N126" s="90" t="n">
        <v>230</v>
      </c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28.5" hidden="false" customHeight="true" outlineLevel="0" collapsed="false">
      <c r="A127" s="52"/>
      <c r="B127" s="151"/>
      <c r="C127" s="152"/>
      <c r="D127" s="158"/>
      <c r="E127" s="159"/>
      <c r="F127" s="154"/>
      <c r="G127" s="153"/>
      <c r="H127" s="153"/>
      <c r="I127" s="153"/>
      <c r="J127" s="153"/>
      <c r="K127" s="153"/>
      <c r="L127" s="153"/>
      <c r="M127" s="153"/>
      <c r="N127" s="155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46" customFormat="true" ht="37.5" hidden="false" customHeight="true" outlineLevel="0" collapsed="false">
      <c r="A128" s="95"/>
      <c r="B128" s="141" t="s">
        <v>132</v>
      </c>
      <c r="C128" s="141"/>
      <c r="D128" s="142" t="n">
        <v>100</v>
      </c>
      <c r="E128" s="43" t="n">
        <v>374</v>
      </c>
      <c r="F128" s="143" t="n">
        <v>2.74</v>
      </c>
      <c r="G128" s="142" t="n">
        <v>374</v>
      </c>
      <c r="H128" s="142" t="n">
        <v>0</v>
      </c>
      <c r="I128" s="142" t="n">
        <v>312</v>
      </c>
      <c r="J128" s="142" t="n">
        <v>0</v>
      </c>
      <c r="K128" s="142" t="n">
        <v>312</v>
      </c>
      <c r="L128" s="142" t="n">
        <v>62</v>
      </c>
      <c r="M128" s="142" t="n">
        <v>0</v>
      </c>
      <c r="N128" s="156" t="n">
        <v>62</v>
      </c>
    </row>
    <row r="129" s="40" customFormat="true" ht="37.5" hidden="false" customHeight="true" outlineLevel="0" collapsed="false">
      <c r="A129" s="57" t="n">
        <v>313</v>
      </c>
      <c r="B129" s="48" t="s">
        <v>18</v>
      </c>
      <c r="C129" s="69" t="s">
        <v>133</v>
      </c>
      <c r="D129" s="145" t="n">
        <v>100</v>
      </c>
      <c r="E129" s="49" t="n">
        <v>374</v>
      </c>
      <c r="F129" s="147" t="n">
        <v>2.74</v>
      </c>
      <c r="G129" s="145" t="n">
        <v>374</v>
      </c>
      <c r="H129" s="145" t="n">
        <v>0</v>
      </c>
      <c r="I129" s="145" t="n">
        <v>312</v>
      </c>
      <c r="J129" s="145" t="n">
        <v>0</v>
      </c>
      <c r="K129" s="145" t="n">
        <v>312</v>
      </c>
      <c r="L129" s="145" t="n">
        <v>62</v>
      </c>
      <c r="M129" s="145" t="n">
        <v>0</v>
      </c>
      <c r="N129" s="145" t="n">
        <v>62</v>
      </c>
    </row>
    <row r="130" customFormat="false" ht="24.75" hidden="false" customHeight="true" outlineLevel="0" collapsed="false">
      <c r="A130" s="76"/>
      <c r="B130" s="151"/>
      <c r="C130" s="152"/>
      <c r="D130" s="153"/>
      <c r="E130" s="54"/>
      <c r="F130" s="154"/>
      <c r="G130" s="153"/>
      <c r="H130" s="153"/>
      <c r="I130" s="153"/>
      <c r="J130" s="153"/>
      <c r="K130" s="153"/>
      <c r="L130" s="153"/>
      <c r="M130" s="153"/>
      <c r="N130" s="155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46" customFormat="true" ht="37.5" hidden="false" customHeight="true" outlineLevel="0" collapsed="false">
      <c r="A131" s="95"/>
      <c r="B131" s="141" t="s">
        <v>134</v>
      </c>
      <c r="C131" s="141"/>
      <c r="D131" s="142" t="n">
        <v>471</v>
      </c>
      <c r="E131" s="43" t="n">
        <v>1451</v>
      </c>
      <c r="F131" s="143" t="n">
        <v>2.08067940552017</v>
      </c>
      <c r="G131" s="142" t="n">
        <v>1340</v>
      </c>
      <c r="H131" s="142" t="n">
        <v>111</v>
      </c>
      <c r="I131" s="142" t="n">
        <v>666</v>
      </c>
      <c r="J131" s="142" t="n">
        <v>57</v>
      </c>
      <c r="K131" s="142" t="n">
        <v>723</v>
      </c>
      <c r="L131" s="142" t="n">
        <v>674</v>
      </c>
      <c r="M131" s="142" t="n">
        <v>54</v>
      </c>
      <c r="N131" s="156" t="n">
        <v>728</v>
      </c>
    </row>
    <row r="132" s="40" customFormat="true" ht="37.5" hidden="false" customHeight="true" outlineLevel="0" collapsed="false">
      <c r="A132" s="57" t="n">
        <v>315</v>
      </c>
      <c r="B132" s="48" t="s">
        <v>18</v>
      </c>
      <c r="C132" s="69" t="s">
        <v>135</v>
      </c>
      <c r="D132" s="145" t="n">
        <v>91</v>
      </c>
      <c r="E132" s="49" t="n">
        <v>184</v>
      </c>
      <c r="F132" s="147" t="n">
        <v>1.02197802197802</v>
      </c>
      <c r="G132" s="145" t="n">
        <v>184</v>
      </c>
      <c r="H132" s="145" t="n">
        <v>0</v>
      </c>
      <c r="I132" s="145" t="n">
        <v>65</v>
      </c>
      <c r="J132" s="145" t="n">
        <v>0</v>
      </c>
      <c r="K132" s="145" t="n">
        <v>65</v>
      </c>
      <c r="L132" s="145" t="n">
        <v>119</v>
      </c>
      <c r="M132" s="145" t="n">
        <v>0</v>
      </c>
      <c r="N132" s="145" t="n">
        <v>119</v>
      </c>
    </row>
    <row r="133" customFormat="false" ht="37.5" hidden="false" customHeight="true" outlineLevel="0" collapsed="false">
      <c r="A133" s="59" t="n">
        <v>316</v>
      </c>
      <c r="B133" s="60" t="s">
        <v>18</v>
      </c>
      <c r="C133" s="73" t="s">
        <v>136</v>
      </c>
      <c r="D133" s="90" t="n">
        <v>68</v>
      </c>
      <c r="E133" s="49" t="n">
        <v>93</v>
      </c>
      <c r="F133" s="150" t="n">
        <v>0.367647058823529</v>
      </c>
      <c r="G133" s="90" t="n">
        <v>93</v>
      </c>
      <c r="H133" s="90" t="n">
        <v>0</v>
      </c>
      <c r="I133" s="90" t="n">
        <v>47</v>
      </c>
      <c r="J133" s="90" t="n">
        <v>0</v>
      </c>
      <c r="K133" s="90" t="n">
        <v>47</v>
      </c>
      <c r="L133" s="90" t="n">
        <v>46</v>
      </c>
      <c r="M133" s="90" t="n">
        <v>0</v>
      </c>
      <c r="N133" s="90" t="n">
        <v>46</v>
      </c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37.5" hidden="false" customHeight="true" outlineLevel="0" collapsed="false">
      <c r="A134" s="59" t="n">
        <v>314</v>
      </c>
      <c r="B134" s="60" t="s">
        <v>18</v>
      </c>
      <c r="C134" s="73" t="s">
        <v>137</v>
      </c>
      <c r="D134" s="90" t="n">
        <v>312</v>
      </c>
      <c r="E134" s="49" t="n">
        <v>1174</v>
      </c>
      <c r="F134" s="150" t="n">
        <v>2.76282051282051</v>
      </c>
      <c r="G134" s="90" t="n">
        <v>1063</v>
      </c>
      <c r="H134" s="90" t="n">
        <v>111</v>
      </c>
      <c r="I134" s="90" t="n">
        <v>554</v>
      </c>
      <c r="J134" s="90" t="n">
        <v>57</v>
      </c>
      <c r="K134" s="90" t="n">
        <v>611</v>
      </c>
      <c r="L134" s="90" t="n">
        <v>509</v>
      </c>
      <c r="M134" s="90" t="n">
        <v>54</v>
      </c>
      <c r="N134" s="90" t="n">
        <v>563</v>
      </c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27.75" hidden="false" customHeight="true" outlineLevel="0" collapsed="false">
      <c r="A135" s="76"/>
      <c r="B135" s="151"/>
      <c r="C135" s="152"/>
      <c r="D135" s="153"/>
      <c r="E135" s="54"/>
      <c r="F135" s="154"/>
      <c r="G135" s="153"/>
      <c r="H135" s="153"/>
      <c r="I135" s="153"/>
      <c r="J135" s="153"/>
      <c r="K135" s="153"/>
      <c r="L135" s="153"/>
      <c r="M135" s="153"/>
      <c r="N135" s="155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46" customFormat="true" ht="37.5" hidden="false" customHeight="true" outlineLevel="0" collapsed="false">
      <c r="A136" s="95"/>
      <c r="B136" s="141" t="s">
        <v>138</v>
      </c>
      <c r="C136" s="141"/>
      <c r="D136" s="142" t="n">
        <v>136</v>
      </c>
      <c r="E136" s="43" t="n">
        <v>207</v>
      </c>
      <c r="F136" s="143" t="n">
        <v>0.522058823529412</v>
      </c>
      <c r="G136" s="142" t="n">
        <v>193</v>
      </c>
      <c r="H136" s="142" t="n">
        <v>14</v>
      </c>
      <c r="I136" s="142" t="n">
        <v>76</v>
      </c>
      <c r="J136" s="142" t="n">
        <v>9</v>
      </c>
      <c r="K136" s="142" t="n">
        <v>85</v>
      </c>
      <c r="L136" s="142" t="n">
        <v>117</v>
      </c>
      <c r="M136" s="142" t="n">
        <v>5</v>
      </c>
      <c r="N136" s="156" t="n">
        <v>122</v>
      </c>
    </row>
    <row r="137" s="40" customFormat="true" ht="37.5" hidden="false" customHeight="true" outlineLevel="0" collapsed="false">
      <c r="A137" s="57" t="n">
        <v>318</v>
      </c>
      <c r="B137" s="48" t="s">
        <v>18</v>
      </c>
      <c r="C137" s="69" t="s">
        <v>139</v>
      </c>
      <c r="D137" s="145" t="n">
        <v>136</v>
      </c>
      <c r="E137" s="49" t="n">
        <v>207</v>
      </c>
      <c r="F137" s="147" t="n">
        <v>0.522058823529412</v>
      </c>
      <c r="G137" s="145" t="n">
        <v>193</v>
      </c>
      <c r="H137" s="145" t="n">
        <v>14</v>
      </c>
      <c r="I137" s="145" t="n">
        <v>76</v>
      </c>
      <c r="J137" s="145" t="n">
        <v>9</v>
      </c>
      <c r="K137" s="145" t="n">
        <v>85</v>
      </c>
      <c r="L137" s="145" t="n">
        <v>117</v>
      </c>
      <c r="M137" s="145" t="n">
        <v>5</v>
      </c>
      <c r="N137" s="145" t="n">
        <v>122</v>
      </c>
    </row>
    <row r="138" s="160" customFormat="true" ht="23.25" hidden="false" customHeight="true" outlineLevel="0" collapsed="false">
      <c r="A138" s="76"/>
      <c r="B138" s="151"/>
      <c r="C138" s="152"/>
      <c r="D138" s="153"/>
      <c r="E138" s="54"/>
      <c r="F138" s="154"/>
      <c r="G138" s="153"/>
      <c r="H138" s="153"/>
      <c r="I138" s="153"/>
      <c r="J138" s="153"/>
      <c r="K138" s="153"/>
      <c r="L138" s="153"/>
      <c r="M138" s="153"/>
      <c r="N138" s="155"/>
    </row>
    <row r="139" s="6" customFormat="true" ht="29.25" hidden="false" customHeight="true" outlineLevel="0" collapsed="false">
      <c r="A139" s="95"/>
      <c r="B139" s="141" t="s">
        <v>140</v>
      </c>
      <c r="C139" s="141"/>
      <c r="D139" s="142" t="n">
        <v>557</v>
      </c>
      <c r="E139" s="43" t="n">
        <v>1216</v>
      </c>
      <c r="F139" s="143" t="n">
        <v>1.18312387791742</v>
      </c>
      <c r="G139" s="142" t="n">
        <v>1112</v>
      </c>
      <c r="H139" s="142" t="n">
        <v>104</v>
      </c>
      <c r="I139" s="142" t="n">
        <v>754</v>
      </c>
      <c r="J139" s="142" t="n">
        <v>82</v>
      </c>
      <c r="K139" s="142" t="n">
        <v>836</v>
      </c>
      <c r="L139" s="142" t="n">
        <v>358</v>
      </c>
      <c r="M139" s="142" t="n">
        <v>22</v>
      </c>
      <c r="N139" s="156" t="n">
        <v>380</v>
      </c>
    </row>
    <row r="140" s="160" customFormat="true" ht="39.75" hidden="false" customHeight="true" outlineLevel="0" collapsed="false">
      <c r="A140" s="57" t="n">
        <v>320</v>
      </c>
      <c r="B140" s="48" t="s">
        <v>141</v>
      </c>
      <c r="C140" s="69" t="s">
        <v>142</v>
      </c>
      <c r="D140" s="145" t="n">
        <v>45</v>
      </c>
      <c r="E140" s="49" t="n">
        <v>41</v>
      </c>
      <c r="F140" s="147" t="n">
        <v>-0.0888888888888889</v>
      </c>
      <c r="G140" s="145" t="n">
        <v>39</v>
      </c>
      <c r="H140" s="145" t="n">
        <v>2</v>
      </c>
      <c r="I140" s="145" t="n">
        <v>25</v>
      </c>
      <c r="J140" s="145" t="n">
        <v>2</v>
      </c>
      <c r="K140" s="145" t="n">
        <v>27</v>
      </c>
      <c r="L140" s="145" t="n">
        <v>14</v>
      </c>
      <c r="M140" s="145" t="n">
        <v>0</v>
      </c>
      <c r="N140" s="145" t="n">
        <v>14</v>
      </c>
    </row>
    <row r="141" customFormat="false" ht="39.75" hidden="false" customHeight="true" outlineLevel="0" collapsed="false">
      <c r="A141" s="134" t="n">
        <v>319</v>
      </c>
      <c r="B141" s="100" t="s">
        <v>18</v>
      </c>
      <c r="C141" s="135" t="s">
        <v>143</v>
      </c>
      <c r="D141" s="161" t="n">
        <v>512</v>
      </c>
      <c r="E141" s="49" t="n">
        <v>1175</v>
      </c>
      <c r="F141" s="162" t="n">
        <v>1.294921875</v>
      </c>
      <c r="G141" s="161" t="n">
        <v>1073</v>
      </c>
      <c r="H141" s="161" t="n">
        <v>102</v>
      </c>
      <c r="I141" s="161" t="n">
        <v>729</v>
      </c>
      <c r="J141" s="161" t="n">
        <v>80</v>
      </c>
      <c r="K141" s="161" t="n">
        <v>809</v>
      </c>
      <c r="L141" s="161" t="n">
        <v>344</v>
      </c>
      <c r="M141" s="161" t="n">
        <v>22</v>
      </c>
      <c r="N141" s="161" t="n">
        <v>366</v>
      </c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20.25" hidden="false" customHeight="true" outlineLevel="0" collapsed="false">
      <c r="A142" s="136"/>
      <c r="B142" s="136"/>
      <c r="C142" s="136"/>
      <c r="D142" s="111"/>
      <c r="E142" s="114"/>
      <c r="F142" s="137"/>
      <c r="G142" s="111"/>
      <c r="H142" s="111"/>
      <c r="I142" s="114"/>
      <c r="J142" s="114"/>
      <c r="K142" s="111"/>
      <c r="L142" s="114"/>
      <c r="M142" s="114"/>
      <c r="N142" s="136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20.25" hidden="false" customHeight="true" outlineLevel="0" collapsed="false">
      <c r="A143" s="136"/>
      <c r="B143" s="136"/>
      <c r="C143" s="136"/>
      <c r="D143" s="111"/>
      <c r="E143" s="111"/>
      <c r="F143" s="137"/>
      <c r="G143" s="111"/>
      <c r="H143" s="111"/>
      <c r="I143" s="114"/>
      <c r="J143" s="114"/>
      <c r="K143" s="111"/>
      <c r="L143" s="111"/>
      <c r="M143" s="114"/>
      <c r="N143" s="136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20.25" hidden="false" customHeight="true" outlineLevel="0" collapsed="false">
      <c r="A144" s="136"/>
      <c r="B144" s="136"/>
      <c r="C144" s="136"/>
      <c r="D144" s="111"/>
      <c r="E144" s="114"/>
      <c r="F144" s="137"/>
      <c r="G144" s="111"/>
      <c r="H144" s="112"/>
      <c r="I144" s="111"/>
      <c r="J144" s="114"/>
      <c r="K144" s="111"/>
      <c r="L144" s="111"/>
      <c r="M144" s="114"/>
      <c r="N144" s="116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65" customFormat="true" ht="39.75" hidden="false" customHeight="true" outlineLevel="0" collapsed="false">
      <c r="A145" s="163" t="n">
        <v>400</v>
      </c>
      <c r="B145" s="164" t="s">
        <v>144</v>
      </c>
      <c r="C145" s="164"/>
      <c r="D145" s="29" t="n">
        <v>7142</v>
      </c>
      <c r="E145" s="29" t="n">
        <v>12470</v>
      </c>
      <c r="F145" s="30" t="n">
        <v>0.746009521142537</v>
      </c>
      <c r="G145" s="29" t="n">
        <v>11530</v>
      </c>
      <c r="H145" s="31" t="n">
        <v>940</v>
      </c>
      <c r="I145" s="31" t="n">
        <v>3965</v>
      </c>
      <c r="J145" s="31" t="n">
        <v>358</v>
      </c>
      <c r="K145" s="29" t="n">
        <v>4323</v>
      </c>
      <c r="L145" s="29" t="n">
        <v>7565</v>
      </c>
      <c r="M145" s="29" t="n">
        <v>582</v>
      </c>
      <c r="N145" s="32" t="n">
        <v>8147</v>
      </c>
    </row>
    <row r="146" s="160" customFormat="true" ht="27" hidden="false" customHeight="true" outlineLevel="0" collapsed="false">
      <c r="A146" s="166"/>
      <c r="B146" s="93"/>
      <c r="C146" s="35"/>
      <c r="D146" s="139"/>
      <c r="E146" s="36"/>
      <c r="F146" s="37"/>
      <c r="G146" s="121"/>
      <c r="H146" s="121"/>
      <c r="I146" s="121"/>
      <c r="J146" s="115"/>
      <c r="K146" s="121"/>
      <c r="L146" s="121"/>
      <c r="M146" s="121"/>
      <c r="N146" s="122"/>
    </row>
    <row r="147" s="6" customFormat="true" ht="39.75" hidden="false" customHeight="true" outlineLevel="0" collapsed="false">
      <c r="A147" s="167"/>
      <c r="B147" s="97" t="s">
        <v>145</v>
      </c>
      <c r="C147" s="97"/>
      <c r="D147" s="43" t="n">
        <v>212</v>
      </c>
      <c r="E147" s="43" t="n">
        <v>397</v>
      </c>
      <c r="F147" s="44" t="n">
        <v>0.872641509433962</v>
      </c>
      <c r="G147" s="43" t="n">
        <v>371</v>
      </c>
      <c r="H147" s="43" t="n">
        <v>26</v>
      </c>
      <c r="I147" s="168" t="n">
        <v>242</v>
      </c>
      <c r="J147" s="43" t="n">
        <v>15</v>
      </c>
      <c r="K147" s="43" t="n">
        <v>257</v>
      </c>
      <c r="L147" s="43" t="n">
        <v>129</v>
      </c>
      <c r="M147" s="45" t="n">
        <v>11</v>
      </c>
      <c r="N147" s="45" t="n">
        <v>140</v>
      </c>
    </row>
    <row r="148" s="160" customFormat="true" ht="39.75" hidden="false" customHeight="true" outlineLevel="0" collapsed="false">
      <c r="A148" s="169" t="n">
        <v>401</v>
      </c>
      <c r="B148" s="48" t="s">
        <v>18</v>
      </c>
      <c r="C148" s="69" t="s">
        <v>145</v>
      </c>
      <c r="D148" s="49" t="n">
        <v>212</v>
      </c>
      <c r="E148" s="49" t="n">
        <v>397</v>
      </c>
      <c r="F148" s="170" t="n">
        <v>0.872641509433962</v>
      </c>
      <c r="G148" s="49" t="n">
        <v>371</v>
      </c>
      <c r="H148" s="49" t="n">
        <v>26</v>
      </c>
      <c r="I148" s="49" t="n">
        <v>242</v>
      </c>
      <c r="J148" s="49" t="n">
        <v>15</v>
      </c>
      <c r="K148" s="49" t="n">
        <v>257</v>
      </c>
      <c r="L148" s="49" t="n">
        <v>129</v>
      </c>
      <c r="M148" s="49" t="n">
        <v>11</v>
      </c>
      <c r="N148" s="49" t="n">
        <v>140</v>
      </c>
    </row>
    <row r="149" customFormat="false" ht="27" hidden="false" customHeight="true" outlineLevel="0" collapsed="false">
      <c r="A149" s="171"/>
      <c r="B149" s="65"/>
      <c r="C149" s="53"/>
      <c r="D149" s="65"/>
      <c r="E149" s="54"/>
      <c r="F149" s="172"/>
      <c r="G149" s="54"/>
      <c r="H149" s="54"/>
      <c r="I149" s="54"/>
      <c r="J149" s="54"/>
      <c r="K149" s="54"/>
      <c r="L149" s="54"/>
      <c r="M149" s="54"/>
      <c r="N149" s="124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6" customFormat="true" ht="39.75" hidden="false" customHeight="true" outlineLevel="0" collapsed="false">
      <c r="A150" s="167"/>
      <c r="B150" s="97" t="s">
        <v>125</v>
      </c>
      <c r="C150" s="97"/>
      <c r="D150" s="43" t="n">
        <v>70</v>
      </c>
      <c r="E150" s="43" t="n">
        <v>206</v>
      </c>
      <c r="F150" s="173" t="n">
        <v>1.94285714285714</v>
      </c>
      <c r="G150" s="43" t="n">
        <v>206</v>
      </c>
      <c r="H150" s="43" t="n">
        <v>0</v>
      </c>
      <c r="I150" s="43" t="n">
        <v>148</v>
      </c>
      <c r="J150" s="43" t="n">
        <v>0</v>
      </c>
      <c r="K150" s="43" t="n">
        <v>148</v>
      </c>
      <c r="L150" s="43" t="n">
        <v>58</v>
      </c>
      <c r="M150" s="43" t="n">
        <v>0</v>
      </c>
      <c r="N150" s="45" t="n">
        <v>58</v>
      </c>
    </row>
    <row r="151" s="160" customFormat="true" ht="39.75" hidden="false" customHeight="true" outlineLevel="0" collapsed="false">
      <c r="A151" s="169" t="n">
        <v>405</v>
      </c>
      <c r="B151" s="48" t="s">
        <v>18</v>
      </c>
      <c r="C151" s="69" t="s">
        <v>146</v>
      </c>
      <c r="D151" s="49" t="n">
        <v>70</v>
      </c>
      <c r="E151" s="49" t="n">
        <v>206</v>
      </c>
      <c r="F151" s="50" t="n">
        <v>1.94285714285714</v>
      </c>
      <c r="G151" s="49" t="n">
        <v>206</v>
      </c>
      <c r="H151" s="49" t="n">
        <v>0</v>
      </c>
      <c r="I151" s="49" t="n">
        <v>148</v>
      </c>
      <c r="J151" s="49" t="n">
        <v>0</v>
      </c>
      <c r="K151" s="49" t="n">
        <v>148</v>
      </c>
      <c r="L151" s="49" t="n">
        <v>58</v>
      </c>
      <c r="M151" s="49" t="n">
        <v>0</v>
      </c>
      <c r="N151" s="49" t="n">
        <v>58</v>
      </c>
    </row>
    <row r="152" customFormat="false" ht="26.25" hidden="false" customHeight="true" outlineLevel="0" collapsed="false">
      <c r="A152" s="171"/>
      <c r="B152" s="65"/>
      <c r="C152" s="53"/>
      <c r="D152" s="65"/>
      <c r="E152" s="54"/>
      <c r="F152" s="174"/>
      <c r="G152" s="54"/>
      <c r="H152" s="54"/>
      <c r="I152" s="54"/>
      <c r="J152" s="54"/>
      <c r="K152" s="54"/>
      <c r="L152" s="54"/>
      <c r="M152" s="54"/>
      <c r="N152" s="124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6" customFormat="true" ht="39.75" hidden="false" customHeight="true" outlineLevel="0" collapsed="false">
      <c r="A153" s="167"/>
      <c r="B153" s="97" t="s">
        <v>147</v>
      </c>
      <c r="C153" s="97"/>
      <c r="D153" s="43" t="n">
        <v>2922</v>
      </c>
      <c r="E153" s="43" t="n">
        <v>4830</v>
      </c>
      <c r="F153" s="44" t="n">
        <v>0.652977412731006</v>
      </c>
      <c r="G153" s="43" t="n">
        <v>4415</v>
      </c>
      <c r="H153" s="43" t="n">
        <v>415</v>
      </c>
      <c r="I153" s="43" t="n">
        <v>1175</v>
      </c>
      <c r="J153" s="43" t="n">
        <v>102</v>
      </c>
      <c r="K153" s="43" t="n">
        <v>1277</v>
      </c>
      <c r="L153" s="43" t="n">
        <v>3240</v>
      </c>
      <c r="M153" s="43" t="n">
        <v>313</v>
      </c>
      <c r="N153" s="45" t="n">
        <v>3553</v>
      </c>
    </row>
    <row r="154" s="160" customFormat="true" ht="39.75" hidden="false" customHeight="true" outlineLevel="0" collapsed="false">
      <c r="A154" s="175" t="n">
        <v>422</v>
      </c>
      <c r="B154" s="48" t="s">
        <v>40</v>
      </c>
      <c r="C154" s="48" t="s">
        <v>148</v>
      </c>
      <c r="D154" s="49" t="n">
        <v>2500</v>
      </c>
      <c r="E154" s="49" t="n">
        <v>4179</v>
      </c>
      <c r="F154" s="50" t="n">
        <v>0.6716</v>
      </c>
      <c r="G154" s="49" t="n">
        <v>3776</v>
      </c>
      <c r="H154" s="49" t="n">
        <v>403</v>
      </c>
      <c r="I154" s="49" t="n">
        <v>1019</v>
      </c>
      <c r="J154" s="49" t="n">
        <v>98</v>
      </c>
      <c r="K154" s="49" t="n">
        <v>1117</v>
      </c>
      <c r="L154" s="49" t="n">
        <v>2757</v>
      </c>
      <c r="M154" s="49" t="n">
        <v>305</v>
      </c>
      <c r="N154" s="49" t="n">
        <v>3062</v>
      </c>
    </row>
    <row r="155" customFormat="false" ht="39.75" hidden="false" customHeight="true" outlineLevel="0" collapsed="false">
      <c r="A155" s="176" t="n">
        <v>408</v>
      </c>
      <c r="B155" s="60" t="s">
        <v>18</v>
      </c>
      <c r="C155" s="73" t="s">
        <v>149</v>
      </c>
      <c r="D155" s="61" t="n">
        <v>198</v>
      </c>
      <c r="E155" s="49" t="n">
        <v>342</v>
      </c>
      <c r="F155" s="62" t="n">
        <v>0.727272727272727</v>
      </c>
      <c r="G155" s="61" t="n">
        <v>330</v>
      </c>
      <c r="H155" s="61" t="n">
        <v>12</v>
      </c>
      <c r="I155" s="61" t="n">
        <v>119</v>
      </c>
      <c r="J155" s="61" t="n">
        <v>4</v>
      </c>
      <c r="K155" s="61" t="n">
        <v>123</v>
      </c>
      <c r="L155" s="61" t="n">
        <v>211</v>
      </c>
      <c r="M155" s="61" t="n">
        <v>8</v>
      </c>
      <c r="N155" s="61" t="n">
        <v>219</v>
      </c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39.75" hidden="false" customHeight="true" outlineLevel="0" collapsed="false">
      <c r="A156" s="176" t="n">
        <v>407</v>
      </c>
      <c r="B156" s="60" t="s">
        <v>18</v>
      </c>
      <c r="C156" s="73" t="s">
        <v>150</v>
      </c>
      <c r="D156" s="89" t="n">
        <v>224</v>
      </c>
      <c r="E156" s="49" t="n">
        <v>309</v>
      </c>
      <c r="F156" s="62" t="n">
        <v>0.379464285714286</v>
      </c>
      <c r="G156" s="89" t="n">
        <v>309</v>
      </c>
      <c r="H156" s="89" t="n">
        <v>0</v>
      </c>
      <c r="I156" s="89" t="n">
        <v>37</v>
      </c>
      <c r="J156" s="89" t="n">
        <v>0</v>
      </c>
      <c r="K156" s="89" t="n">
        <v>37</v>
      </c>
      <c r="L156" s="89" t="n">
        <v>272</v>
      </c>
      <c r="M156" s="89" t="n">
        <v>0</v>
      </c>
      <c r="N156" s="89" t="n">
        <v>272</v>
      </c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26.25" hidden="false" customHeight="true" outlineLevel="0" collapsed="false">
      <c r="A157" s="171"/>
      <c r="B157" s="65"/>
      <c r="C157" s="53"/>
      <c r="D157" s="65"/>
      <c r="E157" s="65"/>
      <c r="F157" s="55"/>
      <c r="G157" s="54"/>
      <c r="H157" s="54"/>
      <c r="I157" s="54"/>
      <c r="J157" s="54"/>
      <c r="K157" s="54"/>
      <c r="L157" s="54"/>
      <c r="M157" s="54"/>
      <c r="N157" s="177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6" customFormat="true" ht="39.75" hidden="false" customHeight="true" outlineLevel="0" collapsed="false">
      <c r="A158" s="167"/>
      <c r="B158" s="97" t="s">
        <v>151</v>
      </c>
      <c r="C158" s="97"/>
      <c r="D158" s="43" t="n">
        <v>3938</v>
      </c>
      <c r="E158" s="43" t="n">
        <v>7037</v>
      </c>
      <c r="F158" s="44" t="n">
        <v>0.786947689182326</v>
      </c>
      <c r="G158" s="43" t="n">
        <v>6538</v>
      </c>
      <c r="H158" s="43" t="n">
        <v>499</v>
      </c>
      <c r="I158" s="43" t="n">
        <v>2400</v>
      </c>
      <c r="J158" s="43" t="n">
        <v>241</v>
      </c>
      <c r="K158" s="43" t="n">
        <v>2641</v>
      </c>
      <c r="L158" s="43" t="n">
        <v>4138</v>
      </c>
      <c r="M158" s="43" t="n">
        <v>258</v>
      </c>
      <c r="N158" s="45" t="n">
        <v>4396</v>
      </c>
    </row>
    <row r="159" s="160" customFormat="true" ht="39.75" hidden="false" customHeight="true" outlineLevel="0" collapsed="false">
      <c r="A159" s="169" t="n">
        <v>411</v>
      </c>
      <c r="B159" s="48" t="s">
        <v>18</v>
      </c>
      <c r="C159" s="69" t="s">
        <v>152</v>
      </c>
      <c r="D159" s="70" t="n">
        <v>200</v>
      </c>
      <c r="E159" s="49" t="n">
        <v>595</v>
      </c>
      <c r="F159" s="50" t="n">
        <v>1.975</v>
      </c>
      <c r="G159" s="70" t="n">
        <v>594</v>
      </c>
      <c r="H159" s="70" t="n">
        <v>1</v>
      </c>
      <c r="I159" s="70" t="n">
        <v>384</v>
      </c>
      <c r="J159" s="70" t="n">
        <v>1</v>
      </c>
      <c r="K159" s="70" t="n">
        <v>385</v>
      </c>
      <c r="L159" s="70" t="n">
        <v>210</v>
      </c>
      <c r="M159" s="70" t="n">
        <v>0</v>
      </c>
      <c r="N159" s="70" t="n">
        <v>210</v>
      </c>
    </row>
    <row r="160" customFormat="false" ht="30.75" hidden="false" customHeight="true" outlineLevel="0" collapsed="false">
      <c r="A160" s="176" t="n">
        <v>410</v>
      </c>
      <c r="B160" s="60" t="s">
        <v>153</v>
      </c>
      <c r="C160" s="73" t="s">
        <v>154</v>
      </c>
      <c r="D160" s="89" t="n">
        <v>1234</v>
      </c>
      <c r="E160" s="49" t="n">
        <v>2816</v>
      </c>
      <c r="F160" s="62" t="n">
        <v>1.28200972447326</v>
      </c>
      <c r="G160" s="89" t="n">
        <v>2816</v>
      </c>
      <c r="H160" s="89" t="n">
        <v>0</v>
      </c>
      <c r="I160" s="89" t="n">
        <v>1340</v>
      </c>
      <c r="J160" s="89" t="n">
        <v>0</v>
      </c>
      <c r="K160" s="89" t="n">
        <v>1340</v>
      </c>
      <c r="L160" s="89" t="n">
        <v>1476</v>
      </c>
      <c r="M160" s="89" t="n">
        <v>0</v>
      </c>
      <c r="N160" s="89" t="n">
        <v>1476</v>
      </c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78" customFormat="true" ht="45" hidden="false" customHeight="true" outlineLevel="0" collapsed="false">
      <c r="A161" s="176" t="n">
        <v>420</v>
      </c>
      <c r="B161" s="60" t="s">
        <v>88</v>
      </c>
      <c r="C161" s="73" t="s">
        <v>154</v>
      </c>
      <c r="D161" s="89" t="n">
        <v>224</v>
      </c>
      <c r="E161" s="49" t="n">
        <v>499</v>
      </c>
      <c r="F161" s="62" t="n">
        <v>1.22767857142857</v>
      </c>
      <c r="G161" s="89" t="n">
        <v>1</v>
      </c>
      <c r="H161" s="89" t="n">
        <v>498</v>
      </c>
      <c r="I161" s="89" t="n">
        <v>1</v>
      </c>
      <c r="J161" s="89" t="n">
        <v>240</v>
      </c>
      <c r="K161" s="89" t="n">
        <v>241</v>
      </c>
      <c r="L161" s="89" t="n">
        <v>0</v>
      </c>
      <c r="M161" s="89" t="n">
        <v>258</v>
      </c>
      <c r="N161" s="89" t="n">
        <v>258</v>
      </c>
    </row>
    <row r="162" s="180" customFormat="true" ht="45" hidden="false" customHeight="true" outlineLevel="0" collapsed="false">
      <c r="A162" s="179" t="n">
        <v>421</v>
      </c>
      <c r="B162" s="60" t="s">
        <v>155</v>
      </c>
      <c r="C162" s="60" t="s">
        <v>156</v>
      </c>
      <c r="D162" s="89" t="n">
        <v>1444</v>
      </c>
      <c r="E162" s="49" t="n">
        <v>1864</v>
      </c>
      <c r="F162" s="62" t="n">
        <v>0.290858725761773</v>
      </c>
      <c r="G162" s="89" t="n">
        <v>1864</v>
      </c>
      <c r="H162" s="89" t="n">
        <v>0</v>
      </c>
      <c r="I162" s="89" t="n">
        <v>372</v>
      </c>
      <c r="J162" s="89" t="n">
        <v>0</v>
      </c>
      <c r="K162" s="89" t="n">
        <v>372</v>
      </c>
      <c r="L162" s="89" t="n">
        <v>1492</v>
      </c>
      <c r="M162" s="89" t="n">
        <v>0</v>
      </c>
      <c r="N162" s="89" t="n">
        <v>1492</v>
      </c>
    </row>
    <row r="163" s="160" customFormat="true" ht="39.75" hidden="false" customHeight="true" outlineLevel="0" collapsed="false">
      <c r="A163" s="176" t="n">
        <v>413</v>
      </c>
      <c r="B163" s="60" t="s">
        <v>18</v>
      </c>
      <c r="C163" s="73" t="s">
        <v>157</v>
      </c>
      <c r="D163" s="89" t="n">
        <v>50</v>
      </c>
      <c r="E163" s="49" t="n">
        <v>91</v>
      </c>
      <c r="F163" s="62" t="n">
        <v>0.82</v>
      </c>
      <c r="G163" s="89" t="n">
        <v>91</v>
      </c>
      <c r="H163" s="89" t="n">
        <v>0</v>
      </c>
      <c r="I163" s="89" t="n">
        <v>28</v>
      </c>
      <c r="J163" s="89" t="n">
        <v>0</v>
      </c>
      <c r="K163" s="89" t="n">
        <v>28</v>
      </c>
      <c r="L163" s="89" t="n">
        <v>63</v>
      </c>
      <c r="M163" s="89" t="n">
        <v>0</v>
      </c>
      <c r="N163" s="89" t="n">
        <v>63</v>
      </c>
    </row>
    <row r="164" customFormat="false" ht="30.75" hidden="false" customHeight="true" outlineLevel="0" collapsed="false">
      <c r="A164" s="176" t="n">
        <v>415</v>
      </c>
      <c r="B164" s="60" t="s">
        <v>26</v>
      </c>
      <c r="C164" s="73" t="s">
        <v>158</v>
      </c>
      <c r="D164" s="89" t="n">
        <v>262</v>
      </c>
      <c r="E164" s="49" t="n">
        <v>319</v>
      </c>
      <c r="F164" s="62" t="n">
        <v>0.217557251908397</v>
      </c>
      <c r="G164" s="89" t="n">
        <v>319</v>
      </c>
      <c r="H164" s="89" t="n">
        <v>0</v>
      </c>
      <c r="I164" s="89" t="n">
        <v>11</v>
      </c>
      <c r="J164" s="89" t="n">
        <v>0</v>
      </c>
      <c r="K164" s="89" t="n">
        <v>11</v>
      </c>
      <c r="L164" s="89" t="n">
        <v>308</v>
      </c>
      <c r="M164" s="89" t="n">
        <v>0</v>
      </c>
      <c r="N164" s="89" t="n">
        <v>308</v>
      </c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39.75" hidden="false" customHeight="true" outlineLevel="0" collapsed="false">
      <c r="A165" s="176" t="n">
        <v>417</v>
      </c>
      <c r="B165" s="60" t="s">
        <v>18</v>
      </c>
      <c r="C165" s="73" t="s">
        <v>159</v>
      </c>
      <c r="D165" s="89" t="n">
        <v>46</v>
      </c>
      <c r="E165" s="49" t="n">
        <v>100</v>
      </c>
      <c r="F165" s="62" t="n">
        <v>1.17391304347826</v>
      </c>
      <c r="G165" s="89" t="n">
        <v>100</v>
      </c>
      <c r="H165" s="89" t="n">
        <v>0</v>
      </c>
      <c r="I165" s="89" t="n">
        <v>42</v>
      </c>
      <c r="J165" s="89" t="n">
        <v>0</v>
      </c>
      <c r="K165" s="89" t="n">
        <v>42</v>
      </c>
      <c r="L165" s="89" t="n">
        <v>58</v>
      </c>
      <c r="M165" s="89" t="n">
        <v>0</v>
      </c>
      <c r="N165" s="89" t="n">
        <v>58</v>
      </c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39.75" hidden="false" customHeight="true" outlineLevel="0" collapsed="false">
      <c r="A166" s="176" t="n">
        <v>416</v>
      </c>
      <c r="B166" s="60" t="s">
        <v>18</v>
      </c>
      <c r="C166" s="73" t="s">
        <v>160</v>
      </c>
      <c r="D166" s="89" t="n">
        <v>318</v>
      </c>
      <c r="E166" s="49" t="n">
        <v>465</v>
      </c>
      <c r="F166" s="62" t="n">
        <v>0.462264150943396</v>
      </c>
      <c r="G166" s="89" t="n">
        <v>465</v>
      </c>
      <c r="H166" s="89" t="n">
        <v>0</v>
      </c>
      <c r="I166" s="89" t="n">
        <v>132</v>
      </c>
      <c r="J166" s="89" t="n">
        <v>0</v>
      </c>
      <c r="K166" s="89" t="n">
        <v>132</v>
      </c>
      <c r="L166" s="89" t="n">
        <v>333</v>
      </c>
      <c r="M166" s="89" t="n">
        <v>0</v>
      </c>
      <c r="N166" s="89" t="n">
        <v>333</v>
      </c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39.75" hidden="false" customHeight="true" outlineLevel="0" collapsed="false">
      <c r="A167" s="181" t="n">
        <v>418</v>
      </c>
      <c r="B167" s="100" t="s">
        <v>18</v>
      </c>
      <c r="C167" s="135" t="s">
        <v>161</v>
      </c>
      <c r="D167" s="182" t="n">
        <v>160</v>
      </c>
      <c r="E167" s="49" t="n">
        <v>288</v>
      </c>
      <c r="F167" s="102" t="n">
        <v>0.8</v>
      </c>
      <c r="G167" s="182" t="n">
        <v>288</v>
      </c>
      <c r="H167" s="182" t="n">
        <v>0</v>
      </c>
      <c r="I167" s="182" t="n">
        <v>90</v>
      </c>
      <c r="J167" s="182" t="n">
        <v>0</v>
      </c>
      <c r="K167" s="182" t="n">
        <v>90</v>
      </c>
      <c r="L167" s="182" t="n">
        <v>198</v>
      </c>
      <c r="M167" s="182" t="n">
        <v>0</v>
      </c>
      <c r="N167" s="182" t="n">
        <v>198</v>
      </c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89" customFormat="true" ht="24" hidden="false" customHeight="true" outlineLevel="0" collapsed="false">
      <c r="A168" s="183"/>
      <c r="B168" s="184"/>
      <c r="C168" s="35"/>
      <c r="D168" s="185"/>
      <c r="E168" s="186"/>
      <c r="F168" s="187"/>
      <c r="G168" s="185"/>
      <c r="H168" s="185"/>
      <c r="I168" s="185"/>
      <c r="J168" s="183"/>
      <c r="K168" s="185"/>
      <c r="L168" s="185"/>
      <c r="M168" s="185"/>
      <c r="N168" s="188"/>
    </row>
    <row r="169" s="178" customFormat="true" ht="24" hidden="false" customHeight="true" outlineLevel="0" collapsed="false">
      <c r="A169" s="183"/>
      <c r="B169" s="184"/>
      <c r="C169" s="35"/>
      <c r="D169" s="185"/>
      <c r="E169" s="186"/>
      <c r="F169" s="187"/>
      <c r="G169" s="185"/>
      <c r="H169" s="185"/>
      <c r="I169" s="185"/>
      <c r="J169" s="183"/>
      <c r="K169" s="185"/>
      <c r="L169" s="185"/>
      <c r="M169" s="185"/>
      <c r="N169" s="188"/>
    </row>
    <row r="170" customFormat="false" ht="24" hidden="false" customHeight="true" outlineLevel="0" collapsed="false">
      <c r="A170" s="136"/>
      <c r="B170" s="136"/>
      <c r="C170" s="136"/>
      <c r="D170" s="111"/>
      <c r="E170" s="114"/>
      <c r="F170" s="137"/>
      <c r="G170" s="111"/>
      <c r="H170" s="112"/>
      <c r="I170" s="111"/>
      <c r="J170" s="114"/>
      <c r="K170" s="111"/>
      <c r="L170" s="111"/>
      <c r="M170" s="114"/>
      <c r="N170" s="116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192" customFormat="true" ht="45" hidden="false" customHeight="true" outlineLevel="0" collapsed="false">
      <c r="A171" s="117" t="n">
        <v>500</v>
      </c>
      <c r="B171" s="28" t="s">
        <v>162</v>
      </c>
      <c r="C171" s="28"/>
      <c r="D171" s="164" t="n">
        <v>8414</v>
      </c>
      <c r="E171" s="164" t="n">
        <v>15918</v>
      </c>
      <c r="F171" s="190" t="n">
        <v>0.891846921797005</v>
      </c>
      <c r="G171" s="164" t="n">
        <v>14536</v>
      </c>
      <c r="H171" s="164" t="n">
        <v>1382</v>
      </c>
      <c r="I171" s="164" t="n">
        <v>3925</v>
      </c>
      <c r="J171" s="28" t="n">
        <v>307</v>
      </c>
      <c r="K171" s="164" t="n">
        <v>4232</v>
      </c>
      <c r="L171" s="164" t="n">
        <v>10611</v>
      </c>
      <c r="M171" s="164" t="n">
        <v>1075</v>
      </c>
      <c r="N171" s="191" t="n">
        <v>11686</v>
      </c>
    </row>
    <row r="172" s="178" customFormat="true" ht="28.5" hidden="false" customHeight="true" outlineLevel="0" collapsed="false">
      <c r="A172" s="120"/>
      <c r="B172" s="184"/>
      <c r="C172" s="35"/>
      <c r="D172" s="193"/>
      <c r="E172" s="93"/>
      <c r="F172" s="92"/>
      <c r="G172" s="121"/>
      <c r="H172" s="121"/>
      <c r="I172" s="121"/>
      <c r="J172" s="115"/>
      <c r="K172" s="121"/>
      <c r="L172" s="121"/>
      <c r="M172" s="121"/>
      <c r="N172" s="122"/>
    </row>
    <row r="173" s="195" customFormat="true" ht="45" hidden="false" customHeight="true" outlineLevel="0" collapsed="false">
      <c r="A173" s="140"/>
      <c r="B173" s="42" t="s">
        <v>163</v>
      </c>
      <c r="C173" s="42"/>
      <c r="D173" s="43" t="n">
        <v>8047</v>
      </c>
      <c r="E173" s="43" t="n">
        <v>15096</v>
      </c>
      <c r="F173" s="44" t="n">
        <v>0.875978625574748</v>
      </c>
      <c r="G173" s="168" t="n">
        <v>13742</v>
      </c>
      <c r="H173" s="168" t="n">
        <v>1354</v>
      </c>
      <c r="I173" s="168" t="n">
        <v>3554</v>
      </c>
      <c r="J173" s="168" t="n">
        <v>294</v>
      </c>
      <c r="K173" s="168" t="n">
        <v>3848</v>
      </c>
      <c r="L173" s="168" t="n">
        <v>10188</v>
      </c>
      <c r="M173" s="168" t="n">
        <v>1060</v>
      </c>
      <c r="N173" s="194" t="n">
        <v>11248</v>
      </c>
    </row>
    <row r="174" s="178" customFormat="true" ht="45" hidden="false" customHeight="true" outlineLevel="0" collapsed="false">
      <c r="A174" s="57" t="n">
        <v>505</v>
      </c>
      <c r="B174" s="48" t="s">
        <v>18</v>
      </c>
      <c r="C174" s="69" t="s">
        <v>164</v>
      </c>
      <c r="D174" s="70" t="n">
        <v>168</v>
      </c>
      <c r="E174" s="49" t="n">
        <v>410</v>
      </c>
      <c r="F174" s="50" t="n">
        <v>1.44047619047619</v>
      </c>
      <c r="G174" s="70" t="n">
        <v>359</v>
      </c>
      <c r="H174" s="70" t="n">
        <v>51</v>
      </c>
      <c r="I174" s="70" t="n">
        <v>122</v>
      </c>
      <c r="J174" s="70" t="n">
        <v>22</v>
      </c>
      <c r="K174" s="70" t="n">
        <v>144</v>
      </c>
      <c r="L174" s="70" t="n">
        <v>237</v>
      </c>
      <c r="M174" s="70" t="n">
        <v>29</v>
      </c>
      <c r="N174" s="70" t="n">
        <v>266</v>
      </c>
    </row>
    <row r="175" s="196" customFormat="true" ht="33" hidden="false" customHeight="true" outlineLevel="0" collapsed="false">
      <c r="A175" s="59" t="n">
        <v>531</v>
      </c>
      <c r="B175" s="60" t="s">
        <v>18</v>
      </c>
      <c r="C175" s="73" t="s">
        <v>165</v>
      </c>
      <c r="D175" s="89" t="n">
        <v>296</v>
      </c>
      <c r="E175" s="49" t="n">
        <v>640</v>
      </c>
      <c r="F175" s="62" t="n">
        <v>1.16216216216216</v>
      </c>
      <c r="G175" s="89" t="n">
        <v>625</v>
      </c>
      <c r="H175" s="89" t="n">
        <v>15</v>
      </c>
      <c r="I175" s="89" t="n">
        <v>227</v>
      </c>
      <c r="J175" s="89" t="n">
        <v>10</v>
      </c>
      <c r="K175" s="89" t="n">
        <v>237</v>
      </c>
      <c r="L175" s="89" t="n">
        <v>398</v>
      </c>
      <c r="M175" s="89" t="n">
        <v>5</v>
      </c>
      <c r="N175" s="89" t="n">
        <v>403</v>
      </c>
    </row>
    <row r="176" s="178" customFormat="true" ht="45" hidden="false" customHeight="true" outlineLevel="0" collapsed="false">
      <c r="A176" s="59" t="n">
        <v>507</v>
      </c>
      <c r="B176" s="60" t="s">
        <v>18</v>
      </c>
      <c r="C176" s="73" t="s">
        <v>166</v>
      </c>
      <c r="D176" s="89" t="n">
        <v>99</v>
      </c>
      <c r="E176" s="49" t="n">
        <v>137</v>
      </c>
      <c r="F176" s="62" t="n">
        <v>0.383838383838384</v>
      </c>
      <c r="G176" s="89" t="n">
        <v>137</v>
      </c>
      <c r="H176" s="89" t="n">
        <v>0</v>
      </c>
      <c r="I176" s="89" t="n">
        <v>23</v>
      </c>
      <c r="J176" s="89" t="n">
        <v>0</v>
      </c>
      <c r="K176" s="89" t="n">
        <v>23</v>
      </c>
      <c r="L176" s="89" t="n">
        <v>114</v>
      </c>
      <c r="M176" s="89" t="n">
        <v>0</v>
      </c>
      <c r="N176" s="89" t="n">
        <v>114</v>
      </c>
    </row>
    <row r="177" s="178" customFormat="true" ht="45" hidden="false" customHeight="true" outlineLevel="0" collapsed="false">
      <c r="A177" s="59" t="n">
        <v>508</v>
      </c>
      <c r="B177" s="60" t="s">
        <v>18</v>
      </c>
      <c r="C177" s="73" t="s">
        <v>167</v>
      </c>
      <c r="D177" s="89" t="n">
        <v>63</v>
      </c>
      <c r="E177" s="49" t="n">
        <v>199</v>
      </c>
      <c r="F177" s="62" t="n">
        <v>2.15873015873016</v>
      </c>
      <c r="G177" s="89" t="n">
        <v>188</v>
      </c>
      <c r="H177" s="89" t="n">
        <v>11</v>
      </c>
      <c r="I177" s="89" t="n">
        <v>101</v>
      </c>
      <c r="J177" s="89" t="n">
        <v>3</v>
      </c>
      <c r="K177" s="89" t="n">
        <v>104</v>
      </c>
      <c r="L177" s="89" t="n">
        <v>87</v>
      </c>
      <c r="M177" s="89" t="n">
        <v>8</v>
      </c>
      <c r="N177" s="89" t="n">
        <v>95</v>
      </c>
    </row>
    <row r="178" s="160" customFormat="true" ht="38.25" hidden="false" customHeight="true" outlineLevel="0" collapsed="false">
      <c r="A178" s="59" t="n">
        <v>501</v>
      </c>
      <c r="B178" s="60" t="s">
        <v>168</v>
      </c>
      <c r="C178" s="73" t="s">
        <v>169</v>
      </c>
      <c r="D178" s="89" t="n">
        <v>328</v>
      </c>
      <c r="E178" s="49" t="n">
        <v>856</v>
      </c>
      <c r="F178" s="62" t="n">
        <v>1.60975609756098</v>
      </c>
      <c r="G178" s="89" t="n">
        <v>856</v>
      </c>
      <c r="H178" s="89" t="n">
        <v>0</v>
      </c>
      <c r="I178" s="89" t="n">
        <v>179</v>
      </c>
      <c r="J178" s="89" t="n">
        <v>0</v>
      </c>
      <c r="K178" s="89" t="n">
        <v>179</v>
      </c>
      <c r="L178" s="89" t="n">
        <v>677</v>
      </c>
      <c r="M178" s="89" t="n">
        <v>0</v>
      </c>
      <c r="N178" s="89" t="n">
        <v>677</v>
      </c>
    </row>
    <row r="179" s="178" customFormat="true" ht="45" hidden="false" customHeight="true" outlineLevel="0" collapsed="false">
      <c r="A179" s="59" t="n">
        <v>513</v>
      </c>
      <c r="B179" s="60" t="s">
        <v>18</v>
      </c>
      <c r="C179" s="73" t="s">
        <v>170</v>
      </c>
      <c r="D179" s="89" t="n">
        <v>60</v>
      </c>
      <c r="E179" s="49" t="n">
        <v>122</v>
      </c>
      <c r="F179" s="62" t="n">
        <v>1.03333333333333</v>
      </c>
      <c r="G179" s="89" t="n">
        <v>117</v>
      </c>
      <c r="H179" s="89" t="n">
        <v>5</v>
      </c>
      <c r="I179" s="89" t="n">
        <v>28</v>
      </c>
      <c r="J179" s="89" t="n">
        <v>4</v>
      </c>
      <c r="K179" s="89" t="n">
        <v>32</v>
      </c>
      <c r="L179" s="89" t="n">
        <v>89</v>
      </c>
      <c r="M179" s="89" t="n">
        <v>1</v>
      </c>
      <c r="N179" s="89" t="n">
        <v>90</v>
      </c>
    </row>
    <row r="180" s="178" customFormat="true" ht="45" hidden="false" customHeight="true" outlineLevel="0" collapsed="false">
      <c r="A180" s="59" t="n">
        <v>514</v>
      </c>
      <c r="B180" s="60" t="s">
        <v>18</v>
      </c>
      <c r="C180" s="73" t="s">
        <v>171</v>
      </c>
      <c r="D180" s="89" t="n">
        <v>94</v>
      </c>
      <c r="E180" s="49" t="n">
        <v>135</v>
      </c>
      <c r="F180" s="62" t="n">
        <v>0.436170212765958</v>
      </c>
      <c r="G180" s="89" t="n">
        <v>135</v>
      </c>
      <c r="H180" s="89" t="n">
        <v>0</v>
      </c>
      <c r="I180" s="89" t="n">
        <v>35</v>
      </c>
      <c r="J180" s="89" t="n">
        <v>0</v>
      </c>
      <c r="K180" s="89" t="n">
        <v>35</v>
      </c>
      <c r="L180" s="89" t="n">
        <v>100</v>
      </c>
      <c r="M180" s="89" t="n">
        <v>0</v>
      </c>
      <c r="N180" s="89" t="n">
        <v>100</v>
      </c>
    </row>
    <row r="181" s="197" customFormat="true" ht="39" hidden="false" customHeight="true" outlineLevel="0" collapsed="false">
      <c r="A181" s="59" t="n">
        <v>502</v>
      </c>
      <c r="B181" s="60" t="s">
        <v>18</v>
      </c>
      <c r="C181" s="73" t="s">
        <v>172</v>
      </c>
      <c r="D181" s="89" t="n">
        <v>2424</v>
      </c>
      <c r="E181" s="49" t="n">
        <v>7030</v>
      </c>
      <c r="F181" s="62" t="n">
        <v>1.90016501650165</v>
      </c>
      <c r="G181" s="89" t="n">
        <v>7030</v>
      </c>
      <c r="H181" s="89" t="n">
        <v>0</v>
      </c>
      <c r="I181" s="89" t="n">
        <v>1419</v>
      </c>
      <c r="J181" s="89" t="n">
        <v>0</v>
      </c>
      <c r="K181" s="89" t="n">
        <v>1419</v>
      </c>
      <c r="L181" s="89" t="n">
        <v>5611</v>
      </c>
      <c r="M181" s="89" t="n">
        <v>0</v>
      </c>
      <c r="N181" s="89" t="n">
        <v>5611</v>
      </c>
    </row>
    <row r="182" s="160" customFormat="true" ht="30.75" hidden="false" customHeight="true" outlineLevel="0" collapsed="false">
      <c r="A182" s="71" t="n">
        <v>537</v>
      </c>
      <c r="B182" s="60" t="s">
        <v>108</v>
      </c>
      <c r="C182" s="60" t="s">
        <v>173</v>
      </c>
      <c r="D182" s="89" t="n">
        <v>2445</v>
      </c>
      <c r="E182" s="49" t="n">
        <v>2846</v>
      </c>
      <c r="F182" s="62" t="n">
        <v>0.1640081799591</v>
      </c>
      <c r="G182" s="89" t="n">
        <v>1584</v>
      </c>
      <c r="H182" s="89" t="n">
        <v>1262</v>
      </c>
      <c r="I182" s="89" t="n">
        <v>1105</v>
      </c>
      <c r="J182" s="89" t="n">
        <v>250</v>
      </c>
      <c r="K182" s="89" t="n">
        <v>1355</v>
      </c>
      <c r="L182" s="89" t="n">
        <v>479</v>
      </c>
      <c r="M182" s="89" t="n">
        <v>1012</v>
      </c>
      <c r="N182" s="89" t="n">
        <v>1491</v>
      </c>
    </row>
    <row r="183" s="178" customFormat="true" ht="45" hidden="false" customHeight="true" outlineLevel="0" collapsed="false">
      <c r="A183" s="59" t="n">
        <v>515</v>
      </c>
      <c r="B183" s="60" t="s">
        <v>18</v>
      </c>
      <c r="C183" s="60" t="s">
        <v>174</v>
      </c>
      <c r="D183" s="89" t="n">
        <v>150</v>
      </c>
      <c r="E183" s="49" t="n">
        <v>210</v>
      </c>
      <c r="F183" s="62" t="n">
        <v>0.4</v>
      </c>
      <c r="G183" s="89" t="n">
        <v>203</v>
      </c>
      <c r="H183" s="89" t="n">
        <v>7</v>
      </c>
      <c r="I183" s="89" t="n">
        <v>68</v>
      </c>
      <c r="J183" s="89" t="n">
        <v>5</v>
      </c>
      <c r="K183" s="89" t="n">
        <v>73</v>
      </c>
      <c r="L183" s="89" t="n">
        <v>135</v>
      </c>
      <c r="M183" s="89" t="n">
        <v>2</v>
      </c>
      <c r="N183" s="89" t="n">
        <v>137</v>
      </c>
    </row>
    <row r="184" s="198" customFormat="true" ht="31.5" hidden="false" customHeight="true" outlineLevel="0" collapsed="false">
      <c r="A184" s="71" t="n">
        <v>535</v>
      </c>
      <c r="B184" s="60" t="s">
        <v>37</v>
      </c>
      <c r="C184" s="73" t="s">
        <v>175</v>
      </c>
      <c r="D184" s="89" t="n">
        <v>1316</v>
      </c>
      <c r="E184" s="49" t="n">
        <v>1417</v>
      </c>
      <c r="F184" s="62" t="n">
        <v>0.0767477203647415</v>
      </c>
      <c r="G184" s="89" t="n">
        <v>1417</v>
      </c>
      <c r="H184" s="89" t="n">
        <v>0</v>
      </c>
      <c r="I184" s="89" t="n">
        <v>10</v>
      </c>
      <c r="J184" s="89" t="n">
        <v>0</v>
      </c>
      <c r="K184" s="89" t="n">
        <v>10</v>
      </c>
      <c r="L184" s="89" t="n">
        <v>1407</v>
      </c>
      <c r="M184" s="89" t="n">
        <v>0</v>
      </c>
      <c r="N184" s="89" t="n">
        <v>1407</v>
      </c>
    </row>
    <row r="185" s="178" customFormat="true" ht="45" hidden="false" customHeight="true" outlineLevel="0" collapsed="false">
      <c r="A185" s="59" t="n">
        <v>517</v>
      </c>
      <c r="B185" s="60" t="s">
        <v>18</v>
      </c>
      <c r="C185" s="73" t="s">
        <v>176</v>
      </c>
      <c r="D185" s="89" t="n">
        <v>50</v>
      </c>
      <c r="E185" s="49" t="n">
        <v>107</v>
      </c>
      <c r="F185" s="62" t="n">
        <v>1.14</v>
      </c>
      <c r="G185" s="89" t="n">
        <v>107</v>
      </c>
      <c r="H185" s="89" t="n">
        <v>0</v>
      </c>
      <c r="I185" s="89" t="n">
        <v>18</v>
      </c>
      <c r="J185" s="89" t="n">
        <v>0</v>
      </c>
      <c r="K185" s="89" t="n">
        <v>18</v>
      </c>
      <c r="L185" s="89" t="n">
        <v>89</v>
      </c>
      <c r="M185" s="89" t="n">
        <v>0</v>
      </c>
      <c r="N185" s="89" t="n">
        <v>89</v>
      </c>
    </row>
    <row r="186" s="178" customFormat="true" ht="45" hidden="false" customHeight="true" outlineLevel="0" collapsed="false">
      <c r="A186" s="59" t="n">
        <v>506</v>
      </c>
      <c r="B186" s="60" t="s">
        <v>177</v>
      </c>
      <c r="C186" s="73" t="s">
        <v>178</v>
      </c>
      <c r="D186" s="89" t="n">
        <v>50</v>
      </c>
      <c r="E186" s="49" t="n">
        <v>93</v>
      </c>
      <c r="F186" s="62" t="n">
        <v>0.86</v>
      </c>
      <c r="G186" s="89" t="n">
        <v>93</v>
      </c>
      <c r="H186" s="89" t="n">
        <v>0</v>
      </c>
      <c r="I186" s="89" t="n">
        <v>45</v>
      </c>
      <c r="J186" s="89" t="n">
        <v>0</v>
      </c>
      <c r="K186" s="89" t="n">
        <v>45</v>
      </c>
      <c r="L186" s="89" t="n">
        <v>48</v>
      </c>
      <c r="M186" s="89" t="n">
        <v>0</v>
      </c>
      <c r="N186" s="89" t="n">
        <v>48</v>
      </c>
    </row>
    <row r="187" s="178" customFormat="true" ht="45" hidden="false" customHeight="true" outlineLevel="0" collapsed="false">
      <c r="A187" s="59" t="n">
        <v>519</v>
      </c>
      <c r="B187" s="60" t="s">
        <v>18</v>
      </c>
      <c r="C187" s="73" t="s">
        <v>179</v>
      </c>
      <c r="D187" s="89" t="n">
        <v>76</v>
      </c>
      <c r="E187" s="49" t="n">
        <v>153</v>
      </c>
      <c r="F187" s="62" t="n">
        <v>1.01315789473684</v>
      </c>
      <c r="G187" s="89" t="n">
        <v>153</v>
      </c>
      <c r="H187" s="89" t="n">
        <v>0</v>
      </c>
      <c r="I187" s="89" t="n">
        <v>34</v>
      </c>
      <c r="J187" s="89" t="n">
        <v>0</v>
      </c>
      <c r="K187" s="89" t="n">
        <v>34</v>
      </c>
      <c r="L187" s="89" t="n">
        <v>119</v>
      </c>
      <c r="M187" s="89" t="n">
        <v>0</v>
      </c>
      <c r="N187" s="89" t="n">
        <v>119</v>
      </c>
    </row>
    <row r="188" s="178" customFormat="true" ht="45" hidden="false" customHeight="true" outlineLevel="0" collapsed="false">
      <c r="A188" s="59" t="n">
        <v>518</v>
      </c>
      <c r="B188" s="60" t="s">
        <v>18</v>
      </c>
      <c r="C188" s="73" t="s">
        <v>180</v>
      </c>
      <c r="D188" s="89" t="n">
        <v>115</v>
      </c>
      <c r="E188" s="49" t="n">
        <v>194</v>
      </c>
      <c r="F188" s="62" t="n">
        <v>0.686956521739131</v>
      </c>
      <c r="G188" s="89" t="n">
        <v>194</v>
      </c>
      <c r="H188" s="89" t="n">
        <v>0</v>
      </c>
      <c r="I188" s="89" t="n">
        <v>37</v>
      </c>
      <c r="J188" s="89" t="n">
        <v>0</v>
      </c>
      <c r="K188" s="89" t="n">
        <v>37</v>
      </c>
      <c r="L188" s="89" t="n">
        <v>157</v>
      </c>
      <c r="M188" s="89" t="n">
        <v>0</v>
      </c>
      <c r="N188" s="89" t="n">
        <v>157</v>
      </c>
    </row>
    <row r="189" s="178" customFormat="true" ht="45" hidden="false" customHeight="true" outlineLevel="0" collapsed="false">
      <c r="A189" s="59" t="n">
        <v>521</v>
      </c>
      <c r="B189" s="60" t="s">
        <v>18</v>
      </c>
      <c r="C189" s="73" t="s">
        <v>181</v>
      </c>
      <c r="D189" s="89" t="n">
        <v>75</v>
      </c>
      <c r="E189" s="49" t="n">
        <v>158</v>
      </c>
      <c r="F189" s="62" t="n">
        <v>1.10666666666667</v>
      </c>
      <c r="G189" s="89" t="n">
        <v>155</v>
      </c>
      <c r="H189" s="89" t="n">
        <v>3</v>
      </c>
      <c r="I189" s="89" t="n">
        <v>52</v>
      </c>
      <c r="J189" s="89" t="n">
        <v>0</v>
      </c>
      <c r="K189" s="89" t="n">
        <v>52</v>
      </c>
      <c r="L189" s="89" t="n">
        <v>103</v>
      </c>
      <c r="M189" s="89" t="n">
        <v>3</v>
      </c>
      <c r="N189" s="89" t="n">
        <v>106</v>
      </c>
    </row>
    <row r="190" s="178" customFormat="true" ht="45" hidden="false" customHeight="true" outlineLevel="0" collapsed="false">
      <c r="A190" s="59" t="n">
        <v>523</v>
      </c>
      <c r="B190" s="60" t="s">
        <v>18</v>
      </c>
      <c r="C190" s="73" t="s">
        <v>182</v>
      </c>
      <c r="D190" s="89" t="n">
        <v>50</v>
      </c>
      <c r="E190" s="49" t="n">
        <v>98</v>
      </c>
      <c r="F190" s="62" t="n">
        <v>0.96</v>
      </c>
      <c r="G190" s="89" t="n">
        <v>98</v>
      </c>
      <c r="H190" s="89" t="n">
        <v>0</v>
      </c>
      <c r="I190" s="89" t="n">
        <v>8</v>
      </c>
      <c r="J190" s="89" t="n">
        <v>0</v>
      </c>
      <c r="K190" s="89" t="n">
        <v>8</v>
      </c>
      <c r="L190" s="89" t="n">
        <v>90</v>
      </c>
      <c r="M190" s="89" t="n">
        <v>0</v>
      </c>
      <c r="N190" s="89" t="n">
        <v>90</v>
      </c>
    </row>
    <row r="191" s="178" customFormat="true" ht="45" hidden="false" customHeight="true" outlineLevel="0" collapsed="false">
      <c r="A191" s="59" t="n">
        <v>524</v>
      </c>
      <c r="B191" s="60" t="s">
        <v>18</v>
      </c>
      <c r="C191" s="73" t="s">
        <v>183</v>
      </c>
      <c r="D191" s="89" t="n">
        <v>68</v>
      </c>
      <c r="E191" s="49" t="n">
        <v>101</v>
      </c>
      <c r="F191" s="62" t="n">
        <v>0.485294117647059</v>
      </c>
      <c r="G191" s="89" t="n">
        <v>101</v>
      </c>
      <c r="H191" s="89" t="n">
        <v>0</v>
      </c>
      <c r="I191" s="89" t="n">
        <v>12</v>
      </c>
      <c r="J191" s="89" t="n">
        <v>0</v>
      </c>
      <c r="K191" s="89" t="n">
        <v>12</v>
      </c>
      <c r="L191" s="89" t="n">
        <v>89</v>
      </c>
      <c r="M191" s="89" t="n">
        <v>0</v>
      </c>
      <c r="N191" s="89" t="n">
        <v>89</v>
      </c>
    </row>
    <row r="192" customFormat="false" ht="45" hidden="false" customHeight="true" outlineLevel="0" collapsed="false">
      <c r="A192" s="59" t="n">
        <v>527</v>
      </c>
      <c r="B192" s="60" t="s">
        <v>18</v>
      </c>
      <c r="C192" s="73" t="s">
        <v>184</v>
      </c>
      <c r="D192" s="199" t="n">
        <v>120</v>
      </c>
      <c r="E192" s="49" t="n">
        <v>190</v>
      </c>
      <c r="F192" s="62" t="n">
        <v>0.583333333333333</v>
      </c>
      <c r="G192" s="200" t="n">
        <v>190</v>
      </c>
      <c r="H192" s="200" t="n">
        <v>0</v>
      </c>
      <c r="I192" s="200" t="n">
        <v>31</v>
      </c>
      <c r="J192" s="200" t="n">
        <v>0</v>
      </c>
      <c r="K192" s="200" t="n">
        <v>31</v>
      </c>
      <c r="L192" s="200" t="n">
        <v>159</v>
      </c>
      <c r="M192" s="200" t="n">
        <v>0</v>
      </c>
      <c r="N192" s="200" t="n">
        <v>159</v>
      </c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198" customFormat="true" ht="31.5" hidden="false" customHeight="true" outlineLevel="0" collapsed="false">
      <c r="A193" s="201"/>
      <c r="B193" s="151"/>
      <c r="C193" s="202"/>
      <c r="D193" s="54"/>
      <c r="E193" s="203"/>
      <c r="F193" s="55"/>
      <c r="G193" s="159"/>
      <c r="H193" s="54"/>
      <c r="I193" s="54"/>
      <c r="J193" s="54"/>
      <c r="K193" s="54"/>
      <c r="L193" s="54"/>
      <c r="M193" s="54"/>
      <c r="N193" s="204"/>
    </row>
    <row r="194" s="207" customFormat="true" ht="31.5" hidden="false" customHeight="true" outlineLevel="0" collapsed="false">
      <c r="A194" s="95"/>
      <c r="B194" s="42" t="s">
        <v>185</v>
      </c>
      <c r="C194" s="42"/>
      <c r="D194" s="205" t="n">
        <v>367</v>
      </c>
      <c r="E194" s="206" t="n">
        <v>822</v>
      </c>
      <c r="F194" s="44" t="n">
        <v>1.23978201634877</v>
      </c>
      <c r="G194" s="43" t="n">
        <v>794</v>
      </c>
      <c r="H194" s="43" t="n">
        <v>28</v>
      </c>
      <c r="I194" s="43" t="n">
        <v>371</v>
      </c>
      <c r="J194" s="43" t="n">
        <v>13</v>
      </c>
      <c r="K194" s="43" t="n">
        <v>384</v>
      </c>
      <c r="L194" s="43" t="n">
        <v>423</v>
      </c>
      <c r="M194" s="43" t="n">
        <v>15</v>
      </c>
      <c r="N194" s="45" t="n">
        <v>438</v>
      </c>
    </row>
    <row r="195" s="104" customFormat="true" ht="31.5" hidden="false" customHeight="true" outlineLevel="0" collapsed="false">
      <c r="A195" s="208" t="n">
        <v>533</v>
      </c>
      <c r="B195" s="48" t="s">
        <v>18</v>
      </c>
      <c r="C195" s="209" t="s">
        <v>186</v>
      </c>
      <c r="D195" s="49" t="n">
        <v>81</v>
      </c>
      <c r="E195" s="49" t="n">
        <v>126</v>
      </c>
      <c r="F195" s="50" t="n">
        <v>0.555555555555556</v>
      </c>
      <c r="G195" s="49" t="n">
        <v>126</v>
      </c>
      <c r="H195" s="49" t="n">
        <v>0</v>
      </c>
      <c r="I195" s="49" t="n">
        <v>50</v>
      </c>
      <c r="J195" s="49" t="n">
        <v>0</v>
      </c>
      <c r="K195" s="49" t="n">
        <v>50</v>
      </c>
      <c r="L195" s="49" t="n">
        <v>76</v>
      </c>
      <c r="M195" s="49" t="n">
        <v>0</v>
      </c>
      <c r="N195" s="49" t="n">
        <v>76</v>
      </c>
    </row>
    <row r="196" customFormat="false" ht="30" hidden="false" customHeight="true" outlineLevel="0" collapsed="false">
      <c r="A196" s="134" t="n">
        <v>530</v>
      </c>
      <c r="B196" s="100" t="s">
        <v>18</v>
      </c>
      <c r="C196" s="135" t="s">
        <v>187</v>
      </c>
      <c r="D196" s="101" t="n">
        <v>286</v>
      </c>
      <c r="E196" s="49" t="n">
        <v>696</v>
      </c>
      <c r="F196" s="102" t="n">
        <v>1.43356643356643</v>
      </c>
      <c r="G196" s="101" t="n">
        <v>668</v>
      </c>
      <c r="H196" s="101" t="n">
        <v>28</v>
      </c>
      <c r="I196" s="101" t="n">
        <v>321</v>
      </c>
      <c r="J196" s="101" t="n">
        <v>13</v>
      </c>
      <c r="K196" s="101" t="n">
        <v>334</v>
      </c>
      <c r="L196" s="101" t="n">
        <v>347</v>
      </c>
      <c r="M196" s="101" t="n">
        <v>15</v>
      </c>
      <c r="N196" s="101" t="n">
        <v>362</v>
      </c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24" hidden="false" customHeight="true" outlineLevel="0" collapsed="false">
      <c r="A197" s="136"/>
      <c r="B197" s="136"/>
      <c r="C197" s="136"/>
      <c r="D197" s="111"/>
      <c r="E197" s="114"/>
      <c r="F197" s="137"/>
      <c r="G197" s="111"/>
      <c r="H197" s="111"/>
      <c r="I197" s="114"/>
      <c r="J197" s="114"/>
      <c r="K197" s="111"/>
      <c r="L197" s="114"/>
      <c r="M197" s="114"/>
      <c r="N197" s="136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24" hidden="false" customHeight="true" outlineLevel="0" collapsed="false">
      <c r="A198" s="136"/>
      <c r="B198" s="136"/>
      <c r="C198" s="136"/>
      <c r="D198" s="111"/>
      <c r="E198" s="114"/>
      <c r="F198" s="137"/>
      <c r="G198" s="111"/>
      <c r="H198" s="111"/>
      <c r="I198" s="114"/>
      <c r="J198" s="114"/>
      <c r="K198" s="111"/>
      <c r="L198" s="114"/>
      <c r="M198" s="114"/>
      <c r="N198" s="136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24" hidden="false" customHeight="true" outlineLevel="0" collapsed="false">
      <c r="A199" s="136"/>
      <c r="B199" s="136"/>
      <c r="C199" s="136"/>
      <c r="D199" s="111"/>
      <c r="E199" s="114"/>
      <c r="F199" s="137"/>
      <c r="G199" s="111"/>
      <c r="H199" s="112"/>
      <c r="I199" s="111"/>
      <c r="J199" s="114"/>
      <c r="K199" s="111"/>
      <c r="L199" s="111"/>
      <c r="M199" s="114"/>
      <c r="N199" s="116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10" customFormat="true" ht="35.25" hidden="false" customHeight="true" outlineLevel="0" collapsed="false">
      <c r="A200" s="117" t="n">
        <v>600</v>
      </c>
      <c r="B200" s="164" t="s">
        <v>188</v>
      </c>
      <c r="C200" s="164"/>
      <c r="D200" s="164" t="n">
        <v>10095</v>
      </c>
      <c r="E200" s="164" t="n">
        <v>14896</v>
      </c>
      <c r="F200" s="190" t="n">
        <v>0.475581971272907</v>
      </c>
      <c r="G200" s="164" t="n">
        <v>13513</v>
      </c>
      <c r="H200" s="164" t="n">
        <v>1383</v>
      </c>
      <c r="I200" s="164" t="n">
        <v>2935</v>
      </c>
      <c r="J200" s="164" t="n">
        <v>356</v>
      </c>
      <c r="K200" s="164" t="n">
        <v>3291</v>
      </c>
      <c r="L200" s="164" t="n">
        <v>10578</v>
      </c>
      <c r="M200" s="164" t="n">
        <v>1027</v>
      </c>
      <c r="N200" s="191" t="n">
        <v>11605</v>
      </c>
    </row>
    <row r="201" s="104" customFormat="true" ht="24" hidden="false" customHeight="true" outlineLevel="0" collapsed="false">
      <c r="A201" s="120"/>
      <c r="B201" s="211"/>
      <c r="C201" s="35"/>
      <c r="D201" s="93"/>
      <c r="E201" s="93"/>
      <c r="F201" s="92"/>
      <c r="G201" s="121"/>
      <c r="H201" s="121"/>
      <c r="I201" s="121"/>
      <c r="J201" s="115"/>
      <c r="K201" s="121"/>
      <c r="L201" s="121"/>
      <c r="M201" s="121"/>
      <c r="N201" s="122"/>
    </row>
    <row r="202" s="212" customFormat="true" ht="24" hidden="false" customHeight="true" outlineLevel="0" collapsed="false">
      <c r="A202" s="95"/>
      <c r="B202" s="97" t="s">
        <v>20</v>
      </c>
      <c r="C202" s="97"/>
      <c r="D202" s="43" t="n">
        <v>120</v>
      </c>
      <c r="E202" s="43" t="n">
        <v>258</v>
      </c>
      <c r="F202" s="44" t="n">
        <v>1.15</v>
      </c>
      <c r="G202" s="43" t="n">
        <v>258</v>
      </c>
      <c r="H202" s="43" t="n">
        <v>0</v>
      </c>
      <c r="I202" s="43" t="n">
        <v>113</v>
      </c>
      <c r="J202" s="43" t="n">
        <v>0</v>
      </c>
      <c r="K202" s="43" t="n">
        <v>113</v>
      </c>
      <c r="L202" s="43" t="n">
        <v>145</v>
      </c>
      <c r="M202" s="43" t="n">
        <v>0</v>
      </c>
      <c r="N202" s="45" t="n">
        <v>145</v>
      </c>
    </row>
    <row r="203" s="104" customFormat="true" ht="28.5" hidden="false" customHeight="true" outlineLevel="0" collapsed="false">
      <c r="A203" s="57" t="n">
        <v>633</v>
      </c>
      <c r="B203" s="48" t="s">
        <v>18</v>
      </c>
      <c r="C203" s="69" t="s">
        <v>189</v>
      </c>
      <c r="D203" s="49" t="n">
        <v>120</v>
      </c>
      <c r="E203" s="49" t="n">
        <v>258</v>
      </c>
      <c r="F203" s="50" t="n">
        <v>1.15</v>
      </c>
      <c r="G203" s="49" t="n">
        <v>258</v>
      </c>
      <c r="H203" s="49" t="n">
        <v>0</v>
      </c>
      <c r="I203" s="49" t="n">
        <v>113</v>
      </c>
      <c r="J203" s="49" t="n">
        <v>0</v>
      </c>
      <c r="K203" s="49" t="n">
        <v>113</v>
      </c>
      <c r="L203" s="49" t="n">
        <v>145</v>
      </c>
      <c r="M203" s="49" t="n">
        <v>0</v>
      </c>
      <c r="N203" s="49" t="n">
        <v>145</v>
      </c>
    </row>
    <row r="204" customFormat="false" ht="24" hidden="false" customHeight="true" outlineLevel="0" collapsed="false">
      <c r="A204" s="76"/>
      <c r="B204" s="65"/>
      <c r="C204" s="53"/>
      <c r="D204" s="53"/>
      <c r="E204" s="53"/>
      <c r="F204" s="55"/>
      <c r="G204" s="54"/>
      <c r="H204" s="53"/>
      <c r="I204" s="53"/>
      <c r="J204" s="53"/>
      <c r="K204" s="53"/>
      <c r="L204" s="53"/>
      <c r="M204" s="53"/>
      <c r="N204" s="124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12" customFormat="true" ht="24" hidden="false" customHeight="true" outlineLevel="0" collapsed="false">
      <c r="A205" s="95"/>
      <c r="B205" s="97" t="s">
        <v>190</v>
      </c>
      <c r="C205" s="97"/>
      <c r="D205" s="43" t="n">
        <v>2799</v>
      </c>
      <c r="E205" s="43" t="n">
        <v>4059</v>
      </c>
      <c r="F205" s="44" t="n">
        <v>0.45016077170418</v>
      </c>
      <c r="G205" s="43" t="n">
        <v>3849</v>
      </c>
      <c r="H205" s="43" t="n">
        <v>210</v>
      </c>
      <c r="I205" s="43" t="n">
        <v>915</v>
      </c>
      <c r="J205" s="43" t="n">
        <v>61</v>
      </c>
      <c r="K205" s="43" t="n">
        <v>976</v>
      </c>
      <c r="L205" s="43" t="n">
        <v>2934</v>
      </c>
      <c r="M205" s="43" t="n">
        <v>149</v>
      </c>
      <c r="N205" s="45" t="n">
        <v>3083</v>
      </c>
    </row>
    <row r="206" s="104" customFormat="true" ht="24" hidden="false" customHeight="true" outlineLevel="0" collapsed="false">
      <c r="A206" s="57" t="n">
        <v>603</v>
      </c>
      <c r="B206" s="48" t="s">
        <v>18</v>
      </c>
      <c r="C206" s="69" t="s">
        <v>191</v>
      </c>
      <c r="D206" s="49" t="n">
        <v>67</v>
      </c>
      <c r="E206" s="49" t="n">
        <v>89</v>
      </c>
      <c r="F206" s="50" t="n">
        <v>0.328358208955224</v>
      </c>
      <c r="G206" s="49" t="n">
        <v>89</v>
      </c>
      <c r="H206" s="49" t="n">
        <v>0</v>
      </c>
      <c r="I206" s="49" t="n">
        <v>16</v>
      </c>
      <c r="J206" s="49" t="n">
        <v>0</v>
      </c>
      <c r="K206" s="49" t="n">
        <v>16</v>
      </c>
      <c r="L206" s="49" t="n">
        <v>73</v>
      </c>
      <c r="M206" s="49" t="n">
        <v>0</v>
      </c>
      <c r="N206" s="49" t="n">
        <v>73</v>
      </c>
    </row>
    <row r="207" customFormat="false" ht="24" hidden="false" customHeight="true" outlineLevel="0" collapsed="false">
      <c r="A207" s="59" t="n">
        <v>602</v>
      </c>
      <c r="B207" s="60" t="s">
        <v>18</v>
      </c>
      <c r="C207" s="69" t="s">
        <v>192</v>
      </c>
      <c r="D207" s="61" t="n">
        <v>128</v>
      </c>
      <c r="E207" s="49" t="n">
        <v>257</v>
      </c>
      <c r="F207" s="62" t="n">
        <v>1.0078125</v>
      </c>
      <c r="G207" s="61" t="n">
        <v>257</v>
      </c>
      <c r="H207" s="61" t="n">
        <v>0</v>
      </c>
      <c r="I207" s="61" t="n">
        <v>78</v>
      </c>
      <c r="J207" s="61" t="n">
        <v>0</v>
      </c>
      <c r="K207" s="61" t="n">
        <v>78</v>
      </c>
      <c r="L207" s="61" t="n">
        <v>179</v>
      </c>
      <c r="M207" s="61" t="n">
        <v>0</v>
      </c>
      <c r="N207" s="61" t="n">
        <v>179</v>
      </c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24" hidden="false" customHeight="true" outlineLevel="0" collapsed="false">
      <c r="A208" s="59" t="n">
        <v>637</v>
      </c>
      <c r="B208" s="60" t="s">
        <v>193</v>
      </c>
      <c r="C208" s="73" t="s">
        <v>194</v>
      </c>
      <c r="D208" s="61" t="n">
        <v>1524</v>
      </c>
      <c r="E208" s="49" t="n">
        <v>1630</v>
      </c>
      <c r="F208" s="62" t="n">
        <v>0.0695538057742782</v>
      </c>
      <c r="G208" s="61" t="n">
        <v>1630</v>
      </c>
      <c r="H208" s="61" t="n">
        <v>0</v>
      </c>
      <c r="I208" s="61" t="n">
        <v>275</v>
      </c>
      <c r="J208" s="61" t="n">
        <v>0</v>
      </c>
      <c r="K208" s="61" t="n">
        <v>275</v>
      </c>
      <c r="L208" s="61" t="n">
        <v>1355</v>
      </c>
      <c r="M208" s="61" t="n">
        <v>0</v>
      </c>
      <c r="N208" s="61" t="n">
        <v>1355</v>
      </c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24" hidden="false" customHeight="true" outlineLevel="0" collapsed="false">
      <c r="A209" s="59" t="n">
        <v>601</v>
      </c>
      <c r="B209" s="60" t="s">
        <v>18</v>
      </c>
      <c r="C209" s="73" t="s">
        <v>195</v>
      </c>
      <c r="D209" s="131" t="n">
        <v>670</v>
      </c>
      <c r="E209" s="49" t="n">
        <v>1398</v>
      </c>
      <c r="F209" s="62" t="n">
        <v>1.0865671641791</v>
      </c>
      <c r="G209" s="131" t="n">
        <v>1398</v>
      </c>
      <c r="H209" s="131" t="n">
        <v>0</v>
      </c>
      <c r="I209" s="131" t="n">
        <v>440</v>
      </c>
      <c r="J209" s="131" t="n">
        <v>0</v>
      </c>
      <c r="K209" s="131" t="n">
        <v>440</v>
      </c>
      <c r="L209" s="131" t="n">
        <v>958</v>
      </c>
      <c r="M209" s="131" t="n">
        <v>0</v>
      </c>
      <c r="N209" s="131" t="n">
        <v>958</v>
      </c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24" hidden="false" customHeight="true" outlineLevel="0" collapsed="false">
      <c r="A210" s="59" t="n">
        <v>611</v>
      </c>
      <c r="B210" s="60" t="s">
        <v>88</v>
      </c>
      <c r="C210" s="73" t="s">
        <v>195</v>
      </c>
      <c r="D210" s="61" t="n">
        <v>122</v>
      </c>
      <c r="E210" s="49" t="n">
        <v>211</v>
      </c>
      <c r="F210" s="62" t="n">
        <v>0.729508196721312</v>
      </c>
      <c r="G210" s="61" t="n">
        <v>1</v>
      </c>
      <c r="H210" s="61" t="n">
        <v>210</v>
      </c>
      <c r="I210" s="61" t="n">
        <v>0</v>
      </c>
      <c r="J210" s="61" t="n">
        <v>61</v>
      </c>
      <c r="K210" s="61" t="n">
        <v>61</v>
      </c>
      <c r="L210" s="61" t="n">
        <v>1</v>
      </c>
      <c r="M210" s="61" t="n">
        <v>149</v>
      </c>
      <c r="N210" s="61" t="n">
        <v>150</v>
      </c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24" hidden="false" customHeight="true" outlineLevel="0" collapsed="false">
      <c r="A211" s="59" t="n">
        <v>607</v>
      </c>
      <c r="B211" s="60" t="s">
        <v>18</v>
      </c>
      <c r="C211" s="73" t="s">
        <v>196</v>
      </c>
      <c r="D211" s="61" t="n">
        <v>58</v>
      </c>
      <c r="E211" s="49" t="n">
        <v>85</v>
      </c>
      <c r="F211" s="62" t="n">
        <v>0.46551724137931</v>
      </c>
      <c r="G211" s="61" t="n">
        <v>85</v>
      </c>
      <c r="H211" s="61" t="n">
        <v>0</v>
      </c>
      <c r="I211" s="61" t="n">
        <v>9</v>
      </c>
      <c r="J211" s="61" t="n">
        <v>0</v>
      </c>
      <c r="K211" s="61" t="n">
        <v>9</v>
      </c>
      <c r="L211" s="61" t="n">
        <v>76</v>
      </c>
      <c r="M211" s="61" t="n">
        <v>0</v>
      </c>
      <c r="N211" s="61" t="n">
        <v>76</v>
      </c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24" hidden="false" customHeight="true" outlineLevel="0" collapsed="false">
      <c r="A212" s="59" t="n">
        <v>608</v>
      </c>
      <c r="B212" s="60" t="s">
        <v>18</v>
      </c>
      <c r="C212" s="73" t="s">
        <v>197</v>
      </c>
      <c r="D212" s="61" t="n">
        <v>56</v>
      </c>
      <c r="E212" s="49" t="n">
        <v>99</v>
      </c>
      <c r="F212" s="62" t="n">
        <v>0.767857142857143</v>
      </c>
      <c r="G212" s="61" t="n">
        <v>99</v>
      </c>
      <c r="H212" s="61" t="n">
        <v>0</v>
      </c>
      <c r="I212" s="61" t="n">
        <v>17</v>
      </c>
      <c r="J212" s="61" t="n">
        <v>0</v>
      </c>
      <c r="K212" s="61" t="n">
        <v>17</v>
      </c>
      <c r="L212" s="61" t="n">
        <v>82</v>
      </c>
      <c r="M212" s="61" t="n">
        <v>0</v>
      </c>
      <c r="N212" s="61" t="n">
        <v>82</v>
      </c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24" hidden="false" customHeight="true" outlineLevel="0" collapsed="false">
      <c r="A213" s="59" t="n">
        <v>609</v>
      </c>
      <c r="B213" s="60" t="s">
        <v>18</v>
      </c>
      <c r="C213" s="73" t="s">
        <v>198</v>
      </c>
      <c r="D213" s="61" t="n">
        <v>54</v>
      </c>
      <c r="E213" s="49" t="n">
        <v>108</v>
      </c>
      <c r="F213" s="62" t="n">
        <v>1</v>
      </c>
      <c r="G213" s="61" t="n">
        <v>108</v>
      </c>
      <c r="H213" s="61" t="n">
        <v>0</v>
      </c>
      <c r="I213" s="61" t="n">
        <v>48</v>
      </c>
      <c r="J213" s="61" t="n">
        <v>0</v>
      </c>
      <c r="K213" s="61" t="n">
        <v>48</v>
      </c>
      <c r="L213" s="61" t="n">
        <v>60</v>
      </c>
      <c r="M213" s="61" t="n">
        <v>0</v>
      </c>
      <c r="N213" s="61" t="n">
        <v>60</v>
      </c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24" hidden="false" customHeight="true" outlineLevel="0" collapsed="false">
      <c r="A214" s="59" t="n">
        <v>610</v>
      </c>
      <c r="B214" s="60" t="s">
        <v>18</v>
      </c>
      <c r="C214" s="73" t="s">
        <v>199</v>
      </c>
      <c r="D214" s="61" t="n">
        <v>120</v>
      </c>
      <c r="E214" s="49" t="n">
        <v>182</v>
      </c>
      <c r="F214" s="62" t="n">
        <v>0.516666666666667</v>
      </c>
      <c r="G214" s="61" t="n">
        <v>182</v>
      </c>
      <c r="H214" s="61" t="n">
        <v>0</v>
      </c>
      <c r="I214" s="61" t="n">
        <v>32</v>
      </c>
      <c r="J214" s="61" t="n">
        <v>0</v>
      </c>
      <c r="K214" s="61" t="n">
        <v>32</v>
      </c>
      <c r="L214" s="61" t="n">
        <v>150</v>
      </c>
      <c r="M214" s="61" t="n">
        <v>0</v>
      </c>
      <c r="N214" s="61" t="n">
        <v>150</v>
      </c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24" hidden="false" customHeight="true" outlineLevel="0" collapsed="false">
      <c r="A215" s="76"/>
      <c r="B215" s="65"/>
      <c r="C215" s="53"/>
      <c r="D215" s="53"/>
      <c r="E215" s="53"/>
      <c r="F215" s="55"/>
      <c r="G215" s="54"/>
      <c r="H215" s="53"/>
      <c r="I215" s="53"/>
      <c r="J215" s="53"/>
      <c r="K215" s="53"/>
      <c r="L215" s="53"/>
      <c r="M215" s="53"/>
      <c r="N215" s="124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12" customFormat="true" ht="24" hidden="false" customHeight="true" outlineLevel="0" collapsed="false">
      <c r="A216" s="95"/>
      <c r="B216" s="97" t="s">
        <v>200</v>
      </c>
      <c r="C216" s="97"/>
      <c r="D216" s="43" t="n">
        <v>1300</v>
      </c>
      <c r="E216" s="43" t="n">
        <v>1986</v>
      </c>
      <c r="F216" s="44" t="n">
        <v>0.527692307692308</v>
      </c>
      <c r="G216" s="43" t="n">
        <v>1731</v>
      </c>
      <c r="H216" s="43" t="n">
        <v>255</v>
      </c>
      <c r="I216" s="43" t="n">
        <v>301</v>
      </c>
      <c r="J216" s="43" t="n">
        <v>44</v>
      </c>
      <c r="K216" s="43" t="n">
        <v>345</v>
      </c>
      <c r="L216" s="43" t="n">
        <v>1430</v>
      </c>
      <c r="M216" s="43" t="n">
        <v>211</v>
      </c>
      <c r="N216" s="45" t="n">
        <v>1641</v>
      </c>
    </row>
    <row r="217" s="104" customFormat="true" ht="24" hidden="false" customHeight="true" outlineLevel="0" collapsed="false">
      <c r="A217" s="57" t="n">
        <v>613</v>
      </c>
      <c r="B217" s="48" t="s">
        <v>18</v>
      </c>
      <c r="C217" s="69" t="s">
        <v>201</v>
      </c>
      <c r="D217" s="49" t="n">
        <v>284</v>
      </c>
      <c r="E217" s="49" t="n">
        <v>827</v>
      </c>
      <c r="F217" s="50" t="n">
        <v>1.91197183098592</v>
      </c>
      <c r="G217" s="49" t="n">
        <v>827</v>
      </c>
      <c r="H217" s="49" t="n">
        <v>0</v>
      </c>
      <c r="I217" s="49" t="n">
        <v>236</v>
      </c>
      <c r="J217" s="49" t="n">
        <v>0</v>
      </c>
      <c r="K217" s="49" t="n">
        <v>236</v>
      </c>
      <c r="L217" s="49" t="n">
        <v>591</v>
      </c>
      <c r="M217" s="49" t="n">
        <v>0</v>
      </c>
      <c r="N217" s="49" t="n">
        <v>591</v>
      </c>
    </row>
    <row r="218" customFormat="false" ht="24" hidden="false" customHeight="true" outlineLevel="0" collapsed="false">
      <c r="A218" s="59" t="n">
        <v>615</v>
      </c>
      <c r="B218" s="60" t="s">
        <v>88</v>
      </c>
      <c r="C218" s="73" t="s">
        <v>201</v>
      </c>
      <c r="D218" s="61" t="n">
        <v>130</v>
      </c>
      <c r="E218" s="49" t="n">
        <v>255</v>
      </c>
      <c r="F218" s="62" t="n">
        <v>0.961538461538462</v>
      </c>
      <c r="G218" s="61" t="n">
        <v>0</v>
      </c>
      <c r="H218" s="61" t="n">
        <v>255</v>
      </c>
      <c r="I218" s="61" t="n">
        <v>0</v>
      </c>
      <c r="J218" s="61" t="n">
        <v>44</v>
      </c>
      <c r="K218" s="61" t="n">
        <v>44</v>
      </c>
      <c r="L218" s="61" t="n">
        <v>0</v>
      </c>
      <c r="M218" s="61" t="n">
        <v>211</v>
      </c>
      <c r="N218" s="61" t="n">
        <v>211</v>
      </c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24" hidden="false" customHeight="true" outlineLevel="0" collapsed="false">
      <c r="A219" s="59" t="n">
        <v>612</v>
      </c>
      <c r="B219" s="60" t="s">
        <v>18</v>
      </c>
      <c r="C219" s="73" t="s">
        <v>202</v>
      </c>
      <c r="D219" s="61" t="n">
        <v>886</v>
      </c>
      <c r="E219" s="49" t="n">
        <v>904</v>
      </c>
      <c r="F219" s="62" t="n">
        <v>0.020316027088036</v>
      </c>
      <c r="G219" s="61" t="n">
        <v>904</v>
      </c>
      <c r="H219" s="61" t="n">
        <v>0</v>
      </c>
      <c r="I219" s="61" t="n">
        <v>65</v>
      </c>
      <c r="J219" s="61" t="n">
        <v>0</v>
      </c>
      <c r="K219" s="61" t="n">
        <v>65</v>
      </c>
      <c r="L219" s="61" t="n">
        <v>839</v>
      </c>
      <c r="M219" s="61" t="n">
        <v>0</v>
      </c>
      <c r="N219" s="61" t="n">
        <v>839</v>
      </c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24" hidden="false" customHeight="true" outlineLevel="0" collapsed="false">
      <c r="A220" s="76"/>
      <c r="B220" s="65"/>
      <c r="C220" s="53"/>
      <c r="D220" s="96"/>
      <c r="E220" s="96"/>
      <c r="F220" s="66"/>
      <c r="G220" s="54"/>
      <c r="H220" s="53"/>
      <c r="I220" s="53"/>
      <c r="J220" s="53"/>
      <c r="K220" s="53"/>
      <c r="L220" s="53"/>
      <c r="M220" s="53"/>
      <c r="N220" s="213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12" customFormat="true" ht="24" hidden="false" customHeight="true" outlineLevel="0" collapsed="false">
      <c r="A221" s="95"/>
      <c r="B221" s="97" t="s">
        <v>203</v>
      </c>
      <c r="C221" s="97"/>
      <c r="D221" s="43" t="n">
        <v>1034</v>
      </c>
      <c r="E221" s="43" t="n">
        <v>2178</v>
      </c>
      <c r="F221" s="44" t="n">
        <v>1.1063829787234</v>
      </c>
      <c r="G221" s="43" t="n">
        <v>1802</v>
      </c>
      <c r="H221" s="43" t="n">
        <v>376</v>
      </c>
      <c r="I221" s="43" t="n">
        <v>737</v>
      </c>
      <c r="J221" s="43" t="n">
        <v>81</v>
      </c>
      <c r="K221" s="43" t="n">
        <v>818</v>
      </c>
      <c r="L221" s="43" t="n">
        <v>1065</v>
      </c>
      <c r="M221" s="43" t="n">
        <v>295</v>
      </c>
      <c r="N221" s="45" t="n">
        <v>1360</v>
      </c>
    </row>
    <row r="222" s="104" customFormat="true" ht="24" hidden="false" customHeight="true" outlineLevel="0" collapsed="false">
      <c r="A222" s="57" t="n">
        <v>616</v>
      </c>
      <c r="B222" s="48" t="s">
        <v>204</v>
      </c>
      <c r="C222" s="69" t="s">
        <v>205</v>
      </c>
      <c r="D222" s="70" t="n">
        <v>676</v>
      </c>
      <c r="E222" s="49" t="n">
        <v>1574</v>
      </c>
      <c r="F222" s="50" t="n">
        <v>1.32840236686391</v>
      </c>
      <c r="G222" s="70" t="n">
        <v>1574</v>
      </c>
      <c r="H222" s="70" t="n">
        <v>0</v>
      </c>
      <c r="I222" s="70" t="n">
        <v>680</v>
      </c>
      <c r="J222" s="70" t="n">
        <v>0</v>
      </c>
      <c r="K222" s="70" t="n">
        <v>680</v>
      </c>
      <c r="L222" s="70" t="n">
        <v>894</v>
      </c>
      <c r="M222" s="70" t="n">
        <v>0</v>
      </c>
      <c r="N222" s="70" t="n">
        <v>894</v>
      </c>
    </row>
    <row r="223" customFormat="false" ht="24" hidden="false" customHeight="true" outlineLevel="0" collapsed="false">
      <c r="A223" s="59" t="n">
        <v>620</v>
      </c>
      <c r="B223" s="60" t="s">
        <v>88</v>
      </c>
      <c r="C223" s="73" t="s">
        <v>205</v>
      </c>
      <c r="D223" s="89" t="n">
        <v>237</v>
      </c>
      <c r="E223" s="49" t="n">
        <v>377</v>
      </c>
      <c r="F223" s="62" t="n">
        <v>0.590717299578059</v>
      </c>
      <c r="G223" s="89" t="n">
        <v>1</v>
      </c>
      <c r="H223" s="89" t="n">
        <v>376</v>
      </c>
      <c r="I223" s="89" t="n">
        <v>0</v>
      </c>
      <c r="J223" s="89" t="n">
        <v>81</v>
      </c>
      <c r="K223" s="89" t="n">
        <v>81</v>
      </c>
      <c r="L223" s="89" t="n">
        <v>1</v>
      </c>
      <c r="M223" s="89" t="n">
        <v>295</v>
      </c>
      <c r="N223" s="89" t="n">
        <v>296</v>
      </c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24" hidden="false" customHeight="true" outlineLevel="0" collapsed="false">
      <c r="A224" s="59" t="n">
        <v>617</v>
      </c>
      <c r="B224" s="60" t="s">
        <v>18</v>
      </c>
      <c r="C224" s="73" t="s">
        <v>206</v>
      </c>
      <c r="D224" s="89" t="n">
        <v>121</v>
      </c>
      <c r="E224" s="49" t="n">
        <v>227</v>
      </c>
      <c r="F224" s="62" t="n">
        <v>0.87603305785124</v>
      </c>
      <c r="G224" s="89" t="n">
        <v>227</v>
      </c>
      <c r="H224" s="89" t="n">
        <v>0</v>
      </c>
      <c r="I224" s="89" t="n">
        <v>57</v>
      </c>
      <c r="J224" s="89" t="n">
        <v>0</v>
      </c>
      <c r="K224" s="89" t="n">
        <v>57</v>
      </c>
      <c r="L224" s="89" t="n">
        <v>170</v>
      </c>
      <c r="M224" s="89" t="n">
        <v>0</v>
      </c>
      <c r="N224" s="89" t="n">
        <v>170</v>
      </c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24" hidden="false" customHeight="true" outlineLevel="0" collapsed="false">
      <c r="A225" s="76"/>
      <c r="B225" s="65"/>
      <c r="C225" s="53"/>
      <c r="D225" s="96"/>
      <c r="E225" s="96"/>
      <c r="F225" s="66"/>
      <c r="G225" s="65"/>
      <c r="H225" s="53"/>
      <c r="I225" s="53"/>
      <c r="J225" s="53"/>
      <c r="K225" s="53"/>
      <c r="L225" s="53"/>
      <c r="M225" s="53"/>
      <c r="N225" s="213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12" customFormat="true" ht="24" hidden="false" customHeight="true" outlineLevel="0" collapsed="false">
      <c r="A226" s="78"/>
      <c r="B226" s="214" t="s">
        <v>69</v>
      </c>
      <c r="C226" s="214"/>
      <c r="D226" s="80" t="n">
        <v>4842</v>
      </c>
      <c r="E226" s="80" t="n">
        <v>6415</v>
      </c>
      <c r="F226" s="81" t="n">
        <v>0.32486575795126</v>
      </c>
      <c r="G226" s="80" t="n">
        <v>5873</v>
      </c>
      <c r="H226" s="80" t="n">
        <v>542</v>
      </c>
      <c r="I226" s="80" t="n">
        <v>869</v>
      </c>
      <c r="J226" s="80" t="n">
        <v>170</v>
      </c>
      <c r="K226" s="80" t="n">
        <v>1039</v>
      </c>
      <c r="L226" s="80" t="n">
        <v>5004</v>
      </c>
      <c r="M226" s="80" t="n">
        <v>372</v>
      </c>
      <c r="N226" s="82" t="n">
        <v>5376</v>
      </c>
    </row>
    <row r="227" s="104" customFormat="true" ht="24" hidden="false" customHeight="true" outlineLevel="0" collapsed="false">
      <c r="A227" s="215" t="n">
        <v>623</v>
      </c>
      <c r="B227" s="84" t="s">
        <v>18</v>
      </c>
      <c r="C227" s="216" t="s">
        <v>207</v>
      </c>
      <c r="D227" s="85" t="n">
        <v>45</v>
      </c>
      <c r="E227" s="85" t="n">
        <v>77</v>
      </c>
      <c r="F227" s="86" t="n">
        <v>0.711111111111111</v>
      </c>
      <c r="G227" s="85" t="n">
        <v>77</v>
      </c>
      <c r="H227" s="85" t="n">
        <v>0</v>
      </c>
      <c r="I227" s="85" t="n">
        <v>26</v>
      </c>
      <c r="J227" s="85" t="n">
        <v>0</v>
      </c>
      <c r="K227" s="85" t="n">
        <v>26</v>
      </c>
      <c r="L227" s="85" t="n">
        <v>51</v>
      </c>
      <c r="M227" s="85" t="n">
        <v>0</v>
      </c>
      <c r="N227" s="87" t="n">
        <v>51</v>
      </c>
    </row>
    <row r="228" customFormat="false" ht="24" hidden="false" customHeight="true" outlineLevel="0" collapsed="false">
      <c r="A228" s="59" t="n">
        <v>626</v>
      </c>
      <c r="B228" s="60" t="s">
        <v>18</v>
      </c>
      <c r="C228" s="73" t="s">
        <v>208</v>
      </c>
      <c r="D228" s="89" t="n">
        <v>88</v>
      </c>
      <c r="E228" s="89" t="n">
        <v>127</v>
      </c>
      <c r="F228" s="62" t="n">
        <v>0.443181818181818</v>
      </c>
      <c r="G228" s="89" t="n">
        <v>127</v>
      </c>
      <c r="H228" s="89" t="n">
        <v>0</v>
      </c>
      <c r="I228" s="89" t="n">
        <v>28</v>
      </c>
      <c r="J228" s="89" t="n">
        <v>0</v>
      </c>
      <c r="K228" s="89" t="n">
        <v>28</v>
      </c>
      <c r="L228" s="89" t="n">
        <v>99</v>
      </c>
      <c r="M228" s="89" t="n">
        <v>0</v>
      </c>
      <c r="N228" s="63" t="n">
        <v>99</v>
      </c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24" hidden="false" customHeight="true" outlineLevel="0" collapsed="false">
      <c r="A229" s="59" t="n">
        <v>628</v>
      </c>
      <c r="B229" s="60" t="s">
        <v>18</v>
      </c>
      <c r="C229" s="73" t="s">
        <v>209</v>
      </c>
      <c r="D229" s="89" t="n">
        <v>178</v>
      </c>
      <c r="E229" s="89" t="n">
        <v>264</v>
      </c>
      <c r="F229" s="62" t="n">
        <v>0.48314606741573</v>
      </c>
      <c r="G229" s="89" t="n">
        <v>264</v>
      </c>
      <c r="H229" s="89" t="n">
        <v>0</v>
      </c>
      <c r="I229" s="89" t="n">
        <v>35</v>
      </c>
      <c r="J229" s="89" t="n">
        <v>0</v>
      </c>
      <c r="K229" s="89" t="n">
        <v>35</v>
      </c>
      <c r="L229" s="89" t="n">
        <v>229</v>
      </c>
      <c r="M229" s="89" t="n">
        <v>0</v>
      </c>
      <c r="N229" s="63" t="n">
        <v>229</v>
      </c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24" hidden="false" customHeight="true" outlineLevel="0" collapsed="false">
      <c r="A230" s="71" t="n">
        <v>639</v>
      </c>
      <c r="B230" s="60" t="s">
        <v>108</v>
      </c>
      <c r="C230" s="217" t="s">
        <v>210</v>
      </c>
      <c r="D230" s="74" t="n">
        <v>4446</v>
      </c>
      <c r="E230" s="89" t="n">
        <v>5813</v>
      </c>
      <c r="F230" s="62" t="n">
        <v>0.307467386414755</v>
      </c>
      <c r="G230" s="74" t="n">
        <v>5271</v>
      </c>
      <c r="H230" s="74" t="n">
        <v>542</v>
      </c>
      <c r="I230" s="74" t="n">
        <v>760</v>
      </c>
      <c r="J230" s="74" t="n">
        <v>170</v>
      </c>
      <c r="K230" s="74" t="n">
        <v>930</v>
      </c>
      <c r="L230" s="74" t="n">
        <v>4511</v>
      </c>
      <c r="M230" s="74" t="n">
        <v>372</v>
      </c>
      <c r="N230" s="75" t="n">
        <v>4883</v>
      </c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24" hidden="false" customHeight="true" outlineLevel="0" collapsed="false">
      <c r="A231" s="134" t="n">
        <v>629</v>
      </c>
      <c r="B231" s="100" t="s">
        <v>18</v>
      </c>
      <c r="C231" s="135" t="s">
        <v>211</v>
      </c>
      <c r="D231" s="182" t="n">
        <v>85</v>
      </c>
      <c r="E231" s="182" t="n">
        <v>134</v>
      </c>
      <c r="F231" s="102" t="n">
        <v>0.576470588235294</v>
      </c>
      <c r="G231" s="182" t="n">
        <v>134</v>
      </c>
      <c r="H231" s="182" t="n">
        <v>0</v>
      </c>
      <c r="I231" s="182" t="n">
        <v>20</v>
      </c>
      <c r="J231" s="182" t="n">
        <v>0</v>
      </c>
      <c r="K231" s="182" t="n">
        <v>20</v>
      </c>
      <c r="L231" s="182" t="n">
        <v>114</v>
      </c>
      <c r="M231" s="182" t="n">
        <v>0</v>
      </c>
      <c r="N231" s="103" t="n">
        <v>114</v>
      </c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24" hidden="false" customHeight="true" outlineLevel="0" collapsed="false">
      <c r="A232" s="218"/>
      <c r="B232" s="219"/>
      <c r="C232" s="220"/>
      <c r="D232" s="221"/>
      <c r="E232" s="221"/>
      <c r="F232" s="222"/>
      <c r="G232" s="221"/>
      <c r="H232" s="220"/>
      <c r="I232" s="220"/>
      <c r="J232" s="220"/>
      <c r="K232" s="220"/>
      <c r="L232" s="220"/>
      <c r="M232" s="220"/>
      <c r="N232" s="223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160" customFormat="true" ht="24.75" hidden="false" customHeight="true" outlineLevel="0" collapsed="false">
      <c r="A233" s="76"/>
      <c r="B233" s="53"/>
      <c r="C233" s="53"/>
      <c r="D233" s="54"/>
      <c r="E233" s="53"/>
      <c r="F233" s="55"/>
      <c r="G233" s="54"/>
      <c r="H233" s="53"/>
      <c r="I233" s="54"/>
      <c r="J233" s="53"/>
      <c r="K233" s="224"/>
      <c r="L233" s="54"/>
      <c r="M233" s="54"/>
      <c r="N233" s="77"/>
    </row>
    <row r="234" s="165" customFormat="true" ht="32.25" hidden="false" customHeight="true" outlineLevel="0" collapsed="false">
      <c r="A234" s="225" t="s">
        <v>212</v>
      </c>
      <c r="B234" s="225"/>
      <c r="C234" s="225"/>
      <c r="D234" s="226" t="n">
        <v>75726</v>
      </c>
      <c r="E234" s="226" t="n">
        <v>118201</v>
      </c>
      <c r="F234" s="227" t="n">
        <v>0.560903784697462</v>
      </c>
      <c r="G234" s="226" t="n">
        <v>109156</v>
      </c>
      <c r="H234" s="226" t="n">
        <v>9045</v>
      </c>
      <c r="I234" s="226" t="n">
        <v>33181</v>
      </c>
      <c r="J234" s="228" t="n">
        <v>2851</v>
      </c>
      <c r="K234" s="226" t="n">
        <v>36032</v>
      </c>
      <c r="L234" s="226" t="n">
        <v>75975</v>
      </c>
      <c r="M234" s="226" t="n">
        <v>6194</v>
      </c>
      <c r="N234" s="229" t="n">
        <v>82169</v>
      </c>
    </row>
    <row r="235" s="160" customFormat="true" ht="18.75" hidden="false" customHeight="true" outlineLevel="0" collapsed="false">
      <c r="A235" s="230"/>
      <c r="B235" s="105"/>
      <c r="C235" s="105"/>
      <c r="D235" s="108"/>
      <c r="E235" s="108"/>
      <c r="F235" s="107"/>
      <c r="G235" s="108"/>
      <c r="H235" s="108"/>
      <c r="I235" s="108"/>
      <c r="J235" s="106"/>
      <c r="K235" s="108"/>
      <c r="L235" s="108"/>
      <c r="M235" s="108"/>
      <c r="N235" s="231"/>
    </row>
    <row r="236" customFormat="false" ht="18" hidden="false" customHeight="true" outlineLevel="0" collapsed="false">
      <c r="A236" s="120"/>
      <c r="B236" s="199"/>
      <c r="C236" s="199"/>
      <c r="D236" s="199"/>
      <c r="E236" s="199"/>
      <c r="F236" s="232"/>
      <c r="G236" s="199"/>
      <c r="H236" s="199"/>
      <c r="I236" s="233"/>
      <c r="J236" s="199"/>
      <c r="K236" s="199"/>
      <c r="L236" s="199"/>
      <c r="M236" s="199"/>
      <c r="N236" s="94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6" customFormat="true" ht="28.5" hidden="false" customHeight="true" outlineLevel="0" collapsed="false">
      <c r="A237" s="234" t="s">
        <v>213</v>
      </c>
      <c r="B237" s="235" t="s">
        <v>1</v>
      </c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</row>
    <row r="238" s="7" customFormat="true" ht="28.5" hidden="false" customHeight="true" outlineLevel="0" collapsed="false">
      <c r="A238" s="234"/>
      <c r="B238" s="236" t="s">
        <v>214</v>
      </c>
      <c r="C238" s="236"/>
      <c r="D238" s="237" t="s">
        <v>215</v>
      </c>
      <c r="E238" s="237" t="s">
        <v>216</v>
      </c>
      <c r="F238" s="238" t="s">
        <v>217</v>
      </c>
      <c r="G238" s="239" t="s">
        <v>218</v>
      </c>
      <c r="H238" s="239"/>
      <c r="I238" s="239" t="s">
        <v>219</v>
      </c>
      <c r="J238" s="239"/>
      <c r="K238" s="237" t="s">
        <v>220</v>
      </c>
      <c r="L238" s="239" t="s">
        <v>221</v>
      </c>
      <c r="M238" s="239"/>
      <c r="N238" s="240" t="s">
        <v>222</v>
      </c>
    </row>
    <row r="239" customFormat="false" ht="28.5" hidden="false" customHeight="true" outlineLevel="0" collapsed="false">
      <c r="A239" s="234"/>
      <c r="B239" s="236"/>
      <c r="C239" s="236"/>
      <c r="D239" s="237"/>
      <c r="E239" s="237"/>
      <c r="F239" s="238"/>
      <c r="G239" s="237" t="s">
        <v>223</v>
      </c>
      <c r="H239" s="237" t="s">
        <v>224</v>
      </c>
      <c r="I239" s="237" t="s">
        <v>223</v>
      </c>
      <c r="J239" s="237" t="s">
        <v>224</v>
      </c>
      <c r="K239" s="237"/>
      <c r="L239" s="237" t="s">
        <v>223</v>
      </c>
      <c r="M239" s="237" t="s">
        <v>224</v>
      </c>
      <c r="N239" s="24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160" customFormat="true" ht="28.5" hidden="false" customHeight="true" outlineLevel="0" collapsed="false">
      <c r="A240" s="241" t="n">
        <v>100</v>
      </c>
      <c r="B240" s="242" t="s">
        <v>16</v>
      </c>
      <c r="C240" s="242"/>
      <c r="D240" s="243" t="n">
        <v>28481</v>
      </c>
      <c r="E240" s="243" t="n">
        <v>37593</v>
      </c>
      <c r="F240" s="244" t="n">
        <v>0.319932586636705</v>
      </c>
      <c r="G240" s="243" t="n">
        <v>34572</v>
      </c>
      <c r="H240" s="243" t="n">
        <v>3021</v>
      </c>
      <c r="I240" s="243" t="n">
        <v>8407</v>
      </c>
      <c r="J240" s="245" t="n">
        <v>947</v>
      </c>
      <c r="K240" s="243" t="n">
        <v>9354</v>
      </c>
      <c r="L240" s="243" t="n">
        <v>26165</v>
      </c>
      <c r="M240" s="243" t="n">
        <v>2074</v>
      </c>
      <c r="N240" s="246" t="n">
        <v>28239</v>
      </c>
    </row>
    <row r="241" s="160" customFormat="true" ht="28.5" hidden="false" customHeight="true" outlineLevel="0" collapsed="false">
      <c r="A241" s="241" t="n">
        <v>200</v>
      </c>
      <c r="B241" s="242" t="s">
        <v>225</v>
      </c>
      <c r="C241" s="242"/>
      <c r="D241" s="243" t="n">
        <v>14414</v>
      </c>
      <c r="E241" s="243" t="n">
        <v>23986</v>
      </c>
      <c r="F241" s="244" t="n">
        <v>0.664076592202026</v>
      </c>
      <c r="G241" s="243" t="n">
        <v>22106</v>
      </c>
      <c r="H241" s="243" t="n">
        <v>1880</v>
      </c>
      <c r="I241" s="243" t="n">
        <v>7416</v>
      </c>
      <c r="J241" s="245" t="n">
        <v>637</v>
      </c>
      <c r="K241" s="243" t="n">
        <v>8053</v>
      </c>
      <c r="L241" s="243" t="n">
        <v>14690</v>
      </c>
      <c r="M241" s="243" t="n">
        <v>1243</v>
      </c>
      <c r="N241" s="246" t="n">
        <v>15933</v>
      </c>
    </row>
    <row r="242" s="160" customFormat="true" ht="28.5" hidden="false" customHeight="true" outlineLevel="0" collapsed="false">
      <c r="A242" s="241" t="n">
        <v>300</v>
      </c>
      <c r="B242" s="242" t="s">
        <v>115</v>
      </c>
      <c r="C242" s="242"/>
      <c r="D242" s="243" t="n">
        <v>7180</v>
      </c>
      <c r="E242" s="243" t="n">
        <v>13338</v>
      </c>
      <c r="F242" s="244" t="n">
        <v>0.857660167130919</v>
      </c>
      <c r="G242" s="243" t="n">
        <v>12899</v>
      </c>
      <c r="H242" s="243" t="n">
        <v>439</v>
      </c>
      <c r="I242" s="243" t="n">
        <v>6533</v>
      </c>
      <c r="J242" s="245" t="n">
        <v>246</v>
      </c>
      <c r="K242" s="243" t="n">
        <v>6779</v>
      </c>
      <c r="L242" s="243" t="n">
        <v>6366</v>
      </c>
      <c r="M242" s="243" t="n">
        <v>193</v>
      </c>
      <c r="N242" s="246" t="n">
        <v>6559</v>
      </c>
    </row>
    <row r="243" s="160" customFormat="true" ht="28.5" hidden="false" customHeight="true" outlineLevel="0" collapsed="false">
      <c r="A243" s="241" t="n">
        <v>400</v>
      </c>
      <c r="B243" s="242" t="s">
        <v>144</v>
      </c>
      <c r="C243" s="242"/>
      <c r="D243" s="243" t="n">
        <v>7142</v>
      </c>
      <c r="E243" s="243" t="n">
        <v>12470</v>
      </c>
      <c r="F243" s="244" t="n">
        <v>0.746009521142537</v>
      </c>
      <c r="G243" s="243" t="n">
        <v>11530</v>
      </c>
      <c r="H243" s="243" t="n">
        <v>940</v>
      </c>
      <c r="I243" s="243" t="n">
        <v>3965</v>
      </c>
      <c r="J243" s="245" t="n">
        <v>358</v>
      </c>
      <c r="K243" s="243" t="n">
        <v>4323</v>
      </c>
      <c r="L243" s="243" t="n">
        <v>7565</v>
      </c>
      <c r="M243" s="243" t="n">
        <v>582</v>
      </c>
      <c r="N243" s="246" t="n">
        <v>8147</v>
      </c>
    </row>
    <row r="244" s="160" customFormat="true" ht="28.5" hidden="false" customHeight="true" outlineLevel="0" collapsed="false">
      <c r="A244" s="241" t="n">
        <v>500</v>
      </c>
      <c r="B244" s="242" t="s">
        <v>226</v>
      </c>
      <c r="C244" s="242"/>
      <c r="D244" s="243" t="n">
        <v>8414</v>
      </c>
      <c r="E244" s="243" t="n">
        <v>15918</v>
      </c>
      <c r="F244" s="244" t="n">
        <v>0.891846921797005</v>
      </c>
      <c r="G244" s="243" t="n">
        <v>14536</v>
      </c>
      <c r="H244" s="243" t="n">
        <v>1382</v>
      </c>
      <c r="I244" s="243" t="n">
        <v>3925</v>
      </c>
      <c r="J244" s="245" t="n">
        <v>307</v>
      </c>
      <c r="K244" s="243" t="n">
        <v>4232</v>
      </c>
      <c r="L244" s="243" t="n">
        <v>10611</v>
      </c>
      <c r="M244" s="243" t="n">
        <v>1075</v>
      </c>
      <c r="N244" s="246" t="n">
        <v>11686</v>
      </c>
    </row>
    <row r="245" customFormat="false" ht="28.5" hidden="false" customHeight="true" outlineLevel="0" collapsed="false">
      <c r="A245" s="247" t="n">
        <v>600</v>
      </c>
      <c r="B245" s="248" t="s">
        <v>188</v>
      </c>
      <c r="C245" s="248"/>
      <c r="D245" s="249" t="n">
        <v>10095</v>
      </c>
      <c r="E245" s="249" t="n">
        <v>14896</v>
      </c>
      <c r="F245" s="250" t="n">
        <v>0.475581971272907</v>
      </c>
      <c r="G245" s="249" t="n">
        <v>13513</v>
      </c>
      <c r="H245" s="249" t="n">
        <v>1383</v>
      </c>
      <c r="I245" s="249" t="n">
        <v>2935</v>
      </c>
      <c r="J245" s="251" t="n">
        <v>356</v>
      </c>
      <c r="K245" s="249" t="n">
        <v>3291</v>
      </c>
      <c r="L245" s="249" t="n">
        <v>10578</v>
      </c>
      <c r="M245" s="249" t="n">
        <v>1027</v>
      </c>
      <c r="N245" s="252" t="n">
        <v>11605</v>
      </c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65" customFormat="true" ht="31.5" hidden="false" customHeight="true" outlineLevel="0" collapsed="false">
      <c r="A246" s="253"/>
      <c r="B246" s="164" t="s">
        <v>227</v>
      </c>
      <c r="C246" s="164"/>
      <c r="D246" s="118" t="n">
        <v>75726</v>
      </c>
      <c r="E246" s="118" t="n">
        <v>118201</v>
      </c>
      <c r="F246" s="190" t="n">
        <v>0.560903784697462</v>
      </c>
      <c r="G246" s="118" t="n">
        <v>109156</v>
      </c>
      <c r="H246" s="118" t="n">
        <v>9045</v>
      </c>
      <c r="I246" s="118" t="n">
        <v>33181</v>
      </c>
      <c r="J246" s="254" t="n">
        <v>2851</v>
      </c>
      <c r="K246" s="118" t="n">
        <v>36032</v>
      </c>
      <c r="L246" s="118" t="n">
        <v>75975</v>
      </c>
      <c r="M246" s="118" t="n">
        <v>6194</v>
      </c>
      <c r="N246" s="255" t="n">
        <v>82169</v>
      </c>
    </row>
    <row r="247" s="1" customFormat="true" ht="7.5" hidden="false" customHeight="true" outlineLevel="0" collapsed="false">
      <c r="A247" s="0"/>
      <c r="D247" s="0"/>
      <c r="E247" s="256"/>
      <c r="F247" s="0"/>
      <c r="G247" s="0"/>
      <c r="H247" s="0"/>
      <c r="I247" s="0"/>
      <c r="J247" s="0"/>
      <c r="K247" s="0"/>
      <c r="L247" s="0"/>
      <c r="M247" s="0"/>
      <c r="N247" s="0"/>
    </row>
    <row r="248" customFormat="false" ht="15" hidden="false" customHeight="false" outlineLevel="0" collapsed="false">
      <c r="A248" s="257" t="s">
        <v>228</v>
      </c>
      <c r="B248" s="257"/>
      <c r="C248" s="257"/>
      <c r="D248" s="257"/>
      <c r="E248" s="257"/>
      <c r="F248" s="257"/>
      <c r="G248" s="257"/>
      <c r="H248" s="257"/>
      <c r="I248" s="257"/>
      <c r="J248" s="257"/>
      <c r="K248" s="257"/>
      <c r="L248" s="257"/>
      <c r="M248" s="0"/>
      <c r="N248" s="258"/>
    </row>
    <row r="249" customFormat="false" ht="18" hidden="false" customHeight="false" outlineLevel="0" collapsed="false">
      <c r="A249" s="259" t="s">
        <v>229</v>
      </c>
      <c r="B249" s="259"/>
      <c r="C249" s="259"/>
      <c r="D249" s="4"/>
      <c r="E249" s="256"/>
      <c r="F249" s="0"/>
      <c r="G249" s="256"/>
      <c r="H249" s="0"/>
      <c r="I249" s="256"/>
      <c r="J249" s="260"/>
      <c r="K249" s="261"/>
      <c r="L249" s="261"/>
      <c r="M249" s="261"/>
      <c r="N249" s="262"/>
    </row>
    <row r="250" customFormat="false" ht="21.75" hidden="false" customHeight="true" outlineLevel="0" collapsed="false">
      <c r="A250" s="263" t="s">
        <v>230</v>
      </c>
      <c r="B250" s="264" t="s">
        <v>231</v>
      </c>
      <c r="C250" s="264"/>
      <c r="D250" s="0"/>
      <c r="E250" s="265"/>
      <c r="F250" s="0"/>
      <c r="G250" s="256"/>
      <c r="H250" s="256"/>
      <c r="I250" s="266"/>
      <c r="J250" s="260"/>
      <c r="K250" s="261"/>
      <c r="L250" s="261"/>
      <c r="M250" s="261"/>
      <c r="N250" s="262"/>
    </row>
    <row r="251" customFormat="false" ht="21.75" hidden="false" customHeight="true" outlineLevel="0" collapsed="false">
      <c r="A251" s="267" t="s">
        <v>18</v>
      </c>
      <c r="B251" s="264" t="s">
        <v>232</v>
      </c>
      <c r="C251" s="264"/>
      <c r="D251" s="256"/>
      <c r="E251" s="256"/>
      <c r="F251" s="268"/>
      <c r="G251" s="256"/>
      <c r="H251" s="0"/>
      <c r="I251" s="266"/>
      <c r="J251" s="260"/>
      <c r="K251" s="261"/>
      <c r="L251" s="261"/>
      <c r="M251" s="261"/>
      <c r="N251" s="258"/>
    </row>
    <row r="252" customFormat="false" ht="21.75" hidden="false" customHeight="true" outlineLevel="0" collapsed="false">
      <c r="A252" s="269" t="s">
        <v>37</v>
      </c>
      <c r="B252" s="264" t="s">
        <v>233</v>
      </c>
      <c r="C252" s="264"/>
      <c r="D252" s="0"/>
      <c r="E252" s="256"/>
      <c r="G252" s="256"/>
      <c r="H252" s="0"/>
      <c r="I252" s="266"/>
      <c r="J252" s="260"/>
      <c r="K252" s="261"/>
      <c r="L252" s="261"/>
      <c r="M252" s="261"/>
      <c r="N252" s="258"/>
    </row>
    <row r="253" customFormat="false" ht="21.75" hidden="false" customHeight="true" outlineLevel="0" collapsed="false">
      <c r="A253" s="263" t="s">
        <v>234</v>
      </c>
      <c r="B253" s="264" t="s">
        <v>235</v>
      </c>
      <c r="C253" s="264"/>
      <c r="D253" s="0"/>
      <c r="E253" s="256"/>
      <c r="G253" s="256"/>
      <c r="H253" s="0"/>
      <c r="I253" s="111"/>
      <c r="J253" s="270"/>
      <c r="K253" s="261"/>
      <c r="L253" s="261"/>
      <c r="M253" s="261"/>
      <c r="N253" s="262"/>
    </row>
    <row r="254" customFormat="false" ht="21.75" hidden="false" customHeight="true" outlineLevel="0" collapsed="false">
      <c r="A254" s="267" t="s">
        <v>236</v>
      </c>
      <c r="B254" s="264" t="s">
        <v>237</v>
      </c>
      <c r="C254" s="264"/>
      <c r="D254" s="0"/>
      <c r="E254" s="256"/>
      <c r="G254" s="271"/>
      <c r="H254" s="0"/>
      <c r="J254" s="260"/>
      <c r="K254" s="261"/>
      <c r="L254" s="261"/>
      <c r="M254" s="261"/>
      <c r="N254" s="258"/>
    </row>
    <row r="255" customFormat="false" ht="21.75" hidden="false" customHeight="true" outlineLevel="0" collapsed="false">
      <c r="A255" s="263" t="s">
        <v>238</v>
      </c>
      <c r="B255" s="264" t="s">
        <v>239</v>
      </c>
      <c r="C255" s="264"/>
      <c r="D255" s="0"/>
      <c r="E255" s="256"/>
      <c r="G255" s="0"/>
      <c r="H255" s="0"/>
      <c r="J255" s="260"/>
      <c r="K255" s="261"/>
      <c r="L255" s="261"/>
      <c r="M255" s="261"/>
      <c r="N255" s="258"/>
    </row>
    <row r="256" customFormat="false" ht="21.75" hidden="false" customHeight="true" outlineLevel="0" collapsed="false">
      <c r="A256" s="263" t="s">
        <v>240</v>
      </c>
      <c r="B256" s="264" t="s">
        <v>241</v>
      </c>
      <c r="C256" s="264"/>
      <c r="D256" s="0"/>
      <c r="G256" s="0"/>
      <c r="H256" s="0"/>
      <c r="N256" s="258"/>
    </row>
    <row r="263" customFormat="false" ht="31.5" hidden="false" customHeight="true" outlineLevel="0" collapsed="false"/>
    <row r="264" customFormat="false" ht="31.5" hidden="false" customHeight="true" outlineLevel="0" collapsed="false"/>
    <row r="265" customFormat="false" ht="31.5" hidden="false" customHeight="true" outlineLevel="0" collapsed="false"/>
    <row r="266" customFormat="false" ht="31.5" hidden="false" customHeight="true" outlineLevel="0" collapsed="false"/>
    <row r="267" customFormat="false" ht="31.5" hidden="false" customHeight="true" outlineLevel="0" collapsed="false"/>
    <row r="268" customFormat="false" ht="31.5" hidden="false" customHeight="true" outlineLevel="0" collapsed="false"/>
  </sheetData>
  <mergeCells count="71"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  <mergeCell ref="L7:M7"/>
    <mergeCell ref="N7:N8"/>
    <mergeCell ref="B10:C10"/>
    <mergeCell ref="B12:C12"/>
    <mergeCell ref="B15:C15"/>
    <mergeCell ref="B27:C27"/>
    <mergeCell ref="B31:C31"/>
    <mergeCell ref="B47:C47"/>
    <mergeCell ref="B53:C53"/>
    <mergeCell ref="B59:C59"/>
    <mergeCell ref="B66:C66"/>
    <mergeCell ref="B72:C72"/>
    <mergeCell ref="B74:C74"/>
    <mergeCell ref="B84:C84"/>
    <mergeCell ref="B91:C91"/>
    <mergeCell ref="B94:C94"/>
    <mergeCell ref="B109:C109"/>
    <mergeCell ref="B111:C111"/>
    <mergeCell ref="B116:C116"/>
    <mergeCell ref="B120:C120"/>
    <mergeCell ref="B124:C124"/>
    <mergeCell ref="B128:C128"/>
    <mergeCell ref="B131:C131"/>
    <mergeCell ref="B136:C136"/>
    <mergeCell ref="B139:C139"/>
    <mergeCell ref="B145:C145"/>
    <mergeCell ref="B147:C147"/>
    <mergeCell ref="B150:C150"/>
    <mergeCell ref="B153:C153"/>
    <mergeCell ref="B158:C158"/>
    <mergeCell ref="B171:C171"/>
    <mergeCell ref="B173:C173"/>
    <mergeCell ref="B194:C194"/>
    <mergeCell ref="B200:C200"/>
    <mergeCell ref="B202:C202"/>
    <mergeCell ref="B205:C205"/>
    <mergeCell ref="B216:C216"/>
    <mergeCell ref="B221:C221"/>
    <mergeCell ref="B226:C226"/>
    <mergeCell ref="A234:C234"/>
    <mergeCell ref="A237:A239"/>
    <mergeCell ref="B237:N237"/>
    <mergeCell ref="B238:C239"/>
    <mergeCell ref="D238:D239"/>
    <mergeCell ref="E238:E239"/>
    <mergeCell ref="F238:F239"/>
    <mergeCell ref="G238:H238"/>
    <mergeCell ref="I238:J238"/>
    <mergeCell ref="K238:K239"/>
    <mergeCell ref="L238:M238"/>
    <mergeCell ref="N238:N239"/>
    <mergeCell ref="B240:C240"/>
    <mergeCell ref="B241:C241"/>
    <mergeCell ref="B242:C242"/>
    <mergeCell ref="B243:C243"/>
    <mergeCell ref="B244:C244"/>
    <mergeCell ref="B245:C245"/>
    <mergeCell ref="B246:C246"/>
    <mergeCell ref="A248:L248"/>
    <mergeCell ref="A249:C249"/>
    <mergeCell ref="B250:C250"/>
  </mergeCells>
  <dataValidations count="2">
    <dataValidation allowBlank="true" error="La celda se encuentra protegida ante modificaciones" errorTitle="Operación no permitida" operator="between" showDropDown="false" showErrorMessage="true" showInputMessage="false" sqref="E147:N147 F148:F150 E150:N150 E153:N153 F158" type="none">
      <formula1>0</formula1>
      <formula2>0</formula2>
    </dataValidation>
    <dataValidation allowBlank="true" error="La celda se encuentra protegida ante modificaciones" errorTitle="Operación no permitida" operator="between" showDropDown="false" showErrorMessage="true" showInputMessage="true" sqref="D9 B66 D66:E66 G66:N66 D72:N72 D74:N74 D84:N84 D91:N91 D94:N94 B109 D109:N109 D111:N111 E115:E116 D116:N116 E119:E120 D120:N120 E123:E124 D124:N124 E127:E128 D128:N128 E130:E131 D131:N131 E135:E136 D136:N136 E138:E139 D139:N139 B145:B146 D145:N145 D146:F146 D147 B149 D150 D153 D158:E158 G158:N158 B200:B201 D200:E202 G200:N200 B202 F202:N202 B204:B205 D205:N205 B215:B216 D216:N216 B220:B221 D221:N221 B225:B226 D226:N226 B231:B232 B240:B246" type="none">
      <formula1>0</formula1>
      <formula2>0</formula2>
    </dataValidation>
  </dataValidations>
  <printOptions headings="false" gridLines="false" gridLinesSet="true" horizontalCentered="true" verticalCentered="true"/>
  <pageMargins left="0.315277777777778" right="0.315277777777778" top="0.39375" bottom="0.590277777777778" header="0.511805555555555" footer="0.393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&amp;R&amp;P de &amp;N</oddFooter>
  </headerFooter>
  <rowBreaks count="5" manualBreakCount="5">
    <brk id="68" man="true" max="16383" min="0"/>
    <brk id="104" man="true" max="16383" min="0"/>
    <brk id="142" man="true" max="16383" min="0"/>
    <brk id="167" man="true" max="16383" min="0"/>
    <brk id="196" man="true" max="16383" min="0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2:T6553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0" zoomScalePageLayoutView="100" workbookViewId="0">
      <selection pane="topLeft" activeCell="H28" activeCellId="0" sqref="H28"/>
    </sheetView>
  </sheetViews>
  <sheetFormatPr defaultRowHeight="15.75"/>
  <cols>
    <col collapsed="false" hidden="false" max="1" min="1" style="0" width="18.2244897959184"/>
    <col collapsed="false" hidden="false" max="2" min="2" style="0" width="11.4744897959184"/>
    <col collapsed="false" hidden="false" max="3" min="3" style="0" width="9.98979591836735"/>
    <col collapsed="false" hidden="false" max="4" min="4" style="0" width="10.8010204081633"/>
    <col collapsed="false" hidden="false" max="5" min="5" style="0" width="8.36734693877551"/>
    <col collapsed="false" hidden="false" max="17" min="6" style="0" width="8.77551020408163"/>
    <col collapsed="false" hidden="false" max="18" min="18" style="0" width="13.3622448979592"/>
    <col collapsed="false" hidden="false" max="19" min="19" style="0" width="10.9336734693878"/>
    <col collapsed="false" hidden="false" max="20" min="20" style="0" width="14.1734693877551"/>
    <col collapsed="false" hidden="false" max="1025" min="21" style="0" width="10.9336734693878"/>
  </cols>
  <sheetData>
    <row r="2" customFormat="false" ht="15.75" hidden="false" customHeight="true" outlineLevel="0" collapsed="false">
      <c r="A2" s="455"/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  <c r="P2" s="455"/>
      <c r="Q2" s="455"/>
      <c r="R2" s="455"/>
      <c r="S2" s="455"/>
      <c r="T2" s="455"/>
    </row>
    <row r="3" customFormat="false" ht="15.75" hidden="false" customHeight="true" outlineLevel="0" collapsed="false">
      <c r="A3" s="455"/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</row>
    <row r="5" customFormat="false" ht="15.75" hidden="false" customHeight="true" outlineLevel="0" collapsed="false">
      <c r="A5" s="405" t="s">
        <v>350</v>
      </c>
      <c r="B5" s="405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</row>
    <row r="6" customFormat="false" ht="15.75" hidden="false" customHeight="true" outlineLevel="0" collapsed="false">
      <c r="A6" s="405" t="s">
        <v>1</v>
      </c>
      <c r="B6" s="405"/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405"/>
      <c r="R6" s="405"/>
      <c r="S6" s="405"/>
      <c r="T6" s="405"/>
    </row>
    <row r="7" customFormat="false" ht="45.75" hidden="false" customHeight="true" outlineLevel="0" collapsed="false">
      <c r="A7" s="456" t="s">
        <v>351</v>
      </c>
      <c r="B7" s="457" t="s">
        <v>352</v>
      </c>
      <c r="C7" s="457"/>
      <c r="D7" s="457" t="s">
        <v>353</v>
      </c>
      <c r="E7" s="457"/>
      <c r="F7" s="457" t="s">
        <v>354</v>
      </c>
      <c r="G7" s="457"/>
      <c r="H7" s="457" t="s">
        <v>355</v>
      </c>
      <c r="I7" s="457"/>
      <c r="J7" s="457" t="s">
        <v>356</v>
      </c>
      <c r="K7" s="457"/>
      <c r="L7" s="457" t="s">
        <v>357</v>
      </c>
      <c r="M7" s="457"/>
      <c r="N7" s="457" t="s">
        <v>358</v>
      </c>
      <c r="O7" s="457"/>
      <c r="P7" s="458" t="s">
        <v>359</v>
      </c>
      <c r="Q7" s="458"/>
      <c r="R7" s="458" t="s">
        <v>259</v>
      </c>
      <c r="S7" s="458"/>
      <c r="T7" s="459" t="s">
        <v>9</v>
      </c>
    </row>
    <row r="8" customFormat="false" ht="45.75" hidden="false" customHeight="true" outlineLevel="0" collapsed="false">
      <c r="A8" s="456"/>
      <c r="B8" s="460" t="s">
        <v>14</v>
      </c>
      <c r="C8" s="460" t="s">
        <v>15</v>
      </c>
      <c r="D8" s="460" t="s">
        <v>14</v>
      </c>
      <c r="E8" s="460" t="s">
        <v>15</v>
      </c>
      <c r="F8" s="460" t="s">
        <v>14</v>
      </c>
      <c r="G8" s="460" t="s">
        <v>15</v>
      </c>
      <c r="H8" s="460" t="s">
        <v>14</v>
      </c>
      <c r="I8" s="460" t="s">
        <v>15</v>
      </c>
      <c r="J8" s="460" t="s">
        <v>14</v>
      </c>
      <c r="K8" s="460" t="s">
        <v>15</v>
      </c>
      <c r="L8" s="460" t="s">
        <v>14</v>
      </c>
      <c r="M8" s="460" t="s">
        <v>15</v>
      </c>
      <c r="N8" s="460" t="s">
        <v>14</v>
      </c>
      <c r="O8" s="460" t="s">
        <v>15</v>
      </c>
      <c r="P8" s="460" t="s">
        <v>14</v>
      </c>
      <c r="Q8" s="460" t="s">
        <v>15</v>
      </c>
      <c r="R8" s="460" t="s">
        <v>14</v>
      </c>
      <c r="S8" s="460" t="s">
        <v>15</v>
      </c>
      <c r="T8" s="459"/>
    </row>
    <row r="9" customFormat="false" ht="45.75" hidden="false" customHeight="true" outlineLevel="0" collapsed="false">
      <c r="A9" s="461" t="s">
        <v>360</v>
      </c>
      <c r="B9" s="462" t="n">
        <v>3021</v>
      </c>
      <c r="C9" s="462" t="n">
        <v>422</v>
      </c>
      <c r="D9" s="462" t="n">
        <v>1730</v>
      </c>
      <c r="E9" s="462" t="n">
        <v>178</v>
      </c>
      <c r="F9" s="462" t="n">
        <v>1446</v>
      </c>
      <c r="G9" s="462" t="n">
        <v>151</v>
      </c>
      <c r="H9" s="462" t="n">
        <v>831</v>
      </c>
      <c r="I9" s="462" t="n">
        <v>80</v>
      </c>
      <c r="J9" s="462" t="n">
        <v>552</v>
      </c>
      <c r="K9" s="462" t="n">
        <v>54</v>
      </c>
      <c r="L9" s="462" t="n">
        <v>274</v>
      </c>
      <c r="M9" s="462" t="n">
        <v>21</v>
      </c>
      <c r="N9" s="462" t="n">
        <v>133</v>
      </c>
      <c r="O9" s="462" t="n">
        <v>10</v>
      </c>
      <c r="P9" s="462" t="n">
        <v>420</v>
      </c>
      <c r="Q9" s="462" t="n">
        <v>31</v>
      </c>
      <c r="R9" s="462" t="n">
        <v>8407</v>
      </c>
      <c r="S9" s="462" t="n">
        <v>947</v>
      </c>
      <c r="T9" s="463" t="n">
        <v>9354</v>
      </c>
    </row>
    <row r="10" customFormat="false" ht="45.75" hidden="false" customHeight="true" outlineLevel="0" collapsed="false">
      <c r="A10" s="417" t="s">
        <v>254</v>
      </c>
      <c r="B10" s="464" t="n">
        <v>3188</v>
      </c>
      <c r="C10" s="464" t="n">
        <v>345</v>
      </c>
      <c r="D10" s="464" t="n">
        <v>1405</v>
      </c>
      <c r="E10" s="464" t="n">
        <v>115</v>
      </c>
      <c r="F10" s="464" t="n">
        <v>1163</v>
      </c>
      <c r="G10" s="464" t="n">
        <v>86</v>
      </c>
      <c r="H10" s="464" t="n">
        <v>695</v>
      </c>
      <c r="I10" s="464" t="n">
        <v>40</v>
      </c>
      <c r="J10" s="464" t="n">
        <v>426</v>
      </c>
      <c r="K10" s="464" t="n">
        <v>26</v>
      </c>
      <c r="L10" s="464" t="n">
        <v>208</v>
      </c>
      <c r="M10" s="464" t="n">
        <v>11</v>
      </c>
      <c r="N10" s="464" t="n">
        <v>106</v>
      </c>
      <c r="O10" s="464" t="n">
        <v>4</v>
      </c>
      <c r="P10" s="464" t="n">
        <v>225</v>
      </c>
      <c r="Q10" s="464" t="n">
        <v>10</v>
      </c>
      <c r="R10" s="462" t="n">
        <v>7416</v>
      </c>
      <c r="S10" s="462" t="n">
        <v>637</v>
      </c>
      <c r="T10" s="465" t="n">
        <v>8053</v>
      </c>
    </row>
    <row r="11" customFormat="false" ht="45.75" hidden="false" customHeight="true" outlineLevel="0" collapsed="false">
      <c r="A11" s="417" t="s">
        <v>255</v>
      </c>
      <c r="B11" s="464" t="n">
        <v>2166</v>
      </c>
      <c r="C11" s="464" t="n">
        <v>96</v>
      </c>
      <c r="D11" s="464" t="n">
        <v>1096</v>
      </c>
      <c r="E11" s="464" t="n">
        <v>44</v>
      </c>
      <c r="F11" s="464" t="n">
        <v>1134</v>
      </c>
      <c r="G11" s="464" t="n">
        <v>47</v>
      </c>
      <c r="H11" s="464" t="n">
        <v>678</v>
      </c>
      <c r="I11" s="464" t="n">
        <v>22</v>
      </c>
      <c r="J11" s="464" t="n">
        <v>561</v>
      </c>
      <c r="K11" s="464" t="n">
        <v>11</v>
      </c>
      <c r="L11" s="464" t="n">
        <v>271</v>
      </c>
      <c r="M11" s="464" t="n">
        <v>14</v>
      </c>
      <c r="N11" s="464" t="n">
        <v>140</v>
      </c>
      <c r="O11" s="464" t="n">
        <v>3</v>
      </c>
      <c r="P11" s="464" t="n">
        <v>487</v>
      </c>
      <c r="Q11" s="464" t="n">
        <v>9</v>
      </c>
      <c r="R11" s="462" t="n">
        <v>6533</v>
      </c>
      <c r="S11" s="462" t="n">
        <v>246</v>
      </c>
      <c r="T11" s="465" t="n">
        <v>6779</v>
      </c>
    </row>
    <row r="12" customFormat="false" ht="45.75" hidden="false" customHeight="true" outlineLevel="0" collapsed="false">
      <c r="A12" s="417" t="s">
        <v>256</v>
      </c>
      <c r="B12" s="464" t="n">
        <v>1616</v>
      </c>
      <c r="C12" s="464" t="n">
        <v>176</v>
      </c>
      <c r="D12" s="464" t="n">
        <v>712</v>
      </c>
      <c r="E12" s="464" t="n">
        <v>55</v>
      </c>
      <c r="F12" s="464" t="n">
        <v>607</v>
      </c>
      <c r="G12" s="464" t="n">
        <v>51</v>
      </c>
      <c r="H12" s="464" t="n">
        <v>391</v>
      </c>
      <c r="I12" s="464" t="n">
        <v>35</v>
      </c>
      <c r="J12" s="464" t="n">
        <v>255</v>
      </c>
      <c r="K12" s="464" t="n">
        <v>20</v>
      </c>
      <c r="L12" s="464" t="n">
        <v>147</v>
      </c>
      <c r="M12" s="464" t="n">
        <v>7</v>
      </c>
      <c r="N12" s="464" t="n">
        <v>79</v>
      </c>
      <c r="O12" s="464" t="n">
        <v>7</v>
      </c>
      <c r="P12" s="464" t="n">
        <v>158</v>
      </c>
      <c r="Q12" s="464" t="n">
        <v>7</v>
      </c>
      <c r="R12" s="462" t="n">
        <v>3965</v>
      </c>
      <c r="S12" s="462" t="n">
        <v>358</v>
      </c>
      <c r="T12" s="465" t="n">
        <v>4323</v>
      </c>
    </row>
    <row r="13" customFormat="false" ht="45.75" hidden="false" customHeight="true" outlineLevel="0" collapsed="false">
      <c r="A13" s="417" t="s">
        <v>257</v>
      </c>
      <c r="B13" s="464" t="n">
        <v>1769</v>
      </c>
      <c r="C13" s="464" t="n">
        <v>177</v>
      </c>
      <c r="D13" s="464" t="n">
        <v>778</v>
      </c>
      <c r="E13" s="464" t="n">
        <v>51</v>
      </c>
      <c r="F13" s="464" t="n">
        <v>522</v>
      </c>
      <c r="G13" s="464" t="n">
        <v>31</v>
      </c>
      <c r="H13" s="464" t="n">
        <v>296</v>
      </c>
      <c r="I13" s="464" t="n">
        <v>14</v>
      </c>
      <c r="J13" s="464" t="n">
        <v>195</v>
      </c>
      <c r="K13" s="464" t="n">
        <v>10</v>
      </c>
      <c r="L13" s="464" t="n">
        <v>119</v>
      </c>
      <c r="M13" s="464" t="n">
        <v>12</v>
      </c>
      <c r="N13" s="464" t="n">
        <v>60</v>
      </c>
      <c r="O13" s="464"/>
      <c r="P13" s="464" t="n">
        <v>186</v>
      </c>
      <c r="Q13" s="464" t="n">
        <v>12</v>
      </c>
      <c r="R13" s="462" t="n">
        <v>3925</v>
      </c>
      <c r="S13" s="462" t="n">
        <v>307</v>
      </c>
      <c r="T13" s="465" t="n">
        <v>4232</v>
      </c>
    </row>
    <row r="14" customFormat="false" ht="45.75" hidden="false" customHeight="true" outlineLevel="0" collapsed="false">
      <c r="A14" s="466" t="s">
        <v>258</v>
      </c>
      <c r="B14" s="467" t="n">
        <v>1160</v>
      </c>
      <c r="C14" s="467" t="n">
        <v>175</v>
      </c>
      <c r="D14" s="467" t="n">
        <v>532</v>
      </c>
      <c r="E14" s="467" t="n">
        <v>76</v>
      </c>
      <c r="F14" s="467" t="n">
        <v>408</v>
      </c>
      <c r="G14" s="467" t="n">
        <v>46</v>
      </c>
      <c r="H14" s="467" t="n">
        <v>274</v>
      </c>
      <c r="I14" s="467" t="n">
        <v>24</v>
      </c>
      <c r="J14" s="467" t="n">
        <v>180</v>
      </c>
      <c r="K14" s="467" t="n">
        <v>17</v>
      </c>
      <c r="L14" s="467" t="n">
        <v>122</v>
      </c>
      <c r="M14" s="467" t="n">
        <v>8</v>
      </c>
      <c r="N14" s="467" t="n">
        <v>71</v>
      </c>
      <c r="O14" s="467" t="n">
        <v>4</v>
      </c>
      <c r="P14" s="467" t="n">
        <v>188</v>
      </c>
      <c r="Q14" s="467" t="n">
        <v>6</v>
      </c>
      <c r="R14" s="462" t="n">
        <v>2935</v>
      </c>
      <c r="S14" s="462" t="n">
        <v>356</v>
      </c>
      <c r="T14" s="468" t="n">
        <v>3291</v>
      </c>
    </row>
    <row r="15" customFormat="false" ht="45.75" hidden="false" customHeight="true" outlineLevel="0" collapsed="false">
      <c r="A15" s="469" t="s">
        <v>259</v>
      </c>
      <c r="B15" s="470" t="n">
        <v>12920</v>
      </c>
      <c r="C15" s="470" t="n">
        <v>1391</v>
      </c>
      <c r="D15" s="470" t="n">
        <v>6253</v>
      </c>
      <c r="E15" s="470" t="n">
        <v>519</v>
      </c>
      <c r="F15" s="470" t="n">
        <v>5280</v>
      </c>
      <c r="G15" s="470" t="n">
        <v>412</v>
      </c>
      <c r="H15" s="470" t="n">
        <v>3165</v>
      </c>
      <c r="I15" s="470" t="n">
        <v>215</v>
      </c>
      <c r="J15" s="470" t="n">
        <v>2169</v>
      </c>
      <c r="K15" s="470" t="n">
        <v>138</v>
      </c>
      <c r="L15" s="470" t="n">
        <v>1141</v>
      </c>
      <c r="M15" s="470" t="n">
        <v>73</v>
      </c>
      <c r="N15" s="470" t="n">
        <v>589</v>
      </c>
      <c r="O15" s="470" t="n">
        <v>28</v>
      </c>
      <c r="P15" s="470" t="n">
        <v>1664</v>
      </c>
      <c r="Q15" s="470" t="n">
        <v>75</v>
      </c>
      <c r="R15" s="470" t="n">
        <v>33181</v>
      </c>
      <c r="S15" s="470" t="n">
        <v>2851</v>
      </c>
      <c r="T15" s="471" t="n">
        <v>36032</v>
      </c>
    </row>
    <row r="16" customFormat="false" ht="12.75" hidden="false" customHeight="false" outlineLevel="0" collapsed="false">
      <c r="A16" s="472" t="s">
        <v>361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</row>
    <row r="1048576" customFormat="false" ht="12.75" hidden="false" customHeight="false" outlineLevel="0" collapsed="false"/>
  </sheetData>
  <mergeCells count="13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T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E21" activeCellId="0" sqref="E21"/>
    </sheetView>
  </sheetViews>
  <sheetFormatPr defaultRowHeight="12.75"/>
  <cols>
    <col collapsed="false" hidden="false" max="1" min="1" style="0" width="18.0867346938776"/>
    <col collapsed="false" hidden="false" max="2" min="2" style="0" width="9.58673469387755"/>
    <col collapsed="false" hidden="false" max="3" min="3" style="0" width="7.96428571428571"/>
    <col collapsed="false" hidden="false" max="4" min="4" style="0" width="9.71938775510204"/>
    <col collapsed="false" hidden="false" max="5" min="5" style="0" width="8.36734693877551"/>
    <col collapsed="false" hidden="false" max="6" min="6" style="0" width="8.50510204081633"/>
    <col collapsed="false" hidden="false" max="7" min="7" style="0" width="6.61224489795918"/>
    <col collapsed="false" hidden="false" max="8" min="8" style="0" width="8.50510204081633"/>
    <col collapsed="false" hidden="false" max="9" min="9" style="0" width="6.61224489795918"/>
    <col collapsed="false" hidden="false" max="10" min="10" style="0" width="8.50510204081633"/>
    <col collapsed="false" hidden="false" max="11" min="11" style="0" width="6.61224489795918"/>
    <col collapsed="false" hidden="false" max="12" min="12" style="0" width="8.50510204081633"/>
    <col collapsed="false" hidden="false" max="13" min="13" style="0" width="6.61224489795918"/>
    <col collapsed="false" hidden="false" max="14" min="14" style="0" width="8.50510204081633"/>
    <col collapsed="false" hidden="false" max="15" min="15" style="0" width="6.61224489795918"/>
    <col collapsed="false" hidden="false" max="16" min="16" style="0" width="8.50510204081633"/>
    <col collapsed="false" hidden="false" max="17" min="17" style="0" width="6.61224489795918"/>
    <col collapsed="false" hidden="false" max="19" min="18" style="0" width="10.1224489795918"/>
    <col collapsed="false" hidden="false" max="20" min="20" style="0" width="13.7704081632653"/>
    <col collapsed="false" hidden="false" max="1025" min="21" style="0" width="10.9336734693878"/>
  </cols>
  <sheetData>
    <row r="1" customFormat="false" ht="18.75" hidden="false" customHeight="true" outlineLevel="0" collapsed="false">
      <c r="A1" s="380"/>
      <c r="B1" s="365"/>
      <c r="C1" s="365"/>
      <c r="D1" s="365"/>
      <c r="E1" s="365"/>
      <c r="F1" s="365"/>
      <c r="G1" s="365"/>
      <c r="H1" s="365"/>
      <c r="I1" s="365"/>
      <c r="J1" s="365"/>
    </row>
    <row r="2" customFormat="false" ht="18.75" hidden="false" customHeight="true" outlineLevel="0" collapsed="false">
      <c r="A2" s="380"/>
      <c r="B2" s="366"/>
      <c r="C2" s="366"/>
      <c r="D2" s="366"/>
      <c r="E2" s="366"/>
      <c r="F2" s="366"/>
      <c r="G2" s="366"/>
      <c r="H2" s="366"/>
      <c r="I2" s="366"/>
      <c r="J2" s="366"/>
      <c r="K2" s="455"/>
      <c r="L2" s="455"/>
      <c r="M2" s="455"/>
      <c r="N2" s="455"/>
      <c r="O2" s="455"/>
      <c r="P2" s="455"/>
      <c r="Q2" s="455"/>
      <c r="R2" s="455"/>
      <c r="S2" s="455"/>
      <c r="T2" s="455"/>
    </row>
    <row r="3" customFormat="false" ht="18.75" hidden="false" customHeight="true" outlineLevel="0" collapsed="false">
      <c r="A3" s="380"/>
      <c r="B3" s="366"/>
      <c r="C3" s="366"/>
      <c r="D3" s="366"/>
      <c r="E3" s="366"/>
      <c r="F3" s="366"/>
      <c r="G3" s="366"/>
      <c r="H3" s="366"/>
      <c r="I3" s="366"/>
      <c r="J3" s="366"/>
      <c r="K3" s="455"/>
      <c r="L3" s="455"/>
      <c r="M3" s="455"/>
      <c r="N3" s="455"/>
      <c r="O3" s="455"/>
      <c r="P3" s="455"/>
      <c r="Q3" s="455"/>
      <c r="R3" s="455"/>
      <c r="S3" s="455"/>
      <c r="T3" s="455"/>
    </row>
    <row r="4" customFormat="false" ht="18.75" hidden="false" customHeight="true" outlineLevel="0" collapsed="false">
      <c r="A4" s="380"/>
      <c r="B4" s="380"/>
      <c r="C4" s="380"/>
      <c r="D4" s="381"/>
      <c r="E4" s="382"/>
      <c r="F4" s="382"/>
      <c r="G4" s="382"/>
      <c r="H4" s="382"/>
      <c r="I4" s="366"/>
      <c r="J4" s="366"/>
      <c r="K4" s="455"/>
      <c r="L4" s="455"/>
      <c r="M4" s="455"/>
      <c r="N4" s="455"/>
      <c r="O4" s="455"/>
      <c r="P4" s="455"/>
      <c r="Q4" s="455"/>
      <c r="R4" s="455"/>
      <c r="S4" s="455"/>
      <c r="T4" s="455"/>
    </row>
    <row r="5" customFormat="false" ht="18.75" hidden="false" customHeight="true" outlineLevel="0" collapsed="false">
      <c r="A5" s="368" t="s">
        <v>362</v>
      </c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</row>
    <row r="6" customFormat="false" ht="18.75" hidden="false" customHeight="true" outlineLevel="0" collapsed="false">
      <c r="A6" s="368" t="s">
        <v>244</v>
      </c>
      <c r="B6" s="368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8"/>
      <c r="R6" s="368"/>
      <c r="S6" s="368"/>
      <c r="T6" s="368"/>
    </row>
    <row r="7" customFormat="false" ht="29.25" hidden="false" customHeight="true" outlineLevel="0" collapsed="false">
      <c r="A7" s="456" t="s">
        <v>351</v>
      </c>
      <c r="B7" s="473" t="s">
        <v>352</v>
      </c>
      <c r="C7" s="473"/>
      <c r="D7" s="473" t="s">
        <v>353</v>
      </c>
      <c r="E7" s="473"/>
      <c r="F7" s="473" t="s">
        <v>354</v>
      </c>
      <c r="G7" s="473"/>
      <c r="H7" s="473" t="s">
        <v>355</v>
      </c>
      <c r="I7" s="473"/>
      <c r="J7" s="473" t="s">
        <v>356</v>
      </c>
      <c r="K7" s="473"/>
      <c r="L7" s="473" t="s">
        <v>357</v>
      </c>
      <c r="M7" s="473"/>
      <c r="N7" s="473" t="s">
        <v>358</v>
      </c>
      <c r="O7" s="473"/>
      <c r="P7" s="474" t="s">
        <v>363</v>
      </c>
      <c r="Q7" s="474"/>
      <c r="R7" s="475" t="s">
        <v>364</v>
      </c>
      <c r="S7" s="475" t="s">
        <v>365</v>
      </c>
      <c r="T7" s="476" t="s">
        <v>11</v>
      </c>
    </row>
    <row r="8" customFormat="false" ht="35.25" hidden="false" customHeight="true" outlineLevel="0" collapsed="false">
      <c r="A8" s="456"/>
      <c r="B8" s="460" t="s">
        <v>14</v>
      </c>
      <c r="C8" s="460" t="s">
        <v>15</v>
      </c>
      <c r="D8" s="460" t="s">
        <v>14</v>
      </c>
      <c r="E8" s="460" t="s">
        <v>15</v>
      </c>
      <c r="F8" s="460" t="s">
        <v>14</v>
      </c>
      <c r="G8" s="460" t="s">
        <v>15</v>
      </c>
      <c r="H8" s="460" t="s">
        <v>14</v>
      </c>
      <c r="I8" s="460" t="s">
        <v>15</v>
      </c>
      <c r="J8" s="460" t="s">
        <v>14</v>
      </c>
      <c r="K8" s="460" t="s">
        <v>15</v>
      </c>
      <c r="L8" s="460" t="s">
        <v>14</v>
      </c>
      <c r="M8" s="460" t="s">
        <v>15</v>
      </c>
      <c r="N8" s="460" t="s">
        <v>14</v>
      </c>
      <c r="O8" s="460" t="s">
        <v>15</v>
      </c>
      <c r="P8" s="460" t="s">
        <v>14</v>
      </c>
      <c r="Q8" s="460" t="s">
        <v>15</v>
      </c>
      <c r="R8" s="475"/>
      <c r="S8" s="475"/>
      <c r="T8" s="476"/>
    </row>
    <row r="9" customFormat="false" ht="29.25" hidden="false" customHeight="true" outlineLevel="0" collapsed="false">
      <c r="A9" s="461" t="s">
        <v>360</v>
      </c>
      <c r="B9" s="477" t="n">
        <v>10327</v>
      </c>
      <c r="C9" s="477" t="n">
        <v>1296</v>
      </c>
      <c r="D9" s="477" t="n">
        <v>7321</v>
      </c>
      <c r="E9" s="477" t="n">
        <v>542</v>
      </c>
      <c r="F9" s="477" t="n">
        <v>2919</v>
      </c>
      <c r="G9" s="477" t="n">
        <v>76</v>
      </c>
      <c r="H9" s="477" t="n">
        <v>2321</v>
      </c>
      <c r="I9" s="477" t="n">
        <v>45</v>
      </c>
      <c r="J9" s="477" t="n">
        <v>994</v>
      </c>
      <c r="K9" s="477" t="n">
        <v>34</v>
      </c>
      <c r="L9" s="477" t="n">
        <v>912</v>
      </c>
      <c r="M9" s="477" t="n">
        <v>35</v>
      </c>
      <c r="N9" s="477" t="n">
        <v>489</v>
      </c>
      <c r="O9" s="477" t="n">
        <v>14</v>
      </c>
      <c r="P9" s="477" t="n">
        <v>882</v>
      </c>
      <c r="Q9" s="477" t="n">
        <v>32</v>
      </c>
      <c r="R9" s="477" t="n">
        <v>26165</v>
      </c>
      <c r="S9" s="477" t="n">
        <v>2074</v>
      </c>
      <c r="T9" s="478" t="n">
        <v>28239</v>
      </c>
    </row>
    <row r="10" customFormat="false" ht="29.25" hidden="false" customHeight="true" outlineLevel="0" collapsed="false">
      <c r="A10" s="417" t="s">
        <v>254</v>
      </c>
      <c r="B10" s="479" t="n">
        <v>5214</v>
      </c>
      <c r="C10" s="479" t="n">
        <v>619</v>
      </c>
      <c r="D10" s="479" t="n">
        <v>4574</v>
      </c>
      <c r="E10" s="479" t="n">
        <v>326</v>
      </c>
      <c r="F10" s="479" t="n">
        <v>1489</v>
      </c>
      <c r="G10" s="479" t="n">
        <v>75</v>
      </c>
      <c r="H10" s="479" t="n">
        <v>1204</v>
      </c>
      <c r="I10" s="479" t="n">
        <v>75</v>
      </c>
      <c r="J10" s="479" t="n">
        <v>629</v>
      </c>
      <c r="K10" s="479" t="n">
        <v>49</v>
      </c>
      <c r="L10" s="479" t="n">
        <v>676</v>
      </c>
      <c r="M10" s="479" t="n">
        <v>46</v>
      </c>
      <c r="N10" s="479" t="n">
        <v>353</v>
      </c>
      <c r="O10" s="479" t="n">
        <v>25</v>
      </c>
      <c r="P10" s="479" t="n">
        <v>551</v>
      </c>
      <c r="Q10" s="479" t="n">
        <v>28</v>
      </c>
      <c r="R10" s="477" t="n">
        <v>14690</v>
      </c>
      <c r="S10" s="477" t="n">
        <v>1243</v>
      </c>
      <c r="T10" s="480" t="n">
        <v>15933</v>
      </c>
    </row>
    <row r="11" customFormat="false" ht="29.25" hidden="false" customHeight="true" outlineLevel="0" collapsed="false">
      <c r="A11" s="417" t="s">
        <v>255</v>
      </c>
      <c r="B11" s="479" t="n">
        <v>2117</v>
      </c>
      <c r="C11" s="479" t="n">
        <v>87</v>
      </c>
      <c r="D11" s="479" t="n">
        <v>1658</v>
      </c>
      <c r="E11" s="479" t="n">
        <v>51</v>
      </c>
      <c r="F11" s="479" t="n">
        <v>719</v>
      </c>
      <c r="G11" s="479" t="n">
        <v>14</v>
      </c>
      <c r="H11" s="479" t="n">
        <v>619</v>
      </c>
      <c r="I11" s="479" t="n">
        <v>8</v>
      </c>
      <c r="J11" s="479" t="n">
        <v>348</v>
      </c>
      <c r="K11" s="479" t="n">
        <v>11</v>
      </c>
      <c r="L11" s="479" t="n">
        <v>353</v>
      </c>
      <c r="M11" s="479" t="n">
        <v>8</v>
      </c>
      <c r="N11" s="479" t="n">
        <v>201</v>
      </c>
      <c r="O11" s="479" t="n">
        <v>10</v>
      </c>
      <c r="P11" s="479" t="n">
        <v>351</v>
      </c>
      <c r="Q11" s="479" t="n">
        <v>4</v>
      </c>
      <c r="R11" s="477" t="n">
        <v>6366</v>
      </c>
      <c r="S11" s="477" t="n">
        <v>193</v>
      </c>
      <c r="T11" s="480" t="n">
        <v>6559</v>
      </c>
    </row>
    <row r="12" customFormat="false" ht="29.25" hidden="false" customHeight="true" outlineLevel="0" collapsed="false">
      <c r="A12" s="417" t="s">
        <v>256</v>
      </c>
      <c r="B12" s="479" t="n">
        <v>2219</v>
      </c>
      <c r="C12" s="479" t="n">
        <v>252</v>
      </c>
      <c r="D12" s="479" t="n">
        <v>2137</v>
      </c>
      <c r="E12" s="479" t="n">
        <v>183</v>
      </c>
      <c r="F12" s="479" t="n">
        <v>790</v>
      </c>
      <c r="G12" s="479" t="n">
        <v>39</v>
      </c>
      <c r="H12" s="479" t="n">
        <v>805</v>
      </c>
      <c r="I12" s="479" t="n">
        <v>40</v>
      </c>
      <c r="J12" s="479" t="n">
        <v>457</v>
      </c>
      <c r="K12" s="479" t="n">
        <v>22</v>
      </c>
      <c r="L12" s="479" t="n">
        <v>428</v>
      </c>
      <c r="M12" s="479" t="n">
        <v>16</v>
      </c>
      <c r="N12" s="479" t="n">
        <v>287</v>
      </c>
      <c r="O12" s="479" t="n">
        <v>8</v>
      </c>
      <c r="P12" s="479" t="n">
        <v>442</v>
      </c>
      <c r="Q12" s="479" t="n">
        <v>22</v>
      </c>
      <c r="R12" s="477" t="n">
        <v>7565</v>
      </c>
      <c r="S12" s="477" t="n">
        <v>582</v>
      </c>
      <c r="T12" s="480" t="n">
        <v>8147</v>
      </c>
    </row>
    <row r="13" customFormat="false" ht="29.25" hidden="false" customHeight="true" outlineLevel="0" collapsed="false">
      <c r="A13" s="417" t="s">
        <v>257</v>
      </c>
      <c r="B13" s="479" t="n">
        <v>4849</v>
      </c>
      <c r="C13" s="479" t="n">
        <v>608</v>
      </c>
      <c r="D13" s="479" t="n">
        <v>3107</v>
      </c>
      <c r="E13" s="479" t="n">
        <v>271</v>
      </c>
      <c r="F13" s="479" t="n">
        <v>1080</v>
      </c>
      <c r="G13" s="479" t="n">
        <v>65</v>
      </c>
      <c r="H13" s="479" t="n">
        <v>850</v>
      </c>
      <c r="I13" s="479" t="n">
        <v>57</v>
      </c>
      <c r="J13" s="479" t="n">
        <v>217</v>
      </c>
      <c r="K13" s="479" t="n">
        <v>19</v>
      </c>
      <c r="L13" s="479" t="n">
        <v>217</v>
      </c>
      <c r="M13" s="479" t="n">
        <v>30</v>
      </c>
      <c r="N13" s="479" t="n">
        <v>115</v>
      </c>
      <c r="O13" s="479" t="n">
        <v>16</v>
      </c>
      <c r="P13" s="479" t="n">
        <v>176</v>
      </c>
      <c r="Q13" s="479" t="n">
        <v>9</v>
      </c>
      <c r="R13" s="477" t="n">
        <v>10611</v>
      </c>
      <c r="S13" s="477" t="n">
        <v>1075</v>
      </c>
      <c r="T13" s="480" t="n">
        <v>11686</v>
      </c>
    </row>
    <row r="14" customFormat="false" ht="29.25" hidden="false" customHeight="true" outlineLevel="0" collapsed="false">
      <c r="A14" s="466" t="s">
        <v>258</v>
      </c>
      <c r="B14" s="481" t="n">
        <v>4249</v>
      </c>
      <c r="C14" s="481" t="n">
        <v>656</v>
      </c>
      <c r="D14" s="481" t="n">
        <v>2285</v>
      </c>
      <c r="E14" s="481" t="n">
        <v>266</v>
      </c>
      <c r="F14" s="481" t="n">
        <v>945</v>
      </c>
      <c r="G14" s="481" t="n">
        <v>46</v>
      </c>
      <c r="H14" s="481" t="n">
        <v>1154</v>
      </c>
      <c r="I14" s="481" t="n">
        <v>19</v>
      </c>
      <c r="J14" s="481" t="n">
        <v>701</v>
      </c>
      <c r="K14" s="481" t="n">
        <v>15</v>
      </c>
      <c r="L14" s="481" t="n">
        <v>524</v>
      </c>
      <c r="M14" s="481" t="n">
        <v>12</v>
      </c>
      <c r="N14" s="481" t="n">
        <v>285</v>
      </c>
      <c r="O14" s="481" t="n">
        <v>8</v>
      </c>
      <c r="P14" s="481" t="n">
        <v>435</v>
      </c>
      <c r="Q14" s="481" t="n">
        <v>5</v>
      </c>
      <c r="R14" s="477" t="n">
        <v>10578</v>
      </c>
      <c r="S14" s="477" t="n">
        <v>1027</v>
      </c>
      <c r="T14" s="482" t="n">
        <v>11605</v>
      </c>
    </row>
    <row r="15" customFormat="false" ht="29.25" hidden="false" customHeight="true" outlineLevel="0" collapsed="false">
      <c r="A15" s="469" t="s">
        <v>259</v>
      </c>
      <c r="B15" s="483" t="n">
        <v>28975</v>
      </c>
      <c r="C15" s="483" t="n">
        <v>3518</v>
      </c>
      <c r="D15" s="483" t="n">
        <v>21082</v>
      </c>
      <c r="E15" s="483" t="n">
        <v>1639</v>
      </c>
      <c r="F15" s="483" t="n">
        <v>7942</v>
      </c>
      <c r="G15" s="483" t="n">
        <v>315</v>
      </c>
      <c r="H15" s="483" t="n">
        <v>6953</v>
      </c>
      <c r="I15" s="483" t="n">
        <v>244</v>
      </c>
      <c r="J15" s="483" t="n">
        <v>3346</v>
      </c>
      <c r="K15" s="483" t="n">
        <v>150</v>
      </c>
      <c r="L15" s="483" t="n">
        <v>3110</v>
      </c>
      <c r="M15" s="483" t="n">
        <v>147</v>
      </c>
      <c r="N15" s="483" t="n">
        <v>1730</v>
      </c>
      <c r="O15" s="483" t="n">
        <v>81</v>
      </c>
      <c r="P15" s="483" t="n">
        <v>2837</v>
      </c>
      <c r="Q15" s="483" t="n">
        <v>100</v>
      </c>
      <c r="R15" s="483" t="n">
        <v>75975</v>
      </c>
      <c r="S15" s="483" t="n">
        <v>6194</v>
      </c>
      <c r="T15" s="484" t="n">
        <v>82169</v>
      </c>
    </row>
    <row r="16" customFormat="false" ht="29.25" hidden="false" customHeight="true" outlineLevel="0" collapsed="false">
      <c r="A16" s="472" t="s">
        <v>361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</row>
  </sheetData>
  <mergeCells count="14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R8"/>
    <mergeCell ref="S7:S8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K1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17" activeCellId="0" sqref="D17"/>
    </sheetView>
  </sheetViews>
  <sheetFormatPr defaultRowHeight="12.75"/>
  <cols>
    <col collapsed="false" hidden="false" max="1" min="1" style="0" width="15.5255102040816"/>
    <col collapsed="false" hidden="false" max="11" min="2" style="0" width="12.5561224489796"/>
    <col collapsed="false" hidden="false" max="1025" min="12" style="0" width="10.9336734693878"/>
  </cols>
  <sheetData>
    <row r="1" customFormat="false" ht="15" hidden="false" customHeight="true" outlineLevel="0" collapsed="false">
      <c r="A1" s="380"/>
      <c r="B1" s="365"/>
      <c r="C1" s="365"/>
      <c r="D1" s="365"/>
      <c r="E1" s="365"/>
      <c r="F1" s="365"/>
      <c r="G1" s="365"/>
      <c r="H1" s="365"/>
      <c r="I1" s="365"/>
      <c r="J1" s="365"/>
      <c r="K1" s="365"/>
    </row>
    <row r="2" customFormat="false" ht="15" hidden="false" customHeight="true" outlineLevel="0" collapsed="false">
      <c r="A2" s="380"/>
      <c r="B2" s="366"/>
      <c r="C2" s="366"/>
      <c r="D2" s="366"/>
      <c r="E2" s="366"/>
      <c r="F2" s="366"/>
      <c r="G2" s="366"/>
      <c r="H2" s="366"/>
      <c r="I2" s="366"/>
      <c r="J2" s="366"/>
      <c r="K2" s="366"/>
    </row>
    <row r="3" customFormat="false" ht="15" hidden="false" customHeight="true" outlineLevel="0" collapsed="false">
      <c r="A3" s="380"/>
      <c r="B3" s="366"/>
      <c r="C3" s="366"/>
      <c r="D3" s="366"/>
      <c r="E3" s="366"/>
      <c r="F3" s="366"/>
      <c r="G3" s="366"/>
      <c r="H3" s="366"/>
      <c r="I3" s="366"/>
      <c r="J3" s="366"/>
      <c r="K3" s="366"/>
    </row>
    <row r="4" customFormat="false" ht="15" hidden="false" customHeight="true" outlineLevel="0" collapsed="false">
      <c r="A4" s="380"/>
      <c r="B4" s="380"/>
      <c r="C4" s="380"/>
      <c r="D4" s="381"/>
      <c r="E4" s="382"/>
      <c r="F4" s="382"/>
      <c r="G4" s="382"/>
      <c r="H4" s="382"/>
      <c r="I4" s="485"/>
      <c r="J4" s="485"/>
      <c r="K4" s="485"/>
    </row>
    <row r="5" customFormat="false" ht="15" hidden="false" customHeight="true" outlineLevel="0" collapsed="false">
      <c r="A5" s="368" t="s">
        <v>366</v>
      </c>
      <c r="B5" s="368"/>
      <c r="C5" s="368"/>
      <c r="D5" s="368"/>
      <c r="E5" s="368"/>
      <c r="F5" s="368"/>
      <c r="G5" s="368"/>
      <c r="H5" s="368"/>
      <c r="I5" s="368"/>
      <c r="J5" s="368"/>
      <c r="K5" s="368"/>
    </row>
    <row r="6" customFormat="false" ht="15" hidden="false" customHeight="true" outlineLevel="0" collapsed="false">
      <c r="A6" s="368" t="s">
        <v>367</v>
      </c>
      <c r="B6" s="368"/>
      <c r="C6" s="368"/>
      <c r="D6" s="368"/>
      <c r="E6" s="368"/>
      <c r="F6" s="368"/>
      <c r="G6" s="368"/>
      <c r="H6" s="368"/>
      <c r="I6" s="368"/>
      <c r="J6" s="368"/>
      <c r="K6" s="368"/>
    </row>
    <row r="7" customFormat="false" ht="27" hidden="false" customHeight="true" outlineLevel="0" collapsed="false">
      <c r="A7" s="486" t="s">
        <v>351</v>
      </c>
      <c r="B7" s="487" t="s">
        <v>368</v>
      </c>
      <c r="C7" s="487"/>
      <c r="D7" s="488" t="s">
        <v>369</v>
      </c>
      <c r="E7" s="487" t="s">
        <v>370</v>
      </c>
      <c r="F7" s="487"/>
      <c r="G7" s="488" t="s">
        <v>371</v>
      </c>
      <c r="H7" s="488" t="s">
        <v>372</v>
      </c>
      <c r="I7" s="488"/>
      <c r="J7" s="488" t="s">
        <v>373</v>
      </c>
      <c r="K7" s="489" t="s">
        <v>374</v>
      </c>
    </row>
    <row r="8" customFormat="false" ht="27" hidden="false" customHeight="true" outlineLevel="0" collapsed="false">
      <c r="A8" s="486"/>
      <c r="B8" s="337" t="s">
        <v>14</v>
      </c>
      <c r="C8" s="337" t="s">
        <v>15</v>
      </c>
      <c r="D8" s="488"/>
      <c r="E8" s="337" t="s">
        <v>14</v>
      </c>
      <c r="F8" s="337" t="s">
        <v>15</v>
      </c>
      <c r="G8" s="488"/>
      <c r="H8" s="337" t="s">
        <v>14</v>
      </c>
      <c r="I8" s="337" t="s">
        <v>15</v>
      </c>
      <c r="J8" s="488"/>
      <c r="K8" s="489"/>
    </row>
    <row r="9" customFormat="false" ht="27" hidden="false" customHeight="true" outlineLevel="0" collapsed="false">
      <c r="A9" s="490" t="s">
        <v>360</v>
      </c>
      <c r="B9" s="491" t="n">
        <v>5070</v>
      </c>
      <c r="C9" s="491" t="n">
        <v>393</v>
      </c>
      <c r="D9" s="491" t="n">
        <v>5463</v>
      </c>
      <c r="E9" s="491" t="n">
        <v>183</v>
      </c>
      <c r="F9" s="491" t="n">
        <v>95</v>
      </c>
      <c r="G9" s="491" t="n">
        <v>278</v>
      </c>
      <c r="H9" s="491" t="n">
        <v>15</v>
      </c>
      <c r="I9" s="491" t="n">
        <v>2</v>
      </c>
      <c r="J9" s="491" t="n">
        <v>17</v>
      </c>
      <c r="K9" s="492" t="n">
        <v>5758</v>
      </c>
    </row>
    <row r="10" customFormat="false" ht="27" hidden="false" customHeight="true" outlineLevel="0" collapsed="false">
      <c r="A10" s="493" t="s">
        <v>254</v>
      </c>
      <c r="B10" s="391" t="n">
        <v>2496</v>
      </c>
      <c r="C10" s="391" t="n">
        <v>176</v>
      </c>
      <c r="D10" s="391" t="n">
        <v>2672</v>
      </c>
      <c r="E10" s="391" t="n">
        <v>95</v>
      </c>
      <c r="F10" s="391" t="n">
        <v>32</v>
      </c>
      <c r="G10" s="391" t="n">
        <v>127</v>
      </c>
      <c r="H10" s="391" t="n">
        <v>4</v>
      </c>
      <c r="I10" s="391" t="n">
        <v>1</v>
      </c>
      <c r="J10" s="391" t="n">
        <v>5</v>
      </c>
      <c r="K10" s="494" t="n">
        <v>2804</v>
      </c>
    </row>
    <row r="11" customFormat="false" ht="27" hidden="false" customHeight="true" outlineLevel="0" collapsed="false">
      <c r="A11" s="493" t="s">
        <v>255</v>
      </c>
      <c r="B11" s="391" t="n">
        <v>1230</v>
      </c>
      <c r="C11" s="391" t="n">
        <v>26</v>
      </c>
      <c r="D11" s="391" t="n">
        <v>1256</v>
      </c>
      <c r="E11" s="391" t="n">
        <v>122</v>
      </c>
      <c r="F11" s="391" t="n">
        <v>16</v>
      </c>
      <c r="G11" s="391" t="n">
        <v>138</v>
      </c>
      <c r="H11" s="391" t="n">
        <v>18</v>
      </c>
      <c r="I11" s="391"/>
      <c r="J11" s="391" t="n">
        <v>18</v>
      </c>
      <c r="K11" s="494" t="n">
        <v>1412</v>
      </c>
    </row>
    <row r="12" customFormat="false" ht="27" hidden="false" customHeight="true" outlineLevel="0" collapsed="false">
      <c r="A12" s="493" t="s">
        <v>256</v>
      </c>
      <c r="B12" s="391" t="n">
        <v>1532</v>
      </c>
      <c r="C12" s="391" t="n">
        <v>102</v>
      </c>
      <c r="D12" s="391" t="n">
        <v>1634</v>
      </c>
      <c r="E12" s="391" t="n">
        <v>73</v>
      </c>
      <c r="F12" s="391" t="n">
        <v>15</v>
      </c>
      <c r="G12" s="391" t="n">
        <v>88</v>
      </c>
      <c r="H12" s="391" t="n">
        <v>7</v>
      </c>
      <c r="I12" s="391" t="n">
        <v>1</v>
      </c>
      <c r="J12" s="391" t="n">
        <v>8</v>
      </c>
      <c r="K12" s="494" t="n">
        <v>1730</v>
      </c>
    </row>
    <row r="13" customFormat="false" ht="27" hidden="false" customHeight="true" outlineLevel="0" collapsed="false">
      <c r="A13" s="493" t="s">
        <v>257</v>
      </c>
      <c r="B13" s="391" t="n">
        <v>1850</v>
      </c>
      <c r="C13" s="391" t="n">
        <v>151</v>
      </c>
      <c r="D13" s="391" t="n">
        <v>2001</v>
      </c>
      <c r="E13" s="391" t="n">
        <v>64</v>
      </c>
      <c r="F13" s="391" t="n">
        <v>19</v>
      </c>
      <c r="G13" s="391" t="n">
        <v>83</v>
      </c>
      <c r="H13" s="391" t="n">
        <v>11</v>
      </c>
      <c r="I13" s="391" t="n">
        <v>1</v>
      </c>
      <c r="J13" s="391" t="n">
        <v>12</v>
      </c>
      <c r="K13" s="494" t="n">
        <v>2096</v>
      </c>
    </row>
    <row r="14" customFormat="false" ht="27" hidden="false" customHeight="true" outlineLevel="0" collapsed="false">
      <c r="A14" s="495" t="s">
        <v>258</v>
      </c>
      <c r="B14" s="496" t="n">
        <v>2042</v>
      </c>
      <c r="C14" s="496" t="n">
        <v>196</v>
      </c>
      <c r="D14" s="496" t="n">
        <v>2238</v>
      </c>
      <c r="E14" s="496" t="n">
        <v>77</v>
      </c>
      <c r="F14" s="496" t="n">
        <v>36</v>
      </c>
      <c r="G14" s="496" t="n">
        <v>113</v>
      </c>
      <c r="H14" s="496" t="n">
        <v>13</v>
      </c>
      <c r="I14" s="496" t="n">
        <v>1</v>
      </c>
      <c r="J14" s="496" t="n">
        <v>14</v>
      </c>
      <c r="K14" s="497" t="n">
        <v>2365</v>
      </c>
    </row>
    <row r="15" customFormat="false" ht="27" hidden="false" customHeight="true" outlineLevel="0" collapsed="false">
      <c r="A15" s="498" t="s">
        <v>259</v>
      </c>
      <c r="B15" s="499" t="n">
        <v>14220</v>
      </c>
      <c r="C15" s="499" t="n">
        <v>1044</v>
      </c>
      <c r="D15" s="499" t="n">
        <v>15264</v>
      </c>
      <c r="E15" s="499" t="n">
        <v>614</v>
      </c>
      <c r="F15" s="499" t="n">
        <v>213</v>
      </c>
      <c r="G15" s="499" t="n">
        <v>827</v>
      </c>
      <c r="H15" s="499" t="n">
        <v>68</v>
      </c>
      <c r="I15" s="499" t="n">
        <v>6</v>
      </c>
      <c r="J15" s="499" t="n">
        <v>74</v>
      </c>
      <c r="K15" s="500" t="n">
        <v>16165</v>
      </c>
    </row>
    <row r="16" customFormat="false" ht="12.75" hidden="false" customHeight="false" outlineLevel="0" collapsed="false">
      <c r="A16" s="501" t="s">
        <v>361</v>
      </c>
      <c r="B16" s="502"/>
      <c r="C16" s="502"/>
      <c r="D16" s="502"/>
      <c r="E16" s="502"/>
      <c r="F16" s="502"/>
      <c r="G16" s="502"/>
      <c r="H16" s="502"/>
      <c r="I16" s="502"/>
      <c r="J16" s="502"/>
      <c r="K16" s="502"/>
    </row>
    <row r="19" customFormat="false" ht="11.25" hidden="false" customHeight="true" outlineLevel="0" collapsed="false"/>
  </sheetData>
  <mergeCells count="10"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J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1" activeCellId="0" sqref="F21"/>
    </sheetView>
  </sheetViews>
  <sheetFormatPr defaultRowHeight="12.75"/>
  <cols>
    <col collapsed="false" hidden="false" max="1" min="1" style="0" width="16.3316326530612"/>
    <col collapsed="false" hidden="false" max="10" min="2" style="0" width="10.3928571428571"/>
    <col collapsed="false" hidden="false" max="1025" min="11" style="0" width="10.9336734693878"/>
  </cols>
  <sheetData>
    <row r="1" customFormat="false" ht="13.5" hidden="false" customHeight="true" outlineLevel="0" collapsed="false">
      <c r="A1" s="380"/>
      <c r="B1" s="365"/>
      <c r="C1" s="365"/>
      <c r="D1" s="365"/>
      <c r="E1" s="365"/>
      <c r="F1" s="365"/>
      <c r="G1" s="365"/>
      <c r="H1" s="365"/>
      <c r="I1" s="365"/>
      <c r="J1" s="365"/>
    </row>
    <row r="2" customFormat="false" ht="13.5" hidden="false" customHeight="true" outlineLevel="0" collapsed="false">
      <c r="A2" s="380"/>
      <c r="B2" s="366"/>
      <c r="C2" s="366"/>
      <c r="D2" s="366"/>
      <c r="E2" s="366"/>
      <c r="F2" s="366"/>
      <c r="G2" s="366"/>
      <c r="H2" s="366"/>
      <c r="I2" s="366"/>
      <c r="J2" s="366"/>
    </row>
    <row r="3" customFormat="false" ht="13.5" hidden="false" customHeight="true" outlineLevel="0" collapsed="false">
      <c r="A3" s="380"/>
      <c r="B3" s="366"/>
      <c r="C3" s="366"/>
      <c r="D3" s="366"/>
      <c r="E3" s="366"/>
      <c r="F3" s="366"/>
      <c r="G3" s="366"/>
      <c r="H3" s="366"/>
      <c r="I3" s="366"/>
      <c r="J3" s="366"/>
    </row>
    <row r="4" customFormat="false" ht="13.5" hidden="false" customHeight="true" outlineLevel="0" collapsed="false">
      <c r="A4" s="380"/>
      <c r="B4" s="380"/>
      <c r="C4" s="380"/>
      <c r="D4" s="381"/>
      <c r="E4" s="382"/>
      <c r="F4" s="382"/>
      <c r="G4" s="382"/>
      <c r="H4" s="382"/>
      <c r="I4" s="366"/>
      <c r="J4" s="366"/>
    </row>
    <row r="5" customFormat="false" ht="13.5" hidden="false" customHeight="true" outlineLevel="0" collapsed="false">
      <c r="A5" s="368" t="s">
        <v>375</v>
      </c>
      <c r="B5" s="368"/>
      <c r="C5" s="368"/>
      <c r="D5" s="368"/>
      <c r="E5" s="368"/>
      <c r="F5" s="368"/>
      <c r="G5" s="368"/>
      <c r="H5" s="368"/>
      <c r="I5" s="368"/>
      <c r="J5" s="368"/>
    </row>
    <row r="6" customFormat="false" ht="18" hidden="false" customHeight="true" outlineLevel="0" collapsed="false">
      <c r="A6" s="503" t="s">
        <v>1</v>
      </c>
      <c r="B6" s="503"/>
      <c r="C6" s="503"/>
      <c r="D6" s="503"/>
      <c r="E6" s="503"/>
      <c r="F6" s="503"/>
      <c r="G6" s="503"/>
      <c r="H6" s="503"/>
      <c r="I6" s="503"/>
      <c r="J6" s="503"/>
    </row>
    <row r="7" customFormat="false" ht="30.75" hidden="false" customHeight="true" outlineLevel="0" collapsed="false">
      <c r="A7" s="456" t="s">
        <v>351</v>
      </c>
      <c r="B7" s="504" t="s">
        <v>376</v>
      </c>
      <c r="C7" s="504"/>
      <c r="D7" s="504" t="s">
        <v>377</v>
      </c>
      <c r="E7" s="504"/>
      <c r="F7" s="504" t="s">
        <v>378</v>
      </c>
      <c r="G7" s="504"/>
      <c r="H7" s="505" t="s">
        <v>364</v>
      </c>
      <c r="I7" s="505" t="s">
        <v>365</v>
      </c>
      <c r="J7" s="506" t="s">
        <v>379</v>
      </c>
    </row>
    <row r="8" customFormat="false" ht="30.75" hidden="false" customHeight="true" outlineLevel="0" collapsed="false">
      <c r="A8" s="456"/>
      <c r="B8" s="507" t="s">
        <v>14</v>
      </c>
      <c r="C8" s="507" t="s">
        <v>15</v>
      </c>
      <c r="D8" s="507" t="s">
        <v>14</v>
      </c>
      <c r="E8" s="507" t="s">
        <v>15</v>
      </c>
      <c r="F8" s="507" t="s">
        <v>14</v>
      </c>
      <c r="G8" s="507" t="s">
        <v>15</v>
      </c>
      <c r="H8" s="505"/>
      <c r="I8" s="505"/>
      <c r="J8" s="506"/>
    </row>
    <row r="9" customFormat="false" ht="30.75" hidden="false" customHeight="true" outlineLevel="0" collapsed="false">
      <c r="A9" s="490" t="s">
        <v>360</v>
      </c>
      <c r="B9" s="508" t="n">
        <v>12825</v>
      </c>
      <c r="C9" s="508" t="n">
        <v>806</v>
      </c>
      <c r="D9" s="508" t="n">
        <v>13796</v>
      </c>
      <c r="E9" s="508" t="n">
        <v>1216</v>
      </c>
      <c r="F9" s="508" t="n">
        <v>542</v>
      </c>
      <c r="G9" s="508" t="n">
        <v>45</v>
      </c>
      <c r="H9" s="508" t="n">
        <v>27163</v>
      </c>
      <c r="I9" s="508" t="n">
        <v>2067</v>
      </c>
      <c r="J9" s="509" t="n">
        <v>29230</v>
      </c>
    </row>
    <row r="10" customFormat="false" ht="30.75" hidden="false" customHeight="true" outlineLevel="0" collapsed="false">
      <c r="A10" s="493" t="s">
        <v>254</v>
      </c>
      <c r="B10" s="510" t="n">
        <v>5728</v>
      </c>
      <c r="C10" s="510" t="n">
        <v>666</v>
      </c>
      <c r="D10" s="510" t="n">
        <v>6751</v>
      </c>
      <c r="E10" s="510" t="n">
        <v>702</v>
      </c>
      <c r="F10" s="510" t="n">
        <v>209</v>
      </c>
      <c r="G10" s="510" t="n">
        <v>20</v>
      </c>
      <c r="H10" s="510" t="n">
        <v>12688</v>
      </c>
      <c r="I10" s="510" t="n">
        <v>1388</v>
      </c>
      <c r="J10" s="511" t="n">
        <v>14076</v>
      </c>
    </row>
    <row r="11" customFormat="false" ht="30.75" hidden="false" customHeight="true" outlineLevel="0" collapsed="false">
      <c r="A11" s="493" t="s">
        <v>255</v>
      </c>
      <c r="B11" s="510" t="n">
        <v>3016</v>
      </c>
      <c r="C11" s="510" t="n">
        <v>175</v>
      </c>
      <c r="D11" s="510" t="n">
        <v>3845</v>
      </c>
      <c r="E11" s="510" t="n">
        <v>95</v>
      </c>
      <c r="F11" s="510" t="n">
        <v>165</v>
      </c>
      <c r="G11" s="510" t="n">
        <v>7</v>
      </c>
      <c r="H11" s="510" t="n">
        <v>7026</v>
      </c>
      <c r="I11" s="510" t="n">
        <v>277</v>
      </c>
      <c r="J11" s="511" t="n">
        <v>7303</v>
      </c>
    </row>
    <row r="12" customFormat="false" ht="30.75" hidden="false" customHeight="true" outlineLevel="0" collapsed="false">
      <c r="A12" s="493" t="s">
        <v>256</v>
      </c>
      <c r="B12" s="510" t="n">
        <v>3575</v>
      </c>
      <c r="C12" s="510" t="n">
        <v>489</v>
      </c>
      <c r="D12" s="510" t="n">
        <v>4104</v>
      </c>
      <c r="E12" s="510" t="n">
        <v>365</v>
      </c>
      <c r="F12" s="510" t="n">
        <v>122</v>
      </c>
      <c r="G12" s="510" t="n">
        <v>33</v>
      </c>
      <c r="H12" s="510" t="n">
        <v>7801</v>
      </c>
      <c r="I12" s="510" t="n">
        <v>887</v>
      </c>
      <c r="J12" s="511" t="n">
        <v>8688</v>
      </c>
    </row>
    <row r="13" customFormat="false" ht="30.75" hidden="false" customHeight="true" outlineLevel="0" collapsed="false">
      <c r="A13" s="493" t="s">
        <v>257</v>
      </c>
      <c r="B13" s="510" t="n">
        <v>3039</v>
      </c>
      <c r="C13" s="510" t="n">
        <v>426</v>
      </c>
      <c r="D13" s="510" t="n">
        <v>4415</v>
      </c>
      <c r="E13" s="510" t="n">
        <v>504</v>
      </c>
      <c r="F13" s="510" t="n">
        <v>128</v>
      </c>
      <c r="G13" s="510" t="n">
        <v>16</v>
      </c>
      <c r="H13" s="510" t="n">
        <v>7582</v>
      </c>
      <c r="I13" s="510" t="n">
        <v>946</v>
      </c>
      <c r="J13" s="511" t="n">
        <v>8528</v>
      </c>
    </row>
    <row r="14" customFormat="false" ht="30.75" hidden="false" customHeight="true" outlineLevel="0" collapsed="false">
      <c r="A14" s="495" t="s">
        <v>258</v>
      </c>
      <c r="B14" s="512" t="n">
        <v>4402</v>
      </c>
      <c r="C14" s="512" t="n">
        <v>460</v>
      </c>
      <c r="D14" s="512" t="n">
        <v>5187</v>
      </c>
      <c r="E14" s="512" t="n">
        <v>777</v>
      </c>
      <c r="F14" s="512" t="n">
        <v>151</v>
      </c>
      <c r="G14" s="512" t="n">
        <v>23</v>
      </c>
      <c r="H14" s="512" t="n">
        <v>9740</v>
      </c>
      <c r="I14" s="512" t="n">
        <v>1260</v>
      </c>
      <c r="J14" s="513" t="n">
        <v>11000</v>
      </c>
    </row>
    <row r="15" customFormat="false" ht="30.75" hidden="false" customHeight="true" outlineLevel="0" collapsed="false">
      <c r="A15" s="498" t="s">
        <v>259</v>
      </c>
      <c r="B15" s="514" t="n">
        <v>32585</v>
      </c>
      <c r="C15" s="514" t="n">
        <v>3022</v>
      </c>
      <c r="D15" s="514" t="n">
        <v>38098</v>
      </c>
      <c r="E15" s="514" t="n">
        <v>3659</v>
      </c>
      <c r="F15" s="514" t="n">
        <v>1317</v>
      </c>
      <c r="G15" s="514" t="n">
        <v>144</v>
      </c>
      <c r="H15" s="514" t="n">
        <v>72000</v>
      </c>
      <c r="I15" s="514" t="n">
        <v>6825</v>
      </c>
      <c r="J15" s="515" t="n">
        <v>78825</v>
      </c>
    </row>
    <row r="16" customFormat="false" ht="12.75" hidden="false" customHeight="false" outlineLevel="0" collapsed="false">
      <c r="A16" s="472" t="s">
        <v>361</v>
      </c>
      <c r="B16" s="277"/>
      <c r="C16" s="277"/>
      <c r="D16" s="277"/>
      <c r="E16" s="277"/>
      <c r="F16" s="277"/>
      <c r="G16" s="277"/>
      <c r="H16" s="277"/>
      <c r="I16" s="277"/>
      <c r="J16" s="277"/>
    </row>
  </sheetData>
  <mergeCells count="9">
    <mergeCell ref="A5:J5"/>
    <mergeCell ref="A6:J6"/>
    <mergeCell ref="A7:A8"/>
    <mergeCell ref="B7:C7"/>
    <mergeCell ref="D7:E7"/>
    <mergeCell ref="F7:G7"/>
    <mergeCell ref="H7:H8"/>
    <mergeCell ref="I7:I8"/>
    <mergeCell ref="J7:J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O30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O23" activeCellId="0" sqref="O23"/>
    </sheetView>
  </sheetViews>
  <sheetFormatPr defaultRowHeight="12.75"/>
  <cols>
    <col collapsed="false" hidden="false" max="1" min="1" style="0" width="19.4387755102041"/>
    <col collapsed="false" hidden="false" max="10" min="2" style="0" width="16.3316326530612"/>
    <col collapsed="false" hidden="false" max="1025" min="11" style="0" width="10.9336734693878"/>
  </cols>
  <sheetData>
    <row r="1" customFormat="false" ht="18" hidden="false" customHeight="false" outlineLevel="0" collapsed="false">
      <c r="A1" s="364"/>
      <c r="B1" s="365"/>
      <c r="C1" s="365"/>
      <c r="D1" s="365"/>
      <c r="E1" s="365"/>
      <c r="F1" s="365"/>
      <c r="G1" s="365"/>
      <c r="H1" s="365"/>
      <c r="I1" s="365"/>
      <c r="J1" s="365"/>
    </row>
    <row r="2" customFormat="false" ht="18" hidden="false" customHeight="false" outlineLevel="0" collapsed="false">
      <c r="A2" s="364"/>
      <c r="B2" s="366"/>
      <c r="C2" s="366"/>
      <c r="D2" s="366"/>
      <c r="E2" s="366"/>
      <c r="F2" s="366"/>
      <c r="G2" s="366"/>
      <c r="H2" s="366"/>
      <c r="I2" s="366"/>
      <c r="J2" s="366"/>
    </row>
    <row r="3" customFormat="false" ht="18" hidden="false" customHeight="false" outlineLevel="0" collapsed="false">
      <c r="A3" s="364"/>
      <c r="B3" s="366"/>
      <c r="C3" s="366"/>
      <c r="D3" s="366"/>
      <c r="E3" s="366"/>
      <c r="F3" s="366"/>
      <c r="G3" s="366"/>
      <c r="H3" s="366"/>
      <c r="I3" s="366"/>
      <c r="J3" s="366"/>
    </row>
    <row r="4" customFormat="false" ht="18" hidden="false" customHeight="false" outlineLevel="0" collapsed="false">
      <c r="A4" s="364"/>
      <c r="B4" s="364"/>
      <c r="C4" s="365"/>
      <c r="D4" s="367"/>
      <c r="E4" s="516"/>
      <c r="F4" s="516"/>
      <c r="G4" s="516"/>
      <c r="H4" s="516"/>
      <c r="I4" s="516"/>
      <c r="J4" s="516"/>
    </row>
    <row r="5" customFormat="false" ht="18" hidden="false" customHeight="false" outlineLevel="0" collapsed="false">
      <c r="A5" s="405" t="s">
        <v>380</v>
      </c>
      <c r="B5" s="405"/>
      <c r="C5" s="405"/>
      <c r="D5" s="405"/>
      <c r="E5" s="405"/>
      <c r="F5" s="405"/>
      <c r="G5" s="405"/>
      <c r="H5" s="405"/>
      <c r="I5" s="405"/>
      <c r="J5" s="405"/>
    </row>
    <row r="6" customFormat="false" ht="24.75" hidden="false" customHeight="true" outlineLevel="0" collapsed="false">
      <c r="A6" s="405" t="s">
        <v>244</v>
      </c>
      <c r="B6" s="405"/>
      <c r="C6" s="405"/>
      <c r="D6" s="405"/>
      <c r="E6" s="405"/>
      <c r="F6" s="405"/>
      <c r="G6" s="405"/>
      <c r="H6" s="405"/>
      <c r="I6" s="405"/>
      <c r="J6" s="405"/>
    </row>
    <row r="7" customFormat="false" ht="28.5" hidden="false" customHeight="true" outlineLevel="0" collapsed="false">
      <c r="A7" s="456" t="s">
        <v>351</v>
      </c>
      <c r="B7" s="517" t="s">
        <v>381</v>
      </c>
      <c r="C7" s="517"/>
      <c r="D7" s="517" t="s">
        <v>382</v>
      </c>
      <c r="E7" s="517"/>
      <c r="F7" s="517" t="s">
        <v>383</v>
      </c>
      <c r="G7" s="517"/>
      <c r="H7" s="518" t="s">
        <v>291</v>
      </c>
      <c r="I7" s="518"/>
      <c r="J7" s="519" t="s">
        <v>259</v>
      </c>
    </row>
    <row r="8" customFormat="false" ht="28.5" hidden="false" customHeight="true" outlineLevel="0" collapsed="false">
      <c r="A8" s="456"/>
      <c r="B8" s="520" t="s">
        <v>14</v>
      </c>
      <c r="C8" s="520" t="s">
        <v>15</v>
      </c>
      <c r="D8" s="520" t="s">
        <v>14</v>
      </c>
      <c r="E8" s="520" t="s">
        <v>15</v>
      </c>
      <c r="F8" s="520" t="s">
        <v>14</v>
      </c>
      <c r="G8" s="520" t="s">
        <v>15</v>
      </c>
      <c r="H8" s="520" t="s">
        <v>14</v>
      </c>
      <c r="I8" s="521" t="s">
        <v>15</v>
      </c>
      <c r="J8" s="519"/>
    </row>
    <row r="9" customFormat="false" ht="28.5" hidden="false" customHeight="true" outlineLevel="0" collapsed="false">
      <c r="A9" s="461" t="s">
        <v>360</v>
      </c>
      <c r="B9" s="522" t="n">
        <v>1496</v>
      </c>
      <c r="C9" s="522" t="n">
        <v>93</v>
      </c>
      <c r="D9" s="522" t="n">
        <v>5132</v>
      </c>
      <c r="E9" s="522" t="n">
        <v>340</v>
      </c>
      <c r="F9" s="522" t="n">
        <v>8137</v>
      </c>
      <c r="G9" s="522" t="n">
        <v>672</v>
      </c>
      <c r="H9" s="522" t="n">
        <v>14765</v>
      </c>
      <c r="I9" s="522" t="n">
        <v>1105</v>
      </c>
      <c r="J9" s="523" t="n">
        <v>15870</v>
      </c>
    </row>
    <row r="10" customFormat="false" ht="28.5" hidden="false" customHeight="true" outlineLevel="0" collapsed="false">
      <c r="A10" s="417" t="s">
        <v>254</v>
      </c>
      <c r="B10" s="524" t="n">
        <v>1055</v>
      </c>
      <c r="C10" s="524" t="n">
        <v>85</v>
      </c>
      <c r="D10" s="522" t="n">
        <v>3509</v>
      </c>
      <c r="E10" s="524" t="n">
        <v>337</v>
      </c>
      <c r="F10" s="524" t="n">
        <v>4902</v>
      </c>
      <c r="G10" s="524" t="n">
        <v>383</v>
      </c>
      <c r="H10" s="522" t="n">
        <v>9466</v>
      </c>
      <c r="I10" s="522" t="n">
        <v>805</v>
      </c>
      <c r="J10" s="525" t="n">
        <v>10271</v>
      </c>
    </row>
    <row r="11" customFormat="false" ht="28.5" hidden="false" customHeight="true" outlineLevel="0" collapsed="false">
      <c r="A11" s="417" t="s">
        <v>255</v>
      </c>
      <c r="B11" s="524" t="n">
        <v>924</v>
      </c>
      <c r="C11" s="524" t="n">
        <v>23</v>
      </c>
      <c r="D11" s="524" t="n">
        <v>2001</v>
      </c>
      <c r="E11" s="524" t="n">
        <v>78</v>
      </c>
      <c r="F11" s="524" t="n">
        <v>2676</v>
      </c>
      <c r="G11" s="524" t="n">
        <v>92</v>
      </c>
      <c r="H11" s="522" t="n">
        <v>5601</v>
      </c>
      <c r="I11" s="522" t="n">
        <v>193</v>
      </c>
      <c r="J11" s="525" t="n">
        <v>5794</v>
      </c>
    </row>
    <row r="12" customFormat="false" ht="28.5" hidden="false" customHeight="true" outlineLevel="0" collapsed="false">
      <c r="A12" s="417" t="s">
        <v>256</v>
      </c>
      <c r="B12" s="524" t="n">
        <v>763</v>
      </c>
      <c r="C12" s="524" t="n">
        <v>40</v>
      </c>
      <c r="D12" s="524" t="n">
        <v>2148</v>
      </c>
      <c r="E12" s="524" t="n">
        <v>129</v>
      </c>
      <c r="F12" s="524" t="n">
        <v>3063</v>
      </c>
      <c r="G12" s="524" t="n">
        <v>221</v>
      </c>
      <c r="H12" s="522" t="n">
        <v>5974</v>
      </c>
      <c r="I12" s="522" t="n">
        <v>390</v>
      </c>
      <c r="J12" s="525" t="n">
        <v>6364</v>
      </c>
    </row>
    <row r="13" customFormat="false" ht="28.5" hidden="false" customHeight="true" outlineLevel="0" collapsed="false">
      <c r="A13" s="417" t="s">
        <v>257</v>
      </c>
      <c r="B13" s="524" t="n">
        <v>866</v>
      </c>
      <c r="C13" s="524" t="n">
        <v>54</v>
      </c>
      <c r="D13" s="524" t="n">
        <v>2091</v>
      </c>
      <c r="E13" s="524" t="n">
        <v>193</v>
      </c>
      <c r="F13" s="524" t="n">
        <v>3227</v>
      </c>
      <c r="G13" s="524" t="n">
        <v>289</v>
      </c>
      <c r="H13" s="522" t="n">
        <v>6184</v>
      </c>
      <c r="I13" s="522" t="n">
        <v>536</v>
      </c>
      <c r="J13" s="525" t="n">
        <v>6720</v>
      </c>
    </row>
    <row r="14" customFormat="false" ht="28.5" hidden="false" customHeight="true" outlineLevel="0" collapsed="false">
      <c r="A14" s="466" t="s">
        <v>258</v>
      </c>
      <c r="B14" s="526" t="n">
        <v>851</v>
      </c>
      <c r="C14" s="526" t="n">
        <v>71</v>
      </c>
      <c r="D14" s="526" t="n">
        <v>2440</v>
      </c>
      <c r="E14" s="526" t="n">
        <v>268</v>
      </c>
      <c r="F14" s="526" t="n">
        <v>3173</v>
      </c>
      <c r="G14" s="526" t="n">
        <v>329</v>
      </c>
      <c r="H14" s="522" t="n">
        <v>6464</v>
      </c>
      <c r="I14" s="522" t="n">
        <v>668</v>
      </c>
      <c r="J14" s="527" t="n">
        <v>7132</v>
      </c>
    </row>
    <row r="15" customFormat="false" ht="28.5" hidden="false" customHeight="true" outlineLevel="0" collapsed="false">
      <c r="A15" s="498" t="s">
        <v>259</v>
      </c>
      <c r="B15" s="528" t="n">
        <v>5955</v>
      </c>
      <c r="C15" s="528" t="n">
        <v>366</v>
      </c>
      <c r="D15" s="528" t="n">
        <v>17321</v>
      </c>
      <c r="E15" s="528" t="n">
        <v>1345</v>
      </c>
      <c r="F15" s="528" t="n">
        <v>25178</v>
      </c>
      <c r="G15" s="528" t="n">
        <v>1986</v>
      </c>
      <c r="H15" s="528" t="n">
        <v>48454</v>
      </c>
      <c r="I15" s="528" t="n">
        <v>3697</v>
      </c>
      <c r="J15" s="528" t="n">
        <v>52151</v>
      </c>
    </row>
    <row r="16" customFormat="false" ht="12.75" hidden="false" customHeight="false" outlineLevel="0" collapsed="false">
      <c r="A16" s="529" t="s">
        <v>361</v>
      </c>
      <c r="B16" s="277"/>
      <c r="C16" s="277"/>
      <c r="D16" s="277"/>
      <c r="E16" s="277"/>
      <c r="F16" s="277"/>
      <c r="G16" s="277"/>
      <c r="H16" s="277"/>
      <c r="I16" s="277"/>
      <c r="J16" s="277"/>
    </row>
    <row r="17" customFormat="false" ht="12.75" hidden="false" customHeight="false" outlineLevel="0" collapsed="false">
      <c r="A17" s="309"/>
      <c r="B17" s="277"/>
      <c r="C17" s="277"/>
      <c r="D17" s="277"/>
      <c r="E17" s="277"/>
      <c r="F17" s="277"/>
      <c r="G17" s="277"/>
      <c r="H17" s="277"/>
      <c r="I17" s="277"/>
      <c r="J17" s="277"/>
    </row>
    <row r="18" customFormat="false" ht="12.75" hidden="false" customHeight="false" outlineLevel="0" collapsed="false">
      <c r="A18" s="277"/>
      <c r="B18" s="277"/>
      <c r="C18" s="277"/>
      <c r="D18" s="277"/>
      <c r="E18" s="277"/>
      <c r="F18" s="277"/>
      <c r="G18" s="277"/>
      <c r="H18" s="277"/>
      <c r="I18" s="277"/>
      <c r="J18" s="277"/>
    </row>
    <row r="19" customFormat="false" ht="18" hidden="false" customHeight="false" outlineLevel="0" collapsed="false">
      <c r="A19" s="405" t="s">
        <v>384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224"/>
      <c r="N19" s="224"/>
      <c r="O19" s="224"/>
    </row>
    <row r="20" customFormat="false" ht="24.75" hidden="false" customHeight="true" outlineLevel="0" collapsed="false">
      <c r="A20" s="405" t="s">
        <v>1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224"/>
      <c r="N20" s="224"/>
      <c r="O20" s="224"/>
    </row>
    <row r="21" customFormat="false" ht="26.25" hidden="false" customHeight="true" outlineLevel="0" collapsed="false">
      <c r="A21" s="456" t="s">
        <v>351</v>
      </c>
      <c r="B21" s="530" t="s">
        <v>385</v>
      </c>
      <c r="C21" s="530"/>
      <c r="D21" s="530" t="s">
        <v>386</v>
      </c>
      <c r="E21" s="530"/>
      <c r="F21" s="530" t="s">
        <v>387</v>
      </c>
      <c r="G21" s="530"/>
      <c r="H21" s="530" t="s">
        <v>388</v>
      </c>
      <c r="I21" s="530"/>
      <c r="J21" s="530" t="s">
        <v>291</v>
      </c>
      <c r="K21" s="530"/>
      <c r="L21" s="531" t="s">
        <v>374</v>
      </c>
      <c r="M21" s="389"/>
    </row>
    <row r="22" customFormat="false" ht="26.25" hidden="false" customHeight="true" outlineLevel="0" collapsed="false">
      <c r="A22" s="456"/>
      <c r="B22" s="532" t="s">
        <v>14</v>
      </c>
      <c r="C22" s="532" t="s">
        <v>15</v>
      </c>
      <c r="D22" s="532" t="s">
        <v>14</v>
      </c>
      <c r="E22" s="532" t="s">
        <v>15</v>
      </c>
      <c r="F22" s="532" t="s">
        <v>14</v>
      </c>
      <c r="G22" s="532" t="s">
        <v>15</v>
      </c>
      <c r="H22" s="532" t="s">
        <v>14</v>
      </c>
      <c r="I22" s="532" t="s">
        <v>15</v>
      </c>
      <c r="J22" s="532" t="s">
        <v>14</v>
      </c>
      <c r="K22" s="532" t="s">
        <v>15</v>
      </c>
      <c r="L22" s="531"/>
      <c r="M22" s="389"/>
    </row>
    <row r="23" customFormat="false" ht="26.25" hidden="false" customHeight="true" outlineLevel="0" collapsed="false">
      <c r="A23" s="461" t="s">
        <v>360</v>
      </c>
      <c r="B23" s="533" t="n">
        <f aca="false">5645-248</f>
        <v>5397</v>
      </c>
      <c r="C23" s="533" t="n">
        <f aca="false">470-17</f>
        <v>453</v>
      </c>
      <c r="D23" s="533" t="n">
        <v>5224</v>
      </c>
      <c r="E23" s="533" t="n">
        <v>500</v>
      </c>
      <c r="F23" s="533" t="n">
        <v>1545</v>
      </c>
      <c r="G23" s="533" t="n">
        <v>143</v>
      </c>
      <c r="H23" s="533" t="n">
        <v>6145</v>
      </c>
      <c r="I23" s="533" t="n">
        <v>603</v>
      </c>
      <c r="J23" s="533" t="n">
        <f aca="false">+H23+F23+D23+B23</f>
        <v>18311</v>
      </c>
      <c r="K23" s="533" t="n">
        <f aca="false">+I23+G23+E23+C23</f>
        <v>1699</v>
      </c>
      <c r="L23" s="534" t="n">
        <f aca="false">+K23+J23</f>
        <v>20010</v>
      </c>
      <c r="M23" s="535"/>
      <c r="N23" s="313"/>
    </row>
    <row r="24" customFormat="false" ht="26.25" hidden="false" customHeight="true" outlineLevel="0" collapsed="false">
      <c r="A24" s="417" t="s">
        <v>254</v>
      </c>
      <c r="B24" s="536" t="n">
        <f aca="false">3641-14</f>
        <v>3627</v>
      </c>
      <c r="C24" s="536" t="n">
        <v>302</v>
      </c>
      <c r="D24" s="533" t="n">
        <v>3358</v>
      </c>
      <c r="E24" s="536" t="n">
        <v>285</v>
      </c>
      <c r="F24" s="536" t="n">
        <v>1275</v>
      </c>
      <c r="G24" s="536" t="n">
        <v>78</v>
      </c>
      <c r="H24" s="536" t="n">
        <v>3843</v>
      </c>
      <c r="I24" s="536" t="n">
        <v>317</v>
      </c>
      <c r="J24" s="536" t="n">
        <f aca="false">+H24+F24+D24+B24</f>
        <v>12103</v>
      </c>
      <c r="K24" s="536" t="n">
        <f aca="false">+I24+G24+E24+C24</f>
        <v>982</v>
      </c>
      <c r="L24" s="537" t="n">
        <f aca="false">+K24+J24</f>
        <v>13085</v>
      </c>
      <c r="M24" s="535"/>
      <c r="N24" s="313"/>
    </row>
    <row r="25" customFormat="false" ht="26.25" hidden="false" customHeight="true" outlineLevel="0" collapsed="false">
      <c r="A25" s="417" t="s">
        <v>255</v>
      </c>
      <c r="B25" s="536" t="n">
        <v>2010</v>
      </c>
      <c r="C25" s="536" t="n">
        <v>65</v>
      </c>
      <c r="D25" s="536" t="n">
        <v>1879</v>
      </c>
      <c r="E25" s="536" t="n">
        <v>57</v>
      </c>
      <c r="F25" s="536" t="n">
        <v>768</v>
      </c>
      <c r="G25" s="536" t="n">
        <v>35</v>
      </c>
      <c r="H25" s="536" t="n">
        <v>2258</v>
      </c>
      <c r="I25" s="536" t="n">
        <v>61</v>
      </c>
      <c r="J25" s="536" t="n">
        <f aca="false">+H25+F25+D25+B25</f>
        <v>6915</v>
      </c>
      <c r="K25" s="536" t="n">
        <f aca="false">+I25+G25+E25+C25</f>
        <v>218</v>
      </c>
      <c r="L25" s="537" t="n">
        <f aca="false">+K25+J25</f>
        <v>7133</v>
      </c>
      <c r="M25" s="535"/>
      <c r="N25" s="313"/>
    </row>
    <row r="26" customFormat="false" ht="26.25" hidden="false" customHeight="true" outlineLevel="0" collapsed="false">
      <c r="A26" s="417" t="s">
        <v>256</v>
      </c>
      <c r="B26" s="536" t="n">
        <f aca="false">1747-44</f>
        <v>1703</v>
      </c>
      <c r="C26" s="536" t="n">
        <v>163</v>
      </c>
      <c r="D26" s="536" t="n">
        <v>1441</v>
      </c>
      <c r="E26" s="536" t="n">
        <v>139</v>
      </c>
      <c r="F26" s="536" t="n">
        <v>421</v>
      </c>
      <c r="G26" s="536" t="n">
        <v>50</v>
      </c>
      <c r="H26" s="536" t="n">
        <v>1666</v>
      </c>
      <c r="I26" s="536" t="n">
        <v>168</v>
      </c>
      <c r="J26" s="536" t="n">
        <f aca="false">+H26+F26+D26+B26</f>
        <v>5231</v>
      </c>
      <c r="K26" s="536" t="n">
        <f aca="false">+I26+G26+E26+C26</f>
        <v>520</v>
      </c>
      <c r="L26" s="537" t="n">
        <f aca="false">+K26+J26</f>
        <v>5751</v>
      </c>
      <c r="M26" s="535"/>
      <c r="N26" s="313"/>
    </row>
    <row r="27" customFormat="false" ht="26.25" hidden="false" customHeight="true" outlineLevel="0" collapsed="false">
      <c r="A27" s="417" t="s">
        <v>257</v>
      </c>
      <c r="B27" s="536" t="n">
        <f aca="false">2345-7</f>
        <v>2338</v>
      </c>
      <c r="C27" s="536" t="n">
        <v>238</v>
      </c>
      <c r="D27" s="536" t="n">
        <v>2065</v>
      </c>
      <c r="E27" s="536" t="n">
        <v>179</v>
      </c>
      <c r="F27" s="536" t="n">
        <v>710</v>
      </c>
      <c r="G27" s="536" t="n">
        <v>70</v>
      </c>
      <c r="H27" s="536" t="n">
        <v>2804</v>
      </c>
      <c r="I27" s="536" t="n">
        <v>276</v>
      </c>
      <c r="J27" s="536" t="n">
        <f aca="false">+H27+F27+D27+B27</f>
        <v>7917</v>
      </c>
      <c r="K27" s="536" t="n">
        <f aca="false">+I27+G27+E27+C27</f>
        <v>763</v>
      </c>
      <c r="L27" s="537" t="n">
        <f aca="false">+K27+J27</f>
        <v>8680</v>
      </c>
      <c r="M27" s="535"/>
      <c r="N27" s="313"/>
    </row>
    <row r="28" customFormat="false" ht="26.25" hidden="false" customHeight="true" outlineLevel="0" collapsed="false">
      <c r="A28" s="466" t="s">
        <v>258</v>
      </c>
      <c r="B28" s="538" t="n">
        <f aca="false">2304-31</f>
        <v>2273</v>
      </c>
      <c r="C28" s="538" t="n">
        <v>223</v>
      </c>
      <c r="D28" s="538" t="n">
        <v>1836</v>
      </c>
      <c r="E28" s="538" t="n">
        <v>219</v>
      </c>
      <c r="F28" s="538" t="n">
        <v>626</v>
      </c>
      <c r="G28" s="538" t="n">
        <v>56</v>
      </c>
      <c r="H28" s="538" t="n">
        <v>1988</v>
      </c>
      <c r="I28" s="538" t="n">
        <v>165</v>
      </c>
      <c r="J28" s="538" t="n">
        <f aca="false">+H28+F28+D28+B28</f>
        <v>6723</v>
      </c>
      <c r="K28" s="538" t="n">
        <f aca="false">+I28+G28+E28+C28</f>
        <v>663</v>
      </c>
      <c r="L28" s="539" t="n">
        <f aca="false">+K28+J28</f>
        <v>7386</v>
      </c>
      <c r="M28" s="535"/>
      <c r="N28" s="313"/>
    </row>
    <row r="29" customFormat="false" ht="26.25" hidden="false" customHeight="true" outlineLevel="0" collapsed="false">
      <c r="A29" s="498" t="s">
        <v>259</v>
      </c>
      <c r="B29" s="540" t="n">
        <f aca="false">SUM(B23:B28)</f>
        <v>17348</v>
      </c>
      <c r="C29" s="540" t="n">
        <f aca="false">SUM(C23:C28)</f>
        <v>1444</v>
      </c>
      <c r="D29" s="540" t="n">
        <f aca="false">SUM(D23:D28)</f>
        <v>15803</v>
      </c>
      <c r="E29" s="540" t="n">
        <f aca="false">SUM(E23:E28)</f>
        <v>1379</v>
      </c>
      <c r="F29" s="540" t="n">
        <f aca="false">SUM(F23:F28)</f>
        <v>5345</v>
      </c>
      <c r="G29" s="540" t="n">
        <f aca="false">SUM(G23:G28)</f>
        <v>432</v>
      </c>
      <c r="H29" s="540" t="n">
        <f aca="false">SUM(H23:H28)</f>
        <v>18704</v>
      </c>
      <c r="I29" s="540" t="n">
        <f aca="false">SUM(I23:I28)</f>
        <v>1590</v>
      </c>
      <c r="J29" s="540" t="n">
        <f aca="false">SUM(J23:J28)</f>
        <v>57200</v>
      </c>
      <c r="K29" s="540" t="n">
        <f aca="false">SUM(K23:K28)</f>
        <v>4845</v>
      </c>
      <c r="L29" s="540" t="n">
        <f aca="false">SUM(L23:L28)</f>
        <v>62045</v>
      </c>
      <c r="M29" s="535"/>
      <c r="N29" s="313"/>
    </row>
    <row r="30" customFormat="false" ht="20.25" hidden="false" customHeight="false" outlineLevel="0" collapsed="false">
      <c r="A30" s="529" t="s">
        <v>361</v>
      </c>
      <c r="B30" s="541"/>
      <c r="C30" s="541"/>
      <c r="D30" s="541"/>
      <c r="E30" s="541"/>
      <c r="F30" s="541"/>
      <c r="G30" s="541"/>
      <c r="H30" s="541"/>
      <c r="I30" s="541"/>
      <c r="J30" s="541"/>
      <c r="K30" s="541"/>
      <c r="L30" s="541"/>
      <c r="M30" s="502"/>
    </row>
  </sheetData>
  <mergeCells count="17">
    <mergeCell ref="A5:J5"/>
    <mergeCell ref="A6:J6"/>
    <mergeCell ref="A7:A8"/>
    <mergeCell ref="B7:C7"/>
    <mergeCell ref="D7:E7"/>
    <mergeCell ref="F7:G7"/>
    <mergeCell ref="H7:I7"/>
    <mergeCell ref="J7:J8"/>
    <mergeCell ref="A19:L19"/>
    <mergeCell ref="A20:L20"/>
    <mergeCell ref="A21:A22"/>
    <mergeCell ref="B21:C21"/>
    <mergeCell ref="D21:E21"/>
    <mergeCell ref="F21:G21"/>
    <mergeCell ref="H21:I21"/>
    <mergeCell ref="J21:K21"/>
    <mergeCell ref="L21:L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M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E27" activeCellId="0" sqref="E27"/>
    </sheetView>
  </sheetViews>
  <sheetFormatPr defaultRowHeight="12.75"/>
  <cols>
    <col collapsed="false" hidden="false" max="1" min="1" style="0" width="22.2755102040816"/>
    <col collapsed="false" hidden="false" max="12" min="2" style="0" width="15.3877551020408"/>
    <col collapsed="false" hidden="false" max="1025" min="13" style="0" width="10.9336734693878"/>
  </cols>
  <sheetData>
    <row r="1" customFormat="false" ht="18" hidden="false" customHeight="false" outlineLevel="0" collapsed="false">
      <c r="A1" s="364"/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</row>
    <row r="2" customFormat="false" ht="18" hidden="false" customHeight="false" outlineLevel="0" collapsed="false">
      <c r="A2" s="364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</row>
    <row r="3" customFormat="false" ht="18" hidden="false" customHeight="false" outlineLevel="0" collapsed="false">
      <c r="A3" s="364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</row>
    <row r="4" customFormat="false" ht="18" hidden="false" customHeight="false" outlineLevel="0" collapsed="false">
      <c r="A4" s="364"/>
      <c r="B4" s="364"/>
      <c r="C4" s="365"/>
      <c r="D4" s="367"/>
      <c r="E4" s="516"/>
      <c r="F4" s="516"/>
      <c r="G4" s="516"/>
      <c r="H4" s="516"/>
      <c r="I4" s="516"/>
      <c r="J4" s="516"/>
      <c r="K4" s="516"/>
      <c r="L4" s="516"/>
    </row>
    <row r="5" customFormat="false" ht="18" hidden="false" customHeight="false" outlineLevel="0" collapsed="false">
      <c r="A5" s="405" t="s">
        <v>380</v>
      </c>
      <c r="B5" s="405"/>
      <c r="C5" s="405"/>
      <c r="D5" s="405"/>
      <c r="E5" s="405"/>
      <c r="F5" s="405"/>
      <c r="G5" s="405"/>
      <c r="H5" s="405"/>
      <c r="I5" s="405"/>
      <c r="J5" s="405"/>
      <c r="K5" s="405"/>
      <c r="L5" s="405"/>
    </row>
    <row r="6" s="224" customFormat="true" ht="18.75" hidden="false" customHeight="true" outlineLevel="0" collapsed="false">
      <c r="A6" s="405" t="s">
        <v>1</v>
      </c>
      <c r="B6" s="405"/>
      <c r="C6" s="405"/>
      <c r="D6" s="405"/>
      <c r="E6" s="405"/>
      <c r="F6" s="405"/>
      <c r="G6" s="405"/>
      <c r="H6" s="405"/>
      <c r="I6" s="405"/>
      <c r="J6" s="405"/>
      <c r="K6" s="405"/>
      <c r="L6" s="405"/>
    </row>
    <row r="7" customFormat="false" ht="38.25" hidden="false" customHeight="true" outlineLevel="0" collapsed="false">
      <c r="A7" s="456" t="s">
        <v>351</v>
      </c>
      <c r="B7" s="542" t="s">
        <v>389</v>
      </c>
      <c r="C7" s="542"/>
      <c r="D7" s="542" t="s">
        <v>390</v>
      </c>
      <c r="E7" s="542"/>
      <c r="F7" s="542" t="s">
        <v>391</v>
      </c>
      <c r="G7" s="542"/>
      <c r="H7" s="542" t="s">
        <v>392</v>
      </c>
      <c r="I7" s="542"/>
      <c r="J7" s="542" t="s">
        <v>291</v>
      </c>
      <c r="K7" s="542"/>
      <c r="L7" s="543" t="s">
        <v>259</v>
      </c>
    </row>
    <row r="8" customFormat="false" ht="38.25" hidden="false" customHeight="true" outlineLevel="0" collapsed="false">
      <c r="A8" s="456"/>
      <c r="B8" s="544" t="s">
        <v>14</v>
      </c>
      <c r="C8" s="544" t="s">
        <v>15</v>
      </c>
      <c r="D8" s="544" t="s">
        <v>14</v>
      </c>
      <c r="E8" s="544" t="s">
        <v>15</v>
      </c>
      <c r="F8" s="544" t="s">
        <v>14</v>
      </c>
      <c r="G8" s="544" t="s">
        <v>15</v>
      </c>
      <c r="H8" s="544" t="s">
        <v>14</v>
      </c>
      <c r="I8" s="544" t="s">
        <v>15</v>
      </c>
      <c r="J8" s="544" t="s">
        <v>14</v>
      </c>
      <c r="K8" s="544" t="s">
        <v>15</v>
      </c>
      <c r="L8" s="543"/>
    </row>
    <row r="9" s="548" customFormat="true" ht="38.25" hidden="false" customHeight="true" outlineLevel="0" collapsed="false">
      <c r="A9" s="545" t="s">
        <v>360</v>
      </c>
      <c r="B9" s="524" t="n">
        <v>527</v>
      </c>
      <c r="C9" s="524" t="n">
        <v>82</v>
      </c>
      <c r="D9" s="524" t="n">
        <v>190</v>
      </c>
      <c r="E9" s="524" t="n">
        <v>24</v>
      </c>
      <c r="F9" s="524" t="n">
        <v>712</v>
      </c>
      <c r="G9" s="524" t="n">
        <v>90</v>
      </c>
      <c r="H9" s="524" t="n">
        <v>67</v>
      </c>
      <c r="I9" s="524" t="n">
        <v>21</v>
      </c>
      <c r="J9" s="524" t="n">
        <v>1496</v>
      </c>
      <c r="K9" s="524" t="n">
        <v>217</v>
      </c>
      <c r="L9" s="546" t="n">
        <v>1713</v>
      </c>
      <c r="M9" s="547"/>
    </row>
    <row r="10" s="548" customFormat="true" ht="38.25" hidden="false" customHeight="true" outlineLevel="0" collapsed="false">
      <c r="A10" s="549" t="s">
        <v>254</v>
      </c>
      <c r="B10" s="524" t="n">
        <v>194</v>
      </c>
      <c r="C10" s="524" t="n">
        <v>41</v>
      </c>
      <c r="D10" s="524" t="n">
        <v>72</v>
      </c>
      <c r="E10" s="524" t="n">
        <v>9</v>
      </c>
      <c r="F10" s="524" t="n">
        <v>260</v>
      </c>
      <c r="G10" s="524" t="n">
        <v>43</v>
      </c>
      <c r="H10" s="524" t="n">
        <v>11</v>
      </c>
      <c r="I10" s="524"/>
      <c r="J10" s="524" t="n">
        <v>537</v>
      </c>
      <c r="K10" s="524" t="n">
        <v>93</v>
      </c>
      <c r="L10" s="546" t="n">
        <v>630</v>
      </c>
      <c r="M10" s="547"/>
    </row>
    <row r="11" s="548" customFormat="true" ht="38.25" hidden="false" customHeight="true" outlineLevel="0" collapsed="false">
      <c r="A11" s="549" t="s">
        <v>255</v>
      </c>
      <c r="B11" s="524" t="n">
        <v>135</v>
      </c>
      <c r="C11" s="524" t="n">
        <v>7</v>
      </c>
      <c r="D11" s="524" t="n">
        <v>36</v>
      </c>
      <c r="E11" s="524" t="n">
        <v>3</v>
      </c>
      <c r="F11" s="524" t="n">
        <v>201</v>
      </c>
      <c r="G11" s="524" t="n">
        <v>16</v>
      </c>
      <c r="H11" s="524" t="n">
        <v>11</v>
      </c>
      <c r="I11" s="524" t="n">
        <v>2</v>
      </c>
      <c r="J11" s="524" t="n">
        <v>383</v>
      </c>
      <c r="K11" s="524" t="n">
        <v>28</v>
      </c>
      <c r="L11" s="546" t="n">
        <v>411</v>
      </c>
      <c r="M11" s="547"/>
    </row>
    <row r="12" s="548" customFormat="true" ht="38.25" hidden="false" customHeight="true" outlineLevel="0" collapsed="false">
      <c r="A12" s="549" t="s">
        <v>256</v>
      </c>
      <c r="B12" s="524" t="n">
        <v>137</v>
      </c>
      <c r="C12" s="524" t="n">
        <v>9</v>
      </c>
      <c r="D12" s="524" t="n">
        <v>46</v>
      </c>
      <c r="E12" s="524" t="n">
        <v>3</v>
      </c>
      <c r="F12" s="524" t="n">
        <v>133</v>
      </c>
      <c r="G12" s="524" t="n">
        <v>18</v>
      </c>
      <c r="H12" s="524" t="n">
        <v>9</v>
      </c>
      <c r="I12" s="524"/>
      <c r="J12" s="524" t="n">
        <v>325</v>
      </c>
      <c r="K12" s="524" t="n">
        <v>30</v>
      </c>
      <c r="L12" s="546" t="n">
        <v>355</v>
      </c>
      <c r="M12" s="547"/>
    </row>
    <row r="13" s="548" customFormat="true" ht="38.25" hidden="false" customHeight="true" outlineLevel="0" collapsed="false">
      <c r="A13" s="549" t="s">
        <v>257</v>
      </c>
      <c r="B13" s="524" t="n">
        <v>124</v>
      </c>
      <c r="C13" s="524" t="n">
        <v>29</v>
      </c>
      <c r="D13" s="524" t="n">
        <v>97</v>
      </c>
      <c r="E13" s="524" t="n">
        <v>15</v>
      </c>
      <c r="F13" s="524" t="n">
        <v>205</v>
      </c>
      <c r="G13" s="524" t="n">
        <v>38</v>
      </c>
      <c r="H13" s="524" t="n">
        <v>9</v>
      </c>
      <c r="I13" s="524" t="n">
        <v>1</v>
      </c>
      <c r="J13" s="524" t="n">
        <v>435</v>
      </c>
      <c r="K13" s="524" t="n">
        <v>83</v>
      </c>
      <c r="L13" s="546" t="n">
        <v>518</v>
      </c>
      <c r="M13" s="547"/>
    </row>
    <row r="14" customFormat="false" ht="38.25" hidden="false" customHeight="true" outlineLevel="0" collapsed="false">
      <c r="A14" s="550" t="s">
        <v>258</v>
      </c>
      <c r="B14" s="524" t="n">
        <v>108</v>
      </c>
      <c r="C14" s="524" t="n">
        <v>18</v>
      </c>
      <c r="D14" s="524" t="n">
        <v>54</v>
      </c>
      <c r="E14" s="524" t="n">
        <v>8</v>
      </c>
      <c r="F14" s="524" t="n">
        <v>151</v>
      </c>
      <c r="G14" s="524" t="n">
        <v>24</v>
      </c>
      <c r="H14" s="524" t="n">
        <v>13</v>
      </c>
      <c r="I14" s="524" t="n">
        <v>2</v>
      </c>
      <c r="J14" s="524" t="n">
        <v>326</v>
      </c>
      <c r="K14" s="524" t="n">
        <v>52</v>
      </c>
      <c r="L14" s="546" t="n">
        <v>378</v>
      </c>
      <c r="M14" s="547"/>
    </row>
    <row r="15" customFormat="false" ht="38.25" hidden="false" customHeight="true" outlineLevel="0" collapsed="false">
      <c r="A15" s="551" t="s">
        <v>259</v>
      </c>
      <c r="B15" s="552" t="n">
        <v>1225</v>
      </c>
      <c r="C15" s="552" t="n">
        <v>186</v>
      </c>
      <c r="D15" s="552" t="n">
        <v>495</v>
      </c>
      <c r="E15" s="552" t="n">
        <v>62</v>
      </c>
      <c r="F15" s="552" t="n">
        <v>1662</v>
      </c>
      <c r="G15" s="552" t="n">
        <v>229</v>
      </c>
      <c r="H15" s="552" t="n">
        <v>120</v>
      </c>
      <c r="I15" s="552" t="n">
        <v>26</v>
      </c>
      <c r="J15" s="552" t="n">
        <v>3502</v>
      </c>
      <c r="K15" s="552" t="n">
        <v>503</v>
      </c>
      <c r="L15" s="553" t="n">
        <v>4005</v>
      </c>
      <c r="M15" s="547"/>
    </row>
    <row r="16" customFormat="false" ht="12.75" hidden="false" customHeight="false" outlineLevel="0" collapsed="false">
      <c r="A16" s="529" t="s">
        <v>361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W5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F23" activeCellId="0" sqref="F23"/>
    </sheetView>
  </sheetViews>
  <sheetFormatPr defaultRowHeight="12.75"/>
  <cols>
    <col collapsed="false" hidden="false" max="1" min="1" style="0" width="18.0867346938776"/>
    <col collapsed="false" hidden="false" max="4" min="4" style="0" width="13.9030612244898"/>
    <col collapsed="false" hidden="false" max="7" min="7" style="0" width="15.5255102040816"/>
    <col collapsed="false" hidden="false" max="8" min="8" style="0" width="13.5"/>
    <col collapsed="false" hidden="false" max="9" min="9" style="0" width="10.9336734693878"/>
    <col collapsed="false" hidden="false" max="10" min="10" style="0" width="19.7091836734694"/>
    <col collapsed="false" hidden="false" max="11" min="11" style="0" width="14.3112244897959"/>
    <col collapsed="false" hidden="false" max="12" min="12" style="0" width="15.7959183673469"/>
    <col collapsed="false" hidden="false" max="13" min="13" style="0" width="14.3112244897959"/>
    <col collapsed="false" hidden="false" max="14" min="14" style="0" width="16.6020408163265"/>
    <col collapsed="false" hidden="false" max="18" min="15" style="0" width="13.2295918367347"/>
    <col collapsed="false" hidden="false" max="19" min="19" style="0" width="12.5561224489796"/>
    <col collapsed="false" hidden="false" max="20" min="20" style="0" width="12.4183673469388"/>
    <col collapsed="false" hidden="false" max="21" min="21" style="0" width="8.23469387755102"/>
    <col collapsed="false" hidden="false" max="1025" min="22" style="0" width="10.9336734693878"/>
  </cols>
  <sheetData>
    <row r="1" customFormat="false" ht="15" hidden="false" customHeight="true" outlineLevel="0" collapsed="false">
      <c r="A1" s="272"/>
      <c r="B1" s="272"/>
      <c r="C1" s="272"/>
      <c r="D1" s="272"/>
      <c r="E1" s="272"/>
      <c r="F1" s="272"/>
      <c r="G1" s="272"/>
      <c r="H1" s="272"/>
    </row>
    <row r="2" customFormat="false" ht="15" hidden="false" customHeight="true" outlineLevel="0" collapsed="false">
      <c r="A2" s="273"/>
      <c r="B2" s="273"/>
      <c r="C2" s="273"/>
      <c r="D2" s="273"/>
      <c r="E2" s="273"/>
      <c r="F2" s="273"/>
      <c r="G2" s="273"/>
      <c r="H2" s="273"/>
    </row>
    <row r="3" customFormat="false" ht="15" hidden="false" customHeight="true" outlineLevel="0" collapsed="false">
      <c r="A3" s="273"/>
      <c r="B3" s="273"/>
      <c r="C3" s="273"/>
      <c r="D3" s="273"/>
      <c r="E3" s="273"/>
      <c r="F3" s="273"/>
      <c r="G3" s="273"/>
      <c r="H3" s="273"/>
    </row>
    <row r="4" customFormat="false" ht="15" hidden="false" customHeight="true" outlineLevel="0" collapsed="false">
      <c r="A4" s="272"/>
      <c r="B4" s="272"/>
      <c r="C4" s="272"/>
      <c r="D4" s="272"/>
      <c r="E4" s="272"/>
      <c r="F4" s="272"/>
      <c r="G4" s="272"/>
      <c r="H4" s="272"/>
    </row>
    <row r="5" customFormat="false" ht="15" hidden="false" customHeight="true" outlineLevel="0" collapsed="false">
      <c r="A5" s="274" t="s">
        <v>242</v>
      </c>
      <c r="B5" s="274"/>
      <c r="C5" s="274"/>
      <c r="D5" s="274"/>
      <c r="E5" s="274"/>
      <c r="F5" s="274"/>
      <c r="G5" s="274"/>
      <c r="H5" s="274"/>
      <c r="J5" s="274" t="s">
        <v>243</v>
      </c>
      <c r="K5" s="274"/>
      <c r="L5" s="274"/>
      <c r="M5" s="274"/>
      <c r="N5" s="274"/>
    </row>
    <row r="6" customFormat="false" ht="15" hidden="false" customHeight="true" outlineLevel="0" collapsed="false">
      <c r="A6" s="275" t="s">
        <v>244</v>
      </c>
      <c r="B6" s="275"/>
      <c r="C6" s="275"/>
      <c r="D6" s="275"/>
      <c r="E6" s="275"/>
      <c r="F6" s="275"/>
      <c r="G6" s="275"/>
      <c r="H6" s="275"/>
      <c r="J6" s="276" t="s">
        <v>244</v>
      </c>
      <c r="K6" s="276"/>
      <c r="L6" s="276"/>
      <c r="M6" s="276"/>
      <c r="N6" s="276"/>
      <c r="R6" s="277"/>
      <c r="S6" s="277"/>
      <c r="T6" s="277"/>
      <c r="U6" s="277"/>
      <c r="V6" s="278" t="s">
        <v>245</v>
      </c>
      <c r="W6" s="277"/>
    </row>
    <row r="7" s="277" customFormat="true" ht="24.75" hidden="false" customHeight="true" outlineLevel="0" collapsed="false">
      <c r="A7" s="279" t="s">
        <v>246</v>
      </c>
      <c r="B7" s="280" t="s">
        <v>8</v>
      </c>
      <c r="C7" s="280"/>
      <c r="D7" s="281" t="s">
        <v>9</v>
      </c>
      <c r="E7" s="280" t="s">
        <v>10</v>
      </c>
      <c r="F7" s="280"/>
      <c r="G7" s="281" t="s">
        <v>11</v>
      </c>
      <c r="H7" s="282" t="s">
        <v>5</v>
      </c>
      <c r="J7" s="283" t="s">
        <v>246</v>
      </c>
      <c r="K7" s="281" t="s">
        <v>247</v>
      </c>
      <c r="L7" s="281" t="s">
        <v>248</v>
      </c>
      <c r="M7" s="281" t="s">
        <v>249</v>
      </c>
      <c r="N7" s="282" t="s">
        <v>248</v>
      </c>
    </row>
    <row r="8" customFormat="false" ht="24.75" hidden="false" customHeight="true" outlineLevel="0" collapsed="false">
      <c r="A8" s="279"/>
      <c r="B8" s="284" t="s">
        <v>247</v>
      </c>
      <c r="C8" s="284" t="s">
        <v>249</v>
      </c>
      <c r="D8" s="281"/>
      <c r="E8" s="284" t="s">
        <v>247</v>
      </c>
      <c r="F8" s="284" t="s">
        <v>249</v>
      </c>
      <c r="G8" s="281"/>
      <c r="H8" s="282"/>
      <c r="J8" s="283"/>
      <c r="K8" s="281"/>
      <c r="L8" s="281"/>
      <c r="M8" s="281"/>
      <c r="N8" s="282"/>
      <c r="S8" s="278" t="s">
        <v>250</v>
      </c>
      <c r="T8" s="278" t="s">
        <v>251</v>
      </c>
      <c r="U8" s="278" t="s">
        <v>252</v>
      </c>
      <c r="V8" s="278" t="s">
        <v>250</v>
      </c>
      <c r="W8" s="278" t="s">
        <v>251</v>
      </c>
    </row>
    <row r="9" customFormat="false" ht="24.75" hidden="false" customHeight="true" outlineLevel="0" collapsed="false">
      <c r="A9" s="285" t="s">
        <v>253</v>
      </c>
      <c r="B9" s="286" t="n">
        <v>589</v>
      </c>
      <c r="C9" s="286" t="n">
        <v>114</v>
      </c>
      <c r="D9" s="286" t="n">
        <f aca="false">+C9+B9</f>
        <v>703</v>
      </c>
      <c r="E9" s="287" t="n">
        <v>5766</v>
      </c>
      <c r="F9" s="286" t="n">
        <v>255</v>
      </c>
      <c r="G9" s="286" t="n">
        <f aca="false">+F9+E9</f>
        <v>6021</v>
      </c>
      <c r="H9" s="288" t="n">
        <f aca="false">+G9+D9</f>
        <v>6724</v>
      </c>
      <c r="J9" s="289" t="s">
        <v>253</v>
      </c>
      <c r="K9" s="290" t="n">
        <f aca="false">+B9+E9</f>
        <v>6355</v>
      </c>
      <c r="L9" s="291" t="n">
        <f aca="false">+K9/F9</f>
        <v>24.921568627451</v>
      </c>
      <c r="M9" s="290" t="n">
        <f aca="false">+C9+F9</f>
        <v>369</v>
      </c>
      <c r="N9" s="292" t="n">
        <f aca="false">+M9/F9</f>
        <v>1.44705882352941</v>
      </c>
      <c r="S9" s="293" t="n">
        <f aca="false">+[3]'población por establecimiento'!g240</f>
        <v>34572</v>
      </c>
      <c r="T9" s="293" t="n">
        <f aca="false">+[3]'población por establecimiento'!h240</f>
        <v>3021</v>
      </c>
      <c r="U9" s="293" t="n">
        <f aca="false">+T9+S9</f>
        <v>37593</v>
      </c>
      <c r="V9" s="294" t="n">
        <f aca="false">+S9-K9</f>
        <v>28217</v>
      </c>
      <c r="W9" s="294" t="n">
        <f aca="false">+T9-M9</f>
        <v>2652</v>
      </c>
    </row>
    <row r="10" customFormat="false" ht="24.75" hidden="false" customHeight="true" outlineLevel="0" collapsed="false">
      <c r="A10" s="295" t="s">
        <v>254</v>
      </c>
      <c r="B10" s="290" t="n">
        <v>321</v>
      </c>
      <c r="C10" s="290" t="n">
        <v>29</v>
      </c>
      <c r="D10" s="290" t="n">
        <f aca="false">+C10+B10</f>
        <v>350</v>
      </c>
      <c r="E10" s="296" t="n">
        <v>2703</v>
      </c>
      <c r="F10" s="290" t="n">
        <v>221</v>
      </c>
      <c r="G10" s="290" t="n">
        <f aca="false">+F10+E10</f>
        <v>2924</v>
      </c>
      <c r="H10" s="297" t="n">
        <f aca="false">+G10+D10</f>
        <v>3274</v>
      </c>
      <c r="J10" s="289" t="s">
        <v>254</v>
      </c>
      <c r="K10" s="290" t="n">
        <f aca="false">+B10+E10</f>
        <v>3024</v>
      </c>
      <c r="L10" s="291" t="n">
        <f aca="false">+K10/F10</f>
        <v>13.683257918552</v>
      </c>
      <c r="M10" s="290" t="n">
        <f aca="false">+C10+F10</f>
        <v>250</v>
      </c>
      <c r="N10" s="292" t="n">
        <f aca="false">+M10/F10</f>
        <v>1.13122171945701</v>
      </c>
      <c r="S10" s="293" t="n">
        <f aca="false">+[3]'población por establecimiento'!g241</f>
        <v>22106</v>
      </c>
      <c r="T10" s="293" t="n">
        <f aca="false">+[3]'población por establecimiento'!h241</f>
        <v>1880</v>
      </c>
      <c r="U10" s="293" t="n">
        <f aca="false">+T10+S10</f>
        <v>23986</v>
      </c>
      <c r="V10" s="294" t="n">
        <f aca="false">+S10-K10</f>
        <v>19082</v>
      </c>
      <c r="W10" s="294" t="n">
        <f aca="false">+T10-M10</f>
        <v>1630</v>
      </c>
    </row>
    <row r="11" customFormat="false" ht="24.75" hidden="false" customHeight="true" outlineLevel="0" collapsed="false">
      <c r="A11" s="295" t="s">
        <v>255</v>
      </c>
      <c r="B11" s="290" t="n">
        <v>1523</v>
      </c>
      <c r="C11" s="290" t="n">
        <v>43</v>
      </c>
      <c r="D11" s="290" t="n">
        <f aca="false">+C11+B11</f>
        <v>1566</v>
      </c>
      <c r="E11" s="296" t="n">
        <v>2505</v>
      </c>
      <c r="F11" s="290" t="n">
        <v>62</v>
      </c>
      <c r="G11" s="290" t="n">
        <f aca="false">+F11+E11</f>
        <v>2567</v>
      </c>
      <c r="H11" s="297" t="n">
        <f aca="false">+G11+D11</f>
        <v>4133</v>
      </c>
      <c r="J11" s="289" t="s">
        <v>255</v>
      </c>
      <c r="K11" s="290" t="n">
        <f aca="false">+B11+E11</f>
        <v>4028</v>
      </c>
      <c r="L11" s="291" t="n">
        <f aca="false">+K11/F11</f>
        <v>64.9677419354839</v>
      </c>
      <c r="M11" s="290" t="n">
        <f aca="false">+C11+F11</f>
        <v>105</v>
      </c>
      <c r="N11" s="292" t="n">
        <f aca="false">+M11/F11</f>
        <v>1.69354838709677</v>
      </c>
      <c r="S11" s="293" t="n">
        <f aca="false">+[3]'población por establecimiento'!g242</f>
        <v>12899</v>
      </c>
      <c r="T11" s="293" t="n">
        <f aca="false">+[3]'población por establecimiento'!h242</f>
        <v>439</v>
      </c>
      <c r="U11" s="293" t="n">
        <f aca="false">+T11+S11</f>
        <v>13338</v>
      </c>
      <c r="V11" s="294" t="n">
        <f aca="false">+S11-K11</f>
        <v>8871</v>
      </c>
      <c r="W11" s="294" t="n">
        <f aca="false">+T11-M11</f>
        <v>334</v>
      </c>
    </row>
    <row r="12" customFormat="false" ht="24.75" hidden="false" customHeight="true" outlineLevel="0" collapsed="false">
      <c r="A12" s="295" t="s">
        <v>256</v>
      </c>
      <c r="B12" s="290" t="n">
        <v>195</v>
      </c>
      <c r="C12" s="290" t="n">
        <v>8</v>
      </c>
      <c r="D12" s="290" t="n">
        <f aca="false">+C12+B12</f>
        <v>203</v>
      </c>
      <c r="E12" s="296" t="n">
        <v>2004</v>
      </c>
      <c r="F12" s="290" t="n">
        <v>86</v>
      </c>
      <c r="G12" s="290" t="n">
        <f aca="false">+F12+E12</f>
        <v>2090</v>
      </c>
      <c r="H12" s="297" t="n">
        <f aca="false">+G12+D12</f>
        <v>2293</v>
      </c>
      <c r="J12" s="289" t="s">
        <v>256</v>
      </c>
      <c r="K12" s="290" t="n">
        <f aca="false">+B12+E12</f>
        <v>2199</v>
      </c>
      <c r="L12" s="291" t="n">
        <f aca="false">+K12/F12</f>
        <v>25.5697674418605</v>
      </c>
      <c r="M12" s="290" t="n">
        <f aca="false">+C12+F12</f>
        <v>94</v>
      </c>
      <c r="N12" s="292" t="n">
        <f aca="false">+M12/F12</f>
        <v>1.09302325581395</v>
      </c>
      <c r="S12" s="293" t="n">
        <f aca="false">+[3]'población por establecimiento'!g243</f>
        <v>11530</v>
      </c>
      <c r="T12" s="293" t="n">
        <f aca="false">+[3]'población por establecimiento'!h243</f>
        <v>940</v>
      </c>
      <c r="U12" s="293" t="n">
        <f aca="false">+T12+S12</f>
        <v>12470</v>
      </c>
      <c r="V12" s="294" t="n">
        <f aca="false">+S12-K12</f>
        <v>9331</v>
      </c>
      <c r="W12" s="294" t="n">
        <f aca="false">+T12-M12</f>
        <v>846</v>
      </c>
    </row>
    <row r="13" customFormat="false" ht="24.75" hidden="false" customHeight="true" outlineLevel="0" collapsed="false">
      <c r="A13" s="295" t="s">
        <v>257</v>
      </c>
      <c r="B13" s="290" t="n">
        <v>332</v>
      </c>
      <c r="C13" s="290" t="n">
        <v>30</v>
      </c>
      <c r="D13" s="290" t="n">
        <f aca="false">+C13+B13</f>
        <v>362</v>
      </c>
      <c r="E13" s="296" t="n">
        <v>1338</v>
      </c>
      <c r="F13" s="290" t="n">
        <v>94</v>
      </c>
      <c r="G13" s="290" t="n">
        <f aca="false">+F13+E13</f>
        <v>1432</v>
      </c>
      <c r="H13" s="297" t="n">
        <f aca="false">+G13+D13</f>
        <v>1794</v>
      </c>
      <c r="J13" s="289" t="s">
        <v>257</v>
      </c>
      <c r="K13" s="290" t="n">
        <f aca="false">+B13+E13</f>
        <v>1670</v>
      </c>
      <c r="L13" s="291" t="n">
        <f aca="false">+K13/F13</f>
        <v>17.7659574468085</v>
      </c>
      <c r="M13" s="290" t="n">
        <f aca="false">+C13+F13</f>
        <v>124</v>
      </c>
      <c r="N13" s="292" t="n">
        <f aca="false">+M13/F13</f>
        <v>1.31914893617021</v>
      </c>
      <c r="S13" s="293" t="n">
        <f aca="false">+[3]'población por establecimiento'!g244</f>
        <v>14536</v>
      </c>
      <c r="T13" s="293" t="n">
        <f aca="false">+[3]'población por establecimiento'!h244</f>
        <v>1382</v>
      </c>
      <c r="U13" s="293" t="n">
        <f aca="false">+T13+S13</f>
        <v>15918</v>
      </c>
      <c r="V13" s="294" t="n">
        <f aca="false">+S13-K13</f>
        <v>12866</v>
      </c>
      <c r="W13" s="294" t="n">
        <f aca="false">+T13-M13</f>
        <v>1258</v>
      </c>
    </row>
    <row r="14" customFormat="false" ht="24.75" hidden="false" customHeight="true" outlineLevel="0" collapsed="false">
      <c r="A14" s="298" t="s">
        <v>258</v>
      </c>
      <c r="B14" s="299" t="n">
        <v>94</v>
      </c>
      <c r="C14" s="299" t="n">
        <v>25</v>
      </c>
      <c r="D14" s="299" t="n">
        <f aca="false">+C14+B14</f>
        <v>119</v>
      </c>
      <c r="E14" s="300" t="n">
        <v>1664</v>
      </c>
      <c r="F14" s="299" t="n">
        <v>96</v>
      </c>
      <c r="G14" s="299" t="n">
        <f aca="false">+F14+E14</f>
        <v>1760</v>
      </c>
      <c r="H14" s="301" t="n">
        <f aca="false">+G14+D14</f>
        <v>1879</v>
      </c>
      <c r="J14" s="289" t="s">
        <v>258</v>
      </c>
      <c r="K14" s="290" t="n">
        <f aca="false">+B14+E14</f>
        <v>1758</v>
      </c>
      <c r="L14" s="291" t="n">
        <f aca="false">+K14/F14</f>
        <v>18.3125</v>
      </c>
      <c r="M14" s="290" t="n">
        <f aca="false">+C14+F14</f>
        <v>121</v>
      </c>
      <c r="N14" s="292" t="n">
        <f aca="false">+M14/F14</f>
        <v>1.26041666666667</v>
      </c>
      <c r="S14" s="293" t="n">
        <f aca="false">+[3]'población por establecimiento'!g245</f>
        <v>13513</v>
      </c>
      <c r="T14" s="293" t="n">
        <f aca="false">+[3]'población por establecimiento'!h245</f>
        <v>1383</v>
      </c>
      <c r="U14" s="293" t="n">
        <f aca="false">+T14+S14</f>
        <v>14896</v>
      </c>
      <c r="V14" s="294" t="n">
        <f aca="false">+S14-K14</f>
        <v>11755</v>
      </c>
      <c r="W14" s="294" t="n">
        <f aca="false">+T14-M14</f>
        <v>1262</v>
      </c>
    </row>
    <row r="15" s="277" customFormat="true" ht="27.75" hidden="false" customHeight="true" outlineLevel="0" collapsed="false">
      <c r="A15" s="302" t="s">
        <v>259</v>
      </c>
      <c r="B15" s="303" t="n">
        <f aca="false">SUM(B9:B14)</f>
        <v>3054</v>
      </c>
      <c r="C15" s="303" t="n">
        <f aca="false">SUM(C9:C14)</f>
        <v>249</v>
      </c>
      <c r="D15" s="303" t="n">
        <f aca="false">SUM(D9:D14)</f>
        <v>3303</v>
      </c>
      <c r="E15" s="303" t="n">
        <f aca="false">SUM(E9:E14)</f>
        <v>15980</v>
      </c>
      <c r="F15" s="303" t="n">
        <f aca="false">SUM(F9:F14)</f>
        <v>814</v>
      </c>
      <c r="G15" s="303" t="n">
        <f aca="false">SUM(G9:G14)</f>
        <v>16794</v>
      </c>
      <c r="H15" s="303" t="n">
        <f aca="false">SUM(H9:H14)</f>
        <v>20097</v>
      </c>
      <c r="J15" s="302" t="s">
        <v>259</v>
      </c>
      <c r="K15" s="303" t="n">
        <f aca="false">SUM(K9:K14)</f>
        <v>19034</v>
      </c>
      <c r="L15" s="304" t="n">
        <f aca="false">+K15/H15</f>
        <v>0.94710653331343</v>
      </c>
      <c r="M15" s="303" t="n">
        <f aca="false">SUM(M9:M14)</f>
        <v>1063</v>
      </c>
      <c r="N15" s="305" t="n">
        <f aca="false">+M15/H15</f>
        <v>0.0528934666865701</v>
      </c>
      <c r="O15" s="0"/>
      <c r="P15" s="0"/>
      <c r="Q15" s="0"/>
      <c r="R15" s="0"/>
      <c r="S15" s="293" t="n">
        <f aca="false">+[3]'población por establecimiento'!g246</f>
        <v>109156</v>
      </c>
      <c r="T15" s="293" t="n">
        <f aca="false">+[3]'población por establecimiento'!h246</f>
        <v>9045</v>
      </c>
      <c r="U15" s="293" t="n">
        <f aca="false">+T15+S15</f>
        <v>118201</v>
      </c>
      <c r="V15" s="294" t="n">
        <f aca="false">+S15-K15</f>
        <v>90122</v>
      </c>
      <c r="W15" s="294" t="n">
        <f aca="false">+T15-M15</f>
        <v>7982</v>
      </c>
    </row>
    <row r="16" s="309" customFormat="true" ht="9.75" hidden="false" customHeight="true" outlineLevel="0" collapsed="false">
      <c r="A16" s="306" t="s">
        <v>260</v>
      </c>
      <c r="B16" s="307"/>
      <c r="C16" s="308"/>
      <c r="D16" s="308"/>
      <c r="E16" s="308"/>
      <c r="F16" s="308"/>
      <c r="G16" s="308"/>
      <c r="H16" s="308"/>
      <c r="J16" s="310" t="s">
        <v>260</v>
      </c>
      <c r="K16" s="311"/>
      <c r="L16" s="311"/>
      <c r="M16" s="311"/>
      <c r="N16" s="311"/>
      <c r="O16" s="277"/>
      <c r="P16" s="277"/>
      <c r="Q16" s="277"/>
      <c r="R16" s="277"/>
      <c r="S16" s="277"/>
      <c r="T16" s="277"/>
      <c r="U16" s="277"/>
      <c r="V16" s="277"/>
      <c r="W16" s="277"/>
    </row>
    <row r="17" customFormat="false" ht="12.75" hidden="false" customHeight="false" outlineLevel="0" collapsed="false">
      <c r="D17" s="312" t="n">
        <f aca="false">+D15/H15</f>
        <v>0.16435288849082</v>
      </c>
      <c r="E17" s="312"/>
      <c r="F17" s="312"/>
      <c r="G17" s="312" t="n">
        <f aca="false">+G15/H15</f>
        <v>0.835647111509181</v>
      </c>
      <c r="L17" s="313" t="n">
        <f aca="false">+K15+M15</f>
        <v>20097</v>
      </c>
    </row>
    <row r="18" customFormat="false" ht="15" hidden="false" customHeight="true" outlineLevel="0" collapsed="false">
      <c r="A18" s="309"/>
      <c r="C18" s="313"/>
      <c r="D18" s="313"/>
      <c r="E18" s="313" t="n">
        <f aca="false">+D15+G15</f>
        <v>20097</v>
      </c>
    </row>
    <row r="19" customFormat="false" ht="15" hidden="false" customHeight="true" outlineLevel="0" collapsed="false">
      <c r="D19" s="313" t="n">
        <f aca="false">+C15+F15</f>
        <v>1063</v>
      </c>
      <c r="K19" s="313" t="n">
        <f aca="false">+K15+M15</f>
        <v>20097</v>
      </c>
    </row>
    <row r="21" customFormat="false" ht="12.75" hidden="false" customHeight="false" outlineLevel="0" collapsed="false">
      <c r="A21" s="277"/>
    </row>
    <row r="23" customFormat="false" ht="12.75" hidden="false" customHeight="false" outlineLevel="0" collapsed="false">
      <c r="D23" s="313"/>
    </row>
    <row r="36" customFormat="false" ht="12.75" hidden="false" customHeight="false" outlineLevel="0" collapsed="false">
      <c r="C36" s="277"/>
    </row>
    <row r="41" customFormat="false" ht="12.75" hidden="false" customHeight="false" outlineLevel="0" collapsed="false">
      <c r="J41" s="274" t="s">
        <v>261</v>
      </c>
      <c r="K41" s="274"/>
      <c r="L41" s="274"/>
      <c r="M41" s="274"/>
      <c r="N41" s="274"/>
    </row>
    <row r="42" customFormat="false" ht="13.5" hidden="false" customHeight="false" outlineLevel="0" collapsed="false">
      <c r="J42" s="276" t="s">
        <v>262</v>
      </c>
      <c r="K42" s="276"/>
      <c r="L42" s="276"/>
      <c r="M42" s="276"/>
      <c r="N42" s="276"/>
    </row>
    <row r="43" customFormat="false" ht="28.5" hidden="false" customHeight="true" outlineLevel="0" collapsed="false">
      <c r="J43" s="314" t="s">
        <v>246</v>
      </c>
      <c r="K43" s="315" t="s">
        <v>8</v>
      </c>
      <c r="L43" s="315" t="s">
        <v>248</v>
      </c>
      <c r="M43" s="315" t="s">
        <v>10</v>
      </c>
      <c r="N43" s="316" t="s">
        <v>248</v>
      </c>
      <c r="S43" s="278" t="s">
        <v>263</v>
      </c>
      <c r="T43" s="278" t="s">
        <v>264</v>
      </c>
      <c r="U43" s="278" t="s">
        <v>252</v>
      </c>
      <c r="V43" s="278" t="s">
        <v>265</v>
      </c>
      <c r="W43" s="278" t="s">
        <v>266</v>
      </c>
    </row>
    <row r="44" customFormat="false" ht="20.25" hidden="false" customHeight="true" outlineLevel="0" collapsed="false">
      <c r="J44" s="289" t="s">
        <v>253</v>
      </c>
      <c r="K44" s="317" t="n">
        <f aca="false">+D9</f>
        <v>703</v>
      </c>
      <c r="L44" s="318" t="n">
        <f aca="false">+K44/F9</f>
        <v>2.75686274509804</v>
      </c>
      <c r="M44" s="317" t="n">
        <f aca="false">+G9</f>
        <v>6021</v>
      </c>
      <c r="N44" s="319" t="n">
        <f aca="false">+M44/F9</f>
        <v>23.6117647058824</v>
      </c>
      <c r="S44" s="293" t="n">
        <f aca="false">+[3]'población por establecimiento'!k240</f>
        <v>9354</v>
      </c>
      <c r="T44" s="293" t="n">
        <f aca="false">+[3]'población por establecimiento'!n240</f>
        <v>28239</v>
      </c>
      <c r="U44" s="293" t="n">
        <f aca="false">+T44+S44</f>
        <v>37593</v>
      </c>
      <c r="V44" s="294" t="n">
        <f aca="false">+S44-K44</f>
        <v>8651</v>
      </c>
      <c r="W44" s="294" t="n">
        <f aca="false">+T44-M44</f>
        <v>22218</v>
      </c>
    </row>
    <row r="45" customFormat="false" ht="20.25" hidden="false" customHeight="true" outlineLevel="0" collapsed="false">
      <c r="J45" s="289" t="s">
        <v>254</v>
      </c>
      <c r="K45" s="320" t="n">
        <f aca="false">+D10</f>
        <v>350</v>
      </c>
      <c r="L45" s="321" t="n">
        <f aca="false">+K45/F10</f>
        <v>1.58371040723982</v>
      </c>
      <c r="M45" s="320" t="n">
        <f aca="false">+G10</f>
        <v>2924</v>
      </c>
      <c r="N45" s="322" t="n">
        <f aca="false">+M45/F10</f>
        <v>13.2307692307692</v>
      </c>
      <c r="S45" s="293" t="n">
        <f aca="false">+[3]'población por establecimiento'!k241</f>
        <v>8053</v>
      </c>
      <c r="T45" s="293" t="n">
        <f aca="false">+[3]'población por establecimiento'!n241</f>
        <v>15933</v>
      </c>
      <c r="U45" s="293" t="n">
        <f aca="false">+T45+S45</f>
        <v>23986</v>
      </c>
      <c r="V45" s="294" t="n">
        <f aca="false">+S45-K45</f>
        <v>7703</v>
      </c>
      <c r="W45" s="294" t="n">
        <f aca="false">+T45-M45</f>
        <v>13009</v>
      </c>
    </row>
    <row r="46" customFormat="false" ht="20.25" hidden="false" customHeight="true" outlineLevel="0" collapsed="false">
      <c r="J46" s="289" t="s">
        <v>255</v>
      </c>
      <c r="K46" s="320" t="n">
        <f aca="false">+D11</f>
        <v>1566</v>
      </c>
      <c r="L46" s="321" t="n">
        <f aca="false">+K46/F11</f>
        <v>25.258064516129</v>
      </c>
      <c r="M46" s="320" t="n">
        <f aca="false">+G11</f>
        <v>2567</v>
      </c>
      <c r="N46" s="322" t="n">
        <f aca="false">+M46/F11</f>
        <v>41.4032258064516</v>
      </c>
      <c r="S46" s="293" t="n">
        <f aca="false">+[3]'población por establecimiento'!k242</f>
        <v>6779</v>
      </c>
      <c r="T46" s="293" t="n">
        <f aca="false">+[3]'población por establecimiento'!n242</f>
        <v>6559</v>
      </c>
      <c r="U46" s="293" t="n">
        <f aca="false">+T46+S46</f>
        <v>13338</v>
      </c>
      <c r="V46" s="294" t="n">
        <f aca="false">+S46-K46</f>
        <v>5213</v>
      </c>
      <c r="W46" s="294" t="n">
        <f aca="false">+T46-M46</f>
        <v>3992</v>
      </c>
    </row>
    <row r="47" customFormat="false" ht="20.25" hidden="false" customHeight="true" outlineLevel="0" collapsed="false">
      <c r="J47" s="289" t="s">
        <v>256</v>
      </c>
      <c r="K47" s="320" t="n">
        <f aca="false">+D12</f>
        <v>203</v>
      </c>
      <c r="L47" s="321" t="n">
        <f aca="false">+K47/F12</f>
        <v>2.36046511627907</v>
      </c>
      <c r="M47" s="320" t="n">
        <f aca="false">+G12</f>
        <v>2090</v>
      </c>
      <c r="N47" s="322" t="n">
        <f aca="false">+M47/F12</f>
        <v>24.3023255813953</v>
      </c>
      <c r="S47" s="293" t="n">
        <f aca="false">+[3]'población por establecimiento'!k243</f>
        <v>4323</v>
      </c>
      <c r="T47" s="293" t="n">
        <f aca="false">+[3]'población por establecimiento'!n243</f>
        <v>8147</v>
      </c>
      <c r="U47" s="293" t="n">
        <f aca="false">+T47+S47</f>
        <v>12470</v>
      </c>
      <c r="V47" s="294" t="n">
        <f aca="false">+S47-K47</f>
        <v>4120</v>
      </c>
      <c r="W47" s="294" t="n">
        <f aca="false">+T47-M47</f>
        <v>6057</v>
      </c>
    </row>
    <row r="48" customFormat="false" ht="20.25" hidden="false" customHeight="true" outlineLevel="0" collapsed="false">
      <c r="J48" s="289" t="s">
        <v>257</v>
      </c>
      <c r="K48" s="320" t="n">
        <f aca="false">+D13</f>
        <v>362</v>
      </c>
      <c r="L48" s="321" t="n">
        <f aca="false">+K48/F13</f>
        <v>3.85106382978723</v>
      </c>
      <c r="M48" s="320" t="n">
        <f aca="false">+G13</f>
        <v>1432</v>
      </c>
      <c r="N48" s="322" t="n">
        <f aca="false">+M48/F13</f>
        <v>15.2340425531915</v>
      </c>
      <c r="S48" s="293" t="n">
        <f aca="false">+[3]'población por establecimiento'!k244</f>
        <v>4232</v>
      </c>
      <c r="T48" s="293" t="n">
        <f aca="false">+[3]'población por establecimiento'!n244</f>
        <v>11686</v>
      </c>
      <c r="U48" s="293" t="n">
        <f aca="false">+T48+S48</f>
        <v>15918</v>
      </c>
      <c r="V48" s="294" t="n">
        <f aca="false">+S48-K48</f>
        <v>3870</v>
      </c>
      <c r="W48" s="294" t="n">
        <f aca="false">+T48-M48</f>
        <v>10254</v>
      </c>
    </row>
    <row r="49" customFormat="false" ht="20.25" hidden="false" customHeight="true" outlineLevel="0" collapsed="false">
      <c r="J49" s="289" t="s">
        <v>258</v>
      </c>
      <c r="K49" s="323" t="n">
        <f aca="false">+D14</f>
        <v>119</v>
      </c>
      <c r="L49" s="324" t="n">
        <f aca="false">+K49/F14</f>
        <v>1.23958333333333</v>
      </c>
      <c r="M49" s="323" t="n">
        <f aca="false">+G14</f>
        <v>1760</v>
      </c>
      <c r="N49" s="325" t="n">
        <f aca="false">+M49/F14</f>
        <v>18.3333333333333</v>
      </c>
      <c r="S49" s="293" t="n">
        <f aca="false">+[3]'población por establecimiento'!k245</f>
        <v>3291</v>
      </c>
      <c r="T49" s="293" t="n">
        <f aca="false">+[3]'población por establecimiento'!n245</f>
        <v>11605</v>
      </c>
      <c r="U49" s="293" t="n">
        <f aca="false">+T49+S49</f>
        <v>14896</v>
      </c>
      <c r="V49" s="294" t="n">
        <f aca="false">+S49-K49</f>
        <v>3172</v>
      </c>
      <c r="W49" s="294" t="n">
        <f aca="false">+T49-M49</f>
        <v>9845</v>
      </c>
    </row>
    <row r="50" customFormat="false" ht="23.25" hidden="false" customHeight="true" outlineLevel="0" collapsed="false">
      <c r="J50" s="326" t="s">
        <v>259</v>
      </c>
      <c r="K50" s="327" t="n">
        <f aca="false">SUM(K44:K49)</f>
        <v>3303</v>
      </c>
      <c r="L50" s="328" t="n">
        <f aca="false">+K50/H15</f>
        <v>0.16435288849082</v>
      </c>
      <c r="M50" s="327" t="n">
        <f aca="false">SUM(M44:M49)</f>
        <v>16794</v>
      </c>
      <c r="N50" s="329" t="n">
        <f aca="false">+M50/H15</f>
        <v>0.835647111509181</v>
      </c>
      <c r="S50" s="293" t="n">
        <f aca="false">SUM(S44:S49)</f>
        <v>36032</v>
      </c>
      <c r="T50" s="293" t="n">
        <f aca="false">SUM(T44:T49)</f>
        <v>82169</v>
      </c>
      <c r="U50" s="293" t="n">
        <f aca="false">+T50+S50</f>
        <v>118201</v>
      </c>
      <c r="V50" s="294" t="n">
        <f aca="false">+S50-K50</f>
        <v>32729</v>
      </c>
      <c r="W50" s="294" t="n">
        <f aca="false">+T50-M50</f>
        <v>65375</v>
      </c>
    </row>
    <row r="51" customFormat="false" ht="12.75" hidden="false" customHeight="false" outlineLevel="0" collapsed="false">
      <c r="J51" s="310" t="s">
        <v>260</v>
      </c>
      <c r="O51" s="309"/>
      <c r="P51" s="330" t="n">
        <f aca="false">+K50+M50</f>
        <v>20097</v>
      </c>
      <c r="Q51" s="309"/>
      <c r="R51" s="309"/>
      <c r="S51" s="309"/>
      <c r="T51" s="309"/>
      <c r="U51" s="309"/>
      <c r="V51" s="309"/>
      <c r="W51" s="309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7:J8"/>
    <mergeCell ref="K7:K8"/>
    <mergeCell ref="L7:L8"/>
    <mergeCell ref="M7:M8"/>
    <mergeCell ref="N7:N8"/>
    <mergeCell ref="J41:N41"/>
    <mergeCell ref="J42:N42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W5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G26" activeCellId="0" sqref="G26"/>
    </sheetView>
  </sheetViews>
  <sheetFormatPr defaultRowHeight="12.75"/>
  <cols>
    <col collapsed="false" hidden="false" max="1" min="1" style="0" width="18.0867346938776"/>
    <col collapsed="false" hidden="false" max="4" min="4" style="0" width="13.9030612244898"/>
    <col collapsed="false" hidden="false" max="7" min="7" style="0" width="15.5255102040816"/>
    <col collapsed="false" hidden="false" max="8" min="8" style="0" width="13.5"/>
    <col collapsed="false" hidden="false" max="9" min="9" style="0" width="10.9336734693878"/>
    <col collapsed="false" hidden="false" max="10" min="10" style="0" width="19.7091836734694"/>
    <col collapsed="false" hidden="false" max="11" min="11" style="0" width="14.3112244897959"/>
    <col collapsed="false" hidden="false" max="12" min="12" style="0" width="15.7959183673469"/>
    <col collapsed="false" hidden="false" max="13" min="13" style="0" width="14.3112244897959"/>
    <col collapsed="false" hidden="false" max="14" min="14" style="0" width="16.6020408163265"/>
    <col collapsed="false" hidden="false" max="18" min="15" style="0" width="13.2295918367347"/>
    <col collapsed="false" hidden="false" max="19" min="19" style="0" width="12.5561224489796"/>
    <col collapsed="false" hidden="false" max="20" min="20" style="0" width="12.4183673469388"/>
    <col collapsed="false" hidden="false" max="21" min="21" style="0" width="8.23469387755102"/>
    <col collapsed="false" hidden="false" max="1025" min="22" style="0" width="10.9336734693878"/>
  </cols>
  <sheetData>
    <row r="1" customFormat="false" ht="15" hidden="false" customHeight="true" outlineLevel="0" collapsed="false">
      <c r="A1" s="272"/>
      <c r="B1" s="272"/>
      <c r="C1" s="272"/>
      <c r="D1" s="272"/>
      <c r="E1" s="272"/>
      <c r="F1" s="272"/>
      <c r="G1" s="272"/>
      <c r="H1" s="272"/>
    </row>
    <row r="2" customFormat="false" ht="15" hidden="false" customHeight="true" outlineLevel="0" collapsed="false">
      <c r="A2" s="273"/>
      <c r="B2" s="273"/>
      <c r="C2" s="273"/>
      <c r="D2" s="273"/>
      <c r="E2" s="273"/>
      <c r="F2" s="273"/>
      <c r="G2" s="273"/>
      <c r="H2" s="273"/>
    </row>
    <row r="3" customFormat="false" ht="15" hidden="false" customHeight="true" outlineLevel="0" collapsed="false">
      <c r="A3" s="273"/>
      <c r="B3" s="273"/>
      <c r="C3" s="273"/>
      <c r="D3" s="273"/>
      <c r="E3" s="273"/>
      <c r="F3" s="273"/>
      <c r="G3" s="273"/>
      <c r="H3" s="273"/>
    </row>
    <row r="4" customFormat="false" ht="15" hidden="false" customHeight="true" outlineLevel="0" collapsed="false">
      <c r="A4" s="272"/>
      <c r="B4" s="272"/>
      <c r="C4" s="272"/>
      <c r="D4" s="272"/>
      <c r="E4" s="272"/>
      <c r="F4" s="272"/>
      <c r="G4" s="272"/>
      <c r="H4" s="272"/>
    </row>
    <row r="5" customFormat="false" ht="15" hidden="false" customHeight="true" outlineLevel="0" collapsed="false">
      <c r="A5" s="274" t="s">
        <v>267</v>
      </c>
      <c r="B5" s="274"/>
      <c r="C5" s="274"/>
      <c r="D5" s="274"/>
      <c r="E5" s="274"/>
      <c r="F5" s="274"/>
      <c r="G5" s="274"/>
      <c r="H5" s="274"/>
      <c r="J5" s="274" t="s">
        <v>268</v>
      </c>
      <c r="K5" s="274"/>
      <c r="L5" s="274"/>
      <c r="M5" s="274"/>
      <c r="N5" s="274"/>
    </row>
    <row r="6" customFormat="false" ht="15" hidden="false" customHeight="true" outlineLevel="0" collapsed="false">
      <c r="A6" s="275" t="s">
        <v>244</v>
      </c>
      <c r="B6" s="275"/>
      <c r="C6" s="275"/>
      <c r="D6" s="275"/>
      <c r="E6" s="275"/>
      <c r="F6" s="275"/>
      <c r="G6" s="275"/>
      <c r="H6" s="275"/>
      <c r="J6" s="276" t="s">
        <v>244</v>
      </c>
      <c r="K6" s="276"/>
      <c r="L6" s="276"/>
      <c r="M6" s="276"/>
      <c r="N6" s="276"/>
      <c r="R6" s="277"/>
      <c r="S6" s="277"/>
      <c r="T6" s="277"/>
      <c r="U6" s="277"/>
      <c r="V6" s="278" t="s">
        <v>245</v>
      </c>
      <c r="W6" s="277"/>
    </row>
    <row r="7" s="277" customFormat="true" ht="24.75" hidden="false" customHeight="true" outlineLevel="0" collapsed="false">
      <c r="A7" s="279" t="s">
        <v>246</v>
      </c>
      <c r="B7" s="280" t="s">
        <v>8</v>
      </c>
      <c r="C7" s="280"/>
      <c r="D7" s="281" t="s">
        <v>9</v>
      </c>
      <c r="E7" s="280" t="s">
        <v>10</v>
      </c>
      <c r="F7" s="280"/>
      <c r="G7" s="281" t="s">
        <v>11</v>
      </c>
      <c r="H7" s="282" t="s">
        <v>5</v>
      </c>
      <c r="J7" s="283" t="s">
        <v>246</v>
      </c>
      <c r="K7" s="281" t="s">
        <v>247</v>
      </c>
      <c r="L7" s="281" t="s">
        <v>248</v>
      </c>
      <c r="M7" s="281" t="s">
        <v>249</v>
      </c>
      <c r="N7" s="282" t="s">
        <v>248</v>
      </c>
    </row>
    <row r="8" customFormat="false" ht="24.75" hidden="false" customHeight="true" outlineLevel="0" collapsed="false">
      <c r="A8" s="279"/>
      <c r="B8" s="284" t="s">
        <v>247</v>
      </c>
      <c r="C8" s="284" t="s">
        <v>249</v>
      </c>
      <c r="D8" s="281"/>
      <c r="E8" s="284" t="s">
        <v>247</v>
      </c>
      <c r="F8" s="284" t="s">
        <v>249</v>
      </c>
      <c r="G8" s="281"/>
      <c r="H8" s="282"/>
      <c r="J8" s="283"/>
      <c r="K8" s="281"/>
      <c r="L8" s="281"/>
      <c r="M8" s="281"/>
      <c r="N8" s="282"/>
      <c r="S8" s="278" t="s">
        <v>250</v>
      </c>
      <c r="T8" s="278" t="s">
        <v>251</v>
      </c>
      <c r="U8" s="278" t="s">
        <v>252</v>
      </c>
      <c r="V8" s="278" t="s">
        <v>250</v>
      </c>
      <c r="W8" s="278" t="s">
        <v>251</v>
      </c>
    </row>
    <row r="9" customFormat="false" ht="24.75" hidden="false" customHeight="true" outlineLevel="0" collapsed="false">
      <c r="A9" s="285" t="s">
        <v>253</v>
      </c>
      <c r="B9" s="286" t="n">
        <v>7659</v>
      </c>
      <c r="C9" s="286" t="n">
        <v>823</v>
      </c>
      <c r="D9" s="286" t="n">
        <f aca="false">+C9+B9</f>
        <v>8482</v>
      </c>
      <c r="E9" s="287" t="n">
        <v>20398</v>
      </c>
      <c r="F9" s="286" t="n">
        <v>1819</v>
      </c>
      <c r="G9" s="286" t="n">
        <f aca="false">+F9+E9</f>
        <v>22217</v>
      </c>
      <c r="H9" s="288" t="n">
        <f aca="false">+G9+D9</f>
        <v>30699</v>
      </c>
      <c r="J9" s="289" t="s">
        <v>253</v>
      </c>
      <c r="K9" s="290" t="n">
        <f aca="false">+B9+E9</f>
        <v>28057</v>
      </c>
      <c r="L9" s="291" t="n">
        <f aca="false">+K9/F9</f>
        <v>15.4244090159428</v>
      </c>
      <c r="M9" s="290" t="n">
        <f aca="false">+C9+F9</f>
        <v>2642</v>
      </c>
      <c r="N9" s="292" t="n">
        <f aca="false">+M9/F9</f>
        <v>1.4524463991204</v>
      </c>
      <c r="S9" s="293" t="n">
        <f aca="false">+[3]'población por establecimiento'!g240</f>
        <v>34572</v>
      </c>
      <c r="T9" s="293" t="n">
        <f aca="false">+[3]'población por establecimiento'!h240</f>
        <v>3021</v>
      </c>
      <c r="U9" s="293" t="n">
        <f aca="false">+T9+S9</f>
        <v>37593</v>
      </c>
      <c r="V9" s="294" t="n">
        <f aca="false">+S9-K9</f>
        <v>6515</v>
      </c>
      <c r="W9" s="294" t="n">
        <f aca="false">+T9-M9</f>
        <v>379</v>
      </c>
    </row>
    <row r="10" customFormat="false" ht="24.75" hidden="false" customHeight="true" outlineLevel="0" collapsed="false">
      <c r="A10" s="295" t="s">
        <v>254</v>
      </c>
      <c r="B10" s="290" t="n">
        <v>7039</v>
      </c>
      <c r="C10" s="290" t="n">
        <v>597</v>
      </c>
      <c r="D10" s="290" t="n">
        <f aca="false">+C10+B10</f>
        <v>7636</v>
      </c>
      <c r="E10" s="296" t="n">
        <v>11986</v>
      </c>
      <c r="F10" s="290" t="n">
        <v>1022</v>
      </c>
      <c r="G10" s="290" t="n">
        <f aca="false">+F10+E10</f>
        <v>13008</v>
      </c>
      <c r="H10" s="297" t="n">
        <f aca="false">+G10+D10</f>
        <v>20644</v>
      </c>
      <c r="J10" s="289" t="s">
        <v>254</v>
      </c>
      <c r="K10" s="290" t="n">
        <f aca="false">+B10+E10</f>
        <v>19025</v>
      </c>
      <c r="L10" s="291" t="n">
        <f aca="false">+K10/F10</f>
        <v>18.6154598825832</v>
      </c>
      <c r="M10" s="290" t="n">
        <f aca="false">+C10+F10</f>
        <v>1619</v>
      </c>
      <c r="N10" s="292" t="n">
        <f aca="false">+M10/F10</f>
        <v>1.58414872798434</v>
      </c>
      <c r="S10" s="293" t="n">
        <f aca="false">+[3]'población por establecimiento'!g241</f>
        <v>22106</v>
      </c>
      <c r="T10" s="293" t="n">
        <f aca="false">+[3]'población por establecimiento'!h241</f>
        <v>1880</v>
      </c>
      <c r="U10" s="293" t="n">
        <f aca="false">+T10+S10</f>
        <v>23986</v>
      </c>
      <c r="V10" s="294" t="n">
        <f aca="false">+S10-K10</f>
        <v>3081</v>
      </c>
      <c r="W10" s="294" t="n">
        <f aca="false">+T10-M10</f>
        <v>261</v>
      </c>
    </row>
    <row r="11" customFormat="false" ht="24.75" hidden="false" customHeight="true" outlineLevel="0" collapsed="false">
      <c r="A11" s="295" t="s">
        <v>255</v>
      </c>
      <c r="B11" s="290" t="n">
        <v>4929</v>
      </c>
      <c r="C11" s="290" t="n">
        <v>197</v>
      </c>
      <c r="D11" s="290" t="n">
        <f aca="false">+C11+B11</f>
        <v>5126</v>
      </c>
      <c r="E11" s="296" t="n">
        <v>3861</v>
      </c>
      <c r="F11" s="290" t="n">
        <v>131</v>
      </c>
      <c r="G11" s="290" t="n">
        <f aca="false">+F11+E11</f>
        <v>3992</v>
      </c>
      <c r="H11" s="297" t="n">
        <f aca="false">+G11+D11</f>
        <v>9118</v>
      </c>
      <c r="J11" s="289" t="s">
        <v>255</v>
      </c>
      <c r="K11" s="290" t="n">
        <f aca="false">+B11+E11</f>
        <v>8790</v>
      </c>
      <c r="L11" s="291" t="n">
        <f aca="false">+K11/F11</f>
        <v>67.0992366412214</v>
      </c>
      <c r="M11" s="290" t="n">
        <f aca="false">+C11+F11</f>
        <v>328</v>
      </c>
      <c r="N11" s="292" t="n">
        <f aca="false">+M11/F11</f>
        <v>2.50381679389313</v>
      </c>
      <c r="S11" s="293" t="n">
        <f aca="false">+[3]'población por establecimiento'!g242</f>
        <v>12899</v>
      </c>
      <c r="T11" s="293" t="n">
        <f aca="false">+[3]'población por establecimiento'!h242</f>
        <v>439</v>
      </c>
      <c r="U11" s="293" t="n">
        <f aca="false">+T11+S11</f>
        <v>13338</v>
      </c>
      <c r="V11" s="294" t="n">
        <f aca="false">+S11-K11</f>
        <v>4109</v>
      </c>
      <c r="W11" s="294" t="n">
        <f aca="false">+T11-M11</f>
        <v>111</v>
      </c>
    </row>
    <row r="12" customFormat="false" ht="24.75" hidden="false" customHeight="true" outlineLevel="0" collapsed="false">
      <c r="A12" s="295" t="s">
        <v>256</v>
      </c>
      <c r="B12" s="290" t="n">
        <v>3675</v>
      </c>
      <c r="C12" s="290" t="n">
        <v>342</v>
      </c>
      <c r="D12" s="290" t="n">
        <f aca="false">+C12+B12</f>
        <v>4017</v>
      </c>
      <c r="E12" s="296" t="n">
        <v>5560</v>
      </c>
      <c r="F12" s="290" t="n">
        <v>496</v>
      </c>
      <c r="G12" s="290" t="n">
        <f aca="false">+F12+E12</f>
        <v>6056</v>
      </c>
      <c r="H12" s="297" t="n">
        <f aca="false">+G12+D12</f>
        <v>10073</v>
      </c>
      <c r="J12" s="289" t="s">
        <v>256</v>
      </c>
      <c r="K12" s="290" t="n">
        <f aca="false">+B12+E12</f>
        <v>9235</v>
      </c>
      <c r="L12" s="291" t="n">
        <f aca="false">+K12/F12</f>
        <v>18.6189516129032</v>
      </c>
      <c r="M12" s="290" t="n">
        <f aca="false">+C12+F12</f>
        <v>838</v>
      </c>
      <c r="N12" s="292" t="n">
        <f aca="false">+M12/F12</f>
        <v>1.68951612903226</v>
      </c>
      <c r="S12" s="293" t="n">
        <f aca="false">+[3]'población por establecimiento'!g243</f>
        <v>11530</v>
      </c>
      <c r="T12" s="293" t="n">
        <f aca="false">+[3]'población por establecimiento'!h243</f>
        <v>940</v>
      </c>
      <c r="U12" s="293" t="n">
        <f aca="false">+T12+S12</f>
        <v>12470</v>
      </c>
      <c r="V12" s="294" t="n">
        <f aca="false">+S12-K12</f>
        <v>2295</v>
      </c>
      <c r="W12" s="294" t="n">
        <f aca="false">+T12-M12</f>
        <v>102</v>
      </c>
    </row>
    <row r="13" customFormat="false" ht="24.75" hidden="false" customHeight="true" outlineLevel="0" collapsed="false">
      <c r="A13" s="295" t="s">
        <v>257</v>
      </c>
      <c r="B13" s="290" t="n">
        <v>3572</v>
      </c>
      <c r="C13" s="290" t="n">
        <v>273</v>
      </c>
      <c r="D13" s="290" t="n">
        <f aca="false">+C13+B13</f>
        <v>3845</v>
      </c>
      <c r="E13" s="296" t="n">
        <v>9273</v>
      </c>
      <c r="F13" s="290" t="n">
        <v>981</v>
      </c>
      <c r="G13" s="290" t="n">
        <f aca="false">+F13+E13</f>
        <v>10254</v>
      </c>
      <c r="H13" s="297" t="n">
        <f aca="false">+G13+D13</f>
        <v>14099</v>
      </c>
      <c r="J13" s="289" t="s">
        <v>257</v>
      </c>
      <c r="K13" s="290" t="n">
        <f aca="false">+B13+E13</f>
        <v>12845</v>
      </c>
      <c r="L13" s="291" t="n">
        <f aca="false">+K13/F13</f>
        <v>13.0937818552497</v>
      </c>
      <c r="M13" s="290" t="n">
        <f aca="false">+C13+F13</f>
        <v>1254</v>
      </c>
      <c r="N13" s="292" t="n">
        <f aca="false">+M13/F13</f>
        <v>1.2782874617737</v>
      </c>
      <c r="S13" s="293" t="n">
        <f aca="false">+[3]'población por establecimiento'!g244</f>
        <v>14536</v>
      </c>
      <c r="T13" s="293" t="n">
        <f aca="false">+[3]'población por establecimiento'!h244</f>
        <v>1382</v>
      </c>
      <c r="U13" s="293" t="n">
        <f aca="false">+T13+S13</f>
        <v>15918</v>
      </c>
      <c r="V13" s="294" t="n">
        <f aca="false">+S13-K13</f>
        <v>1691</v>
      </c>
      <c r="W13" s="294" t="n">
        <f aca="false">+T13-M13</f>
        <v>128</v>
      </c>
    </row>
    <row r="14" customFormat="false" ht="24.75" hidden="false" customHeight="true" outlineLevel="0" collapsed="false">
      <c r="A14" s="298" t="s">
        <v>258</v>
      </c>
      <c r="B14" s="299" t="n">
        <v>2813</v>
      </c>
      <c r="C14" s="299" t="n">
        <v>330</v>
      </c>
      <c r="D14" s="299" t="n">
        <f aca="false">+C14+B14</f>
        <v>3143</v>
      </c>
      <c r="E14" s="300" t="n">
        <v>8911</v>
      </c>
      <c r="F14" s="299" t="n">
        <v>928</v>
      </c>
      <c r="G14" s="299" t="n">
        <f aca="false">+F14+E14</f>
        <v>9839</v>
      </c>
      <c r="H14" s="301" t="n">
        <f aca="false">+G14+D14</f>
        <v>12982</v>
      </c>
      <c r="J14" s="289" t="s">
        <v>258</v>
      </c>
      <c r="K14" s="290" t="n">
        <f aca="false">+B14+E14</f>
        <v>11724</v>
      </c>
      <c r="L14" s="291" t="n">
        <f aca="false">+K14/F14</f>
        <v>12.6336206896552</v>
      </c>
      <c r="M14" s="290" t="n">
        <f aca="false">+C14+F14</f>
        <v>1258</v>
      </c>
      <c r="N14" s="292" t="n">
        <f aca="false">+M14/F14</f>
        <v>1.35560344827586</v>
      </c>
      <c r="S14" s="293" t="n">
        <f aca="false">+[3]'población por establecimiento'!g245</f>
        <v>13513</v>
      </c>
      <c r="T14" s="293" t="n">
        <f aca="false">+[3]'población por establecimiento'!h245</f>
        <v>1383</v>
      </c>
      <c r="U14" s="293" t="n">
        <f aca="false">+T14+S14</f>
        <v>14896</v>
      </c>
      <c r="V14" s="294" t="n">
        <f aca="false">+S14-K14</f>
        <v>1789</v>
      </c>
      <c r="W14" s="294" t="n">
        <f aca="false">+T14-M14</f>
        <v>125</v>
      </c>
    </row>
    <row r="15" s="277" customFormat="true" ht="27.75" hidden="false" customHeight="true" outlineLevel="0" collapsed="false">
      <c r="A15" s="302" t="s">
        <v>259</v>
      </c>
      <c r="B15" s="303" t="n">
        <f aca="false">SUM(B9:B14)</f>
        <v>29687</v>
      </c>
      <c r="C15" s="303" t="n">
        <f aca="false">SUM(C9:C14)</f>
        <v>2562</v>
      </c>
      <c r="D15" s="303" t="n">
        <f aca="false">SUM(D9:D14)</f>
        <v>32249</v>
      </c>
      <c r="E15" s="303" t="n">
        <f aca="false">SUM(E9:E14)</f>
        <v>59989</v>
      </c>
      <c r="F15" s="303" t="n">
        <f aca="false">SUM(F9:F14)</f>
        <v>5377</v>
      </c>
      <c r="G15" s="303" t="n">
        <f aca="false">SUM(G9:G14)</f>
        <v>65366</v>
      </c>
      <c r="H15" s="303" t="n">
        <f aca="false">SUM(H9:H14)</f>
        <v>97615</v>
      </c>
      <c r="J15" s="302" t="s">
        <v>259</v>
      </c>
      <c r="K15" s="303" t="n">
        <f aca="false">SUM(K9:K14)</f>
        <v>89676</v>
      </c>
      <c r="L15" s="304" t="n">
        <f aca="false">+K15/H15</f>
        <v>0.918670286328945</v>
      </c>
      <c r="M15" s="303" t="n">
        <f aca="false">SUM(M9:M14)</f>
        <v>7939</v>
      </c>
      <c r="N15" s="305" t="n">
        <f aca="false">+M15/H15</f>
        <v>0.0813297136710547</v>
      </c>
      <c r="O15" s="0"/>
      <c r="P15" s="0"/>
      <c r="Q15" s="0"/>
      <c r="R15" s="0"/>
      <c r="S15" s="293" t="n">
        <f aca="false">+[3]'población por establecimiento'!g246</f>
        <v>109156</v>
      </c>
      <c r="T15" s="293" t="n">
        <f aca="false">+[3]'población por establecimiento'!h246</f>
        <v>9045</v>
      </c>
      <c r="U15" s="293" t="n">
        <f aca="false">+T15+S15</f>
        <v>118201</v>
      </c>
      <c r="V15" s="294" t="n">
        <f aca="false">+S15-K15</f>
        <v>19480</v>
      </c>
      <c r="W15" s="294" t="n">
        <f aca="false">+T15-M15</f>
        <v>1106</v>
      </c>
    </row>
    <row r="16" s="309" customFormat="true" ht="9.75" hidden="false" customHeight="true" outlineLevel="0" collapsed="false">
      <c r="A16" s="306" t="s">
        <v>260</v>
      </c>
      <c r="B16" s="307"/>
      <c r="C16" s="308"/>
      <c r="D16" s="308"/>
      <c r="E16" s="308"/>
      <c r="F16" s="308"/>
      <c r="G16" s="308"/>
      <c r="H16" s="308"/>
      <c r="J16" s="310" t="s">
        <v>260</v>
      </c>
      <c r="K16" s="311"/>
      <c r="L16" s="311"/>
      <c r="M16" s="311"/>
      <c r="N16" s="311"/>
      <c r="O16" s="277"/>
      <c r="P16" s="277"/>
      <c r="Q16" s="277"/>
      <c r="R16" s="277"/>
      <c r="S16" s="277"/>
      <c r="T16" s="277"/>
      <c r="U16" s="277"/>
      <c r="V16" s="277"/>
      <c r="W16" s="277"/>
    </row>
    <row r="17" customFormat="false" ht="12.75" hidden="false" customHeight="false" outlineLevel="0" collapsed="false">
      <c r="D17" s="312" t="n">
        <f aca="false">+D15/H15</f>
        <v>0.330369307995697</v>
      </c>
      <c r="E17" s="312"/>
      <c r="F17" s="312"/>
      <c r="G17" s="312" t="n">
        <f aca="false">+G15/H15</f>
        <v>0.669630692004303</v>
      </c>
      <c r="L17" s="313" t="n">
        <f aca="false">+K15+M15</f>
        <v>97615</v>
      </c>
    </row>
    <row r="18" customFormat="false" ht="15" hidden="false" customHeight="true" outlineLevel="0" collapsed="false">
      <c r="A18" s="309"/>
      <c r="C18" s="313"/>
      <c r="D18" s="313"/>
      <c r="E18" s="313" t="n">
        <f aca="false">+D15+G15</f>
        <v>97615</v>
      </c>
    </row>
    <row r="19" customFormat="false" ht="15" hidden="false" customHeight="true" outlineLevel="0" collapsed="false">
      <c r="D19" s="313" t="n">
        <f aca="false">+C15+F15</f>
        <v>7939</v>
      </c>
      <c r="K19" s="313" t="n">
        <f aca="false">+K15+M15</f>
        <v>97615</v>
      </c>
    </row>
    <row r="21" customFormat="false" ht="12.75" hidden="false" customHeight="false" outlineLevel="0" collapsed="false">
      <c r="A21" s="277"/>
    </row>
    <row r="23" customFormat="false" ht="12.75" hidden="false" customHeight="false" outlineLevel="0" collapsed="false">
      <c r="D23" s="313"/>
    </row>
    <row r="36" customFormat="false" ht="12.75" hidden="false" customHeight="false" outlineLevel="0" collapsed="false">
      <c r="C36" s="277"/>
    </row>
    <row r="41" customFormat="false" ht="12.75" hidden="false" customHeight="false" outlineLevel="0" collapsed="false">
      <c r="J41" s="274" t="s">
        <v>261</v>
      </c>
      <c r="K41" s="274"/>
      <c r="L41" s="274"/>
      <c r="M41" s="274"/>
      <c r="N41" s="274"/>
    </row>
    <row r="42" customFormat="false" ht="13.5" hidden="false" customHeight="false" outlineLevel="0" collapsed="false">
      <c r="J42" s="276" t="s">
        <v>262</v>
      </c>
      <c r="K42" s="276"/>
      <c r="L42" s="276"/>
      <c r="M42" s="276"/>
      <c r="N42" s="276"/>
    </row>
    <row r="43" customFormat="false" ht="28.5" hidden="false" customHeight="true" outlineLevel="0" collapsed="false">
      <c r="J43" s="314" t="s">
        <v>246</v>
      </c>
      <c r="K43" s="315" t="s">
        <v>8</v>
      </c>
      <c r="L43" s="315" t="s">
        <v>248</v>
      </c>
      <c r="M43" s="315" t="s">
        <v>10</v>
      </c>
      <c r="N43" s="316" t="s">
        <v>248</v>
      </c>
      <c r="S43" s="278" t="s">
        <v>263</v>
      </c>
      <c r="T43" s="278" t="s">
        <v>264</v>
      </c>
      <c r="U43" s="278" t="s">
        <v>252</v>
      </c>
      <c r="V43" s="278" t="s">
        <v>265</v>
      </c>
      <c r="W43" s="278" t="s">
        <v>266</v>
      </c>
    </row>
    <row r="44" customFormat="false" ht="20.25" hidden="false" customHeight="true" outlineLevel="0" collapsed="false">
      <c r="J44" s="289" t="s">
        <v>253</v>
      </c>
      <c r="K44" s="317" t="n">
        <f aca="false">+D9</f>
        <v>8482</v>
      </c>
      <c r="L44" s="318" t="n">
        <f aca="false">+K44/F9</f>
        <v>4.66300164925783</v>
      </c>
      <c r="M44" s="317" t="n">
        <f aca="false">+G9</f>
        <v>22217</v>
      </c>
      <c r="N44" s="319" t="n">
        <f aca="false">+M44/F9</f>
        <v>12.2138537658054</v>
      </c>
      <c r="S44" s="293" t="n">
        <f aca="false">+[3]'población por establecimiento'!k240</f>
        <v>9354</v>
      </c>
      <c r="T44" s="293" t="n">
        <f aca="false">+[3]'población por establecimiento'!n240</f>
        <v>28239</v>
      </c>
      <c r="U44" s="293" t="n">
        <f aca="false">+T44+S44</f>
        <v>37593</v>
      </c>
      <c r="V44" s="294" t="n">
        <f aca="false">+S44-K44</f>
        <v>872</v>
      </c>
      <c r="W44" s="294" t="n">
        <f aca="false">+T44-M44</f>
        <v>6022</v>
      </c>
    </row>
    <row r="45" customFormat="false" ht="20.25" hidden="false" customHeight="true" outlineLevel="0" collapsed="false">
      <c r="J45" s="289" t="s">
        <v>254</v>
      </c>
      <c r="K45" s="320" t="n">
        <f aca="false">+D10</f>
        <v>7636</v>
      </c>
      <c r="L45" s="321" t="n">
        <f aca="false">+K45/F10</f>
        <v>7.47162426614481</v>
      </c>
      <c r="M45" s="320" t="n">
        <f aca="false">+G10</f>
        <v>13008</v>
      </c>
      <c r="N45" s="322" t="n">
        <f aca="false">+M45/F10</f>
        <v>12.7279843444227</v>
      </c>
      <c r="S45" s="293" t="n">
        <f aca="false">+[3]'población por establecimiento'!k241</f>
        <v>8053</v>
      </c>
      <c r="T45" s="293" t="n">
        <f aca="false">+[3]'población por establecimiento'!n241</f>
        <v>15933</v>
      </c>
      <c r="U45" s="293" t="n">
        <f aca="false">+T45+S45</f>
        <v>23986</v>
      </c>
      <c r="V45" s="294" t="n">
        <f aca="false">+S45-K45</f>
        <v>417</v>
      </c>
      <c r="W45" s="294" t="n">
        <f aca="false">+T45-M45</f>
        <v>2925</v>
      </c>
    </row>
    <row r="46" customFormat="false" ht="20.25" hidden="false" customHeight="true" outlineLevel="0" collapsed="false">
      <c r="J46" s="289" t="s">
        <v>255</v>
      </c>
      <c r="K46" s="320" t="n">
        <f aca="false">+D11</f>
        <v>5126</v>
      </c>
      <c r="L46" s="321" t="n">
        <f aca="false">+K46/F11</f>
        <v>39.1297709923664</v>
      </c>
      <c r="M46" s="320" t="n">
        <f aca="false">+G11</f>
        <v>3992</v>
      </c>
      <c r="N46" s="322" t="n">
        <f aca="false">+M46/F11</f>
        <v>30.4732824427481</v>
      </c>
      <c r="S46" s="293" t="n">
        <f aca="false">+[3]'población por establecimiento'!k242</f>
        <v>6779</v>
      </c>
      <c r="T46" s="293" t="n">
        <f aca="false">+[3]'población por establecimiento'!n242</f>
        <v>6559</v>
      </c>
      <c r="U46" s="293" t="n">
        <f aca="false">+T46+S46</f>
        <v>13338</v>
      </c>
      <c r="V46" s="294" t="n">
        <f aca="false">+S46-K46</f>
        <v>1653</v>
      </c>
      <c r="W46" s="294" t="n">
        <f aca="false">+T46-M46</f>
        <v>2567</v>
      </c>
    </row>
    <row r="47" customFormat="false" ht="20.25" hidden="false" customHeight="true" outlineLevel="0" collapsed="false">
      <c r="J47" s="289" t="s">
        <v>256</v>
      </c>
      <c r="K47" s="320" t="n">
        <f aca="false">+D12</f>
        <v>4017</v>
      </c>
      <c r="L47" s="321" t="n">
        <f aca="false">+K47/F12</f>
        <v>8.09879032258065</v>
      </c>
      <c r="M47" s="320" t="n">
        <f aca="false">+G12</f>
        <v>6056</v>
      </c>
      <c r="N47" s="322" t="n">
        <f aca="false">+M47/F12</f>
        <v>12.2096774193548</v>
      </c>
      <c r="S47" s="293" t="n">
        <f aca="false">+[3]'población por establecimiento'!k243</f>
        <v>4323</v>
      </c>
      <c r="T47" s="293" t="n">
        <f aca="false">+[3]'población por establecimiento'!n243</f>
        <v>8147</v>
      </c>
      <c r="U47" s="293" t="n">
        <f aca="false">+T47+S47</f>
        <v>12470</v>
      </c>
      <c r="V47" s="294" t="n">
        <f aca="false">+S47-K47</f>
        <v>306</v>
      </c>
      <c r="W47" s="294" t="n">
        <f aca="false">+T47-M47</f>
        <v>2091</v>
      </c>
    </row>
    <row r="48" customFormat="false" ht="20.25" hidden="false" customHeight="true" outlineLevel="0" collapsed="false">
      <c r="J48" s="289" t="s">
        <v>257</v>
      </c>
      <c r="K48" s="320" t="n">
        <f aca="false">+D13</f>
        <v>3845</v>
      </c>
      <c r="L48" s="321" t="n">
        <f aca="false">+K48/F13</f>
        <v>3.91946992864424</v>
      </c>
      <c r="M48" s="320" t="n">
        <f aca="false">+G13</f>
        <v>10254</v>
      </c>
      <c r="N48" s="322" t="n">
        <f aca="false">+M48/F13</f>
        <v>10.4525993883792</v>
      </c>
      <c r="S48" s="293" t="n">
        <f aca="false">+[3]'población por establecimiento'!k244</f>
        <v>4232</v>
      </c>
      <c r="T48" s="293" t="n">
        <f aca="false">+[3]'población por establecimiento'!n244</f>
        <v>11686</v>
      </c>
      <c r="U48" s="293" t="n">
        <f aca="false">+T48+S48</f>
        <v>15918</v>
      </c>
      <c r="V48" s="294" t="n">
        <f aca="false">+S48-K48</f>
        <v>387</v>
      </c>
      <c r="W48" s="294" t="n">
        <f aca="false">+T48-M48</f>
        <v>1432</v>
      </c>
    </row>
    <row r="49" customFormat="false" ht="20.25" hidden="false" customHeight="true" outlineLevel="0" collapsed="false">
      <c r="J49" s="289" t="s">
        <v>258</v>
      </c>
      <c r="K49" s="323" t="n">
        <f aca="false">+D14</f>
        <v>3143</v>
      </c>
      <c r="L49" s="324" t="n">
        <f aca="false">+K49/F14</f>
        <v>3.38685344827586</v>
      </c>
      <c r="M49" s="323" t="n">
        <f aca="false">+G14</f>
        <v>9839</v>
      </c>
      <c r="N49" s="325" t="n">
        <f aca="false">+M49/F14</f>
        <v>10.6023706896552</v>
      </c>
      <c r="S49" s="293" t="n">
        <f aca="false">+[3]'población por establecimiento'!k245</f>
        <v>3291</v>
      </c>
      <c r="T49" s="293" t="n">
        <f aca="false">+[3]'población por establecimiento'!n245</f>
        <v>11605</v>
      </c>
      <c r="U49" s="293" t="n">
        <f aca="false">+T49+S49</f>
        <v>14896</v>
      </c>
      <c r="V49" s="294" t="n">
        <f aca="false">+S49-K49</f>
        <v>148</v>
      </c>
      <c r="W49" s="294" t="n">
        <f aca="false">+T49-M49</f>
        <v>1766</v>
      </c>
    </row>
    <row r="50" customFormat="false" ht="23.25" hidden="false" customHeight="true" outlineLevel="0" collapsed="false">
      <c r="J50" s="326" t="s">
        <v>259</v>
      </c>
      <c r="K50" s="327" t="n">
        <f aca="false">SUM(K44:K49)</f>
        <v>32249</v>
      </c>
      <c r="L50" s="328" t="n">
        <f aca="false">+K50/H15</f>
        <v>0.330369307995697</v>
      </c>
      <c r="M50" s="327" t="n">
        <f aca="false">SUM(M44:M49)</f>
        <v>65366</v>
      </c>
      <c r="N50" s="329" t="n">
        <f aca="false">+M50/H15</f>
        <v>0.669630692004303</v>
      </c>
      <c r="S50" s="293" t="n">
        <f aca="false">SUM(S44:S49)</f>
        <v>36032</v>
      </c>
      <c r="T50" s="293" t="n">
        <f aca="false">SUM(T44:T49)</f>
        <v>82169</v>
      </c>
      <c r="U50" s="293" t="n">
        <f aca="false">+T50+S50</f>
        <v>118201</v>
      </c>
      <c r="V50" s="294" t="n">
        <f aca="false">+S50-K50</f>
        <v>3783</v>
      </c>
      <c r="W50" s="294" t="n">
        <f aca="false">+T50-M50</f>
        <v>16803</v>
      </c>
    </row>
    <row r="51" customFormat="false" ht="12.75" hidden="false" customHeight="false" outlineLevel="0" collapsed="false">
      <c r="J51" s="310" t="s">
        <v>260</v>
      </c>
      <c r="O51" s="309"/>
      <c r="P51" s="330" t="n">
        <f aca="false">+K50+M50</f>
        <v>97615</v>
      </c>
      <c r="Q51" s="309"/>
      <c r="R51" s="309"/>
      <c r="S51" s="309"/>
      <c r="T51" s="309"/>
      <c r="U51" s="309"/>
      <c r="V51" s="309"/>
      <c r="W51" s="309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7:J8"/>
    <mergeCell ref="K7:K8"/>
    <mergeCell ref="L7:L8"/>
    <mergeCell ref="M7:M8"/>
    <mergeCell ref="N7:N8"/>
    <mergeCell ref="J41:N41"/>
    <mergeCell ref="J42:N42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G27" activeCellId="0" sqref="G27"/>
    </sheetView>
  </sheetViews>
  <sheetFormatPr defaultRowHeight="12.75"/>
  <cols>
    <col collapsed="false" hidden="false" max="1" min="1" style="0" width="15.9285714285714"/>
    <col collapsed="false" hidden="false" max="7" min="2" style="0" width="12.4183673469388"/>
    <col collapsed="false" hidden="false" max="1025" min="8" style="0" width="10.9336734693878"/>
  </cols>
  <sheetData>
    <row r="1" customFormat="false" ht="18" hidden="false" customHeight="true" outlineLevel="0" collapsed="false">
      <c r="A1" s="331"/>
      <c r="B1" s="331"/>
      <c r="C1" s="331"/>
      <c r="D1" s="331"/>
      <c r="E1" s="331"/>
      <c r="F1" s="331"/>
      <c r="G1" s="224"/>
    </row>
    <row r="2" customFormat="false" ht="18" hidden="false" customHeight="true" outlineLevel="0" collapsed="false">
      <c r="A2" s="274"/>
      <c r="B2" s="274"/>
      <c r="C2" s="274"/>
      <c r="D2" s="274"/>
      <c r="E2" s="274"/>
      <c r="F2" s="274"/>
      <c r="G2" s="224"/>
    </row>
    <row r="3" customFormat="false" ht="18" hidden="false" customHeight="true" outlineLevel="0" collapsed="false">
      <c r="A3" s="332"/>
      <c r="B3" s="332"/>
      <c r="C3" s="332"/>
      <c r="D3" s="332"/>
      <c r="E3" s="332"/>
      <c r="F3" s="332"/>
      <c r="G3" s="224"/>
    </row>
    <row r="4" customFormat="false" ht="18" hidden="false" customHeight="true" outlineLevel="0" collapsed="false">
      <c r="A4" s="331"/>
      <c r="B4" s="331"/>
      <c r="C4" s="331"/>
      <c r="D4" s="331"/>
      <c r="E4" s="331"/>
      <c r="F4" s="331"/>
      <c r="G4" s="224"/>
    </row>
    <row r="5" customFormat="false" ht="18" hidden="false" customHeight="true" outlineLevel="0" collapsed="false">
      <c r="A5" s="333" t="s">
        <v>269</v>
      </c>
      <c r="B5" s="333"/>
      <c r="C5" s="333"/>
      <c r="D5" s="333"/>
      <c r="E5" s="333"/>
      <c r="F5" s="333"/>
      <c r="G5" s="224"/>
    </row>
    <row r="6" customFormat="false" ht="18" hidden="false" customHeight="true" outlineLevel="0" collapsed="false">
      <c r="A6" s="333" t="s">
        <v>244</v>
      </c>
      <c r="B6" s="333"/>
      <c r="C6" s="333"/>
      <c r="D6" s="333"/>
      <c r="E6" s="333"/>
      <c r="F6" s="333"/>
      <c r="G6" s="224"/>
    </row>
    <row r="7" customFormat="false" ht="31.5" hidden="false" customHeight="true" outlineLevel="0" collapsed="false">
      <c r="A7" s="334" t="s">
        <v>246</v>
      </c>
      <c r="B7" s="280" t="s">
        <v>270</v>
      </c>
      <c r="C7" s="280"/>
      <c r="D7" s="335" t="s">
        <v>271</v>
      </c>
      <c r="E7" s="335"/>
      <c r="F7" s="335" t="s">
        <v>259</v>
      </c>
      <c r="G7" s="336" t="s">
        <v>272</v>
      </c>
    </row>
    <row r="8" customFormat="false" ht="31.5" hidden="false" customHeight="true" outlineLevel="0" collapsed="false">
      <c r="A8" s="334"/>
      <c r="B8" s="337" t="s">
        <v>247</v>
      </c>
      <c r="C8" s="337" t="s">
        <v>249</v>
      </c>
      <c r="D8" s="338" t="s">
        <v>247</v>
      </c>
      <c r="E8" s="338" t="s">
        <v>249</v>
      </c>
      <c r="F8" s="335"/>
      <c r="G8" s="336"/>
    </row>
    <row r="9" customFormat="false" ht="24" hidden="false" customHeight="true" outlineLevel="0" collapsed="false">
      <c r="A9" s="339" t="s">
        <v>253</v>
      </c>
      <c r="B9" s="340" t="n">
        <v>3018</v>
      </c>
      <c r="C9" s="340" t="n">
        <v>789</v>
      </c>
      <c r="D9" s="340" t="n">
        <v>2573</v>
      </c>
      <c r="E9" s="340" t="n">
        <v>1050</v>
      </c>
      <c r="F9" s="340" t="n">
        <v>7430</v>
      </c>
      <c r="G9" s="341" t="n">
        <v>0.285901185162383</v>
      </c>
    </row>
    <row r="10" customFormat="false" ht="24" hidden="false" customHeight="true" outlineLevel="0" collapsed="false">
      <c r="A10" s="339" t="s">
        <v>273</v>
      </c>
      <c r="B10" s="340" t="n">
        <v>2520</v>
      </c>
      <c r="C10" s="340" t="n">
        <v>604</v>
      </c>
      <c r="D10" s="340" t="n">
        <v>1651</v>
      </c>
      <c r="E10" s="340" t="n">
        <v>510</v>
      </c>
      <c r="F10" s="340" t="n">
        <v>5285</v>
      </c>
      <c r="G10" s="341" t="n">
        <v>0.203363090657226</v>
      </c>
    </row>
    <row r="11" customFormat="false" ht="24" hidden="false" customHeight="true" outlineLevel="0" collapsed="false">
      <c r="A11" s="339" t="s">
        <v>255</v>
      </c>
      <c r="B11" s="340" t="n">
        <v>4646</v>
      </c>
      <c r="C11" s="340" t="n">
        <v>798</v>
      </c>
      <c r="D11" s="340" t="n">
        <v>1375</v>
      </c>
      <c r="E11" s="340" t="n">
        <v>276</v>
      </c>
      <c r="F11" s="340" t="n">
        <v>7095</v>
      </c>
      <c r="G11" s="341" t="n">
        <v>0.273010620286286</v>
      </c>
    </row>
    <row r="12" customFormat="false" ht="24" hidden="false" customHeight="true" outlineLevel="0" collapsed="false">
      <c r="A12" s="339" t="s">
        <v>256</v>
      </c>
      <c r="B12" s="340" t="n">
        <v>901</v>
      </c>
      <c r="C12" s="340" t="n">
        <v>199</v>
      </c>
      <c r="D12" s="340" t="n">
        <v>926</v>
      </c>
      <c r="E12" s="340" t="n">
        <v>224</v>
      </c>
      <c r="F12" s="340" t="n">
        <v>2250</v>
      </c>
      <c r="G12" s="341" t="n">
        <v>0.0865784208096044</v>
      </c>
    </row>
    <row r="13" customFormat="false" ht="24" hidden="false" customHeight="true" outlineLevel="0" collapsed="false">
      <c r="A13" s="339" t="s">
        <v>257</v>
      </c>
      <c r="B13" s="340" t="n">
        <v>994</v>
      </c>
      <c r="C13" s="340" t="n">
        <v>309</v>
      </c>
      <c r="D13" s="340" t="n">
        <v>849</v>
      </c>
      <c r="E13" s="340" t="n">
        <v>355</v>
      </c>
      <c r="F13" s="340" t="n">
        <v>2507</v>
      </c>
      <c r="G13" s="341" t="n">
        <v>0.0964676004309681</v>
      </c>
    </row>
    <row r="14" customFormat="false" ht="24" hidden="false" customHeight="true" outlineLevel="0" collapsed="false">
      <c r="A14" s="339" t="s">
        <v>258</v>
      </c>
      <c r="B14" s="340" t="n">
        <v>452</v>
      </c>
      <c r="C14" s="340" t="n">
        <v>214</v>
      </c>
      <c r="D14" s="340" t="n">
        <v>495</v>
      </c>
      <c r="E14" s="340" t="n">
        <v>260</v>
      </c>
      <c r="F14" s="340" t="n">
        <v>1421</v>
      </c>
      <c r="G14" s="341" t="n">
        <v>0.0546790826535324</v>
      </c>
    </row>
    <row r="15" customFormat="false" ht="24" hidden="false" customHeight="true" outlineLevel="0" collapsed="false">
      <c r="A15" s="342" t="s">
        <v>259</v>
      </c>
      <c r="B15" s="343" t="n">
        <v>12531</v>
      </c>
      <c r="C15" s="343" t="n">
        <v>2913</v>
      </c>
      <c r="D15" s="343" t="n">
        <v>7869</v>
      </c>
      <c r="E15" s="343" t="n">
        <v>2675</v>
      </c>
      <c r="F15" s="343" t="n">
        <v>25988</v>
      </c>
      <c r="G15" s="344" t="n">
        <v>1</v>
      </c>
    </row>
    <row r="16" customFormat="false" ht="10.5" hidden="false" customHeight="true" outlineLevel="0" collapsed="false">
      <c r="A16" s="345" t="s">
        <v>274</v>
      </c>
      <c r="B16" s="345"/>
      <c r="C16" s="345"/>
      <c r="D16" s="309"/>
      <c r="E16" s="309"/>
      <c r="H16" s="224"/>
    </row>
  </sheetData>
  <mergeCells count="7">
    <mergeCell ref="A5:F5"/>
    <mergeCell ref="A6:F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Y10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11" activeCellId="0" sqref="J11"/>
    </sheetView>
  </sheetViews>
  <sheetFormatPr defaultRowHeight="12.75"/>
  <cols>
    <col collapsed="false" hidden="false" max="1" min="1" style="0" width="16.3316326530612"/>
    <col collapsed="false" hidden="false" max="12" min="2" style="0" width="10.3928571428571"/>
    <col collapsed="false" hidden="false" max="13" min="13" style="0" width="10.9336734693878"/>
    <col collapsed="false" hidden="false" max="14" min="14" style="0" width="37.2602040816326"/>
    <col collapsed="false" hidden="false" max="1025" min="15" style="0" width="10.9336734693878"/>
  </cols>
  <sheetData>
    <row r="1" customFormat="false" ht="14.25" hidden="false" customHeight="true" outlineLevel="0" collapsed="false">
      <c r="A1" s="331"/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</row>
    <row r="2" customFormat="false" ht="14.25" hidden="false" customHeight="true" outlineLevel="0" collapsed="false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</row>
    <row r="3" customFormat="false" ht="14.25" hidden="false" customHeight="true" outlineLevel="0" collapsed="false">
      <c r="A3" s="274"/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</row>
    <row r="4" customFormat="false" ht="14.25" hidden="false" customHeight="true" outlineLevel="0" collapsed="false">
      <c r="A4" s="331"/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</row>
    <row r="5" customFormat="false" ht="14.25" hidden="false" customHeight="true" outlineLevel="0" collapsed="false">
      <c r="A5" s="274" t="s">
        <v>275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</row>
    <row r="6" customFormat="false" ht="25.5" hidden="false" customHeight="true" outlineLevel="0" collapsed="false">
      <c r="A6" s="346" t="s">
        <v>276</v>
      </c>
      <c r="B6" s="346"/>
      <c r="C6" s="346"/>
      <c r="D6" s="346"/>
      <c r="E6" s="346"/>
      <c r="F6" s="346"/>
      <c r="G6" s="346"/>
      <c r="H6" s="346"/>
      <c r="I6" s="346"/>
      <c r="J6" s="346"/>
      <c r="K6" s="346"/>
      <c r="L6" s="346"/>
      <c r="Y6" s="277"/>
    </row>
    <row r="7" customFormat="false" ht="42.75" hidden="false" customHeight="true" outlineLevel="0" collapsed="false">
      <c r="A7" s="347" t="s">
        <v>246</v>
      </c>
      <c r="B7" s="348" t="s">
        <v>277</v>
      </c>
      <c r="C7" s="348"/>
      <c r="D7" s="348" t="s">
        <v>278</v>
      </c>
      <c r="E7" s="348"/>
      <c r="F7" s="348" t="s">
        <v>279</v>
      </c>
      <c r="G7" s="348"/>
      <c r="H7" s="348" t="s">
        <v>280</v>
      </c>
      <c r="I7" s="348"/>
      <c r="J7" s="348" t="s">
        <v>281</v>
      </c>
      <c r="K7" s="348"/>
      <c r="L7" s="349" t="s">
        <v>259</v>
      </c>
    </row>
    <row r="8" customFormat="false" ht="27.75" hidden="false" customHeight="true" outlineLevel="0" collapsed="false">
      <c r="A8" s="347"/>
      <c r="B8" s="350" t="s">
        <v>282</v>
      </c>
      <c r="C8" s="350" t="s">
        <v>283</v>
      </c>
      <c r="D8" s="350" t="s">
        <v>282</v>
      </c>
      <c r="E8" s="350" t="s">
        <v>283</v>
      </c>
      <c r="F8" s="350" t="s">
        <v>282</v>
      </c>
      <c r="G8" s="350" t="s">
        <v>283</v>
      </c>
      <c r="H8" s="350" t="s">
        <v>282</v>
      </c>
      <c r="I8" s="350" t="s">
        <v>283</v>
      </c>
      <c r="J8" s="350" t="s">
        <v>282</v>
      </c>
      <c r="K8" s="350" t="s">
        <v>283</v>
      </c>
      <c r="L8" s="349"/>
    </row>
    <row r="9" customFormat="false" ht="21.75" hidden="false" customHeight="true" outlineLevel="0" collapsed="false">
      <c r="A9" s="351" t="s">
        <v>253</v>
      </c>
      <c r="B9" s="352" t="n">
        <v>175</v>
      </c>
      <c r="C9" s="352" t="n">
        <v>203</v>
      </c>
      <c r="D9" s="352" t="n">
        <v>179</v>
      </c>
      <c r="E9" s="352" t="n">
        <v>139</v>
      </c>
      <c r="F9" s="352" t="n">
        <v>27</v>
      </c>
      <c r="G9" s="352" t="n">
        <v>15</v>
      </c>
      <c r="H9" s="352" t="n">
        <v>91</v>
      </c>
      <c r="I9" s="352" t="n">
        <v>29</v>
      </c>
      <c r="J9" s="352"/>
      <c r="K9" s="352" t="n">
        <v>3</v>
      </c>
      <c r="L9" s="352" t="n">
        <v>861</v>
      </c>
    </row>
    <row r="10" customFormat="false" ht="21.75" hidden="false" customHeight="true" outlineLevel="0" collapsed="false">
      <c r="A10" s="351" t="s">
        <v>254</v>
      </c>
      <c r="B10" s="352" t="n">
        <v>175</v>
      </c>
      <c r="C10" s="352" t="n">
        <v>220</v>
      </c>
      <c r="D10" s="352" t="n">
        <v>52</v>
      </c>
      <c r="E10" s="352" t="n">
        <v>90</v>
      </c>
      <c r="F10" s="352" t="n">
        <v>19</v>
      </c>
      <c r="G10" s="352" t="n">
        <v>4</v>
      </c>
      <c r="H10" s="352" t="n">
        <v>42</v>
      </c>
      <c r="I10" s="352" t="n">
        <v>96</v>
      </c>
      <c r="J10" s="352"/>
      <c r="K10" s="352"/>
      <c r="L10" s="352" t="n">
        <v>698</v>
      </c>
    </row>
    <row r="11" customFormat="false" ht="21.75" hidden="false" customHeight="true" outlineLevel="0" collapsed="false">
      <c r="A11" s="351" t="s">
        <v>255</v>
      </c>
      <c r="B11" s="352" t="n">
        <v>43</v>
      </c>
      <c r="C11" s="352" t="n">
        <v>175</v>
      </c>
      <c r="D11" s="352" t="n">
        <v>70</v>
      </c>
      <c r="E11" s="352" t="n">
        <v>74</v>
      </c>
      <c r="F11" s="352" t="n">
        <v>15</v>
      </c>
      <c r="G11" s="352" t="n">
        <v>28</v>
      </c>
      <c r="H11" s="352" t="n">
        <v>126</v>
      </c>
      <c r="I11" s="352" t="n">
        <v>171</v>
      </c>
      <c r="J11" s="352"/>
      <c r="K11" s="352" t="n">
        <v>1</v>
      </c>
      <c r="L11" s="352" t="n">
        <v>703</v>
      </c>
    </row>
    <row r="12" customFormat="false" ht="21.75" hidden="false" customHeight="true" outlineLevel="0" collapsed="false">
      <c r="A12" s="351" t="s">
        <v>256</v>
      </c>
      <c r="B12" s="352" t="n">
        <v>41</v>
      </c>
      <c r="C12" s="352" t="n">
        <v>57</v>
      </c>
      <c r="D12" s="352" t="n">
        <v>44</v>
      </c>
      <c r="E12" s="352" t="n">
        <v>25</v>
      </c>
      <c r="F12" s="352" t="n">
        <v>10</v>
      </c>
      <c r="G12" s="352" t="n">
        <v>7</v>
      </c>
      <c r="H12" s="352" t="n">
        <v>15</v>
      </c>
      <c r="I12" s="352" t="n">
        <v>3</v>
      </c>
      <c r="J12" s="352"/>
      <c r="K12" s="352"/>
      <c r="L12" s="352" t="n">
        <v>202</v>
      </c>
    </row>
    <row r="13" customFormat="false" ht="21.75" hidden="false" customHeight="true" outlineLevel="0" collapsed="false">
      <c r="A13" s="351" t="s">
        <v>257</v>
      </c>
      <c r="B13" s="352" t="n">
        <v>84</v>
      </c>
      <c r="C13" s="352" t="n">
        <v>128</v>
      </c>
      <c r="D13" s="352" t="n">
        <v>92</v>
      </c>
      <c r="E13" s="352" t="n">
        <v>135</v>
      </c>
      <c r="F13" s="352" t="n">
        <v>46</v>
      </c>
      <c r="G13" s="352" t="n">
        <v>31</v>
      </c>
      <c r="H13" s="352" t="n">
        <v>59</v>
      </c>
      <c r="I13" s="352" t="n">
        <v>191</v>
      </c>
      <c r="J13" s="352"/>
      <c r="K13" s="352"/>
      <c r="L13" s="352" t="n">
        <v>766</v>
      </c>
    </row>
    <row r="14" customFormat="false" ht="21.75" hidden="false" customHeight="true" outlineLevel="0" collapsed="false">
      <c r="A14" s="353" t="s">
        <v>258</v>
      </c>
      <c r="B14" s="352" t="n">
        <v>93</v>
      </c>
      <c r="C14" s="352" t="n">
        <v>227</v>
      </c>
      <c r="D14" s="352" t="n">
        <v>57</v>
      </c>
      <c r="E14" s="352" t="n">
        <v>82</v>
      </c>
      <c r="F14" s="352" t="n">
        <v>17</v>
      </c>
      <c r="G14" s="352" t="n">
        <v>7</v>
      </c>
      <c r="H14" s="352" t="n">
        <v>126</v>
      </c>
      <c r="I14" s="352" t="n">
        <v>152</v>
      </c>
      <c r="J14" s="352"/>
      <c r="K14" s="352"/>
      <c r="L14" s="354" t="n">
        <v>761</v>
      </c>
    </row>
    <row r="15" customFormat="false" ht="21.75" hidden="false" customHeight="true" outlineLevel="0" collapsed="false">
      <c r="A15" s="355" t="s">
        <v>259</v>
      </c>
      <c r="B15" s="356" t="n">
        <v>611</v>
      </c>
      <c r="C15" s="356" t="n">
        <v>1010</v>
      </c>
      <c r="D15" s="356" t="n">
        <v>494</v>
      </c>
      <c r="E15" s="356" t="n">
        <v>545</v>
      </c>
      <c r="F15" s="356" t="n">
        <v>134</v>
      </c>
      <c r="G15" s="356" t="n">
        <v>92</v>
      </c>
      <c r="H15" s="356" t="n">
        <v>459</v>
      </c>
      <c r="I15" s="356" t="n">
        <v>642</v>
      </c>
      <c r="J15" s="356" t="n">
        <v>0</v>
      </c>
      <c r="K15" s="356" t="n">
        <v>4</v>
      </c>
      <c r="L15" s="357" t="n">
        <v>3991</v>
      </c>
    </row>
    <row r="16" customFormat="false" ht="11.25" hidden="false" customHeight="true" outlineLevel="0" collapsed="false">
      <c r="A16" s="358" t="s">
        <v>284</v>
      </c>
      <c r="E16" s="359"/>
    </row>
    <row r="17" customFormat="false" ht="11.25" hidden="false" customHeight="true" outlineLevel="0" collapsed="false">
      <c r="A17" s="358" t="s">
        <v>285</v>
      </c>
    </row>
    <row r="19" customFormat="false" ht="12.75" hidden="false" customHeight="false" outlineLevel="0" collapsed="false">
      <c r="A19" s="360"/>
    </row>
    <row r="38" customFormat="false" ht="12.75" hidden="false" customHeight="false" outlineLevel="0" collapsed="false">
      <c r="L38" s="313"/>
    </row>
    <row r="41" customFormat="false" ht="12.75" hidden="false" customHeight="false" outlineLevel="0" collapsed="false">
      <c r="O41" s="361"/>
      <c r="P41" s="362"/>
      <c r="Q41" s="362"/>
      <c r="R41" s="362"/>
      <c r="S41" s="362"/>
      <c r="T41" s="362"/>
      <c r="U41" s="362"/>
      <c r="V41" s="362"/>
      <c r="W41" s="362"/>
      <c r="X41" s="362"/>
      <c r="Y41" s="362"/>
    </row>
    <row r="60" customFormat="false" ht="12.75" hidden="false" customHeight="false" outlineLevel="0" collapsed="false">
      <c r="O60" s="361"/>
      <c r="P60" s="362"/>
      <c r="Q60" s="362"/>
      <c r="R60" s="362"/>
      <c r="S60" s="362"/>
      <c r="T60" s="362"/>
      <c r="U60" s="362"/>
      <c r="V60" s="362"/>
      <c r="W60" s="362"/>
      <c r="X60" s="362"/>
      <c r="Y60" s="362"/>
    </row>
    <row r="76" customFormat="false" ht="12.75" hidden="false" customHeight="false" outlineLevel="0" collapsed="false">
      <c r="O76" s="361"/>
      <c r="P76" s="362"/>
      <c r="Q76" s="362"/>
      <c r="R76" s="362"/>
      <c r="S76" s="362"/>
      <c r="T76" s="362"/>
      <c r="U76" s="362"/>
      <c r="V76" s="362"/>
      <c r="W76" s="362"/>
      <c r="X76" s="362"/>
      <c r="Y76" s="362"/>
    </row>
    <row r="90" customFormat="false" ht="12.75" hidden="false" customHeight="false" outlineLevel="0" collapsed="false">
      <c r="O90" s="361"/>
      <c r="P90" s="362"/>
      <c r="Q90" s="362"/>
      <c r="R90" s="362"/>
      <c r="S90" s="362"/>
      <c r="T90" s="362"/>
      <c r="U90" s="362"/>
      <c r="V90" s="362"/>
      <c r="W90" s="362"/>
      <c r="X90" s="362"/>
      <c r="Y90" s="362"/>
    </row>
    <row r="91" customFormat="false" ht="12.75" hidden="false" customHeight="false" outlineLevel="0" collapsed="false">
      <c r="N91" s="363"/>
    </row>
    <row r="92" customFormat="false" ht="12.75" hidden="false" customHeight="false" outlineLevel="0" collapsed="false">
      <c r="N92" s="363"/>
    </row>
    <row r="93" customFormat="false" ht="12.75" hidden="false" customHeight="false" outlineLevel="0" collapsed="false">
      <c r="N93" s="363"/>
    </row>
    <row r="94" customFormat="false" ht="12.75" hidden="false" customHeight="false" outlineLevel="0" collapsed="false">
      <c r="N94" s="363"/>
    </row>
    <row r="95" customFormat="false" ht="12.75" hidden="false" customHeight="false" outlineLevel="0" collapsed="false">
      <c r="N95" s="363"/>
    </row>
    <row r="96" customFormat="false" ht="12.75" hidden="false" customHeight="false" outlineLevel="0" collapsed="false">
      <c r="N96" s="363"/>
    </row>
    <row r="97" customFormat="false" ht="12.75" hidden="false" customHeight="false" outlineLevel="0" collapsed="false">
      <c r="N97" s="363"/>
    </row>
    <row r="98" customFormat="false" ht="12.75" hidden="false" customHeight="false" outlineLevel="0" collapsed="false">
      <c r="N98" s="363"/>
    </row>
    <row r="99" customFormat="false" ht="12.75" hidden="false" customHeight="false" outlineLevel="0" collapsed="false">
      <c r="N99" s="363"/>
    </row>
    <row r="100" customFormat="false" ht="12.75" hidden="false" customHeight="false" outlineLevel="0" collapsed="false">
      <c r="N100" s="363"/>
    </row>
    <row r="101" customFormat="false" ht="12.75" hidden="false" customHeight="false" outlineLevel="0" collapsed="false">
      <c r="N101" s="363"/>
    </row>
    <row r="102" customFormat="false" ht="12.75" hidden="false" customHeight="false" outlineLevel="0" collapsed="false">
      <c r="N102" s="363"/>
    </row>
    <row r="103" customFormat="false" ht="12.75" hidden="false" customHeight="false" outlineLevel="0" collapsed="false">
      <c r="N103" s="363"/>
    </row>
    <row r="104" customFormat="false" ht="12.75" hidden="false" customHeight="false" outlineLevel="0" collapsed="false">
      <c r="O104" s="361"/>
      <c r="P104" s="362"/>
      <c r="Q104" s="362"/>
      <c r="R104" s="362"/>
      <c r="S104" s="362"/>
      <c r="T104" s="362"/>
      <c r="U104" s="362"/>
      <c r="V104" s="362"/>
      <c r="W104" s="362"/>
      <c r="X104" s="362"/>
      <c r="Y104" s="362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L17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23" activeCellId="0" sqref="E23"/>
    </sheetView>
  </sheetViews>
  <sheetFormatPr defaultRowHeight="12.75"/>
  <cols>
    <col collapsed="false" hidden="false" max="1" min="1" style="0" width="16.7397959183673"/>
    <col collapsed="false" hidden="false" max="2" min="2" style="0" width="9.85204081632653"/>
    <col collapsed="false" hidden="false" max="4" min="3" style="0" width="10.2602040816327"/>
    <col collapsed="false" hidden="false" max="5" min="5" style="0" width="9.58673469387755"/>
    <col collapsed="false" hidden="false" max="6" min="6" style="0" width="9.98979591836735"/>
    <col collapsed="false" hidden="false" max="7" min="7" style="0" width="10.1224489795918"/>
    <col collapsed="false" hidden="false" max="8" min="8" style="0" width="10.2602040816327"/>
    <col collapsed="false" hidden="false" max="9" min="9" style="0" width="10.530612244898"/>
    <col collapsed="false" hidden="false" max="10" min="10" style="0" width="10.1224489795918"/>
    <col collapsed="false" hidden="false" max="11" min="11" style="0" width="10.6632653061225"/>
    <col collapsed="false" hidden="false" max="12" min="12" style="0" width="10.530612244898"/>
    <col collapsed="false" hidden="false" max="13" min="13" style="0" width="12.1479591836735"/>
    <col collapsed="false" hidden="false" max="1025" min="14" style="0" width="10.9336734693878"/>
  </cols>
  <sheetData>
    <row r="1" customFormat="false" ht="18" hidden="false" customHeight="false" outlineLevel="0" collapsed="false">
      <c r="A1" s="364"/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</row>
    <row r="2" customFormat="false" ht="18" hidden="false" customHeight="false" outlineLevel="0" collapsed="false">
      <c r="A2" s="364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</row>
    <row r="3" customFormat="false" ht="18" hidden="false" customHeight="false" outlineLevel="0" collapsed="false">
      <c r="A3" s="364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</row>
    <row r="4" customFormat="false" ht="18" hidden="false" customHeight="false" outlineLevel="0" collapsed="false">
      <c r="A4" s="364"/>
      <c r="B4" s="365"/>
      <c r="C4" s="367"/>
      <c r="D4" s="367"/>
      <c r="E4" s="367"/>
      <c r="F4" s="367"/>
      <c r="G4" s="367"/>
      <c r="H4" s="367"/>
      <c r="I4" s="367"/>
      <c r="J4" s="367"/>
      <c r="K4" s="333"/>
      <c r="L4" s="333"/>
    </row>
    <row r="5" customFormat="false" ht="15.75" hidden="false" customHeight="false" outlineLevel="0" collapsed="false">
      <c r="A5" s="368" t="s">
        <v>286</v>
      </c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</row>
    <row r="6" customFormat="false" ht="15.75" hidden="false" customHeight="false" outlineLevel="0" collapsed="false">
      <c r="A6" s="368" t="s">
        <v>1</v>
      </c>
      <c r="B6" s="368"/>
      <c r="C6" s="368"/>
      <c r="D6" s="368"/>
      <c r="E6" s="368"/>
      <c r="F6" s="368"/>
      <c r="G6" s="368"/>
      <c r="H6" s="368"/>
      <c r="I6" s="368"/>
      <c r="J6" s="368"/>
      <c r="K6" s="368"/>
      <c r="L6" s="368"/>
    </row>
    <row r="7" customFormat="false" ht="24" hidden="false" customHeight="true" outlineLevel="0" collapsed="false">
      <c r="A7" s="369" t="s">
        <v>246</v>
      </c>
      <c r="B7" s="369" t="s">
        <v>287</v>
      </c>
      <c r="C7" s="369"/>
      <c r="D7" s="369" t="s">
        <v>288</v>
      </c>
      <c r="E7" s="369"/>
      <c r="F7" s="369" t="s">
        <v>289</v>
      </c>
      <c r="G7" s="369"/>
      <c r="H7" s="369" t="s">
        <v>290</v>
      </c>
      <c r="I7" s="369"/>
      <c r="J7" s="369" t="s">
        <v>291</v>
      </c>
      <c r="K7" s="369"/>
      <c r="L7" s="369" t="s">
        <v>259</v>
      </c>
    </row>
    <row r="8" customFormat="false" ht="24" hidden="false" customHeight="true" outlineLevel="0" collapsed="false">
      <c r="A8" s="369"/>
      <c r="B8" s="369" t="s">
        <v>14</v>
      </c>
      <c r="C8" s="369" t="s">
        <v>15</v>
      </c>
      <c r="D8" s="369" t="s">
        <v>14</v>
      </c>
      <c r="E8" s="369" t="s">
        <v>15</v>
      </c>
      <c r="F8" s="369" t="s">
        <v>14</v>
      </c>
      <c r="G8" s="369" t="s">
        <v>15</v>
      </c>
      <c r="H8" s="369" t="s">
        <v>14</v>
      </c>
      <c r="I8" s="369" t="s">
        <v>15</v>
      </c>
      <c r="J8" s="369" t="s">
        <v>14</v>
      </c>
      <c r="K8" s="369" t="s">
        <v>15</v>
      </c>
      <c r="L8" s="369"/>
    </row>
    <row r="9" customFormat="false" ht="24" hidden="false" customHeight="true" outlineLevel="0" collapsed="false">
      <c r="A9" s="370" t="s">
        <v>253</v>
      </c>
      <c r="B9" s="371" t="n">
        <v>13467</v>
      </c>
      <c r="C9" s="371" t="n">
        <v>1147</v>
      </c>
      <c r="D9" s="371" t="n">
        <v>18950</v>
      </c>
      <c r="E9" s="371" t="n">
        <v>1717</v>
      </c>
      <c r="F9" s="371" t="n">
        <v>1581</v>
      </c>
      <c r="G9" s="371" t="n">
        <v>138</v>
      </c>
      <c r="H9" s="371" t="n">
        <v>574</v>
      </c>
      <c r="I9" s="371" t="n">
        <v>19</v>
      </c>
      <c r="J9" s="371" t="n">
        <v>34572</v>
      </c>
      <c r="K9" s="371" t="n">
        <v>3021</v>
      </c>
      <c r="L9" s="372" t="n">
        <v>37593</v>
      </c>
    </row>
    <row r="10" customFormat="false" ht="24" hidden="false" customHeight="true" outlineLevel="0" collapsed="false">
      <c r="A10" s="373" t="s">
        <v>254</v>
      </c>
      <c r="B10" s="374" t="n">
        <v>10318</v>
      </c>
      <c r="C10" s="374" t="n">
        <v>703</v>
      </c>
      <c r="D10" s="374" t="n">
        <v>10691</v>
      </c>
      <c r="E10" s="374" t="n">
        <v>1056</v>
      </c>
      <c r="F10" s="374" t="n">
        <v>813</v>
      </c>
      <c r="G10" s="374" t="n">
        <v>102</v>
      </c>
      <c r="H10" s="374" t="n">
        <v>284</v>
      </c>
      <c r="I10" s="374" t="n">
        <v>19</v>
      </c>
      <c r="J10" s="371" t="n">
        <v>22106</v>
      </c>
      <c r="K10" s="371" t="n">
        <v>1880</v>
      </c>
      <c r="L10" s="372" t="n">
        <v>23986</v>
      </c>
    </row>
    <row r="11" customFormat="false" ht="24" hidden="false" customHeight="true" outlineLevel="0" collapsed="false">
      <c r="A11" s="373" t="s">
        <v>255</v>
      </c>
      <c r="B11" s="374" t="n">
        <v>5623</v>
      </c>
      <c r="C11" s="374" t="n">
        <v>175</v>
      </c>
      <c r="D11" s="374" t="n">
        <v>6657</v>
      </c>
      <c r="E11" s="374" t="n">
        <v>234</v>
      </c>
      <c r="F11" s="374" t="n">
        <v>486</v>
      </c>
      <c r="G11" s="374" t="n">
        <v>25</v>
      </c>
      <c r="H11" s="374" t="n">
        <v>133</v>
      </c>
      <c r="I11" s="374" t="n">
        <v>5</v>
      </c>
      <c r="J11" s="371" t="n">
        <v>12899</v>
      </c>
      <c r="K11" s="371" t="n">
        <v>439</v>
      </c>
      <c r="L11" s="372" t="n">
        <v>13338</v>
      </c>
    </row>
    <row r="12" customFormat="false" ht="24" hidden="false" customHeight="true" outlineLevel="0" collapsed="false">
      <c r="A12" s="373" t="s">
        <v>256</v>
      </c>
      <c r="B12" s="374" t="n">
        <v>4718</v>
      </c>
      <c r="C12" s="374" t="n">
        <v>377</v>
      </c>
      <c r="D12" s="374" t="n">
        <v>6152</v>
      </c>
      <c r="E12" s="374" t="n">
        <v>528</v>
      </c>
      <c r="F12" s="374" t="n">
        <v>461</v>
      </c>
      <c r="G12" s="374" t="n">
        <v>32</v>
      </c>
      <c r="H12" s="374" t="n">
        <v>199</v>
      </c>
      <c r="I12" s="374" t="n">
        <v>3</v>
      </c>
      <c r="J12" s="371" t="n">
        <v>11530</v>
      </c>
      <c r="K12" s="371" t="n">
        <v>940</v>
      </c>
      <c r="L12" s="372" t="n">
        <v>12470</v>
      </c>
    </row>
    <row r="13" customFormat="false" ht="24" hidden="false" customHeight="true" outlineLevel="0" collapsed="false">
      <c r="A13" s="373" t="s">
        <v>257</v>
      </c>
      <c r="B13" s="374" t="n">
        <v>6884</v>
      </c>
      <c r="C13" s="374" t="n">
        <v>569</v>
      </c>
      <c r="D13" s="374" t="n">
        <v>6986</v>
      </c>
      <c r="E13" s="374" t="n">
        <v>736</v>
      </c>
      <c r="F13" s="374" t="n">
        <v>507</v>
      </c>
      <c r="G13" s="374" t="n">
        <v>68</v>
      </c>
      <c r="H13" s="374" t="n">
        <v>159</v>
      </c>
      <c r="I13" s="374" t="n">
        <v>9</v>
      </c>
      <c r="J13" s="371" t="n">
        <v>14536</v>
      </c>
      <c r="K13" s="371" t="n">
        <v>1382</v>
      </c>
      <c r="L13" s="372" t="n">
        <v>15918</v>
      </c>
    </row>
    <row r="14" customFormat="false" ht="24" hidden="false" customHeight="true" outlineLevel="0" collapsed="false">
      <c r="A14" s="375" t="s">
        <v>258</v>
      </c>
      <c r="B14" s="376" t="n">
        <v>5711</v>
      </c>
      <c r="C14" s="376" t="n">
        <v>497</v>
      </c>
      <c r="D14" s="376" t="n">
        <v>6906</v>
      </c>
      <c r="E14" s="376" t="n">
        <v>789</v>
      </c>
      <c r="F14" s="376" t="n">
        <v>650</v>
      </c>
      <c r="G14" s="376" t="n">
        <v>80</v>
      </c>
      <c r="H14" s="376" t="n">
        <v>246</v>
      </c>
      <c r="I14" s="376" t="n">
        <v>17</v>
      </c>
      <c r="J14" s="371" t="n">
        <v>13513</v>
      </c>
      <c r="K14" s="371" t="n">
        <v>1383</v>
      </c>
      <c r="L14" s="372" t="n">
        <v>14896</v>
      </c>
    </row>
    <row r="15" customFormat="false" ht="24" hidden="false" customHeight="true" outlineLevel="0" collapsed="false">
      <c r="A15" s="377" t="s">
        <v>259</v>
      </c>
      <c r="B15" s="378" t="n">
        <v>46721</v>
      </c>
      <c r="C15" s="378" t="n">
        <v>3468</v>
      </c>
      <c r="D15" s="378" t="n">
        <v>56342</v>
      </c>
      <c r="E15" s="378" t="n">
        <v>5060</v>
      </c>
      <c r="F15" s="378" t="n">
        <v>4498</v>
      </c>
      <c r="G15" s="378" t="n">
        <v>445</v>
      </c>
      <c r="H15" s="378" t="n">
        <v>1595</v>
      </c>
      <c r="I15" s="378" t="n">
        <v>72</v>
      </c>
      <c r="J15" s="378" t="n">
        <v>109156</v>
      </c>
      <c r="K15" s="378" t="n">
        <v>9045</v>
      </c>
      <c r="L15" s="378" t="n">
        <v>118201</v>
      </c>
    </row>
    <row r="17" customFormat="false" ht="12.75" hidden="false" customHeight="false" outlineLevel="0" collapsed="false">
      <c r="A17" s="379" t="s">
        <v>292</v>
      </c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J19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98" zoomScalePageLayoutView="100" workbookViewId="0">
      <selection pane="topLeft" activeCell="D22" activeCellId="0" sqref="D22"/>
    </sheetView>
  </sheetViews>
  <sheetFormatPr defaultRowHeight="12.75"/>
  <cols>
    <col collapsed="false" hidden="false" max="1" min="1" style="0" width="15.7959183673469"/>
    <col collapsed="false" hidden="false" max="7" min="2" style="0" width="12.2857142857143"/>
    <col collapsed="false" hidden="false" max="8" min="8" style="0" width="14.1734693877551"/>
    <col collapsed="false" hidden="false" max="9" min="9" style="0" width="13.6326530612245"/>
    <col collapsed="false" hidden="false" max="10" min="10" style="0" width="12.2857142857143"/>
    <col collapsed="false" hidden="false" max="1025" min="11" style="0" width="10.9336734693878"/>
  </cols>
  <sheetData>
    <row r="1" customFormat="false" ht="15.75" hidden="false" customHeight="true" outlineLevel="0" collapsed="false">
      <c r="A1" s="380"/>
      <c r="B1" s="365"/>
      <c r="C1" s="365"/>
      <c r="D1" s="365"/>
      <c r="E1" s="365"/>
      <c r="F1" s="365"/>
      <c r="G1" s="365"/>
      <c r="H1" s="365"/>
      <c r="I1" s="365"/>
      <c r="J1" s="365"/>
    </row>
    <row r="2" customFormat="false" ht="15.75" hidden="false" customHeight="true" outlineLevel="0" collapsed="false">
      <c r="A2" s="380"/>
      <c r="B2" s="366"/>
      <c r="C2" s="366"/>
      <c r="D2" s="366"/>
      <c r="E2" s="366"/>
      <c r="F2" s="366"/>
      <c r="G2" s="366"/>
      <c r="H2" s="366"/>
      <c r="I2" s="366"/>
      <c r="J2" s="366"/>
    </row>
    <row r="3" customFormat="false" ht="15.75" hidden="false" customHeight="true" outlineLevel="0" collapsed="false">
      <c r="A3" s="380"/>
      <c r="B3" s="366"/>
      <c r="C3" s="366"/>
      <c r="D3" s="366"/>
      <c r="E3" s="366"/>
      <c r="F3" s="366"/>
      <c r="G3" s="366"/>
      <c r="H3" s="366"/>
      <c r="I3" s="366"/>
      <c r="J3" s="366"/>
    </row>
    <row r="4" customFormat="false" ht="15.75" hidden="false" customHeight="true" outlineLevel="0" collapsed="false">
      <c r="A4" s="380"/>
      <c r="B4" s="380"/>
      <c r="C4" s="380"/>
      <c r="D4" s="381"/>
      <c r="E4" s="382"/>
      <c r="F4" s="382"/>
      <c r="G4" s="382"/>
      <c r="H4" s="382"/>
      <c r="I4" s="366"/>
      <c r="J4" s="366"/>
    </row>
    <row r="5" customFormat="false" ht="15.75" hidden="false" customHeight="true" outlineLevel="0" collapsed="false">
      <c r="A5" s="368" t="s">
        <v>293</v>
      </c>
      <c r="B5" s="368"/>
      <c r="C5" s="368"/>
      <c r="D5" s="368"/>
      <c r="E5" s="368"/>
      <c r="F5" s="368"/>
      <c r="G5" s="368"/>
      <c r="H5" s="368"/>
      <c r="I5" s="368"/>
      <c r="J5" s="368"/>
    </row>
    <row r="6" customFormat="false" ht="15.75" hidden="false" customHeight="true" outlineLevel="0" collapsed="false">
      <c r="A6" s="368" t="s">
        <v>294</v>
      </c>
      <c r="B6" s="368"/>
      <c r="C6" s="368"/>
      <c r="D6" s="368"/>
      <c r="E6" s="368"/>
      <c r="F6" s="368"/>
      <c r="G6" s="368"/>
      <c r="H6" s="368"/>
      <c r="I6" s="368"/>
      <c r="J6" s="368"/>
    </row>
    <row r="7" customFormat="false" ht="28.5" hidden="false" customHeight="true" outlineLevel="0" collapsed="false">
      <c r="A7" s="284" t="s">
        <v>246</v>
      </c>
      <c r="B7" s="383" t="s">
        <v>295</v>
      </c>
      <c r="C7" s="383" t="s">
        <v>296</v>
      </c>
      <c r="D7" s="383" t="s">
        <v>297</v>
      </c>
      <c r="E7" s="383" t="s">
        <v>298</v>
      </c>
      <c r="F7" s="383" t="s">
        <v>299</v>
      </c>
      <c r="G7" s="383" t="s">
        <v>300</v>
      </c>
      <c r="H7" s="383" t="s">
        <v>301</v>
      </c>
      <c r="I7" s="383" t="s">
        <v>302</v>
      </c>
      <c r="J7" s="383" t="s">
        <v>259</v>
      </c>
    </row>
    <row r="8" s="389" customFormat="true" ht="28.5" hidden="false" customHeight="true" outlineLevel="0" collapsed="false">
      <c r="A8" s="384" t="s">
        <v>253</v>
      </c>
      <c r="B8" s="385" t="n">
        <v>201</v>
      </c>
      <c r="C8" s="385" t="n">
        <v>573</v>
      </c>
      <c r="D8" s="385" t="n">
        <v>408</v>
      </c>
      <c r="E8" s="385" t="n">
        <v>1080</v>
      </c>
      <c r="F8" s="385" t="n">
        <v>12</v>
      </c>
      <c r="G8" s="385" t="n">
        <v>53</v>
      </c>
      <c r="H8" s="386" t="n">
        <v>253</v>
      </c>
      <c r="I8" s="387" t="n">
        <v>5</v>
      </c>
      <c r="J8" s="388" t="n">
        <v>2585</v>
      </c>
    </row>
    <row r="9" customFormat="false" ht="28.5" hidden="false" customHeight="true" outlineLevel="0" collapsed="false">
      <c r="A9" s="390" t="s">
        <v>254</v>
      </c>
      <c r="B9" s="391" t="n">
        <v>502</v>
      </c>
      <c r="C9" s="391" t="n">
        <v>2412</v>
      </c>
      <c r="D9" s="391" t="n">
        <v>140</v>
      </c>
      <c r="E9" s="391" t="n">
        <v>554</v>
      </c>
      <c r="F9" s="391" t="n">
        <v>13</v>
      </c>
      <c r="G9" s="391" t="n">
        <v>18</v>
      </c>
      <c r="H9" s="392" t="n">
        <v>187</v>
      </c>
      <c r="I9" s="393" t="n">
        <v>10</v>
      </c>
      <c r="J9" s="394" t="n">
        <v>3836</v>
      </c>
    </row>
    <row r="10" customFormat="false" ht="28.5" hidden="false" customHeight="true" outlineLevel="0" collapsed="false">
      <c r="A10" s="390" t="s">
        <v>255</v>
      </c>
      <c r="B10" s="391" t="n">
        <v>121</v>
      </c>
      <c r="C10" s="391" t="n">
        <v>152</v>
      </c>
      <c r="D10" s="391" t="n">
        <v>108</v>
      </c>
      <c r="E10" s="391" t="n">
        <v>248</v>
      </c>
      <c r="F10" s="391" t="n">
        <v>2</v>
      </c>
      <c r="G10" s="391" t="n">
        <v>12</v>
      </c>
      <c r="H10" s="392" t="n">
        <v>69</v>
      </c>
      <c r="I10" s="392" t="n">
        <v>5</v>
      </c>
      <c r="J10" s="394" t="n">
        <v>717</v>
      </c>
    </row>
    <row r="11" customFormat="false" ht="28.5" hidden="false" customHeight="true" outlineLevel="0" collapsed="false">
      <c r="A11" s="390" t="s">
        <v>256</v>
      </c>
      <c r="B11" s="391" t="n">
        <v>20</v>
      </c>
      <c r="C11" s="391" t="n">
        <v>167</v>
      </c>
      <c r="D11" s="391" t="n">
        <v>123</v>
      </c>
      <c r="E11" s="391" t="n">
        <v>323</v>
      </c>
      <c r="F11" s="391"/>
      <c r="G11" s="391" t="n">
        <v>12</v>
      </c>
      <c r="H11" s="392" t="n">
        <v>136</v>
      </c>
      <c r="I11" s="392" t="n">
        <v>6</v>
      </c>
      <c r="J11" s="394" t="n">
        <v>787</v>
      </c>
    </row>
    <row r="12" customFormat="false" ht="28.5" hidden="false" customHeight="true" outlineLevel="0" collapsed="false">
      <c r="A12" s="390" t="s">
        <v>257</v>
      </c>
      <c r="B12" s="391" t="n">
        <v>51</v>
      </c>
      <c r="C12" s="391" t="n">
        <v>733</v>
      </c>
      <c r="D12" s="391" t="n">
        <v>55</v>
      </c>
      <c r="E12" s="391" t="n">
        <v>310</v>
      </c>
      <c r="F12" s="391" t="n">
        <v>2</v>
      </c>
      <c r="G12" s="391" t="n">
        <v>19</v>
      </c>
      <c r="H12" s="392" t="n">
        <v>172</v>
      </c>
      <c r="I12" s="392" t="n">
        <v>2</v>
      </c>
      <c r="J12" s="394" t="n">
        <v>1344</v>
      </c>
    </row>
    <row r="13" customFormat="false" ht="28.5" hidden="false" customHeight="true" outlineLevel="0" collapsed="false">
      <c r="A13" s="395" t="s">
        <v>258</v>
      </c>
      <c r="B13" s="396" t="n">
        <v>118</v>
      </c>
      <c r="C13" s="396" t="n">
        <v>233</v>
      </c>
      <c r="D13" s="396" t="n">
        <v>35</v>
      </c>
      <c r="E13" s="396" t="n">
        <v>390</v>
      </c>
      <c r="F13" s="396" t="n">
        <v>3</v>
      </c>
      <c r="G13" s="396" t="n">
        <v>19</v>
      </c>
      <c r="H13" s="397" t="n">
        <v>132</v>
      </c>
      <c r="I13" s="397" t="n">
        <v>1</v>
      </c>
      <c r="J13" s="398" t="n">
        <v>931</v>
      </c>
    </row>
    <row r="14" s="401" customFormat="true" ht="28.5" hidden="false" customHeight="true" outlineLevel="0" collapsed="false">
      <c r="A14" s="399" t="s">
        <v>259</v>
      </c>
      <c r="B14" s="400" t="n">
        <v>1013</v>
      </c>
      <c r="C14" s="400" t="n">
        <v>4270</v>
      </c>
      <c r="D14" s="400" t="n">
        <v>869</v>
      </c>
      <c r="E14" s="400" t="n">
        <v>2905</v>
      </c>
      <c r="F14" s="400" t="n">
        <v>32</v>
      </c>
      <c r="G14" s="400" t="n">
        <v>133</v>
      </c>
      <c r="H14" s="400" t="n">
        <v>949</v>
      </c>
      <c r="I14" s="400" t="n">
        <v>29</v>
      </c>
      <c r="J14" s="400" t="n">
        <v>10200</v>
      </c>
    </row>
    <row r="15" s="224" customFormat="true" ht="7.5" hidden="false" customHeight="true" outlineLevel="0" collapsed="false">
      <c r="A15" s="402" t="s">
        <v>303</v>
      </c>
      <c r="B15" s="309"/>
      <c r="C15" s="309"/>
      <c r="D15" s="309"/>
      <c r="E15" s="309"/>
      <c r="F15" s="309"/>
      <c r="G15" s="309"/>
      <c r="H15" s="309"/>
      <c r="I15" s="309"/>
      <c r="J15" s="309"/>
    </row>
    <row r="19" customFormat="false" ht="18" hidden="false" customHeight="false" outlineLevel="0" collapsed="false"/>
  </sheetData>
  <mergeCells count="2">
    <mergeCell ref="A5:J5"/>
    <mergeCell ref="A6:J6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K27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M7" activeCellId="0" sqref="M7"/>
    </sheetView>
  </sheetViews>
  <sheetFormatPr defaultRowHeight="12.75"/>
  <cols>
    <col collapsed="false" hidden="false" max="1" min="1" style="0" width="33.2091836734694"/>
    <col collapsed="false" hidden="false" max="2" min="2" style="0" width="15.1173469387755"/>
    <col collapsed="false" hidden="false" max="3" min="3" style="0" width="15.2551020408163"/>
    <col collapsed="false" hidden="false" max="4" min="4" style="0" width="14.1734693877551"/>
    <col collapsed="false" hidden="false" max="5" min="5" style="0" width="13.2295918367347"/>
    <col collapsed="false" hidden="false" max="6" min="6" style="0" width="18.0867346938776"/>
    <col collapsed="false" hidden="false" max="7" min="7" style="0" width="14.5816326530612"/>
    <col collapsed="false" hidden="false" max="8" min="8" style="0" width="13.2295918367347"/>
    <col collapsed="false" hidden="false" max="9" min="9" style="0" width="18.0867346938776"/>
    <col collapsed="false" hidden="true" max="11" min="10" style="0" width="0"/>
    <col collapsed="false" hidden="false" max="12" min="12" style="0" width="13.9030612244898"/>
    <col collapsed="false" hidden="false" max="1025" min="13" style="0" width="10.9336734693878"/>
  </cols>
  <sheetData>
    <row r="1" customFormat="false" ht="18.75" hidden="false" customHeight="true" outlineLevel="0" collapsed="false">
      <c r="A1" s="364"/>
      <c r="B1" s="364"/>
      <c r="C1" s="364"/>
      <c r="D1" s="364"/>
      <c r="E1" s="364"/>
      <c r="F1" s="364"/>
      <c r="G1" s="364"/>
      <c r="H1" s="224"/>
      <c r="I1" s="381"/>
      <c r="J1" s="403"/>
      <c r="K1" s="403"/>
    </row>
    <row r="2" customFormat="false" ht="18.75" hidden="false" customHeight="true" outlineLevel="0" collapsed="false">
      <c r="A2" s="364"/>
      <c r="B2" s="364"/>
      <c r="C2" s="364"/>
      <c r="D2" s="364"/>
      <c r="E2" s="364"/>
      <c r="F2" s="364"/>
      <c r="G2" s="364"/>
      <c r="H2" s="224"/>
      <c r="I2" s="404"/>
      <c r="J2" s="404"/>
      <c r="K2" s="404"/>
    </row>
    <row r="3" customFormat="false" ht="18.75" hidden="false" customHeight="true" outlineLevel="0" collapsed="false">
      <c r="A3" s="364"/>
      <c r="B3" s="364"/>
      <c r="C3" s="364"/>
      <c r="D3" s="364"/>
      <c r="E3" s="364"/>
      <c r="F3" s="364"/>
      <c r="G3" s="364"/>
      <c r="H3" s="224"/>
      <c r="I3" s="404"/>
      <c r="J3" s="404"/>
      <c r="K3" s="404"/>
    </row>
    <row r="4" customFormat="false" ht="17.25" hidden="false" customHeight="true" outlineLevel="0" collapsed="false">
      <c r="A4" s="364"/>
      <c r="B4" s="364"/>
      <c r="C4" s="364"/>
      <c r="D4" s="364"/>
      <c r="E4" s="364"/>
      <c r="F4" s="364"/>
      <c r="G4" s="364"/>
      <c r="H4" s="365"/>
      <c r="I4" s="367"/>
      <c r="J4" s="367"/>
      <c r="K4" s="367"/>
    </row>
    <row r="5" customFormat="false" ht="16.5" hidden="false" customHeight="true" outlineLevel="0" collapsed="false">
      <c r="A5" s="405" t="s">
        <v>304</v>
      </c>
      <c r="B5" s="405"/>
      <c r="C5" s="405"/>
      <c r="D5" s="405"/>
      <c r="E5" s="405"/>
      <c r="F5" s="405"/>
      <c r="G5" s="405"/>
      <c r="H5" s="405"/>
      <c r="I5" s="405"/>
      <c r="J5" s="365"/>
      <c r="K5" s="365"/>
    </row>
    <row r="6" customFormat="false" ht="18.75" hidden="false" customHeight="true" outlineLevel="0" collapsed="false">
      <c r="A6" s="405" t="s">
        <v>1</v>
      </c>
      <c r="B6" s="405"/>
      <c r="C6" s="405"/>
      <c r="D6" s="405"/>
      <c r="E6" s="405"/>
      <c r="F6" s="405"/>
      <c r="G6" s="405"/>
      <c r="H6" s="405"/>
      <c r="I6" s="405"/>
      <c r="J6" s="406"/>
      <c r="K6" s="406"/>
    </row>
    <row r="7" customFormat="false" ht="18.75" hidden="false" customHeight="true" outlineLevel="0" collapsed="false">
      <c r="A7" s="407" t="s">
        <v>305</v>
      </c>
      <c r="B7" s="408" t="s">
        <v>247</v>
      </c>
      <c r="C7" s="408"/>
      <c r="D7" s="409" t="s">
        <v>306</v>
      </c>
      <c r="E7" s="408" t="s">
        <v>249</v>
      </c>
      <c r="F7" s="408"/>
      <c r="G7" s="409" t="s">
        <v>307</v>
      </c>
      <c r="H7" s="410" t="s">
        <v>308</v>
      </c>
      <c r="I7" s="411" t="s">
        <v>309</v>
      </c>
      <c r="J7" s="365"/>
      <c r="K7" s="365"/>
    </row>
    <row r="8" customFormat="false" ht="36.75" hidden="false" customHeight="true" outlineLevel="0" collapsed="false">
      <c r="A8" s="407"/>
      <c r="B8" s="412" t="s">
        <v>310</v>
      </c>
      <c r="C8" s="412" t="s">
        <v>311</v>
      </c>
      <c r="D8" s="409"/>
      <c r="E8" s="412" t="s">
        <v>312</v>
      </c>
      <c r="F8" s="412" t="s">
        <v>313</v>
      </c>
      <c r="G8" s="409"/>
      <c r="H8" s="410"/>
      <c r="I8" s="411"/>
    </row>
    <row r="9" customFormat="false" ht="25.5" hidden="false" customHeight="true" outlineLevel="0" collapsed="false">
      <c r="A9" s="413" t="s">
        <v>314</v>
      </c>
      <c r="B9" s="414" t="n">
        <v>70</v>
      </c>
      <c r="C9" s="414" t="n">
        <v>118</v>
      </c>
      <c r="D9" s="414" t="n">
        <v>188</v>
      </c>
      <c r="E9" s="414" t="n">
        <v>9</v>
      </c>
      <c r="F9" s="414" t="n">
        <v>10</v>
      </c>
      <c r="G9" s="414" t="n">
        <v>19</v>
      </c>
      <c r="H9" s="415" t="n">
        <v>207</v>
      </c>
      <c r="I9" s="416" t="n">
        <v>0.238204833141542</v>
      </c>
    </row>
    <row r="10" customFormat="false" ht="25.5" hidden="false" customHeight="true" outlineLevel="0" collapsed="false">
      <c r="A10" s="417" t="s">
        <v>315</v>
      </c>
      <c r="B10" s="418" t="n">
        <v>28</v>
      </c>
      <c r="C10" s="418" t="n">
        <v>114</v>
      </c>
      <c r="D10" s="418" t="n">
        <v>142</v>
      </c>
      <c r="E10" s="418" t="n">
        <v>9</v>
      </c>
      <c r="F10" s="418" t="n">
        <v>12</v>
      </c>
      <c r="G10" s="418" t="n">
        <v>21</v>
      </c>
      <c r="H10" s="419" t="n">
        <v>163</v>
      </c>
      <c r="I10" s="420" t="n">
        <v>0.187571921749137</v>
      </c>
    </row>
    <row r="11" customFormat="false" ht="25.5" hidden="false" customHeight="true" outlineLevel="0" collapsed="false">
      <c r="A11" s="417" t="s">
        <v>316</v>
      </c>
      <c r="B11" s="418" t="n">
        <v>13</v>
      </c>
      <c r="C11" s="418" t="n">
        <v>46</v>
      </c>
      <c r="D11" s="418" t="n">
        <v>59</v>
      </c>
      <c r="E11" s="418" t="n">
        <v>2</v>
      </c>
      <c r="F11" s="418" t="n">
        <v>11</v>
      </c>
      <c r="G11" s="418" t="n">
        <v>13</v>
      </c>
      <c r="H11" s="419" t="n">
        <v>72</v>
      </c>
      <c r="I11" s="420" t="n">
        <v>0.0828538550057537</v>
      </c>
    </row>
    <row r="12" customFormat="false" ht="25.5" hidden="false" customHeight="true" outlineLevel="0" collapsed="false">
      <c r="A12" s="417" t="s">
        <v>317</v>
      </c>
      <c r="B12" s="418" t="n">
        <v>23</v>
      </c>
      <c r="C12" s="418" t="n">
        <v>29</v>
      </c>
      <c r="D12" s="418" t="n">
        <v>52</v>
      </c>
      <c r="E12" s="418" t="n">
        <v>3</v>
      </c>
      <c r="F12" s="418" t="n">
        <v>9</v>
      </c>
      <c r="G12" s="418" t="n">
        <v>12</v>
      </c>
      <c r="H12" s="419" t="n">
        <v>64</v>
      </c>
      <c r="I12" s="420" t="n">
        <v>0.0736478711162255</v>
      </c>
    </row>
    <row r="13" customFormat="false" ht="25.5" hidden="false" customHeight="true" outlineLevel="0" collapsed="false">
      <c r="A13" s="417" t="s">
        <v>318</v>
      </c>
      <c r="B13" s="418" t="n">
        <v>14</v>
      </c>
      <c r="C13" s="418" t="n">
        <v>23</v>
      </c>
      <c r="D13" s="418" t="n">
        <v>37</v>
      </c>
      <c r="E13" s="418" t="n">
        <v>1</v>
      </c>
      <c r="F13" s="418" t="n">
        <v>4</v>
      </c>
      <c r="G13" s="418" t="n">
        <v>5</v>
      </c>
      <c r="H13" s="419" t="n">
        <v>42</v>
      </c>
      <c r="I13" s="420" t="n">
        <v>0.048331415420023</v>
      </c>
    </row>
    <row r="14" customFormat="false" ht="25.5" hidden="false" customHeight="true" outlineLevel="0" collapsed="false">
      <c r="A14" s="417" t="s">
        <v>319</v>
      </c>
      <c r="B14" s="418" t="n">
        <v>6</v>
      </c>
      <c r="C14" s="418" t="n">
        <v>25</v>
      </c>
      <c r="D14" s="418" t="n">
        <v>31</v>
      </c>
      <c r="E14" s="418" t="n">
        <v>3</v>
      </c>
      <c r="F14" s="418"/>
      <c r="G14" s="418" t="n">
        <v>3</v>
      </c>
      <c r="H14" s="419" t="n">
        <v>34</v>
      </c>
      <c r="I14" s="420" t="n">
        <v>0.0391254315304948</v>
      </c>
    </row>
    <row r="15" customFormat="false" ht="25.5" hidden="false" customHeight="true" outlineLevel="0" collapsed="false">
      <c r="A15" s="417" t="s">
        <v>320</v>
      </c>
      <c r="B15" s="418" t="n">
        <v>6</v>
      </c>
      <c r="C15" s="418" t="n">
        <v>14</v>
      </c>
      <c r="D15" s="418" t="n">
        <v>20</v>
      </c>
      <c r="E15" s="418" t="n">
        <v>4</v>
      </c>
      <c r="F15" s="418" t="n">
        <v>3</v>
      </c>
      <c r="G15" s="418" t="n">
        <v>7</v>
      </c>
      <c r="H15" s="419" t="n">
        <v>27</v>
      </c>
      <c r="I15" s="420" t="n">
        <v>0.0310701956271577</v>
      </c>
    </row>
    <row r="16" customFormat="false" ht="25.5" hidden="false" customHeight="true" outlineLevel="0" collapsed="false">
      <c r="A16" s="417" t="s">
        <v>321</v>
      </c>
      <c r="B16" s="418" t="n">
        <v>16</v>
      </c>
      <c r="C16" s="418" t="n">
        <v>19</v>
      </c>
      <c r="D16" s="418" t="n">
        <v>35</v>
      </c>
      <c r="E16" s="418"/>
      <c r="F16" s="418" t="n">
        <v>2</v>
      </c>
      <c r="G16" s="418" t="n">
        <v>2</v>
      </c>
      <c r="H16" s="419" t="n">
        <v>37</v>
      </c>
      <c r="I16" s="420" t="n">
        <v>0.0425776754890679</v>
      </c>
    </row>
    <row r="17" customFormat="false" ht="25.5" hidden="false" customHeight="true" outlineLevel="0" collapsed="false">
      <c r="A17" s="417" t="s">
        <v>322</v>
      </c>
      <c r="B17" s="418" t="n">
        <v>5</v>
      </c>
      <c r="C17" s="418" t="n">
        <v>14</v>
      </c>
      <c r="D17" s="418" t="n">
        <v>19</v>
      </c>
      <c r="E17" s="418" t="n">
        <v>1</v>
      </c>
      <c r="F17" s="418" t="n">
        <v>5</v>
      </c>
      <c r="G17" s="418" t="n">
        <v>6</v>
      </c>
      <c r="H17" s="419" t="n">
        <v>25</v>
      </c>
      <c r="I17" s="420" t="n">
        <v>0.0287686996547756</v>
      </c>
    </row>
    <row r="18" customFormat="false" ht="25.5" hidden="false" customHeight="true" outlineLevel="0" collapsed="false">
      <c r="A18" s="417" t="s">
        <v>323</v>
      </c>
      <c r="B18" s="418" t="n">
        <v>2</v>
      </c>
      <c r="C18" s="418" t="n">
        <v>7</v>
      </c>
      <c r="D18" s="418" t="n">
        <v>9</v>
      </c>
      <c r="E18" s="418" t="n">
        <v>1</v>
      </c>
      <c r="F18" s="418" t="n">
        <v>2</v>
      </c>
      <c r="G18" s="418" t="n">
        <v>3</v>
      </c>
      <c r="H18" s="419" t="n">
        <v>12</v>
      </c>
      <c r="I18" s="420" t="n">
        <v>0.0138089758342923</v>
      </c>
    </row>
    <row r="19" customFormat="false" ht="25.5" hidden="false" customHeight="true" outlineLevel="0" collapsed="false">
      <c r="A19" s="417" t="s">
        <v>324</v>
      </c>
      <c r="B19" s="418" t="n">
        <v>5</v>
      </c>
      <c r="C19" s="418" t="n">
        <v>5</v>
      </c>
      <c r="D19" s="418" t="n">
        <v>10</v>
      </c>
      <c r="E19" s="418"/>
      <c r="F19" s="418" t="n">
        <v>1</v>
      </c>
      <c r="G19" s="418" t="n">
        <v>1</v>
      </c>
      <c r="H19" s="419" t="n">
        <v>11</v>
      </c>
      <c r="I19" s="420" t="n">
        <v>0.0126582278481013</v>
      </c>
    </row>
    <row r="20" customFormat="false" ht="25.5" hidden="false" customHeight="true" outlineLevel="0" collapsed="false">
      <c r="A20" s="417" t="s">
        <v>325</v>
      </c>
      <c r="B20" s="418" t="n">
        <v>3</v>
      </c>
      <c r="C20" s="418" t="n">
        <v>6</v>
      </c>
      <c r="D20" s="418" t="n">
        <v>9</v>
      </c>
      <c r="E20" s="418" t="n">
        <v>1</v>
      </c>
      <c r="F20" s="418"/>
      <c r="G20" s="418" t="n">
        <v>1</v>
      </c>
      <c r="H20" s="419" t="n">
        <v>10</v>
      </c>
      <c r="I20" s="420" t="n">
        <v>0.0115074798619102</v>
      </c>
    </row>
    <row r="21" customFormat="false" ht="25.5" hidden="false" customHeight="true" outlineLevel="0" collapsed="false">
      <c r="A21" s="421" t="s">
        <v>326</v>
      </c>
      <c r="B21" s="422" t="n">
        <v>3</v>
      </c>
      <c r="C21" s="422" t="n">
        <v>6</v>
      </c>
      <c r="D21" s="422" t="n">
        <v>9</v>
      </c>
      <c r="E21" s="422"/>
      <c r="F21" s="422" t="n">
        <v>1</v>
      </c>
      <c r="G21" s="422" t="n">
        <v>1</v>
      </c>
      <c r="H21" s="423" t="n">
        <v>10</v>
      </c>
      <c r="I21" s="424" t="n">
        <v>0.0115074798619102</v>
      </c>
    </row>
    <row r="22" customFormat="false" ht="25.5" hidden="false" customHeight="true" outlineLevel="0" collapsed="false">
      <c r="A22" s="425" t="s">
        <v>291</v>
      </c>
      <c r="B22" s="426" t="n">
        <v>194</v>
      </c>
      <c r="C22" s="426" t="n">
        <v>426</v>
      </c>
      <c r="D22" s="426" t="n">
        <v>620</v>
      </c>
      <c r="E22" s="426" t="n">
        <v>34</v>
      </c>
      <c r="F22" s="426" t="n">
        <v>60</v>
      </c>
      <c r="G22" s="426" t="n">
        <v>94</v>
      </c>
      <c r="H22" s="426" t="n">
        <v>714</v>
      </c>
      <c r="I22" s="427" t="n">
        <v>0.821634062140391</v>
      </c>
    </row>
    <row r="23" customFormat="false" ht="25.5" hidden="false" customHeight="true" outlineLevel="0" collapsed="false">
      <c r="A23" s="428" t="s">
        <v>327</v>
      </c>
      <c r="B23" s="429" t="n">
        <v>52</v>
      </c>
      <c r="C23" s="429" t="n">
        <v>86</v>
      </c>
      <c r="D23" s="429" t="n">
        <v>138</v>
      </c>
      <c r="E23" s="429" t="n">
        <v>6</v>
      </c>
      <c r="F23" s="429" t="n">
        <v>11</v>
      </c>
      <c r="G23" s="429" t="n">
        <v>17</v>
      </c>
      <c r="H23" s="429" t="n">
        <v>155</v>
      </c>
      <c r="I23" s="430" t="n">
        <v>0.178365937859609</v>
      </c>
      <c r="J23" s="0" t="n">
        <v>746</v>
      </c>
      <c r="K23" s="0" t="e">
        <f aca="false">#REF!</f>
        <v>#REF!</v>
      </c>
    </row>
    <row r="24" customFormat="false" ht="32.25" hidden="false" customHeight="true" outlineLevel="0" collapsed="false">
      <c r="A24" s="431" t="s">
        <v>259</v>
      </c>
      <c r="B24" s="432" t="n">
        <v>246</v>
      </c>
      <c r="C24" s="432" t="n">
        <v>512</v>
      </c>
      <c r="D24" s="432" t="n">
        <v>758</v>
      </c>
      <c r="E24" s="432" t="n">
        <v>40</v>
      </c>
      <c r="F24" s="432" t="n">
        <v>71</v>
      </c>
      <c r="G24" s="432" t="n">
        <v>111</v>
      </c>
      <c r="H24" s="433" t="n">
        <v>869</v>
      </c>
      <c r="I24" s="434" t="n">
        <v>1</v>
      </c>
    </row>
    <row r="25" customFormat="false" ht="25.5" hidden="false" customHeight="true" outlineLevel="0" collapsed="false">
      <c r="A25" s="435" t="s">
        <v>260</v>
      </c>
      <c r="B25" s="435"/>
      <c r="C25" s="435"/>
      <c r="D25" s="435"/>
      <c r="E25" s="435"/>
      <c r="F25" s="435"/>
      <c r="G25" s="435"/>
      <c r="H25" s="436"/>
      <c r="I25" s="277"/>
    </row>
    <row r="27" customFormat="false" ht="18" hidden="false" customHeight="false" outlineLevel="0" collapsed="false"/>
    <row r="28" customFormat="false" ht="18" hidden="false" customHeight="false" outlineLevel="0" collapsed="false"/>
    <row r="29" customFormat="false" ht="18" hidden="false" customHeight="false" outlineLevel="0" collapsed="false"/>
    <row r="30" customFormat="false" ht="18" hidden="false" customHeight="false" outlineLevel="0" collapsed="false"/>
    <row r="31" customFormat="false" ht="18" hidden="false" customHeight="false" outlineLevel="0" collapsed="false"/>
    <row r="32" customFormat="false" ht="18" hidden="false" customHeight="false" outlineLevel="0" collapsed="false"/>
    <row r="33" customFormat="false" ht="18" hidden="false" customHeight="false" outlineLevel="0" collapsed="false"/>
    <row r="34" customFormat="false" ht="18" hidden="false" customHeight="false" outlineLevel="0" collapsed="false"/>
    <row r="35" customFormat="false" ht="18" hidden="false" customHeight="false" outlineLevel="0" collapsed="false"/>
    <row r="36" customFormat="false" ht="18" hidden="false" customHeight="false" outlineLevel="0" collapsed="false"/>
    <row r="37" customFormat="false" ht="18" hidden="false" customHeight="false" outlineLevel="0" collapsed="false"/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56"/>
  <sheetViews>
    <sheetView windowProtection="false" showFormulas="false" showGridLines="false" showRowColHeaders="true" showZeros="true" rightToLeft="false" tabSelected="true" showOutlineSymbols="true" defaultGridColor="true" view="pageBreakPreview" topLeftCell="A8" colorId="64" zoomScale="70" zoomScaleNormal="100" zoomScalePageLayoutView="70" workbookViewId="0">
      <selection pane="topLeft" activeCell="B23" activeCellId="0" sqref="B23"/>
    </sheetView>
  </sheetViews>
  <sheetFormatPr defaultRowHeight="12.8"/>
  <cols>
    <col collapsed="false" hidden="false" max="1" min="1" style="0" width="49.9489795918367"/>
    <col collapsed="false" hidden="false" max="7" min="2" style="0" width="13.2295918367347"/>
    <col collapsed="false" hidden="false" max="1025" min="8" style="0" width="10.9336734693878"/>
  </cols>
  <sheetData>
    <row r="1" customFormat="false" ht="13.5" hidden="false" customHeight="true" outlineLevel="0" collapsed="false">
      <c r="A1" s="380"/>
      <c r="B1" s="224"/>
      <c r="C1" s="224"/>
      <c r="D1" s="382"/>
      <c r="E1" s="382"/>
      <c r="F1" s="382"/>
      <c r="G1" s="382"/>
    </row>
    <row r="2" customFormat="false" ht="13.5" hidden="false" customHeight="true" outlineLevel="0" collapsed="false">
      <c r="A2" s="380"/>
      <c r="B2" s="224"/>
      <c r="C2" s="224"/>
      <c r="D2" s="382"/>
      <c r="E2" s="382"/>
      <c r="F2" s="382"/>
      <c r="G2" s="382"/>
    </row>
    <row r="3" customFormat="false" ht="13.5" hidden="false" customHeight="true" outlineLevel="0" collapsed="false">
      <c r="A3" s="380"/>
      <c r="B3" s="224"/>
      <c r="C3" s="224"/>
      <c r="D3" s="382"/>
      <c r="E3" s="382"/>
      <c r="F3" s="382"/>
      <c r="G3" s="382"/>
    </row>
    <row r="4" customFormat="false" ht="13.5" hidden="false" customHeight="true" outlineLevel="0" collapsed="false">
      <c r="A4" s="380"/>
      <c r="B4" s="380"/>
      <c r="C4" s="381"/>
      <c r="D4" s="382"/>
      <c r="E4" s="382"/>
      <c r="F4" s="382"/>
      <c r="G4" s="382"/>
    </row>
    <row r="5" customFormat="false" ht="13.5" hidden="false" customHeight="true" outlineLevel="0" collapsed="false">
      <c r="A5" s="368" t="s">
        <v>328</v>
      </c>
      <c r="B5" s="368"/>
      <c r="C5" s="368"/>
      <c r="D5" s="368"/>
      <c r="E5" s="368"/>
      <c r="F5" s="368"/>
      <c r="G5" s="368"/>
    </row>
    <row r="6" customFormat="false" ht="13.5" hidden="false" customHeight="true" outlineLevel="0" collapsed="false">
      <c r="A6" s="368" t="s">
        <v>329</v>
      </c>
      <c r="B6" s="368"/>
      <c r="C6" s="368"/>
      <c r="D6" s="368"/>
      <c r="E6" s="368"/>
      <c r="F6" s="368"/>
      <c r="G6" s="368"/>
    </row>
    <row r="7" customFormat="false" ht="30.75" hidden="false" customHeight="true" outlineLevel="0" collapsed="false">
      <c r="A7" s="437" t="s">
        <v>330</v>
      </c>
      <c r="B7" s="438" t="s">
        <v>247</v>
      </c>
      <c r="C7" s="438"/>
      <c r="D7" s="438" t="s">
        <v>249</v>
      </c>
      <c r="E7" s="438"/>
      <c r="F7" s="439" t="s">
        <v>259</v>
      </c>
      <c r="G7" s="440" t="s">
        <v>309</v>
      </c>
    </row>
    <row r="8" customFormat="false" ht="21.75" hidden="false" customHeight="true" outlineLevel="0" collapsed="false">
      <c r="A8" s="437"/>
      <c r="B8" s="441" t="s">
        <v>8</v>
      </c>
      <c r="C8" s="441" t="s">
        <v>10</v>
      </c>
      <c r="D8" s="441" t="s">
        <v>331</v>
      </c>
      <c r="E8" s="441" t="s">
        <v>332</v>
      </c>
      <c r="F8" s="439"/>
      <c r="G8" s="440"/>
    </row>
    <row r="9" customFormat="false" ht="14.9" hidden="false" customHeight="false" outlineLevel="0" collapsed="false">
      <c r="A9" s="442" t="s">
        <v>333</v>
      </c>
      <c r="B9" s="443" t="n">
        <v>7506</v>
      </c>
      <c r="C9" s="443" t="n">
        <v>21733</v>
      </c>
      <c r="D9" s="443" t="n">
        <v>451</v>
      </c>
      <c r="E9" s="443" t="n">
        <v>1187</v>
      </c>
      <c r="F9" s="444" t="n">
        <v>30877</v>
      </c>
      <c r="G9" s="445" t="n">
        <v>0.177771764475586</v>
      </c>
    </row>
    <row r="10" customFormat="false" ht="14.9" hidden="false" customHeight="false" outlineLevel="0" collapsed="false">
      <c r="A10" s="442" t="s">
        <v>334</v>
      </c>
      <c r="B10" s="443" t="n">
        <v>6411</v>
      </c>
      <c r="C10" s="443" t="n">
        <v>21632</v>
      </c>
      <c r="D10" s="443" t="n">
        <v>279</v>
      </c>
      <c r="E10" s="443" t="n">
        <v>720</v>
      </c>
      <c r="F10" s="444" t="n">
        <v>29042</v>
      </c>
      <c r="G10" s="445" t="n">
        <v>0.167206904294457</v>
      </c>
    </row>
    <row r="11" customFormat="false" ht="27.75" hidden="false" customHeight="true" outlineLevel="0" collapsed="false">
      <c r="A11" s="442" t="s">
        <v>335</v>
      </c>
      <c r="B11" s="443" t="n">
        <v>7422</v>
      </c>
      <c r="C11" s="443" t="n">
        <v>17068</v>
      </c>
      <c r="D11" s="443" t="n">
        <v>281</v>
      </c>
      <c r="E11" s="443" t="n">
        <v>421</v>
      </c>
      <c r="F11" s="444" t="n">
        <v>25192</v>
      </c>
      <c r="G11" s="445" t="n">
        <v>0.145040848873561</v>
      </c>
    </row>
    <row r="12" customFormat="false" ht="55.2" hidden="false" customHeight="false" outlineLevel="0" collapsed="false">
      <c r="A12" s="442" t="s">
        <v>336</v>
      </c>
      <c r="B12" s="443" t="n">
        <v>5583</v>
      </c>
      <c r="C12" s="443" t="n">
        <v>14755</v>
      </c>
      <c r="D12" s="443" t="n">
        <v>1290</v>
      </c>
      <c r="E12" s="443" t="n">
        <v>3211</v>
      </c>
      <c r="F12" s="444" t="n">
        <v>24839</v>
      </c>
      <c r="G12" s="445" t="n">
        <v>0.14300848067523</v>
      </c>
    </row>
    <row r="13" customFormat="false" ht="28.35" hidden="false" customHeight="false" outlineLevel="0" collapsed="false">
      <c r="A13" s="442" t="s">
        <v>337</v>
      </c>
      <c r="B13" s="443" t="n">
        <v>4386</v>
      </c>
      <c r="C13" s="443" t="n">
        <v>5904</v>
      </c>
      <c r="D13" s="443" t="n">
        <v>416</v>
      </c>
      <c r="E13" s="443" t="n">
        <v>424</v>
      </c>
      <c r="F13" s="444" t="n">
        <v>11130</v>
      </c>
      <c r="G13" s="445" t="n">
        <v>0.0640800511258629</v>
      </c>
    </row>
    <row r="14" customFormat="false" ht="14.9" hidden="false" customHeight="false" outlineLevel="0" collapsed="false">
      <c r="A14" s="442" t="s">
        <v>338</v>
      </c>
      <c r="B14" s="443" t="n">
        <v>1903</v>
      </c>
      <c r="C14" s="443" t="n">
        <v>3110</v>
      </c>
      <c r="D14" s="443" t="n">
        <v>175</v>
      </c>
      <c r="E14" s="443" t="n">
        <v>196</v>
      </c>
      <c r="F14" s="444" t="n">
        <v>5384</v>
      </c>
      <c r="G14" s="445" t="n">
        <v>0.0309979330872997</v>
      </c>
    </row>
    <row r="15" customFormat="false" ht="41.75" hidden="false" customHeight="false" outlineLevel="0" collapsed="false">
      <c r="A15" s="442" t="s">
        <v>339</v>
      </c>
      <c r="B15" s="443" t="n">
        <v>2053</v>
      </c>
      <c r="C15" s="443" t="n">
        <v>3133</v>
      </c>
      <c r="D15" s="443" t="n">
        <v>24</v>
      </c>
      <c r="E15" s="443" t="n">
        <v>25</v>
      </c>
      <c r="F15" s="444" t="n">
        <v>5235</v>
      </c>
      <c r="G15" s="445" t="n">
        <v>0.0301400779554261</v>
      </c>
    </row>
    <row r="16" customFormat="false" ht="55.2" hidden="false" customHeight="false" outlineLevel="0" collapsed="false">
      <c r="A16" s="442" t="s">
        <v>340</v>
      </c>
      <c r="B16" s="443" t="n">
        <v>1476</v>
      </c>
      <c r="C16" s="443" t="n">
        <v>2446</v>
      </c>
      <c r="D16" s="443" t="n">
        <v>21</v>
      </c>
      <c r="E16" s="443" t="n">
        <v>17</v>
      </c>
      <c r="F16" s="444" t="n">
        <v>3960</v>
      </c>
      <c r="G16" s="445" t="n">
        <v>0.0227993712900644</v>
      </c>
    </row>
    <row r="17" customFormat="false" ht="27" hidden="false" customHeight="true" outlineLevel="0" collapsed="false">
      <c r="A17" s="442" t="s">
        <v>341</v>
      </c>
      <c r="B17" s="443" t="n">
        <v>1248</v>
      </c>
      <c r="C17" s="443" t="n">
        <v>2392</v>
      </c>
      <c r="D17" s="443" t="n">
        <v>63</v>
      </c>
      <c r="E17" s="443" t="n">
        <v>92</v>
      </c>
      <c r="F17" s="444" t="n">
        <v>3795</v>
      </c>
      <c r="G17" s="445" t="n">
        <v>0.0218493974863117</v>
      </c>
    </row>
    <row r="18" customFormat="false" ht="28.35" hidden="false" customHeight="false" outlineLevel="0" collapsed="false">
      <c r="A18" s="442" t="s">
        <v>342</v>
      </c>
      <c r="B18" s="443" t="n">
        <v>580</v>
      </c>
      <c r="C18" s="443" t="n">
        <v>2256</v>
      </c>
      <c r="D18" s="443" t="n">
        <v>65</v>
      </c>
      <c r="E18" s="443" t="n">
        <v>194</v>
      </c>
      <c r="F18" s="444" t="n">
        <v>3095</v>
      </c>
      <c r="G18" s="445" t="n">
        <v>0.0178192055916034</v>
      </c>
    </row>
    <row r="19" customFormat="false" ht="28.35" hidden="false" customHeight="false" outlineLevel="0" collapsed="false">
      <c r="A19" s="442" t="s">
        <v>343</v>
      </c>
      <c r="B19" s="443" t="n">
        <v>743</v>
      </c>
      <c r="C19" s="443" t="n">
        <v>2107</v>
      </c>
      <c r="D19" s="443" t="n">
        <v>9</v>
      </c>
      <c r="E19" s="443" t="n">
        <v>7</v>
      </c>
      <c r="F19" s="444" t="n">
        <v>2866</v>
      </c>
      <c r="G19" s="445" t="n">
        <v>0.0165007571003345</v>
      </c>
    </row>
    <row r="20" customFormat="false" ht="28.35" hidden="false" customHeight="false" outlineLevel="0" collapsed="false">
      <c r="A20" s="442" t="s">
        <v>344</v>
      </c>
      <c r="B20" s="443" t="n">
        <v>676</v>
      </c>
      <c r="C20" s="443" t="n">
        <v>1817</v>
      </c>
      <c r="D20" s="443" t="n">
        <v>36</v>
      </c>
      <c r="E20" s="443" t="n">
        <v>106</v>
      </c>
      <c r="F20" s="444" t="n">
        <v>2635</v>
      </c>
      <c r="G20" s="445" t="n">
        <v>0.0151707937750807</v>
      </c>
    </row>
    <row r="21" customFormat="false" ht="28.35" hidden="false" customHeight="false" outlineLevel="0" collapsed="false">
      <c r="A21" s="442" t="s">
        <v>345</v>
      </c>
      <c r="B21" s="443" t="n">
        <v>476</v>
      </c>
      <c r="C21" s="443" t="n">
        <v>1869</v>
      </c>
      <c r="D21" s="443" t="n">
        <v>16</v>
      </c>
      <c r="E21" s="443" t="n">
        <v>100</v>
      </c>
      <c r="F21" s="444" t="n">
        <v>2461</v>
      </c>
      <c r="G21" s="445" t="n">
        <v>0.0141690032183961</v>
      </c>
    </row>
    <row r="22" customFormat="false" ht="14.9" hidden="false" customHeight="false" outlineLevel="0" collapsed="false">
      <c r="A22" s="442" t="s">
        <v>346</v>
      </c>
      <c r="B22" s="443" t="n">
        <v>710</v>
      </c>
      <c r="C22" s="443" t="n">
        <v>1121</v>
      </c>
      <c r="D22" s="443" t="n">
        <v>118</v>
      </c>
      <c r="E22" s="443" t="n">
        <v>139</v>
      </c>
      <c r="F22" s="444" t="n">
        <v>2088</v>
      </c>
      <c r="G22" s="445" t="n">
        <v>0.0120214866802158</v>
      </c>
    </row>
    <row r="23" customFormat="false" ht="14.9" hidden="false" customHeight="false" outlineLevel="0" collapsed="false">
      <c r="A23" s="446" t="s">
        <v>347</v>
      </c>
      <c r="B23" s="447" t="n">
        <v>7790</v>
      </c>
      <c r="C23" s="447" t="n">
        <v>11427</v>
      </c>
      <c r="D23" s="447" t="n">
        <v>728</v>
      </c>
      <c r="E23" s="447" t="n">
        <v>1145</v>
      </c>
      <c r="F23" s="448" t="n">
        <v>21090</v>
      </c>
      <c r="G23" s="449" t="n">
        <v>0.12142392437057</v>
      </c>
    </row>
    <row r="24" customFormat="false" ht="24.75" hidden="false" customHeight="true" outlineLevel="0" collapsed="false">
      <c r="A24" s="450" t="s">
        <v>348</v>
      </c>
      <c r="B24" s="451" t="n">
        <v>48963</v>
      </c>
      <c r="C24" s="451" t="n">
        <v>112770</v>
      </c>
      <c r="D24" s="451" t="n">
        <v>3972</v>
      </c>
      <c r="E24" s="451" t="n">
        <v>7984</v>
      </c>
      <c r="F24" s="451" t="n">
        <v>173689</v>
      </c>
      <c r="G24" s="452" t="n">
        <v>1</v>
      </c>
    </row>
    <row r="25" customFormat="false" ht="12.8" hidden="false" customHeight="false" outlineLevel="0" collapsed="false">
      <c r="A25" s="402" t="s">
        <v>349</v>
      </c>
      <c r="B25" s="309"/>
      <c r="C25" s="309"/>
      <c r="D25" s="309"/>
      <c r="E25" s="309"/>
      <c r="F25" s="309"/>
      <c r="G25" s="309"/>
    </row>
    <row r="26" customFormat="false" ht="12.8" hidden="true" customHeight="false" outlineLevel="0" collapsed="false">
      <c r="A26" s="224"/>
      <c r="B26" s="224"/>
      <c r="C26" s="224"/>
      <c r="D26" s="224"/>
      <c r="E26" s="224"/>
      <c r="F26" s="224"/>
      <c r="G26" s="224"/>
    </row>
    <row r="27" customFormat="false" ht="12.8" hidden="true" customHeight="false" outlineLevel="0" collapsed="false">
      <c r="A27" s="453"/>
      <c r="B27" s="453" t="n">
        <v>48963</v>
      </c>
      <c r="C27" s="453" t="n">
        <v>112770</v>
      </c>
      <c r="D27" s="453" t="n">
        <v>3972</v>
      </c>
      <c r="E27" s="453" t="n">
        <v>7984</v>
      </c>
      <c r="F27" s="453" t="n">
        <v>173689</v>
      </c>
      <c r="G27" s="453" t="n">
        <v>148666</v>
      </c>
      <c r="H27" s="453"/>
    </row>
    <row r="28" customFormat="false" ht="12.8" hidden="true" customHeight="false" outlineLevel="0" collapsed="false">
      <c r="A28" s="453"/>
      <c r="B28" s="453"/>
      <c r="C28" s="453"/>
      <c r="D28" s="453"/>
      <c r="E28" s="453"/>
      <c r="F28" s="453"/>
      <c r="G28" s="453"/>
      <c r="H28" s="453"/>
    </row>
    <row r="29" customFormat="false" ht="12.8" hidden="true" customHeight="false" outlineLevel="0" collapsed="false">
      <c r="A29" s="453"/>
      <c r="B29" s="453" t="n">
        <v>37284</v>
      </c>
      <c r="C29" s="453" t="n">
        <v>96759</v>
      </c>
      <c r="D29" s="453" t="n">
        <v>2706</v>
      </c>
      <c r="E29" s="453" t="n">
        <v>6597</v>
      </c>
      <c r="F29" s="453" t="n">
        <v>143346</v>
      </c>
      <c r="G29" s="453"/>
      <c r="H29" s="453"/>
    </row>
    <row r="30" customFormat="false" ht="12.8" hidden="true" customHeight="false" outlineLevel="0" collapsed="false">
      <c r="A30" s="453"/>
      <c r="B30" s="453"/>
      <c r="C30" s="453"/>
      <c r="D30" s="453"/>
      <c r="E30" s="453"/>
      <c r="F30" s="453"/>
      <c r="G30" s="453"/>
      <c r="H30" s="453"/>
    </row>
    <row r="31" customFormat="false" ht="12.8" hidden="true" customHeight="false" outlineLevel="0" collapsed="false">
      <c r="A31" s="453"/>
      <c r="B31" s="454" t="n">
        <v>41173</v>
      </c>
      <c r="C31" s="454" t="n">
        <v>101343</v>
      </c>
      <c r="D31" s="454" t="n">
        <v>3244</v>
      </c>
      <c r="E31" s="454" t="n">
        <v>6839</v>
      </c>
      <c r="F31" s="454" t="n">
        <v>152599</v>
      </c>
      <c r="G31" s="453"/>
      <c r="H31" s="453"/>
    </row>
    <row r="32" customFormat="false" ht="12.8" hidden="true" customHeight="false" outlineLevel="0" collapsed="false">
      <c r="A32" s="453"/>
      <c r="B32" s="453"/>
      <c r="C32" s="453"/>
      <c r="D32" s="453"/>
      <c r="E32" s="453"/>
      <c r="F32" s="453"/>
      <c r="G32" s="453"/>
      <c r="H32" s="453"/>
    </row>
    <row r="33" customFormat="false" ht="12.8" hidden="true" customHeight="false" outlineLevel="0" collapsed="false">
      <c r="A33" s="453"/>
      <c r="B33" s="454" t="n">
        <v>-3889</v>
      </c>
      <c r="C33" s="454" t="n">
        <v>-4584</v>
      </c>
      <c r="D33" s="454" t="n">
        <v>-538</v>
      </c>
      <c r="E33" s="454" t="n">
        <v>-242</v>
      </c>
      <c r="F33" s="454" t="n">
        <v>-9253</v>
      </c>
      <c r="G33" s="453"/>
      <c r="H33" s="453"/>
    </row>
    <row r="34" customFormat="false" ht="12.8" hidden="true" customHeight="false" outlineLevel="0" collapsed="false">
      <c r="A34" s="453"/>
      <c r="B34" s="453"/>
      <c r="C34" s="453"/>
      <c r="D34" s="453"/>
      <c r="E34" s="453"/>
      <c r="F34" s="453"/>
      <c r="G34" s="453"/>
      <c r="H34" s="453"/>
    </row>
    <row r="35" customFormat="false" ht="12.8" hidden="true" customHeight="false" outlineLevel="0" collapsed="false">
      <c r="A35" s="453"/>
      <c r="B35" s="453"/>
      <c r="C35" s="453"/>
      <c r="D35" s="453"/>
      <c r="E35" s="453"/>
      <c r="F35" s="453"/>
      <c r="G35" s="453"/>
      <c r="H35" s="453"/>
    </row>
    <row r="36" customFormat="false" ht="12.8" hidden="true" customHeight="false" outlineLevel="0" collapsed="false">
      <c r="A36" s="453"/>
      <c r="B36" s="454" t="n">
        <v>41173</v>
      </c>
      <c r="C36" s="454" t="n">
        <v>101343</v>
      </c>
      <c r="D36" s="454" t="n">
        <v>3244</v>
      </c>
      <c r="E36" s="454" t="n">
        <v>6839</v>
      </c>
      <c r="F36" s="454" t="n">
        <v>152599</v>
      </c>
      <c r="G36" s="453" t="n">
        <v>-25023</v>
      </c>
      <c r="H36" s="453"/>
    </row>
    <row r="37" customFormat="false" ht="12.8" hidden="true" customHeight="false" outlineLevel="0" collapsed="false">
      <c r="A37" s="453"/>
      <c r="B37" s="454" t="n">
        <v>7790</v>
      </c>
      <c r="C37" s="454" t="n">
        <v>11427</v>
      </c>
      <c r="D37" s="454" t="n">
        <v>728</v>
      </c>
      <c r="E37" s="454" t="n">
        <v>1145</v>
      </c>
      <c r="F37" s="454" t="n">
        <v>21090</v>
      </c>
      <c r="G37" s="453"/>
      <c r="H37" s="453"/>
    </row>
    <row r="40" customFormat="false" ht="15.75" hidden="false" customHeight="true" outlineLevel="0" collapsed="false"/>
    <row r="41" customFormat="false" ht="13.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6" customFormat="false" ht="16.5" hidden="false" customHeight="true" outlineLevel="0" collapsed="false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2013-08-02T19:00:57Z</dcterms:created>
  <dc:creator>Luis Eduardo Castro Gil</dc:creator>
  <dc:description/>
  <dc:language>es-CO</dc:language>
  <cp:lastModifiedBy/>
  <dcterms:modified xsi:type="dcterms:W3CDTF">2018-05-17T20:40:33Z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