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34F25481-87C7-4948-B666-0954E4AC1202}" xr6:coauthVersionLast="38" xr6:coauthVersionMax="38" xr10:uidLastSave="{00000000-0000-0000-0000-000000000000}"/>
  <bookViews>
    <workbookView xWindow="0" yWindow="460" windowWidth="33600" windowHeight="19620" xr2:uid="{E96B15E8-25ED-594B-AF36-006F4E18FFC7}"/>
  </bookViews>
  <sheets>
    <sheet name="cx5" sheetId="2" r:id="rId1"/>
    <sheet name="cx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34" i="3" s="1"/>
  <c r="E16" i="3"/>
  <c r="B16" i="3"/>
  <c r="B24" i="3" s="1"/>
  <c r="B34" i="3" s="1"/>
  <c r="F6" i="3"/>
  <c r="F13" i="3" s="1"/>
  <c r="F29" i="3" s="1"/>
  <c r="C6" i="3"/>
  <c r="F12" i="3" s="1"/>
  <c r="B24" i="2"/>
  <c r="B34" i="2" s="1"/>
  <c r="E16" i="2"/>
  <c r="E24" i="2" s="1"/>
  <c r="E34" i="2" s="1"/>
  <c r="B16" i="2"/>
  <c r="F6" i="2"/>
  <c r="F13" i="2" s="1"/>
  <c r="F29" i="2" s="1"/>
  <c r="C6" i="2"/>
  <c r="F20" i="3" l="1"/>
  <c r="F17" i="3"/>
  <c r="F18" i="3" s="1"/>
  <c r="F25" i="3"/>
  <c r="F21" i="3"/>
  <c r="C12" i="3"/>
  <c r="F30" i="3"/>
  <c r="F31" i="3" s="1"/>
  <c r="F41" i="3" s="1"/>
  <c r="C13" i="3"/>
  <c r="C26" i="3"/>
  <c r="C27" i="3" s="1"/>
  <c r="C37" i="3" s="1"/>
  <c r="F26" i="3"/>
  <c r="F27" i="3" s="1"/>
  <c r="F37" i="3" s="1"/>
  <c r="F30" i="2"/>
  <c r="F31" i="2" s="1"/>
  <c r="F41" i="2" s="1"/>
  <c r="C13" i="2"/>
  <c r="C30" i="2" s="1"/>
  <c r="C31" i="2" s="1"/>
  <c r="C41" i="2" s="1"/>
  <c r="C12" i="2"/>
  <c r="C26" i="2" s="1"/>
  <c r="F12" i="2"/>
  <c r="C27" i="2" l="1"/>
  <c r="C37" i="2" s="1"/>
  <c r="C20" i="3"/>
  <c r="C21" i="3"/>
  <c r="C29" i="3"/>
  <c r="C30" i="3"/>
  <c r="C31" i="3" s="1"/>
  <c r="C41" i="3" s="1"/>
  <c r="C17" i="3"/>
  <c r="C18" i="3" s="1"/>
  <c r="C25" i="3"/>
  <c r="C21" i="2"/>
  <c r="C29" i="2"/>
  <c r="C20" i="2"/>
  <c r="F17" i="2"/>
  <c r="F18" i="2" s="1"/>
  <c r="F25" i="2"/>
  <c r="F21" i="2"/>
  <c r="F20" i="2"/>
  <c r="C17" i="2"/>
  <c r="C18" i="2" s="1"/>
  <c r="C25" i="2"/>
  <c r="F26" i="2"/>
  <c r="F27" i="2" s="1"/>
  <c r="F37" i="2" s="1"/>
</calcChain>
</file>

<file path=xl/sharedStrings.xml><?xml version="1.0" encoding="utf-8"?>
<sst xmlns="http://schemas.openxmlformats.org/spreadsheetml/2006/main" count="118" uniqueCount="35">
  <si>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</si>
  <si>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</si>
  <si>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</si>
  <si>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</si>
  <si>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</si>
  <si>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</si>
  <si>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</si>
  <si>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</si>
  <si>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</si>
  <si>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</si>
  <si>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</si>
  <si>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</si>
  <si>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</si>
  <si>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To or from Moog</t>
  </si>
  <si>
    <t>combMPGRIT</t>
  </si>
  <si>
    <t>combMPGMoog</t>
  </si>
  <si>
    <t>round trip RIT</t>
  </si>
  <si>
    <t>to or from Moog</t>
  </si>
  <si>
    <t>round trip Moog</t>
  </si>
  <si>
    <t>gasConstant</t>
  </si>
  <si>
    <t>CostPerTripRIT</t>
  </si>
  <si>
    <t>CostPerDirMoog</t>
  </si>
  <si>
    <t>CostPerRoundTrMoog</t>
  </si>
  <si>
    <t>CostPerRoundTrRIT</t>
  </si>
  <si>
    <t>How much will it cost me?</t>
  </si>
  <si>
    <t>CostPerMileMoog</t>
  </si>
  <si>
    <t>CostPerMileRIT</t>
  </si>
  <si>
    <t>Trip details</t>
  </si>
  <si>
    <t>Academic Days</t>
  </si>
  <si>
    <t>Cost per sem</t>
  </si>
  <si>
    <t>Round Trips Per Day</t>
  </si>
  <si>
    <t>Work days</t>
  </si>
  <si>
    <t>Cost for 2 co op blocks</t>
  </si>
  <si>
    <t>Cost of Ownership for a Specific Time Period</t>
  </si>
  <si>
    <t>Mazda CX 3 2016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</si>
</sst>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/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1"/>
  <sheetViews>
    <sheetView tabSelected="1" zoomScale="185" zoomScaleNormal="75" workbookViewId="0">
      <selection activeCell="I14" sqref="I14"/>
    </sheetView>
  </sheetViews>
  <sheetFormatPr baseColWidth="10" defaultRowHeight="16" x14ac:dyDescent="0.2"/>
  <cols>
    <col min="1" max="1" width="24.33203125" style="1" bestFit="1" customWidth="1"/>
    <col min="2" max="2" width="22" style="1" bestFit="1" customWidth="1"/>
    <col min="3" max="4" width="10.83203125" style="1"/>
    <col min="5" max="5" width="22.33203125" style="1" bestFit="1" customWidth="1"/>
    <col min="6" max="16384" width="10.83203125" style="1"/>
  </cols>
  <sheetData>
    <row r="1" spans="1:8" x14ac:dyDescent="0.2">
      <c r="A1" s="16" t="s">
        <v>0</v>
      </c>
      <c r="E1" s="1" t="s">
        <v>19</v>
      </c>
      <c r="F1" s="1">
        <v>2.91</v>
      </c>
    </row>
    <row r="3" spans="1:8" x14ac:dyDescent="0.2">
      <c r="A3" s="17" t="s">
        <v>27</v>
      </c>
      <c r="B3" s="10" t="s">
        <v>3</v>
      </c>
      <c r="C3" s="11"/>
      <c r="E3" s="10" t="s">
        <v>13</v>
      </c>
      <c r="F3" s="11"/>
    </row>
    <row r="4" spans="1:8" x14ac:dyDescent="0.2">
      <c r="A4" s="17"/>
      <c r="B4" s="6" t="s">
        <v>1</v>
      </c>
      <c r="C4" s="7">
        <v>7.2</v>
      </c>
      <c r="E4" s="6" t="s">
        <v>1</v>
      </c>
      <c r="F4" s="7">
        <v>52</v>
      </c>
    </row>
    <row r="5" spans="1:8" x14ac:dyDescent="0.2">
      <c r="A5" s="17"/>
      <c r="B5" s="6" t="s">
        <v>2</v>
      </c>
      <c r="C5" s="7">
        <v>4.3</v>
      </c>
      <c r="E5" s="6" t="s">
        <v>2</v>
      </c>
      <c r="F5" s="7">
        <v>15.7</v>
      </c>
    </row>
    <row r="6" spans="1:8" x14ac:dyDescent="0.2">
      <c r="A6" s="17"/>
      <c r="B6" s="8" t="s">
        <v>4</v>
      </c>
      <c r="C6" s="9">
        <f>SUM(C4:C5)</f>
        <v>11.5</v>
      </c>
      <c r="E6" s="8" t="s">
        <v>4</v>
      </c>
      <c r="F6" s="9">
        <f>SUM(F4:F5)</f>
        <v>67.7</v>
      </c>
    </row>
    <row r="8" spans="1:8" x14ac:dyDescent="0.2">
      <c r="A8" s="3" t="s">
        <v>5</v>
      </c>
      <c r="B8" s="10" t="s">
        <v>6</v>
      </c>
      <c r="C8" s="11"/>
      <c r="E8" s="10" t="s">
        <v>11</v>
      </c>
      <c r="F8" s="11"/>
    </row>
    <row r="9" spans="1:8" x14ac:dyDescent="0.2">
      <c r="A9" s="3"/>
      <c r="B9" s="6" t="s">
        <v>7</v>
      </c>
      <c r="C9" s="7">
        <v>29</v>
      </c>
      <c r="E9" s="6" t="s">
        <v>7</v>
      </c>
      <c r="F9" s="7">
        <v>24</v>
      </c>
    </row>
    <row r="10" spans="1:8" x14ac:dyDescent="0.2">
      <c r="A10" s="3"/>
      <c r="B10" s="6" t="s">
        <v>8</v>
      </c>
      <c r="C10" s="7">
        <v>24</v>
      </c>
      <c r="E10" s="6" t="s">
        <v>8</v>
      </c>
      <c r="F10" s="7">
        <v>19</v>
      </c>
    </row>
    <row r="11" spans="1:8" x14ac:dyDescent="0.2">
      <c r="A11" s="3"/>
      <c r="B11" s="6" t="s">
        <v>9</v>
      </c>
      <c r="C11" s="7">
        <v>15.3</v>
      </c>
      <c r="E11" s="6" t="s">
        <v>9</v>
      </c>
      <c r="F11" s="7">
        <v>16.5</v>
      </c>
    </row>
    <row r="12" spans="1:8" x14ac:dyDescent="0.2">
      <c r="A12" s="3"/>
      <c r="B12" s="6" t="s">
        <v>14</v>
      </c>
      <c r="C12" s="7">
        <f>((C9*(C4/C6))+(C10*(C5/C6)))</f>
        <v>27.130434782608695</v>
      </c>
      <c r="E12" s="6" t="s">
        <v>14</v>
      </c>
      <c r="F12" s="7">
        <f>((F9*(C4/C6))+(F10*(C5/C6)))</f>
        <v>22.130434782608699</v>
      </c>
    </row>
    <row r="13" spans="1:8" ht="17" customHeight="1" x14ac:dyDescent="0.2">
      <c r="A13" s="3"/>
      <c r="B13" s="8" t="s">
        <v>15</v>
      </c>
      <c r="C13" s="12">
        <f>((C9*(F4/F6))+(C10*(F5/F6)))</f>
        <v>27.840472673559823</v>
      </c>
      <c r="E13" s="8" t="s">
        <v>15</v>
      </c>
      <c r="F13" s="9">
        <f>((F9*(F4/F6))+(F10*(F5/F6)))</f>
        <v>22.840472673559823</v>
      </c>
    </row>
    <row r="16" spans="1:8" ht="16" customHeight="1" x14ac:dyDescent="0.2">
      <c r="A16" s="2" t="s">
        <v>12</v>
      </c>
      <c r="B16" s="4" t="str">
        <f>(B8)</f>
        <v>Mazda CX 5 2016 GT</v>
      </c>
      <c r="C16" s="5"/>
      <c r="D16" s="13"/>
      <c r="E16" s="10" t="str">
        <f>E8</f>
        <v>Ford Escape 2008 XLT</v>
      </c>
      <c r="F16" s="11"/>
      <c r="G16" s="13"/>
      <c r="H16" s="13"/>
    </row>
    <row r="17" spans="1:8" x14ac:dyDescent="0.2">
      <c r="A17" s="2"/>
      <c r="B17" s="6" t="s">
        <v>10</v>
      </c>
      <c r="C17" s="7">
        <f>(C11*C12)/C6</f>
        <v>36.095274102079394</v>
      </c>
      <c r="D17" s="13"/>
      <c r="E17" s="6" t="s">
        <v>10</v>
      </c>
      <c r="F17" s="7">
        <f>(F11*F12)/C6</f>
        <v>31.752362948960307</v>
      </c>
      <c r="G17" s="13"/>
      <c r="H17" s="13"/>
    </row>
    <row r="18" spans="1:8" x14ac:dyDescent="0.2">
      <c r="A18" s="2"/>
      <c r="B18" s="6" t="s">
        <v>16</v>
      </c>
      <c r="C18" s="7">
        <f>C17/2</f>
        <v>18.047637051039697</v>
      </c>
      <c r="D18" s="13"/>
      <c r="E18" s="6" t="s">
        <v>16</v>
      </c>
      <c r="F18" s="7">
        <f>F17/2</f>
        <v>15.876181474480154</v>
      </c>
      <c r="G18" s="13"/>
      <c r="H18" s="13"/>
    </row>
    <row r="19" spans="1:8" x14ac:dyDescent="0.2">
      <c r="A19" s="2"/>
      <c r="B19" s="6"/>
      <c r="C19" s="7"/>
      <c r="D19" s="13"/>
      <c r="E19" s="6"/>
      <c r="F19" s="7"/>
      <c r="G19" s="13"/>
      <c r="H19" s="13"/>
    </row>
    <row r="20" spans="1:8" x14ac:dyDescent="0.2">
      <c r="A20" s="2"/>
      <c r="B20" s="6" t="s">
        <v>17</v>
      </c>
      <c r="C20" s="7">
        <f>(C11*C13)/F6</f>
        <v>6.2918645776287336</v>
      </c>
      <c r="D20" s="13"/>
      <c r="E20" s="6" t="s">
        <v>17</v>
      </c>
      <c r="F20" s="7">
        <f>(F11*F12)/F6</f>
        <v>5.3936805600154143</v>
      </c>
      <c r="G20" s="13"/>
      <c r="H20" s="13"/>
    </row>
    <row r="21" spans="1:8" x14ac:dyDescent="0.2">
      <c r="A21" s="2"/>
      <c r="B21" s="8" t="s">
        <v>18</v>
      </c>
      <c r="C21" s="9">
        <f>(C11*C13)/(2*F6)</f>
        <v>3.1459322888143668</v>
      </c>
      <c r="D21" s="13"/>
      <c r="E21" s="8" t="s">
        <v>18</v>
      </c>
      <c r="F21" s="9">
        <f>(F11*F12)/(2*F6)</f>
        <v>2.6968402800077071</v>
      </c>
      <c r="G21" s="13"/>
      <c r="H21" s="13"/>
    </row>
    <row r="22" spans="1:8" x14ac:dyDescent="0.2">
      <c r="A22" s="14"/>
      <c r="B22" s="13"/>
      <c r="C22" s="13"/>
      <c r="D22" s="13"/>
      <c r="E22" s="13"/>
      <c r="F22" s="13"/>
      <c r="G22" s="13"/>
      <c r="H22" s="13"/>
    </row>
    <row r="23" spans="1:8" x14ac:dyDescent="0.2">
      <c r="A23" s="14"/>
      <c r="B23" s="13"/>
      <c r="C23" s="13"/>
      <c r="D23" s="13"/>
      <c r="E23" s="13"/>
      <c r="F23" s="13"/>
      <c r="G23" s="13"/>
      <c r="H23" s="13"/>
    </row>
    <row r="24" spans="1:8" ht="16" customHeight="1" x14ac:dyDescent="0.2">
      <c r="A24" s="15" t="s">
        <v>24</v>
      </c>
      <c r="B24" s="4" t="str">
        <f>(B16)</f>
        <v>Mazda CX 5 2016 GT</v>
      </c>
      <c r="C24" s="5"/>
      <c r="E24" s="10" t="str">
        <f>E16</f>
        <v>Ford Escape 2008 XLT</v>
      </c>
      <c r="F24" s="11"/>
    </row>
    <row r="25" spans="1:8" x14ac:dyDescent="0.2">
      <c r="A25" s="15"/>
      <c r="B25" s="6" t="s">
        <v>26</v>
      </c>
      <c r="C25" s="7">
        <f>(1/C12)*F1</f>
        <v>0.1072596153846154</v>
      </c>
      <c r="E25" s="6" t="s">
        <v>26</v>
      </c>
      <c r="F25" s="7">
        <f>(1/F12)*F1</f>
        <v>0.13149312377210215</v>
      </c>
    </row>
    <row r="26" spans="1:8" x14ac:dyDescent="0.2">
      <c r="A26" s="15"/>
      <c r="B26" s="6" t="s">
        <v>20</v>
      </c>
      <c r="C26" s="7">
        <f>(C6/C12)*F1</f>
        <v>1.233485576923077</v>
      </c>
      <c r="E26" s="6" t="s">
        <v>20</v>
      </c>
      <c r="F26" s="7">
        <f>(C6/F12)*F1</f>
        <v>1.5121709233791745</v>
      </c>
    </row>
    <row r="27" spans="1:8" x14ac:dyDescent="0.2">
      <c r="A27" s="15"/>
      <c r="B27" s="6" t="s">
        <v>23</v>
      </c>
      <c r="C27" s="7">
        <f>C26*2</f>
        <v>2.4669711538461541</v>
      </c>
      <c r="E27" s="6" t="s">
        <v>23</v>
      </c>
      <c r="F27" s="7">
        <f>F26*2</f>
        <v>3.0243418467583489</v>
      </c>
    </row>
    <row r="28" spans="1:8" x14ac:dyDescent="0.2">
      <c r="A28" s="15"/>
      <c r="B28" s="6"/>
      <c r="C28" s="7"/>
      <c r="E28" s="6"/>
      <c r="F28" s="7"/>
    </row>
    <row r="29" spans="1:8" x14ac:dyDescent="0.2">
      <c r="A29" s="15"/>
      <c r="B29" s="6" t="s">
        <v>25</v>
      </c>
      <c r="C29" s="7">
        <f>(1/C13)*F1</f>
        <v>0.10452408743633278</v>
      </c>
      <c r="E29" s="6" t="s">
        <v>25</v>
      </c>
      <c r="F29" s="7">
        <f>(1/F13)*F1</f>
        <v>0.12740541938821703</v>
      </c>
    </row>
    <row r="30" spans="1:8" x14ac:dyDescent="0.2">
      <c r="A30" s="15"/>
      <c r="B30" s="6" t="s">
        <v>21</v>
      </c>
      <c r="C30" s="7">
        <f>(F6/C13)*F1</f>
        <v>7.0762807194397288</v>
      </c>
      <c r="E30" s="6" t="s">
        <v>21</v>
      </c>
      <c r="F30" s="7">
        <f>(F6/F13)*F1</f>
        <v>8.6253468925822929</v>
      </c>
    </row>
    <row r="31" spans="1:8" x14ac:dyDescent="0.2">
      <c r="A31" s="15"/>
      <c r="B31" s="8" t="s">
        <v>22</v>
      </c>
      <c r="C31" s="9">
        <f>C30*2</f>
        <v>14.152561438879458</v>
      </c>
      <c r="E31" s="8" t="s">
        <v>22</v>
      </c>
      <c r="F31" s="9">
        <f>F30*2</f>
        <v>17.250693785164586</v>
      </c>
    </row>
    <row r="34" spans="1:6" x14ac:dyDescent="0.2">
      <c r="A34" s="2" t="s">
        <v>33</v>
      </c>
      <c r="B34" s="4" t="str">
        <f>(B24)</f>
        <v>Mazda CX 5 2016 GT</v>
      </c>
      <c r="C34" s="5"/>
      <c r="E34" s="10" t="str">
        <f>E24</f>
        <v>Ford Escape 2008 XLT</v>
      </c>
      <c r="F34" s="11"/>
    </row>
    <row r="35" spans="1:6" ht="16" customHeight="1" x14ac:dyDescent="0.2">
      <c r="A35" s="2"/>
      <c r="B35" s="6" t="s">
        <v>28</v>
      </c>
      <c r="C35" s="7">
        <v>70</v>
      </c>
      <c r="E35" s="6" t="s">
        <v>28</v>
      </c>
      <c r="F35" s="7">
        <v>70</v>
      </c>
    </row>
    <row r="36" spans="1:6" x14ac:dyDescent="0.2">
      <c r="A36" s="2"/>
      <c r="B36" s="6" t="s">
        <v>30</v>
      </c>
      <c r="C36" s="7">
        <v>2</v>
      </c>
      <c r="E36" s="6" t="s">
        <v>30</v>
      </c>
      <c r="F36" s="7">
        <v>2</v>
      </c>
    </row>
    <row r="37" spans="1:6" x14ac:dyDescent="0.2">
      <c r="A37" s="2"/>
      <c r="B37" s="6" t="s">
        <v>29</v>
      </c>
      <c r="C37" s="7">
        <f>(C35*C36)*C27</f>
        <v>345.37596153846158</v>
      </c>
      <c r="E37" s="6" t="s">
        <v>29</v>
      </c>
      <c r="F37" s="7">
        <f>(F35*F36)*F27</f>
        <v>423.40785854616882</v>
      </c>
    </row>
    <row r="38" spans="1:6" x14ac:dyDescent="0.2">
      <c r="A38" s="2"/>
      <c r="B38" s="6"/>
      <c r="C38" s="7"/>
      <c r="E38" s="6"/>
      <c r="F38" s="7"/>
    </row>
    <row r="39" spans="1:6" x14ac:dyDescent="0.2">
      <c r="A39" s="2"/>
      <c r="B39" s="6" t="s">
        <v>31</v>
      </c>
      <c r="C39" s="7">
        <v>120</v>
      </c>
      <c r="E39" s="6" t="s">
        <v>31</v>
      </c>
      <c r="F39" s="7">
        <v>120</v>
      </c>
    </row>
    <row r="40" spans="1:6" x14ac:dyDescent="0.2">
      <c r="A40" s="2"/>
      <c r="B40" s="6" t="s">
        <v>30</v>
      </c>
      <c r="C40" s="7">
        <v>1</v>
      </c>
      <c r="E40" s="6" t="s">
        <v>30</v>
      </c>
      <c r="F40" s="7">
        <v>1</v>
      </c>
    </row>
    <row r="41" spans="1:6" x14ac:dyDescent="0.2">
      <c r="A41" s="2"/>
      <c r="B41" s="8" t="s">
        <v>32</v>
      </c>
      <c r="C41" s="9">
        <f>(C39*C40)*C31</f>
        <v>1698.307372665535</v>
      </c>
      <c r="E41" s="8" t="s">
        <v>32</v>
      </c>
      <c r="F41" s="9">
        <f>(F39*F40)*F31</f>
        <v>2070.0832542197504</v>
      </c>
    </row>
  </sheetData>
  <mergeCells count="12">
    <mergeCell ref="A16:A21"/>
    <mergeCell ref="E16:F16"/>
    <mergeCell ref="A24:A31"/>
    <mergeCell ref="E24:F24"/>
    <mergeCell ref="A34:A41"/>
    <mergeCell ref="E34:F34"/>
    <mergeCell ref="A3:A6"/>
    <mergeCell ref="B3:C3"/>
    <mergeCell ref="E3:F3"/>
    <mergeCell ref="A8:A13"/>
    <mergeCell ref="B8:C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1"/>
  <sheetViews>
    <sheetView zoomScale="107" workbookViewId="0">
      <selection activeCell="F2" sqref="F2"/>
    </sheetView>
  </sheetViews>
  <sheetFormatPr baseColWidth="10" defaultRowHeight="16" x14ac:dyDescent="0.2"/>
  <cols>
    <col min="1" max="1" width="24.33203125" style="1" bestFit="1" customWidth="1"/>
    <col min="2" max="2" width="22" style="1" bestFit="1" customWidth="1"/>
    <col min="3" max="4" width="10.83203125" style="1"/>
    <col min="5" max="5" width="22.33203125" style="1" bestFit="1" customWidth="1"/>
    <col min="6" max="16384" width="10.83203125" style="1"/>
  </cols>
  <sheetData>
    <row r="1" spans="1:8" x14ac:dyDescent="0.2">
      <c r="A1" s="16" t="s">
        <v>0</v>
      </c>
      <c r="E1" s="1" t="s">
        <v>19</v>
      </c>
      <c r="F1" s="1">
        <v>2.91</v>
      </c>
    </row>
    <row r="3" spans="1:8" x14ac:dyDescent="0.2">
      <c r="A3" s="17" t="s">
        <v>27</v>
      </c>
      <c r="B3" s="10" t="s">
        <v>3</v>
      </c>
      <c r="C3" s="11"/>
      <c r="E3" s="10" t="s">
        <v>13</v>
      </c>
      <c r="F3" s="11"/>
    </row>
    <row r="4" spans="1:8" x14ac:dyDescent="0.2">
      <c r="A4" s="17"/>
      <c r="B4" s="6" t="s">
        <v>1</v>
      </c>
      <c r="C4" s="7">
        <v>7.2</v>
      </c>
      <c r="E4" s="6" t="s">
        <v>1</v>
      </c>
      <c r="F4" s="7">
        <v>52</v>
      </c>
    </row>
    <row r="5" spans="1:8" x14ac:dyDescent="0.2">
      <c r="A5" s="17"/>
      <c r="B5" s="6" t="s">
        <v>2</v>
      </c>
      <c r="C5" s="7">
        <v>4.3</v>
      </c>
      <c r="E5" s="6" t="s">
        <v>2</v>
      </c>
      <c r="F5" s="7">
        <v>15.7</v>
      </c>
    </row>
    <row r="6" spans="1:8" x14ac:dyDescent="0.2">
      <c r="A6" s="17"/>
      <c r="B6" s="8" t="s">
        <v>4</v>
      </c>
      <c r="C6" s="9">
        <f>SUM(C4:C5)</f>
        <v>11.5</v>
      </c>
      <c r="E6" s="8" t="s">
        <v>4</v>
      </c>
      <c r="F6" s="9">
        <f>SUM(F4:F5)</f>
        <v>67.7</v>
      </c>
    </row>
    <row r="8" spans="1:8" x14ac:dyDescent="0.2">
      <c r="A8" s="3" t="s">
        <v>5</v>
      </c>
      <c r="B8" s="10" t="s">
        <v>34</v>
      </c>
      <c r="C8" s="11"/>
      <c r="E8" s="10" t="s">
        <v>11</v>
      </c>
      <c r="F8" s="11"/>
    </row>
    <row r="9" spans="1:8" x14ac:dyDescent="0.2">
      <c r="A9" s="3"/>
      <c r="B9" s="6" t="s">
        <v>7</v>
      </c>
      <c r="C9" s="7">
        <v>32</v>
      </c>
      <c r="E9" s="6" t="s">
        <v>7</v>
      </c>
      <c r="F9" s="7">
        <v>24</v>
      </c>
    </row>
    <row r="10" spans="1:8" x14ac:dyDescent="0.2">
      <c r="A10" s="3"/>
      <c r="B10" s="6" t="s">
        <v>8</v>
      </c>
      <c r="C10" s="7">
        <v>27</v>
      </c>
      <c r="E10" s="6" t="s">
        <v>8</v>
      </c>
      <c r="F10" s="7">
        <v>19</v>
      </c>
    </row>
    <row r="11" spans="1:8" x14ac:dyDescent="0.2">
      <c r="A11" s="3"/>
      <c r="B11" s="6" t="s">
        <v>9</v>
      </c>
      <c r="C11" s="7">
        <v>11.9</v>
      </c>
      <c r="E11" s="6" t="s">
        <v>9</v>
      </c>
      <c r="F11" s="7">
        <v>16.5</v>
      </c>
    </row>
    <row r="12" spans="1:8" x14ac:dyDescent="0.2">
      <c r="A12" s="3"/>
      <c r="B12" s="6" t="s">
        <v>14</v>
      </c>
      <c r="C12" s="7">
        <f>((C9*(C4/C6))+(C10*(C5/C6)))</f>
        <v>30.130434782608695</v>
      </c>
      <c r="E12" s="6" t="s">
        <v>14</v>
      </c>
      <c r="F12" s="7">
        <f>((F9*(C4/C6))+(F10*(C5/C6)))</f>
        <v>22.130434782608699</v>
      </c>
    </row>
    <row r="13" spans="1:8" ht="17" customHeight="1" x14ac:dyDescent="0.2">
      <c r="A13" s="3"/>
      <c r="B13" s="8" t="s">
        <v>15</v>
      </c>
      <c r="C13" s="12">
        <f>((C9*(F4/F6))+(C10*(F5/F6)))</f>
        <v>30.840472673559823</v>
      </c>
      <c r="E13" s="8" t="s">
        <v>15</v>
      </c>
      <c r="F13" s="9">
        <f>((F9*(F4/F6))+(F10*(F5/F6)))</f>
        <v>22.840472673559823</v>
      </c>
    </row>
    <row r="16" spans="1:8" ht="16" customHeight="1" x14ac:dyDescent="0.2">
      <c r="A16" s="2" t="s">
        <v>12</v>
      </c>
      <c r="B16" s="4" t="str">
        <f>(B8)</f>
        <v>Mazda CX 3 2016 GT</v>
      </c>
      <c r="C16" s="5"/>
      <c r="D16" s="13"/>
      <c r="E16" s="10" t="str">
        <f>E8</f>
        <v>Ford Escape 2008 XLT</v>
      </c>
      <c r="F16" s="11"/>
      <c r="G16" s="13"/>
      <c r="H16" s="13"/>
    </row>
    <row r="17" spans="1:8" x14ac:dyDescent="0.2">
      <c r="A17" s="2"/>
      <c r="B17" s="6" t="s">
        <v>10</v>
      </c>
      <c r="C17" s="7">
        <f>(C11*C12)/C6</f>
        <v>31.17844990548204</v>
      </c>
      <c r="D17" s="13"/>
      <c r="E17" s="6" t="s">
        <v>10</v>
      </c>
      <c r="F17" s="7">
        <f>(F11*F12)/C6</f>
        <v>31.752362948960307</v>
      </c>
      <c r="G17" s="13"/>
      <c r="H17" s="13"/>
    </row>
    <row r="18" spans="1:8" x14ac:dyDescent="0.2">
      <c r="A18" s="2"/>
      <c r="B18" s="6" t="s">
        <v>16</v>
      </c>
      <c r="C18" s="7">
        <f>C17/2</f>
        <v>15.58922495274102</v>
      </c>
      <c r="D18" s="13"/>
      <c r="E18" s="6" t="s">
        <v>16</v>
      </c>
      <c r="F18" s="7">
        <f>F17/2</f>
        <v>15.876181474480154</v>
      </c>
      <c r="G18" s="13"/>
      <c r="H18" s="13"/>
    </row>
    <row r="19" spans="1:8" x14ac:dyDescent="0.2">
      <c r="A19" s="2"/>
      <c r="B19" s="6"/>
      <c r="C19" s="7"/>
      <c r="D19" s="13"/>
      <c r="E19" s="6"/>
      <c r="F19" s="7"/>
      <c r="G19" s="13"/>
      <c r="H19" s="13"/>
    </row>
    <row r="20" spans="1:8" x14ac:dyDescent="0.2">
      <c r="A20" s="2"/>
      <c r="B20" s="6" t="s">
        <v>17</v>
      </c>
      <c r="C20" s="7">
        <f>(C11*C13)/F6</f>
        <v>5.4209988894440455</v>
      </c>
      <c r="D20" s="13"/>
      <c r="E20" s="6" t="s">
        <v>17</v>
      </c>
      <c r="F20" s="7">
        <f>(F11*F12)/F6</f>
        <v>5.3936805600154143</v>
      </c>
      <c r="G20" s="13"/>
      <c r="H20" s="13"/>
    </row>
    <row r="21" spans="1:8" x14ac:dyDescent="0.2">
      <c r="A21" s="2"/>
      <c r="B21" s="8" t="s">
        <v>18</v>
      </c>
      <c r="C21" s="9">
        <f>(C11*C13)/(2*F6)</f>
        <v>2.7104994447220228</v>
      </c>
      <c r="D21" s="13"/>
      <c r="E21" s="8" t="s">
        <v>18</v>
      </c>
      <c r="F21" s="9">
        <f>(F11*F12)/(2*F6)</f>
        <v>2.6968402800077071</v>
      </c>
      <c r="G21" s="13"/>
      <c r="H21" s="13"/>
    </row>
    <row r="22" spans="1:8" x14ac:dyDescent="0.2">
      <c r="A22" s="14"/>
      <c r="B22" s="13"/>
      <c r="C22" s="13"/>
      <c r="D22" s="13"/>
      <c r="E22" s="13"/>
      <c r="F22" s="13"/>
      <c r="G22" s="13"/>
      <c r="H22" s="13"/>
    </row>
    <row r="23" spans="1:8" x14ac:dyDescent="0.2">
      <c r="A23" s="14"/>
      <c r="B23" s="13"/>
      <c r="C23" s="13"/>
      <c r="D23" s="13"/>
      <c r="E23" s="13"/>
      <c r="F23" s="13"/>
      <c r="G23" s="13"/>
      <c r="H23" s="13"/>
    </row>
    <row r="24" spans="1:8" ht="16" customHeight="1" x14ac:dyDescent="0.2">
      <c r="A24" s="15" t="s">
        <v>24</v>
      </c>
      <c r="B24" s="4" t="str">
        <f>(B16)</f>
        <v>Mazda CX 3 2016 GT</v>
      </c>
      <c r="C24" s="5"/>
      <c r="E24" s="10" t="str">
        <f>E16</f>
        <v>Ford Escape 2008 XLT</v>
      </c>
      <c r="F24" s="11"/>
    </row>
    <row r="25" spans="1:8" x14ac:dyDescent="0.2">
      <c r="A25" s="15"/>
      <c r="B25" s="6" t="s">
        <v>26</v>
      </c>
      <c r="C25" s="7">
        <f>(1/C12)*F1</f>
        <v>9.6580086580086585E-2</v>
      </c>
      <c r="E25" s="6" t="s">
        <v>26</v>
      </c>
      <c r="F25" s="7">
        <f>(1/F12)*F1</f>
        <v>0.13149312377210215</v>
      </c>
    </row>
    <row r="26" spans="1:8" x14ac:dyDescent="0.2">
      <c r="A26" s="15"/>
      <c r="B26" s="6" t="s">
        <v>20</v>
      </c>
      <c r="C26" s="7">
        <f>(C6/C12)*F1</f>
        <v>1.1106709956709957</v>
      </c>
      <c r="E26" s="6" t="s">
        <v>20</v>
      </c>
      <c r="F26" s="7">
        <f>(C6/F12)*F1</f>
        <v>1.5121709233791745</v>
      </c>
    </row>
    <row r="27" spans="1:8" x14ac:dyDescent="0.2">
      <c r="A27" s="15"/>
      <c r="B27" s="6" t="s">
        <v>23</v>
      </c>
      <c r="C27" s="7">
        <f>C26*2</f>
        <v>2.2213419913419914</v>
      </c>
      <c r="E27" s="6" t="s">
        <v>23</v>
      </c>
      <c r="F27" s="7">
        <f>F26*2</f>
        <v>3.0243418467583489</v>
      </c>
    </row>
    <row r="28" spans="1:8" x14ac:dyDescent="0.2">
      <c r="A28" s="15"/>
      <c r="B28" s="6"/>
      <c r="C28" s="7"/>
      <c r="E28" s="6"/>
      <c r="F28" s="7"/>
    </row>
    <row r="29" spans="1:8" x14ac:dyDescent="0.2">
      <c r="A29" s="15"/>
      <c r="B29" s="6" t="s">
        <v>25</v>
      </c>
      <c r="C29" s="7">
        <f>(1/C13)*F1</f>
        <v>9.435653048517649E-2</v>
      </c>
      <c r="E29" s="6" t="s">
        <v>25</v>
      </c>
      <c r="F29" s="7">
        <f>(1/F13)*F1</f>
        <v>0.12740541938821703</v>
      </c>
    </row>
    <row r="30" spans="1:8" x14ac:dyDescent="0.2">
      <c r="A30" s="15"/>
      <c r="B30" s="6" t="s">
        <v>21</v>
      </c>
      <c r="C30" s="7">
        <f>(F6/C13)*F1</f>
        <v>6.3879371138464496</v>
      </c>
      <c r="E30" s="6" t="s">
        <v>21</v>
      </c>
      <c r="F30" s="7">
        <f>(F6/F13)*F1</f>
        <v>8.6253468925822929</v>
      </c>
    </row>
    <row r="31" spans="1:8" x14ac:dyDescent="0.2">
      <c r="A31" s="15"/>
      <c r="B31" s="8" t="s">
        <v>22</v>
      </c>
      <c r="C31" s="9">
        <f>C30*2</f>
        <v>12.775874227692899</v>
      </c>
      <c r="E31" s="8" t="s">
        <v>22</v>
      </c>
      <c r="F31" s="9">
        <f>F30*2</f>
        <v>17.250693785164586</v>
      </c>
    </row>
    <row r="34" spans="1:6" x14ac:dyDescent="0.2">
      <c r="A34" s="2" t="s">
        <v>33</v>
      </c>
      <c r="B34" s="4" t="str">
        <f>(B24)</f>
        <v>Mazda CX 3 2016 GT</v>
      </c>
      <c r="C34" s="5"/>
      <c r="E34" s="10" t="str">
        <f>E24</f>
        <v>Ford Escape 2008 XLT</v>
      </c>
      <c r="F34" s="11"/>
    </row>
    <row r="35" spans="1:6" ht="16" customHeight="1" x14ac:dyDescent="0.2">
      <c r="A35" s="2"/>
      <c r="B35" s="6" t="s">
        <v>28</v>
      </c>
      <c r="C35" s="7">
        <v>70</v>
      </c>
      <c r="E35" s="6" t="s">
        <v>28</v>
      </c>
      <c r="F35" s="7">
        <v>70</v>
      </c>
    </row>
    <row r="36" spans="1:6" x14ac:dyDescent="0.2">
      <c r="A36" s="2"/>
      <c r="B36" s="6" t="s">
        <v>30</v>
      </c>
      <c r="C36" s="7">
        <v>2</v>
      </c>
      <c r="E36" s="6" t="s">
        <v>30</v>
      </c>
      <c r="F36" s="7">
        <v>2</v>
      </c>
    </row>
    <row r="37" spans="1:6" x14ac:dyDescent="0.2">
      <c r="A37" s="2"/>
      <c r="B37" s="6" t="s">
        <v>29</v>
      </c>
      <c r="C37" s="7">
        <f>(C35*C36)*C27</f>
        <v>310.9878787878788</v>
      </c>
      <c r="E37" s="6" t="s">
        <v>29</v>
      </c>
      <c r="F37" s="7">
        <f>(F35*F36)*F27</f>
        <v>423.40785854616882</v>
      </c>
    </row>
    <row r="38" spans="1:6" x14ac:dyDescent="0.2">
      <c r="A38" s="2"/>
      <c r="B38" s="6"/>
      <c r="C38" s="7"/>
      <c r="E38" s="6"/>
      <c r="F38" s="7"/>
    </row>
    <row r="39" spans="1:6" x14ac:dyDescent="0.2">
      <c r="A39" s="2"/>
      <c r="B39" s="6" t="s">
        <v>31</v>
      </c>
      <c r="C39" s="7">
        <v>120</v>
      </c>
      <c r="E39" s="6" t="s">
        <v>31</v>
      </c>
      <c r="F39" s="7">
        <v>120</v>
      </c>
    </row>
    <row r="40" spans="1:6" x14ac:dyDescent="0.2">
      <c r="A40" s="2"/>
      <c r="B40" s="6" t="s">
        <v>30</v>
      </c>
      <c r="C40" s="7">
        <v>1</v>
      </c>
      <c r="E40" s="6" t="s">
        <v>30</v>
      </c>
      <c r="F40" s="7">
        <v>1</v>
      </c>
    </row>
    <row r="41" spans="1:6" x14ac:dyDescent="0.2">
      <c r="A41" s="2"/>
      <c r="B41" s="8" t="s">
        <v>32</v>
      </c>
      <c r="C41" s="9">
        <f>(C39*C40)*C31</f>
        <v>1533.1049073231479</v>
      </c>
      <c r="E41" s="8" t="s">
        <v>32</v>
      </c>
      <c r="F41" s="9">
        <f>(F39*F40)*F31</f>
        <v>2070.0832542197504</v>
      </c>
    </row>
  </sheetData>
  <mergeCells count="12">
    <mergeCell ref="A16:A21"/>
    <mergeCell ref="E16:F16"/>
    <mergeCell ref="A24:A31"/>
    <mergeCell ref="E24:F24"/>
    <mergeCell ref="A34:A41"/>
    <mergeCell ref="E34:F34"/>
    <mergeCell ref="A3:A6"/>
    <mergeCell ref="B3:C3"/>
    <mergeCell ref="E3:F3"/>
    <mergeCell ref="A8:A13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2018-11-19T17:43:03Z</dcterms:modified>
</cp:coreProperties>
</file>