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F8721283-9A65-4D33-981F-A89A3AD6D1AB}" xr6:coauthVersionLast="47" xr6:coauthVersionMax="47" xr10:uidLastSave="{00000000-0000-0000-0000-000000000000}"/>
  <bookViews>
    <workbookView xWindow="-108" yWindow="-108" windowWidth="23256" windowHeight="12456" xr2:uid="{DB9F9942-6413-4E83-AC7B-C341FADCE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H32" i="1"/>
  <c r="I38" i="1" l="1"/>
  <c r="O32" i="1"/>
  <c r="O5" i="1" l="1"/>
  <c r="O6" i="1"/>
  <c r="O7" i="1"/>
  <c r="O8" i="1"/>
  <c r="O9" i="1"/>
  <c r="O10" i="1"/>
  <c r="O11" i="1"/>
  <c r="O12" i="1"/>
  <c r="O13" i="1"/>
  <c r="O4" i="1"/>
  <c r="M44" i="1" s="1"/>
  <c r="F6" i="1"/>
  <c r="F7" i="1"/>
  <c r="F8" i="1"/>
  <c r="F9" i="1"/>
  <c r="F10" i="1"/>
  <c r="F11" i="1"/>
  <c r="F12" i="1"/>
  <c r="F13" i="1"/>
  <c r="F5" i="1"/>
  <c r="H38" i="1"/>
  <c r="H43" i="1" s="1"/>
  <c r="N32" i="1"/>
  <c r="P32" i="1"/>
  <c r="L44" i="1" l="1"/>
  <c r="C55" i="1"/>
  <c r="E55" i="1" s="1"/>
  <c r="C59" i="1"/>
  <c r="E59" i="1" s="1"/>
  <c r="C61" i="1"/>
  <c r="E61" i="1" s="1"/>
  <c r="C62" i="1"/>
  <c r="E62" i="1" s="1"/>
  <c r="C54" i="1"/>
  <c r="E54" i="1" s="1"/>
  <c r="C56" i="1"/>
  <c r="E56" i="1" s="1"/>
  <c r="C57" i="1"/>
  <c r="E57" i="1" s="1"/>
  <c r="C60" i="1"/>
  <c r="E60" i="1" s="1"/>
  <c r="C63" i="1"/>
  <c r="E63" i="1" s="1"/>
  <c r="C58" i="1"/>
  <c r="E58" i="1" s="1"/>
  <c r="B57" i="1"/>
  <c r="D57" i="1" s="1"/>
  <c r="B59" i="1"/>
  <c r="D59" i="1" s="1"/>
  <c r="B61" i="1"/>
  <c r="D61" i="1" s="1"/>
  <c r="B58" i="1"/>
  <c r="D58" i="1" s="1"/>
  <c r="B60" i="1"/>
  <c r="D60" i="1" s="1"/>
  <c r="B63" i="1"/>
  <c r="D63" i="1" s="1"/>
  <c r="B55" i="1"/>
  <c r="D55" i="1" s="1"/>
  <c r="B62" i="1"/>
  <c r="D62" i="1" s="1"/>
  <c r="B54" i="1"/>
  <c r="D54" i="1" s="1"/>
  <c r="B56" i="1"/>
  <c r="D56" i="1" s="1"/>
  <c r="L45" i="1"/>
  <c r="M45" i="1"/>
  <c r="J38" i="1"/>
  <c r="J32" i="1"/>
</calcChain>
</file>

<file path=xl/sharedStrings.xml><?xml version="1.0" encoding="utf-8"?>
<sst xmlns="http://schemas.openxmlformats.org/spreadsheetml/2006/main" count="64" uniqueCount="40">
  <si>
    <t>Carga</t>
  </si>
  <si>
    <t>nº de massas</t>
  </si>
  <si>
    <t>Lc (cm)</t>
  </si>
  <si>
    <t>u(Lc) (cm)</t>
  </si>
  <si>
    <t>Descarga</t>
  </si>
  <si>
    <t>nº da massa</t>
  </si>
  <si>
    <t>Desvio padrão</t>
  </si>
  <si>
    <t>u(média)</t>
  </si>
  <si>
    <t>1+2</t>
  </si>
  <si>
    <t>1+2+3</t>
  </si>
  <si>
    <t>1+2+3+4</t>
  </si>
  <si>
    <t>1+2+3+4+5</t>
  </si>
  <si>
    <t>1+2+3+4+5+6</t>
  </si>
  <si>
    <t>1+2+3+4+5+6+7</t>
  </si>
  <si>
    <t>1+2+3+4+5+6+7+8</t>
  </si>
  <si>
    <t>1+2+3+4+5+6+7+8+9</t>
  </si>
  <si>
    <t>1002.65</t>
  </si>
  <si>
    <t xml:space="preserve"> </t>
  </si>
  <si>
    <t>diametro (φ) (cm)</t>
  </si>
  <si>
    <t>L0 (cm)</t>
  </si>
  <si>
    <t>u(L0) (cm)</t>
  </si>
  <si>
    <t>0,15*</t>
  </si>
  <si>
    <t>* Incerteza obtida por cálculo, devido a oscilações no valor apresentado no instrumento de medida.</t>
  </si>
  <si>
    <t>m (g)</t>
  </si>
  <si>
    <t>u(m) (g)</t>
  </si>
  <si>
    <t>u(φ) (cm)</t>
  </si>
  <si>
    <t>D c(m)</t>
  </si>
  <si>
    <t>u(D) (cm)</t>
  </si>
  <si>
    <t>Módulo de Young:</t>
  </si>
  <si>
    <t>Média (m)</t>
  </si>
  <si>
    <t>M Carga (kg)</t>
  </si>
  <si>
    <t>u(Lc) (m)</t>
  </si>
  <si>
    <t>d(m)</t>
  </si>
  <si>
    <t>Erro percentual:</t>
  </si>
  <si>
    <t>Resíduos</t>
  </si>
  <si>
    <t>Fit</t>
  </si>
  <si>
    <t>L0 (m)</t>
  </si>
  <si>
    <t>b (m)</t>
  </si>
  <si>
    <t>u(h) (m)</t>
  </si>
  <si>
    <t>Coeficiente de Ampliação: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</si>
</sst>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1" xfId="0" applyNumberFormat="1" applyBorder="1"/>
    <xf numFmtId="0" fontId="2" fillId="0" borderId="0" xfId="0" applyFon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Massa de carga</a:t>
            </a:r>
            <a:r>
              <a:rPr lang="en-US" sz="1500" baseline="0"/>
              <a:t> em função de d (durante a carga)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85731972182725"/>
                  <c:y val="8.54830125400991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Sheet1!$F$4:$F$13</c:f>
              <c:numCache>
                <c:formatCode>0.0000</c:formatCode>
                <c:ptCount val="10"/>
                <c:pt idx="0">
                  <c:v>0</c:v>
                </c:pt>
                <c:pt idx="1">
                  <c:v>2.0000000000000287E-3</c:v>
                </c:pt>
                <c:pt idx="2">
                  <c:v>7.9999999999999724E-3</c:v>
                </c:pt>
                <c:pt idx="3">
                  <c:v>1.4999999999999999E-2</c:v>
                </c:pt>
                <c:pt idx="4">
                  <c:v>1.7000000000000029E-2</c:v>
                </c:pt>
                <c:pt idx="5">
                  <c:v>2.200000000000003E-2</c:v>
                </c:pt>
                <c:pt idx="6">
                  <c:v>2.6000000000000016E-2</c:v>
                </c:pt>
                <c:pt idx="7">
                  <c:v>4.1000000000000016E-2</c:v>
                </c:pt>
                <c:pt idx="8">
                  <c:v>4.4999999999999998E-2</c:v>
                </c:pt>
                <c:pt idx="9">
                  <c:v>5.5E-2</c:v>
                </c:pt>
              </c:numCache>
            </c:numRef>
          </c:xVal>
          <c:yVal>
            <c:numRef>
              <c:f>Sheet1!$C$4:$C$13</c:f>
              <c:numCache>
                <c:formatCode>0.0000</c:formatCode>
                <c:ptCount val="10"/>
                <c:pt idx="0">
                  <c:v>0</c:v>
                </c:pt>
                <c:pt idx="1">
                  <c:v>2.00075</c:v>
                </c:pt>
                <c:pt idx="2">
                  <c:v>3.0034000000000001</c:v>
                </c:pt>
                <c:pt idx="3">
                  <c:v>4.0004</c:v>
                </c:pt>
                <c:pt idx="4">
                  <c:v>5.0021000000000004</c:v>
                </c:pt>
                <c:pt idx="5">
                  <c:v>6.0033000000000003</c:v>
                </c:pt>
                <c:pt idx="6">
                  <c:v>6.9996</c:v>
                </c:pt>
                <c:pt idx="7">
                  <c:v>7.9991500000000002</c:v>
                </c:pt>
                <c:pt idx="8">
                  <c:v>8.9967000000000006</c:v>
                </c:pt>
                <c:pt idx="9">
                  <c:v>9.9974000000000007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2-476A-B82E-029FC83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095"/>
        <c:axId val="368582591"/>
      </c:scatterChart>
      <c:valAx>
        <c:axId val="3685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2591"/>
        <c:crosses val="autoZero"/>
        <c:crossBetween val="midCat"/>
      </c:valAx>
      <c:valAx>
        <c:axId val="368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massa de carga(kg)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Massa de carga em função de d</a:t>
            </a:r>
            <a:r>
              <a:rPr lang="en-US" sz="1500" baseline="0"/>
              <a:t> (durante a descarga)</a:t>
            </a:r>
            <a:endParaRPr lang="en-US" sz="1500"/>
          </a:p>
        </c:rich>
      </c:tx>
      <c:layout>
        <c:manualLayout>
          <c:xMode val="edge"/>
          <c:yMode val="edge"/>
          <c:x val="0.16033482464562532"/>
          <c:y val="3.3055564954556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d(m)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448495099215646"/>
                  <c:y val="4.5122484689413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Sheet1!$O$4:$O$13</c:f>
              <c:numCache>
                <c:formatCode>0.0000</c:formatCode>
                <c:ptCount val="10"/>
                <c:pt idx="0">
                  <c:v>5.5E-2</c:v>
                </c:pt>
                <c:pt idx="1">
                  <c:v>0.05</c:v>
                </c:pt>
                <c:pt idx="2">
                  <c:v>4.4999999999999998E-2</c:v>
                </c:pt>
                <c:pt idx="3">
                  <c:v>4.1000000000000016E-2</c:v>
                </c:pt>
                <c:pt idx="4">
                  <c:v>3.7000000000000026E-2</c:v>
                </c:pt>
                <c:pt idx="5">
                  <c:v>3.2999999999999974E-2</c:v>
                </c:pt>
                <c:pt idx="6">
                  <c:v>2.2999999999999972E-2</c:v>
                </c:pt>
                <c:pt idx="7">
                  <c:v>1.3999999999999986E-2</c:v>
                </c:pt>
                <c:pt idx="8">
                  <c:v>7.9999999999999724E-3</c:v>
                </c:pt>
                <c:pt idx="9">
                  <c:v>-5.0000000000000001E-3</c:v>
                </c:pt>
              </c:numCache>
            </c:numRef>
          </c:xVal>
          <c:yVal>
            <c:numRef>
              <c:f>Sheet1!$L$4:$L$13</c:f>
              <c:numCache>
                <c:formatCode>0.0000</c:formatCode>
                <c:ptCount val="10"/>
                <c:pt idx="0">
                  <c:v>9.9974000000000007</c:v>
                </c:pt>
                <c:pt idx="1">
                  <c:v>8.9967000000000006</c:v>
                </c:pt>
                <c:pt idx="2">
                  <c:v>7.9991500000000002</c:v>
                </c:pt>
                <c:pt idx="3">
                  <c:v>6.9996</c:v>
                </c:pt>
                <c:pt idx="4">
                  <c:v>6.0033000000000003</c:v>
                </c:pt>
                <c:pt idx="5">
                  <c:v>5.0021000000000004</c:v>
                </c:pt>
                <c:pt idx="6">
                  <c:v>4.0004</c:v>
                </c:pt>
                <c:pt idx="7">
                  <c:v>3.0034000000000001</c:v>
                </c:pt>
                <c:pt idx="8">
                  <c:v>2.00075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F-4057-AD73-EF2D667D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97551"/>
        <c:axId val="367098383"/>
      </c:scatterChart>
      <c:valAx>
        <c:axId val="3670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d (m)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8383"/>
        <c:crossesAt val="-2"/>
        <c:crossBetween val="midCat"/>
      </c:valAx>
      <c:valAx>
        <c:axId val="3670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massa de carga(kg)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7551"/>
        <c:crossesAt val="-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Resíduos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Carga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Sheet1!$F$4:$F$13</c:f>
              <c:numCache>
                <c:formatCode>0.0000</c:formatCode>
                <c:ptCount val="10"/>
                <c:pt idx="0">
                  <c:v>0</c:v>
                </c:pt>
                <c:pt idx="1">
                  <c:v>2.0000000000000287E-3</c:v>
                </c:pt>
                <c:pt idx="2">
                  <c:v>7.9999999999999724E-3</c:v>
                </c:pt>
                <c:pt idx="3">
                  <c:v>1.4999999999999999E-2</c:v>
                </c:pt>
                <c:pt idx="4">
                  <c:v>1.7000000000000029E-2</c:v>
                </c:pt>
                <c:pt idx="5">
                  <c:v>2.200000000000003E-2</c:v>
                </c:pt>
                <c:pt idx="6">
                  <c:v>2.6000000000000016E-2</c:v>
                </c:pt>
                <c:pt idx="7">
                  <c:v>4.1000000000000016E-2</c:v>
                </c:pt>
                <c:pt idx="8">
                  <c:v>4.4999999999999998E-2</c:v>
                </c:pt>
                <c:pt idx="9">
                  <c:v>5.5E-2</c:v>
                </c:pt>
              </c:numCache>
            </c:numRef>
          </c:xVal>
          <c:yVal>
            <c:numRef>
              <c:f>Sheet1!$D$54:$D$63</c:f>
              <c:numCache>
                <c:formatCode>0.000</c:formatCode>
                <c:ptCount val="10"/>
                <c:pt idx="0">
                  <c:v>-1.5538000000000001</c:v>
                </c:pt>
                <c:pt idx="1">
                  <c:v>0.11391957505817363</c:v>
                </c:pt>
                <c:pt idx="2">
                  <c:v>0.11747830023271844</c:v>
                </c:pt>
                <c:pt idx="3">
                  <c:v>-5.1128187063661734E-2</c:v>
                </c:pt>
                <c:pt idx="4">
                  <c:v>0.61754138799451219</c:v>
                </c:pt>
                <c:pt idx="5">
                  <c:v>0.78616532563995811</c:v>
                </c:pt>
                <c:pt idx="6">
                  <c:v>1.1164044757563172</c:v>
                </c:pt>
                <c:pt idx="7">
                  <c:v>-0.3817737113073445</c:v>
                </c:pt>
                <c:pt idx="8">
                  <c:v>-5.0284561190984789E-2</c:v>
                </c:pt>
                <c:pt idx="9">
                  <c:v>-0.71473668590009254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1-404E-A521-411A83038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942559"/>
        <c:axId val="1768941727"/>
      </c:scatterChart>
      <c:valAx>
        <c:axId val="176894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1727"/>
        <c:crossesAt val="-2"/>
        <c:crossBetween val="midCat"/>
      </c:valAx>
      <c:valAx>
        <c:axId val="17689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Resíduos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Resíduos Descarga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Descarga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Sheet1!$O$4:$O$13</c:f>
              <c:numCache>
                <c:formatCode>0.0000</c:formatCode>
                <c:ptCount val="10"/>
                <c:pt idx="0">
                  <c:v>5.5E-2</c:v>
                </c:pt>
                <c:pt idx="1">
                  <c:v>0.05</c:v>
                </c:pt>
                <c:pt idx="2">
                  <c:v>4.4999999999999998E-2</c:v>
                </c:pt>
                <c:pt idx="3">
                  <c:v>4.1000000000000016E-2</c:v>
                </c:pt>
                <c:pt idx="4">
                  <c:v>3.7000000000000026E-2</c:v>
                </c:pt>
                <c:pt idx="5">
                  <c:v>3.2999999999999974E-2</c:v>
                </c:pt>
                <c:pt idx="6">
                  <c:v>2.2999999999999972E-2</c:v>
                </c:pt>
                <c:pt idx="7">
                  <c:v>1.3999999999999986E-2</c:v>
                </c:pt>
                <c:pt idx="8">
                  <c:v>7.9999999999999724E-3</c:v>
                </c:pt>
                <c:pt idx="9">
                  <c:v>-5.0000000000000001E-3</c:v>
                </c:pt>
              </c:numCache>
            </c:numRef>
          </c:xVal>
          <c:yVal>
            <c:numRef>
              <c:f>Sheet1!$E$54:$E$63</c:f>
              <c:numCache>
                <c:formatCode>0.000</c:formatCode>
                <c:ptCount val="10"/>
                <c:pt idx="0">
                  <c:v>0.5585969792907175</c:v>
                </c:pt>
                <c:pt idx="1">
                  <c:v>0.3688517993551983</c:v>
                </c:pt>
                <c:pt idx="2">
                  <c:v>0.18225661941967886</c:v>
                </c:pt>
                <c:pt idx="3">
                  <c:v>-0.16852952452873993</c:v>
                </c:pt>
                <c:pt idx="4">
                  <c:v>-0.5160656684771574</c:v>
                </c:pt>
                <c:pt idx="5">
                  <c:v>-0.86850181242556523</c:v>
                </c:pt>
                <c:pt idx="6">
                  <c:v>-0.24829217229660472</c:v>
                </c:pt>
                <c:pt idx="7">
                  <c:v>0.21442650381945771</c:v>
                </c:pt>
                <c:pt idx="8">
                  <c:v>0.18492228789683618</c:v>
                </c:pt>
                <c:pt idx="9">
                  <c:v>0.29265482006448029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2-4395-93BB-E28A3ADE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321391"/>
        <c:axId val="1602953663"/>
      </c:scatterChart>
      <c:valAx>
        <c:axId val="16053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53663"/>
        <c:crossesAt val="-1"/>
        <c:crossBetween val="midCat"/>
      </c:valAx>
      <c:valAx>
        <c:axId val="16029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21391"/>
        <c:crossesAt val="-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14</xdr:row>
      <xdr:rowOff>7620</xdr:rowOff>
    </xdr:from>
    <xdr:to>
      <xdr:col>7</xdr:col>
      <xdr:colOff>419100</xdr:colOff>
      <xdr:row>29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C6BBA-CEB8-42EF-9816-66485534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14</xdr:row>
      <xdr:rowOff>0</xdr:rowOff>
    </xdr:from>
    <xdr:to>
      <xdr:col>16</xdr:col>
      <xdr:colOff>419100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973DF-A38E-43AD-99FB-D381A267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510540</xdr:colOff>
      <xdr:row>50</xdr:row>
      <xdr:rowOff>0</xdr:rowOff>
    </xdr:from>
    <xdr:to>
      <xdr:col>10</xdr:col>
      <xdr:colOff>830580</xdr:colOff>
      <xdr:row>65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0D908-B4C9-48B1-844C-381288BC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17</xdr:col>
      <xdr:colOff>358140</xdr:colOff>
      <xdr:row>65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23B76D-8298-41E3-8B60-B865A86BF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7AA6-E6F3-42B7-BA6C-E56FF542CF9F}">
  <dimension ref="B2:R78"/>
  <sheetViews>
    <sheetView tabSelected="1" topLeftCell="A2" zoomScale="85" zoomScaleNormal="85" workbookViewId="0">
      <selection activeCell="B12" sqref="B12"/>
    </sheetView>
  </sheetViews>
  <sheetFormatPr defaultRowHeight="14.4" x14ac:dyDescent="0.3"/>
  <cols>
    <col min="2" max="2" width="17.88671875" customWidth="1"/>
    <col min="3" max="3" width="12.88671875" customWidth="1"/>
    <col min="4" max="4" width="8.88671875" customWidth="1"/>
    <col min="6" max="6" width="15.33203125" customWidth="1"/>
    <col min="7" max="7" width="12.6640625" bestFit="1" customWidth="1"/>
    <col min="8" max="8" width="12" bestFit="1" customWidth="1"/>
    <col min="9" max="9" width="12.88671875" customWidth="1"/>
    <col min="10" max="10" width="9.109375" customWidth="1"/>
    <col min="11" max="11" width="18" customWidth="1"/>
    <col min="12" max="12" width="12.5546875" customWidth="1"/>
    <col min="15" max="15" width="13.33203125" customWidth="1"/>
  </cols>
  <sheetData>
    <row r="2" spans="2:18" x14ac:dyDescent="0.3">
      <c r="B2" s="24" t="s">
        <v>0</v>
      </c>
      <c r="C2" s="24"/>
      <c r="D2" s="24"/>
      <c r="E2" s="24"/>
      <c r="F2" s="24"/>
      <c r="K2" s="25" t="s">
        <v>4</v>
      </c>
      <c r="L2" s="25"/>
      <c r="M2" s="25"/>
      <c r="N2" s="25"/>
      <c r="O2" s="25"/>
    </row>
    <row r="3" spans="2:18" ht="14.4" customHeight="1" x14ac:dyDescent="0.3">
      <c r="B3" s="1" t="s">
        <v>1</v>
      </c>
      <c r="C3" s="1" t="s">
        <v>30</v>
      </c>
      <c r="D3" s="1" t="s">
        <v>2</v>
      </c>
      <c r="E3" s="1" t="s">
        <v>31</v>
      </c>
      <c r="F3" s="1" t="s">
        <v>32</v>
      </c>
      <c r="H3" s="8" t="s">
        <v>36</v>
      </c>
      <c r="I3" s="10">
        <v>0.72899999999999998</v>
      </c>
      <c r="K3" s="3" t="s">
        <v>1</v>
      </c>
      <c r="L3" s="3" t="s">
        <v>30</v>
      </c>
      <c r="M3" s="3" t="s">
        <v>2</v>
      </c>
      <c r="N3" s="3" t="s">
        <v>3</v>
      </c>
      <c r="O3" s="3" t="s">
        <v>32</v>
      </c>
      <c r="Q3" s="23" t="s">
        <v>22</v>
      </c>
      <c r="R3" s="23"/>
    </row>
    <row r="4" spans="2:18" ht="14.4" customHeight="1" x14ac:dyDescent="0.3">
      <c r="B4" s="12">
        <v>0</v>
      </c>
      <c r="C4" s="17">
        <v>0</v>
      </c>
      <c r="D4" s="17">
        <v>38.5</v>
      </c>
      <c r="E4" s="17">
        <v>0.01</v>
      </c>
      <c r="F4" s="17">
        <v>0</v>
      </c>
      <c r="K4" s="2" t="s">
        <v>15</v>
      </c>
      <c r="L4" s="18">
        <v>9.9974000000000007</v>
      </c>
      <c r="M4" s="18">
        <v>33</v>
      </c>
      <c r="N4" s="18">
        <v>0.1</v>
      </c>
      <c r="O4" s="18">
        <f>($D$4-M4)*0.01</f>
        <v>5.5E-2</v>
      </c>
      <c r="Q4" s="23"/>
      <c r="R4" s="23"/>
    </row>
    <row r="5" spans="2:18" x14ac:dyDescent="0.3">
      <c r="B5" s="2">
        <v>1</v>
      </c>
      <c r="C5" s="18">
        <v>2.00075</v>
      </c>
      <c r="D5" s="18">
        <v>38.299999999999997</v>
      </c>
      <c r="E5" s="17">
        <v>0.01</v>
      </c>
      <c r="F5" s="18">
        <f>($D$4-D5)*0.01</f>
        <v>2.0000000000000287E-3</v>
      </c>
      <c r="K5" s="2" t="s">
        <v>14</v>
      </c>
      <c r="L5" s="18">
        <v>8.9967000000000006</v>
      </c>
      <c r="M5" s="18">
        <v>33.5</v>
      </c>
      <c r="N5" s="18">
        <v>0.1</v>
      </c>
      <c r="O5" s="18">
        <f t="shared" ref="O5:O13" si="0">($D$4-M5)*0.01</f>
        <v>0.05</v>
      </c>
      <c r="Q5" s="23"/>
      <c r="R5" s="23"/>
    </row>
    <row r="6" spans="2:18" x14ac:dyDescent="0.3">
      <c r="B6" s="2" t="s">
        <v>8</v>
      </c>
      <c r="C6" s="18">
        <v>3.0034000000000001</v>
      </c>
      <c r="D6" s="18">
        <v>37.700000000000003</v>
      </c>
      <c r="E6" s="17">
        <v>0.01</v>
      </c>
      <c r="F6" s="18">
        <f t="shared" ref="F6:F13" si="1">($D$4-D6)*0.01</f>
        <v>7.9999999999999724E-3</v>
      </c>
      <c r="H6" s="4"/>
      <c r="K6" s="2" t="s">
        <v>13</v>
      </c>
      <c r="L6" s="18">
        <v>7.9991500000000002</v>
      </c>
      <c r="M6" s="18">
        <v>34</v>
      </c>
      <c r="N6" s="18">
        <v>0.1</v>
      </c>
      <c r="O6" s="18">
        <f t="shared" si="0"/>
        <v>4.4999999999999998E-2</v>
      </c>
      <c r="Q6" s="23"/>
      <c r="R6" s="23"/>
    </row>
    <row r="7" spans="2:18" x14ac:dyDescent="0.3">
      <c r="B7" s="2" t="s">
        <v>9</v>
      </c>
      <c r="C7" s="18">
        <v>4.0004</v>
      </c>
      <c r="D7" s="18">
        <v>37</v>
      </c>
      <c r="E7" s="17">
        <v>0.01</v>
      </c>
      <c r="F7" s="18">
        <f t="shared" si="1"/>
        <v>1.4999999999999999E-2</v>
      </c>
      <c r="K7" s="2" t="s">
        <v>12</v>
      </c>
      <c r="L7" s="18">
        <v>6.9996</v>
      </c>
      <c r="M7" s="18">
        <v>34.4</v>
      </c>
      <c r="N7" s="18">
        <v>0.1</v>
      </c>
      <c r="O7" s="18">
        <f t="shared" si="0"/>
        <v>4.1000000000000016E-2</v>
      </c>
      <c r="Q7" s="23"/>
      <c r="R7" s="23"/>
    </row>
    <row r="8" spans="2:18" x14ac:dyDescent="0.3">
      <c r="B8" s="2" t="s">
        <v>10</v>
      </c>
      <c r="C8" s="18">
        <v>5.0021000000000004</v>
      </c>
      <c r="D8" s="18">
        <v>36.799999999999997</v>
      </c>
      <c r="E8" s="17">
        <v>0.01</v>
      </c>
      <c r="F8" s="18">
        <f t="shared" si="1"/>
        <v>1.7000000000000029E-2</v>
      </c>
      <c r="K8" s="2" t="s">
        <v>11</v>
      </c>
      <c r="L8" s="18">
        <v>6.0033000000000003</v>
      </c>
      <c r="M8" s="18">
        <v>34.799999999999997</v>
      </c>
      <c r="N8" s="18">
        <v>0.1</v>
      </c>
      <c r="O8" s="18">
        <f t="shared" si="0"/>
        <v>3.7000000000000026E-2</v>
      </c>
      <c r="Q8" s="23"/>
      <c r="R8" s="23"/>
    </row>
    <row r="9" spans="2:18" x14ac:dyDescent="0.3">
      <c r="B9" s="2" t="s">
        <v>11</v>
      </c>
      <c r="C9" s="18">
        <v>6.0033000000000003</v>
      </c>
      <c r="D9" s="18">
        <v>36.299999999999997</v>
      </c>
      <c r="E9" s="17">
        <v>0.01</v>
      </c>
      <c r="F9" s="18">
        <f t="shared" si="1"/>
        <v>2.200000000000003E-2</v>
      </c>
      <c r="K9" s="2" t="s">
        <v>10</v>
      </c>
      <c r="L9" s="18">
        <v>5.0021000000000004</v>
      </c>
      <c r="M9" s="18">
        <v>35.200000000000003</v>
      </c>
      <c r="N9" s="18">
        <v>0.1</v>
      </c>
      <c r="O9" s="18">
        <f t="shared" si="0"/>
        <v>3.2999999999999974E-2</v>
      </c>
      <c r="Q9" s="23"/>
      <c r="R9" s="23"/>
    </row>
    <row r="10" spans="2:18" x14ac:dyDescent="0.3">
      <c r="B10" s="2" t="s">
        <v>12</v>
      </c>
      <c r="C10" s="18">
        <v>6.9996</v>
      </c>
      <c r="D10" s="18">
        <v>35.9</v>
      </c>
      <c r="E10" s="17">
        <v>0.01</v>
      </c>
      <c r="F10" s="18">
        <f t="shared" si="1"/>
        <v>2.6000000000000016E-2</v>
      </c>
      <c r="H10" s="4"/>
      <c r="K10" s="2" t="s">
        <v>9</v>
      </c>
      <c r="L10" s="18">
        <v>4.0004</v>
      </c>
      <c r="M10" s="18">
        <v>36.200000000000003</v>
      </c>
      <c r="N10" s="18">
        <v>0.1</v>
      </c>
      <c r="O10" s="18">
        <f t="shared" si="0"/>
        <v>2.2999999999999972E-2</v>
      </c>
    </row>
    <row r="11" spans="2:18" x14ac:dyDescent="0.3">
      <c r="B11" s="2" t="s">
        <v>13</v>
      </c>
      <c r="C11" s="18">
        <v>7.9991500000000002</v>
      </c>
      <c r="D11" s="18">
        <v>34.4</v>
      </c>
      <c r="E11" s="17">
        <v>0.01</v>
      </c>
      <c r="F11" s="18">
        <f t="shared" si="1"/>
        <v>4.1000000000000016E-2</v>
      </c>
      <c r="K11" s="2" t="s">
        <v>8</v>
      </c>
      <c r="L11" s="18">
        <v>3.0034000000000001</v>
      </c>
      <c r="M11" s="18">
        <v>37.1</v>
      </c>
      <c r="N11" s="18">
        <v>0.1</v>
      </c>
      <c r="O11" s="18">
        <f t="shared" si="0"/>
        <v>1.3999999999999986E-2</v>
      </c>
    </row>
    <row r="12" spans="2:18" x14ac:dyDescent="0.3">
      <c r="B12" s="2" t="s">
        <v>14</v>
      </c>
      <c r="C12" s="18">
        <v>8.9967000000000006</v>
      </c>
      <c r="D12" s="18">
        <v>34</v>
      </c>
      <c r="E12" s="17">
        <v>0.01</v>
      </c>
      <c r="F12" s="18">
        <f t="shared" si="1"/>
        <v>4.4999999999999998E-2</v>
      </c>
      <c r="K12" s="2">
        <v>1</v>
      </c>
      <c r="L12" s="18">
        <v>2.00075</v>
      </c>
      <c r="M12" s="18">
        <v>37.700000000000003</v>
      </c>
      <c r="N12" s="18">
        <v>0.1</v>
      </c>
      <c r="O12" s="18">
        <f t="shared" si="0"/>
        <v>7.9999999999999724E-3</v>
      </c>
    </row>
    <row r="13" spans="2:18" x14ac:dyDescent="0.3">
      <c r="B13" s="2" t="s">
        <v>15</v>
      </c>
      <c r="C13" s="18">
        <v>9.9974000000000007</v>
      </c>
      <c r="D13" s="18">
        <v>33</v>
      </c>
      <c r="E13" s="17">
        <v>0.01</v>
      </c>
      <c r="F13" s="18">
        <f t="shared" si="1"/>
        <v>5.5E-2</v>
      </c>
      <c r="K13" s="9">
        <v>0</v>
      </c>
      <c r="L13" s="18">
        <v>0</v>
      </c>
      <c r="M13" s="18">
        <v>39</v>
      </c>
      <c r="N13" s="18">
        <v>0.1</v>
      </c>
      <c r="O13" s="18">
        <f t="shared" si="0"/>
        <v>-5.0000000000000001E-3</v>
      </c>
    </row>
    <row r="27" spans="2:16" x14ac:dyDescent="0.3">
      <c r="I27" t="s">
        <v>17</v>
      </c>
    </row>
    <row r="31" spans="2:16" x14ac:dyDescent="0.3">
      <c r="B31" s="5" t="s">
        <v>5</v>
      </c>
      <c r="C31" s="5" t="s">
        <v>23</v>
      </c>
      <c r="D31" s="5" t="s">
        <v>24</v>
      </c>
      <c r="F31" s="7" t="s">
        <v>18</v>
      </c>
      <c r="G31" s="6" t="s">
        <v>25</v>
      </c>
      <c r="H31" s="6" t="s">
        <v>29</v>
      </c>
      <c r="I31" s="6" t="s">
        <v>6</v>
      </c>
      <c r="J31" s="6" t="s">
        <v>7</v>
      </c>
      <c r="L31" s="6" t="s">
        <v>19</v>
      </c>
      <c r="M31" s="6" t="s">
        <v>20</v>
      </c>
      <c r="N31" s="6" t="s">
        <v>29</v>
      </c>
      <c r="O31" s="6" t="s">
        <v>6</v>
      </c>
      <c r="P31" s="6" t="s">
        <v>7</v>
      </c>
    </row>
    <row r="32" spans="2:16" x14ac:dyDescent="0.3">
      <c r="B32" s="2">
        <v>1</v>
      </c>
      <c r="C32" s="16">
        <v>2005.75</v>
      </c>
      <c r="D32" s="2">
        <v>0.1</v>
      </c>
      <c r="F32" s="2">
        <v>8.5999999999999993E-2</v>
      </c>
      <c r="G32" s="2">
        <v>0.01</v>
      </c>
      <c r="H32" s="26">
        <f>AVERAGE(F32:F36)*0.01</f>
        <v>8.7000000000000001E-4</v>
      </c>
      <c r="I32" s="22">
        <f>_xlfn.STDEV.P(F32:F35)</f>
        <v>7.0710678118654816E-4</v>
      </c>
      <c r="J32" s="22">
        <f>I32/SQRT(COUNT(F32:F36))</f>
        <v>3.5355339059327408E-4</v>
      </c>
      <c r="L32" s="2">
        <v>38.5</v>
      </c>
      <c r="M32" s="2">
        <v>0.05</v>
      </c>
      <c r="N32" s="22">
        <f>AVERAGE(L32:L34)*0.01</f>
        <v>0.38533333333333331</v>
      </c>
      <c r="O32" s="22">
        <f>_xlfn.STDEV.P(L32:L34)</f>
        <v>4.7140452079103841E-2</v>
      </c>
      <c r="P32" s="22">
        <f>O32/SQRT(COUNT(L32:L34))</f>
        <v>2.7216552697591257E-2</v>
      </c>
    </row>
    <row r="33" spans="2:16" x14ac:dyDescent="0.3">
      <c r="B33" s="2">
        <v>2</v>
      </c>
      <c r="C33" s="16" t="s">
        <v>16</v>
      </c>
      <c r="D33" s="2" t="s">
        <v>21</v>
      </c>
      <c r="F33" s="2">
        <v>8.6999999999999994E-2</v>
      </c>
      <c r="G33" s="2">
        <v>0.01</v>
      </c>
      <c r="H33" s="26"/>
      <c r="I33" s="22"/>
      <c r="J33" s="22"/>
      <c r="L33" s="2">
        <v>38.6</v>
      </c>
      <c r="M33" s="2">
        <v>0.05</v>
      </c>
      <c r="N33" s="22"/>
      <c r="O33" s="22"/>
      <c r="P33" s="22"/>
    </row>
    <row r="34" spans="2:16" x14ac:dyDescent="0.3">
      <c r="B34" s="2">
        <v>3</v>
      </c>
      <c r="C34" s="16">
        <v>997</v>
      </c>
      <c r="D34" s="2">
        <v>0.1</v>
      </c>
      <c r="F34" s="2">
        <v>8.7999999999999995E-2</v>
      </c>
      <c r="G34" s="2">
        <v>0.01</v>
      </c>
      <c r="H34" s="26"/>
      <c r="I34" s="22"/>
      <c r="J34" s="22"/>
      <c r="L34" s="2">
        <v>38.5</v>
      </c>
      <c r="M34" s="2">
        <v>0.05</v>
      </c>
      <c r="N34" s="22"/>
      <c r="O34" s="22"/>
      <c r="P34" s="22"/>
    </row>
    <row r="35" spans="2:16" x14ac:dyDescent="0.3">
      <c r="B35" s="2">
        <v>4</v>
      </c>
      <c r="C35" s="16">
        <v>1001.7</v>
      </c>
      <c r="D35" s="2">
        <v>0.1</v>
      </c>
      <c r="F35" s="2">
        <v>8.6999999999999994E-2</v>
      </c>
      <c r="G35" s="2">
        <v>0.01</v>
      </c>
      <c r="H35" s="26"/>
      <c r="I35" s="22"/>
      <c r="J35" s="22"/>
    </row>
    <row r="36" spans="2:16" x14ac:dyDescent="0.3">
      <c r="B36" s="2">
        <v>5</v>
      </c>
      <c r="C36" s="16">
        <v>1001.2</v>
      </c>
      <c r="D36" s="2">
        <v>0.1</v>
      </c>
    </row>
    <row r="37" spans="2:16" x14ac:dyDescent="0.3">
      <c r="B37" s="2">
        <v>6</v>
      </c>
      <c r="C37" s="16">
        <v>996.3</v>
      </c>
      <c r="D37" s="2">
        <v>0.1</v>
      </c>
      <c r="F37" s="6" t="s">
        <v>26</v>
      </c>
      <c r="G37" s="6" t="s">
        <v>27</v>
      </c>
      <c r="H37" s="6" t="s">
        <v>29</v>
      </c>
      <c r="I37" s="6" t="s">
        <v>6</v>
      </c>
      <c r="J37" s="6" t="s">
        <v>7</v>
      </c>
      <c r="L37" s="6" t="s">
        <v>37</v>
      </c>
      <c r="M37" s="6" t="s">
        <v>38</v>
      </c>
    </row>
    <row r="38" spans="2:16" x14ac:dyDescent="0.3">
      <c r="B38" s="2">
        <v>7</v>
      </c>
      <c r="C38" s="16">
        <v>999.55</v>
      </c>
      <c r="D38" s="2">
        <v>0.1</v>
      </c>
      <c r="F38" s="2">
        <v>252.1</v>
      </c>
      <c r="G38" s="2">
        <v>0.05</v>
      </c>
      <c r="H38" s="19">
        <f>AVERAGE(F38:F40)*0.01</f>
        <v>2.5126666666666666</v>
      </c>
      <c r="I38" s="19">
        <f>_xlfn.STDEV.P(F38:F40)</f>
        <v>0.69442222186665081</v>
      </c>
      <c r="J38" s="19">
        <f>I38/SQRT(COUNT(F38:F49))</f>
        <v>0.40092485672596889</v>
      </c>
      <c r="L38" s="27">
        <v>7.3999999999999996E-2</v>
      </c>
      <c r="M38" s="27">
        <v>5.0000000000000002E-5</v>
      </c>
    </row>
    <row r="39" spans="2:16" x14ac:dyDescent="0.3">
      <c r="B39" s="2">
        <v>8</v>
      </c>
      <c r="C39" s="16">
        <v>997.55</v>
      </c>
      <c r="D39" s="2">
        <v>0.1</v>
      </c>
      <c r="F39" s="2">
        <v>250.4</v>
      </c>
      <c r="G39" s="9">
        <v>0.05</v>
      </c>
      <c r="H39" s="19"/>
      <c r="I39" s="19"/>
      <c r="J39" s="19"/>
    </row>
    <row r="40" spans="2:16" x14ac:dyDescent="0.3">
      <c r="B40" s="2">
        <v>9</v>
      </c>
      <c r="C40" s="16">
        <v>1000.7</v>
      </c>
      <c r="D40" s="2">
        <v>0.1</v>
      </c>
      <c r="F40" s="2">
        <v>251.3</v>
      </c>
      <c r="G40" s="9">
        <v>0.05</v>
      </c>
      <c r="H40" s="19"/>
      <c r="I40" s="19"/>
      <c r="J40" s="19"/>
    </row>
    <row r="41" spans="2:16" x14ac:dyDescent="0.3">
      <c r="B41" s="2">
        <v>10</v>
      </c>
      <c r="C41" s="16">
        <v>2003.35</v>
      </c>
      <c r="D41" s="2">
        <v>0.1</v>
      </c>
    </row>
    <row r="42" spans="2:16" x14ac:dyDescent="0.3">
      <c r="B42" s="2">
        <v>11</v>
      </c>
      <c r="C42" s="16">
        <v>1999.1</v>
      </c>
      <c r="D42" s="2">
        <v>0.1</v>
      </c>
      <c r="K42" s="4"/>
    </row>
    <row r="43" spans="2:16" x14ac:dyDescent="0.3">
      <c r="B43" s="2">
        <v>12</v>
      </c>
      <c r="C43" s="16">
        <v>995.9</v>
      </c>
      <c r="D43" s="2">
        <v>0.1</v>
      </c>
      <c r="F43" s="24" t="s">
        <v>39</v>
      </c>
      <c r="G43" s="24"/>
      <c r="H43" s="28">
        <f>2*H38/L38</f>
        <v>67.909909909909913</v>
      </c>
      <c r="K43" s="4"/>
      <c r="L43" s="11" t="s">
        <v>0</v>
      </c>
      <c r="M43" s="11" t="s">
        <v>4</v>
      </c>
    </row>
    <row r="44" spans="2:16" x14ac:dyDescent="0.3">
      <c r="B44" s="2">
        <v>13</v>
      </c>
      <c r="C44" s="16">
        <v>1990.85</v>
      </c>
      <c r="D44" s="2">
        <v>0.1</v>
      </c>
      <c r="K44" s="11" t="s">
        <v>28</v>
      </c>
      <c r="L44" s="13">
        <f>(SLOPE(C4:C13,F4:F13)*8*H38*I3*9.8)/(L38*PI()*H32^2)</f>
        <v>135897756643.09407</v>
      </c>
      <c r="M44" s="13">
        <f>(SLOPE(L4:L13,O4:O13)*8*H38*I3*9.8)/(L38*PI()*H32^2)</f>
        <v>132368615636.1472</v>
      </c>
    </row>
    <row r="45" spans="2:16" x14ac:dyDescent="0.3">
      <c r="K45" s="11" t="s">
        <v>33</v>
      </c>
      <c r="L45" s="14">
        <f>ABS(L44-1.9*100000000000)/(1.9*100000000000)</f>
        <v>0.28474864924687332</v>
      </c>
      <c r="M45" s="14">
        <f>ABS(M44-1.9*100000000000)/(1.9*100000000000)</f>
        <v>0.30332307559922528</v>
      </c>
    </row>
    <row r="52" spans="2:5" x14ac:dyDescent="0.3">
      <c r="B52" s="20" t="s">
        <v>35</v>
      </c>
      <c r="C52" s="21"/>
      <c r="D52" s="20" t="s">
        <v>34</v>
      </c>
      <c r="E52" s="21"/>
    </row>
    <row r="53" spans="2:5" x14ac:dyDescent="0.3">
      <c r="B53" s="11" t="s">
        <v>0</v>
      </c>
      <c r="C53" s="11" t="s">
        <v>4</v>
      </c>
      <c r="D53" s="11" t="s">
        <v>0</v>
      </c>
      <c r="E53" s="11" t="s">
        <v>4</v>
      </c>
    </row>
    <row r="54" spans="2:5" x14ac:dyDescent="0.3">
      <c r="B54" s="15">
        <f t="shared" ref="B54:B63" si="2">SLOPE($C$4:$C$13,$F$4:$F$13)*F4+1.5538</f>
        <v>1.5538000000000001</v>
      </c>
      <c r="C54" s="15">
        <f t="shared" ref="C54:C63" si="3">SLOPE($L$4:$L$13,$O$4:$O$13)*O4+0.5183</f>
        <v>9.4388030207092832</v>
      </c>
      <c r="D54" s="15">
        <f t="shared" ref="D54:D63" si="4">C4-B54</f>
        <v>-1.5538000000000001</v>
      </c>
      <c r="E54" s="15">
        <f t="shared" ref="E54:E63" si="5">L4-C54</f>
        <v>0.5585969792907175</v>
      </c>
    </row>
    <row r="55" spans="2:5" x14ac:dyDescent="0.3">
      <c r="B55" s="15">
        <f t="shared" si="2"/>
        <v>1.8868304249418264</v>
      </c>
      <c r="C55" s="15">
        <f t="shared" si="3"/>
        <v>8.6278482006448023</v>
      </c>
      <c r="D55" s="15">
        <f t="shared" si="4"/>
        <v>0.11391957505817363</v>
      </c>
      <c r="E55" s="15">
        <f t="shared" si="5"/>
        <v>0.3688517993551983</v>
      </c>
    </row>
    <row r="56" spans="2:5" x14ac:dyDescent="0.3">
      <c r="B56" s="15">
        <f t="shared" si="2"/>
        <v>2.8859216997672816</v>
      </c>
      <c r="C56" s="15">
        <f t="shared" si="3"/>
        <v>7.8168933805803213</v>
      </c>
      <c r="D56" s="15">
        <f t="shared" si="4"/>
        <v>0.11747830023271844</v>
      </c>
      <c r="E56" s="15">
        <f t="shared" si="5"/>
        <v>0.18225661941967886</v>
      </c>
    </row>
    <row r="57" spans="2:5" x14ac:dyDescent="0.3">
      <c r="B57" s="15">
        <f t="shared" si="2"/>
        <v>4.0515281870636617</v>
      </c>
      <c r="C57" s="15">
        <f t="shared" si="3"/>
        <v>7.16812952452874</v>
      </c>
      <c r="D57" s="15">
        <f t="shared" si="4"/>
        <v>-5.1128187063661734E-2</v>
      </c>
      <c r="E57" s="15">
        <f t="shared" si="5"/>
        <v>-0.16852952452873993</v>
      </c>
    </row>
    <row r="58" spans="2:5" x14ac:dyDescent="0.3">
      <c r="B58" s="15">
        <f t="shared" si="2"/>
        <v>4.3845586120054882</v>
      </c>
      <c r="C58" s="15">
        <f t="shared" si="3"/>
        <v>6.5193656684771577</v>
      </c>
      <c r="D58" s="15">
        <f t="shared" si="4"/>
        <v>0.61754138799451219</v>
      </c>
      <c r="E58" s="15">
        <f t="shared" si="5"/>
        <v>-0.5160656684771574</v>
      </c>
    </row>
    <row r="59" spans="2:5" x14ac:dyDescent="0.3">
      <c r="B59" s="15">
        <f t="shared" si="2"/>
        <v>5.2171346743600422</v>
      </c>
      <c r="C59" s="15">
        <f t="shared" si="3"/>
        <v>5.8706018124255657</v>
      </c>
      <c r="D59" s="15">
        <f t="shared" si="4"/>
        <v>0.78616532563995811</v>
      </c>
      <c r="E59" s="15">
        <f t="shared" si="5"/>
        <v>-0.86850181242556523</v>
      </c>
    </row>
    <row r="60" spans="2:5" x14ac:dyDescent="0.3">
      <c r="B60" s="15">
        <f t="shared" si="2"/>
        <v>5.8831955242436829</v>
      </c>
      <c r="C60" s="15">
        <f t="shared" si="3"/>
        <v>4.2486921722966047</v>
      </c>
      <c r="D60" s="15">
        <f t="shared" si="4"/>
        <v>1.1164044757563172</v>
      </c>
      <c r="E60" s="15">
        <f t="shared" si="5"/>
        <v>-0.24829217229660472</v>
      </c>
    </row>
    <row r="61" spans="2:5" x14ac:dyDescent="0.3">
      <c r="B61" s="15">
        <f t="shared" si="2"/>
        <v>8.3809237113073447</v>
      </c>
      <c r="C61" s="15">
        <f t="shared" si="3"/>
        <v>2.7889734961805424</v>
      </c>
      <c r="D61" s="15">
        <f t="shared" si="4"/>
        <v>-0.3817737113073445</v>
      </c>
      <c r="E61" s="15">
        <f t="shared" si="5"/>
        <v>0.21442650381945771</v>
      </c>
    </row>
    <row r="62" spans="2:5" x14ac:dyDescent="0.3">
      <c r="B62" s="15">
        <f t="shared" si="2"/>
        <v>9.0469845611909854</v>
      </c>
      <c r="C62" s="15">
        <f t="shared" si="3"/>
        <v>1.8158277121031638</v>
      </c>
      <c r="D62" s="15">
        <f t="shared" si="4"/>
        <v>-5.0284561190984789E-2</v>
      </c>
      <c r="E62" s="15">
        <f t="shared" si="5"/>
        <v>0.18492228789683618</v>
      </c>
    </row>
    <row r="63" spans="2:5" x14ac:dyDescent="0.3">
      <c r="B63" s="15">
        <f t="shared" si="2"/>
        <v>10.712136685900093</v>
      </c>
      <c r="C63" s="15">
        <f t="shared" si="3"/>
        <v>-0.29265482006448029</v>
      </c>
      <c r="D63" s="15">
        <f t="shared" si="4"/>
        <v>-0.71473668590009254</v>
      </c>
      <c r="E63" s="15">
        <f t="shared" si="5"/>
        <v>0.29265482006448029</v>
      </c>
    </row>
    <row r="68" spans="3:6" x14ac:dyDescent="0.3">
      <c r="D68" s="29"/>
    </row>
    <row r="69" spans="3:6" x14ac:dyDescent="0.3">
      <c r="C69" s="30"/>
      <c r="D69" s="31"/>
      <c r="E69" s="31"/>
      <c r="F69" s="31"/>
    </row>
    <row r="70" spans="3:6" x14ac:dyDescent="0.3">
      <c r="C70" s="30"/>
      <c r="D70" s="31"/>
      <c r="E70" s="31"/>
      <c r="F70" s="31"/>
    </row>
    <row r="71" spans="3:6" x14ac:dyDescent="0.3">
      <c r="C71" s="30"/>
      <c r="D71" s="31"/>
      <c r="E71" s="31"/>
      <c r="F71" s="31"/>
    </row>
    <row r="72" spans="3:6" x14ac:dyDescent="0.3">
      <c r="C72" s="30"/>
      <c r="D72" s="31"/>
      <c r="E72" s="31"/>
      <c r="F72" s="31"/>
    </row>
    <row r="73" spans="3:6" x14ac:dyDescent="0.3">
      <c r="C73" s="30"/>
      <c r="D73" s="31"/>
      <c r="E73" s="31"/>
      <c r="F73" s="31"/>
    </row>
    <row r="74" spans="3:6" x14ac:dyDescent="0.3">
      <c r="C74" s="30"/>
      <c r="D74" s="31"/>
      <c r="E74" s="31"/>
      <c r="F74" s="31"/>
    </row>
    <row r="75" spans="3:6" x14ac:dyDescent="0.3">
      <c r="C75" s="30"/>
      <c r="D75" s="31"/>
      <c r="E75" s="31"/>
      <c r="F75" s="31"/>
    </row>
    <row r="76" spans="3:6" x14ac:dyDescent="0.3">
      <c r="C76" s="30"/>
      <c r="D76" s="31"/>
      <c r="E76" s="31"/>
      <c r="F76" s="31"/>
    </row>
    <row r="77" spans="3:6" x14ac:dyDescent="0.3">
      <c r="C77" s="30"/>
      <c r="D77" s="31"/>
      <c r="E77" s="31"/>
      <c r="F77" s="31"/>
    </row>
    <row r="78" spans="3:6" x14ac:dyDescent="0.3">
      <c r="C78" s="30"/>
      <c r="D78" s="31"/>
      <c r="E78" s="31"/>
      <c r="F78" s="31"/>
    </row>
  </sheetData>
  <mergeCells count="15">
    <mergeCell ref="B2:F2"/>
    <mergeCell ref="K2:O2"/>
    <mergeCell ref="H32:H35"/>
    <mergeCell ref="I32:I35"/>
    <mergeCell ref="J32:J35"/>
    <mergeCell ref="N32:N34"/>
    <mergeCell ref="O32:O34"/>
    <mergeCell ref="P32:P34"/>
    <mergeCell ref="Q3:R9"/>
    <mergeCell ref="H38:H40"/>
    <mergeCell ref="I38:I40"/>
    <mergeCell ref="J38:J40"/>
    <mergeCell ref="B52:C52"/>
    <mergeCell ref="D52:E52"/>
    <mergeCell ref="F43:G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dcterms:created xsi:type="dcterms:W3CDTF">2022-03-18T15:21:10Z</dcterms:created>
  <dcterms:modified xsi:type="dcterms:W3CDTF">2022-03-25T12:44:27Z</dcterms:modified>
</cp:coreProperties>
</file>