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205E137F-5DFC-41DD-8D1E-05F802AFB747}" xr6:coauthVersionLast="47" xr6:coauthVersionMax="47" xr10:uidLastSave="{00000000-0000-0000-0000-000000000000}"/>
  <bookViews>
    <workbookView xWindow="-108" yWindow="-108" windowWidth="23256" windowHeight="12456" xr2:uid="{900CCD27-72D6-4426-9D75-993E0DDD4AFC}"/>
  </bookViews>
  <sheets>
    <sheet name="Passa-Baixo" sheetId="3" r:id="rId1"/>
    <sheet name="Passa-Al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2" i="4" l="1"/>
  <c r="U22" i="4"/>
  <c r="T22" i="4"/>
  <c r="S22" i="4"/>
  <c r="R22" i="4"/>
  <c r="Q22" i="4"/>
  <c r="L22" i="4"/>
  <c r="K22" i="4"/>
  <c r="J22" i="4"/>
  <c r="V22" i="4" s="1"/>
  <c r="E22" i="4"/>
  <c r="D22" i="4"/>
  <c r="V21" i="4"/>
  <c r="U21" i="4"/>
  <c r="T21" i="4"/>
  <c r="S21" i="4"/>
  <c r="R21" i="4"/>
  <c r="Q21" i="4"/>
  <c r="L21" i="4"/>
  <c r="K21" i="4"/>
  <c r="W21" i="4" s="1"/>
  <c r="J21" i="4"/>
  <c r="E21" i="4"/>
  <c r="D21" i="4"/>
  <c r="W20" i="4"/>
  <c r="U20" i="4"/>
  <c r="T20" i="4"/>
  <c r="S20" i="4"/>
  <c r="R20" i="4"/>
  <c r="Q20" i="4"/>
  <c r="L20" i="4"/>
  <c r="K20" i="4"/>
  <c r="J20" i="4"/>
  <c r="V20" i="4" s="1"/>
  <c r="E20" i="4"/>
  <c r="D20" i="4"/>
  <c r="W19" i="4"/>
  <c r="U19" i="4"/>
  <c r="T19" i="4"/>
  <c r="S19" i="4"/>
  <c r="R19" i="4"/>
  <c r="Q19" i="4"/>
  <c r="L19" i="4"/>
  <c r="K19" i="4"/>
  <c r="J19" i="4"/>
  <c r="V19" i="4" s="1"/>
  <c r="E19" i="4"/>
  <c r="D19" i="4"/>
  <c r="V18" i="4"/>
  <c r="U18" i="4"/>
  <c r="T18" i="4"/>
  <c r="S18" i="4"/>
  <c r="R18" i="4"/>
  <c r="Q18" i="4"/>
  <c r="L18" i="4"/>
  <c r="K18" i="4"/>
  <c r="W18" i="4" s="1"/>
  <c r="J18" i="4"/>
  <c r="E18" i="4"/>
  <c r="D18" i="4"/>
  <c r="W17" i="4"/>
  <c r="U17" i="4"/>
  <c r="T17" i="4"/>
  <c r="S17" i="4"/>
  <c r="R17" i="4"/>
  <c r="Q17" i="4"/>
  <c r="L17" i="4"/>
  <c r="K17" i="4"/>
  <c r="J17" i="4"/>
  <c r="V17" i="4" s="1"/>
  <c r="E17" i="4"/>
  <c r="D17" i="4"/>
  <c r="W16" i="4"/>
  <c r="U16" i="4"/>
  <c r="T16" i="4"/>
  <c r="S16" i="4"/>
  <c r="R16" i="4"/>
  <c r="Q16" i="4"/>
  <c r="L16" i="4"/>
  <c r="K16" i="4"/>
  <c r="J16" i="4"/>
  <c r="V16" i="4" s="1"/>
  <c r="E16" i="4"/>
  <c r="D16" i="4"/>
  <c r="V15" i="4"/>
  <c r="U15" i="4"/>
  <c r="T15" i="4"/>
  <c r="S15" i="4"/>
  <c r="R15" i="4"/>
  <c r="Q15" i="4"/>
  <c r="L15" i="4"/>
  <c r="K15" i="4"/>
  <c r="W15" i="4" s="1"/>
  <c r="J15" i="4"/>
  <c r="E15" i="4"/>
  <c r="D15" i="4"/>
  <c r="W14" i="4"/>
  <c r="U14" i="4"/>
  <c r="T14" i="4"/>
  <c r="S14" i="4"/>
  <c r="R14" i="4"/>
  <c r="Q14" i="4"/>
  <c r="L14" i="4"/>
  <c r="K14" i="4"/>
  <c r="J14" i="4"/>
  <c r="V14" i="4" s="1"/>
  <c r="E14" i="4"/>
  <c r="D14" i="4"/>
  <c r="W13" i="4"/>
  <c r="U13" i="4"/>
  <c r="T13" i="4"/>
  <c r="S13" i="4"/>
  <c r="R13" i="4"/>
  <c r="Q13" i="4"/>
  <c r="L13" i="4"/>
  <c r="K13" i="4"/>
  <c r="J13" i="4"/>
  <c r="V13" i="4" s="1"/>
  <c r="E13" i="4"/>
  <c r="D13" i="4"/>
  <c r="V12" i="4"/>
  <c r="U12" i="4"/>
  <c r="T12" i="4"/>
  <c r="S12" i="4"/>
  <c r="R12" i="4"/>
  <c r="Q12" i="4"/>
  <c r="L12" i="4"/>
  <c r="K12" i="4"/>
  <c r="J12" i="4"/>
  <c r="W12" i="4" s="1"/>
  <c r="E12" i="4"/>
  <c r="D12" i="4"/>
  <c r="W11" i="4"/>
  <c r="U11" i="4"/>
  <c r="T11" i="4"/>
  <c r="S11" i="4"/>
  <c r="R11" i="4"/>
  <c r="Q11" i="4"/>
  <c r="L11" i="4"/>
  <c r="K11" i="4"/>
  <c r="J11" i="4"/>
  <c r="V11" i="4" s="1"/>
  <c r="E11" i="4"/>
  <c r="D11" i="4"/>
  <c r="W10" i="4"/>
  <c r="U10" i="4"/>
  <c r="T10" i="4"/>
  <c r="S10" i="4"/>
  <c r="R10" i="4"/>
  <c r="Q10" i="4"/>
  <c r="L10" i="4"/>
  <c r="K10" i="4"/>
  <c r="J10" i="4"/>
  <c r="V10" i="4" s="1"/>
  <c r="E10" i="4"/>
  <c r="D10" i="4"/>
  <c r="V9" i="4"/>
  <c r="U9" i="4"/>
  <c r="T9" i="4"/>
  <c r="S9" i="4"/>
  <c r="R9" i="4"/>
  <c r="Q9" i="4"/>
  <c r="L9" i="4"/>
  <c r="K9" i="4"/>
  <c r="J9" i="4"/>
  <c r="W9" i="4" s="1"/>
  <c r="E9" i="4"/>
  <c r="D9" i="4"/>
  <c r="W8" i="4"/>
  <c r="U8" i="4"/>
  <c r="T8" i="4"/>
  <c r="S8" i="4"/>
  <c r="R8" i="4"/>
  <c r="Q8" i="4"/>
  <c r="L8" i="4"/>
  <c r="K8" i="4"/>
  <c r="J8" i="4"/>
  <c r="V8" i="4" s="1"/>
  <c r="E8" i="4"/>
  <c r="D8" i="4"/>
  <c r="W7" i="4"/>
  <c r="U7" i="4"/>
  <c r="T7" i="4"/>
  <c r="S7" i="4"/>
  <c r="R7" i="4"/>
  <c r="Q7" i="4"/>
  <c r="L7" i="4"/>
  <c r="K7" i="4"/>
  <c r="J7" i="4"/>
  <c r="V7" i="4" s="1"/>
  <c r="E7" i="4"/>
  <c r="D7" i="4"/>
  <c r="V6" i="4"/>
  <c r="U6" i="4"/>
  <c r="T6" i="4"/>
  <c r="S6" i="4"/>
  <c r="R6" i="4"/>
  <c r="Q6" i="4"/>
  <c r="L6" i="4"/>
  <c r="K6" i="4"/>
  <c r="W6" i="4" s="1"/>
  <c r="J6" i="4"/>
  <c r="E6" i="4"/>
  <c r="D6" i="4"/>
  <c r="W5" i="4"/>
  <c r="U5" i="4"/>
  <c r="T5" i="4"/>
  <c r="S5" i="4"/>
  <c r="R5" i="4"/>
  <c r="Q5" i="4"/>
  <c r="L5" i="4"/>
  <c r="K5" i="4"/>
  <c r="J5" i="4"/>
  <c r="V5" i="4" s="1"/>
  <c r="E5" i="4"/>
  <c r="D5" i="4"/>
  <c r="W4" i="4"/>
  <c r="U4" i="4"/>
  <c r="T4" i="4"/>
  <c r="S4" i="4"/>
  <c r="R4" i="4"/>
  <c r="Q4" i="4"/>
  <c r="L4" i="4"/>
  <c r="K4" i="4"/>
  <c r="J4" i="4"/>
  <c r="V4" i="4" s="1"/>
  <c r="E4" i="4"/>
  <c r="D4" i="4"/>
  <c r="V3" i="4"/>
  <c r="U3" i="4"/>
  <c r="T3" i="4"/>
  <c r="Q43" i="4" s="1" a="1"/>
  <c r="S3" i="4"/>
  <c r="R3" i="4"/>
  <c r="Q3" i="4"/>
  <c r="L3" i="4"/>
  <c r="K3" i="4"/>
  <c r="W3" i="4" s="1"/>
  <c r="J3" i="4"/>
  <c r="E3" i="4"/>
  <c r="D3" i="4"/>
  <c r="Q43" i="3" a="1"/>
  <c r="R45" i="3" s="1"/>
  <c r="W22" i="3"/>
  <c r="U22" i="3"/>
  <c r="T22" i="3"/>
  <c r="S22" i="3"/>
  <c r="R22" i="3"/>
  <c r="Q22" i="3"/>
  <c r="L22" i="3"/>
  <c r="K22" i="3"/>
  <c r="J22" i="3"/>
  <c r="V22" i="3" s="1"/>
  <c r="E22" i="3"/>
  <c r="D22" i="3"/>
  <c r="V21" i="3"/>
  <c r="U21" i="3"/>
  <c r="T21" i="3"/>
  <c r="S21" i="3"/>
  <c r="R21" i="3"/>
  <c r="Q21" i="3"/>
  <c r="L21" i="3"/>
  <c r="K21" i="3"/>
  <c r="W21" i="3" s="1"/>
  <c r="J21" i="3"/>
  <c r="E21" i="3"/>
  <c r="D21" i="3"/>
  <c r="W20" i="3"/>
  <c r="V20" i="3"/>
  <c r="U20" i="3"/>
  <c r="T20" i="3"/>
  <c r="S20" i="3"/>
  <c r="R20" i="3"/>
  <c r="Q20" i="3"/>
  <c r="L20" i="3"/>
  <c r="K20" i="3"/>
  <c r="J20" i="3"/>
  <c r="E20" i="3"/>
  <c r="D20" i="3"/>
  <c r="W19" i="3"/>
  <c r="U19" i="3"/>
  <c r="T19" i="3"/>
  <c r="S19" i="3"/>
  <c r="R19" i="3"/>
  <c r="Q19" i="3"/>
  <c r="L19" i="3"/>
  <c r="K19" i="3"/>
  <c r="J19" i="3"/>
  <c r="V19" i="3" s="1"/>
  <c r="E19" i="3"/>
  <c r="D19" i="3"/>
  <c r="V18" i="3"/>
  <c r="U18" i="3"/>
  <c r="T18" i="3"/>
  <c r="S18" i="3"/>
  <c r="R18" i="3"/>
  <c r="Q18" i="3"/>
  <c r="L18" i="3"/>
  <c r="K18" i="3"/>
  <c r="W18" i="3" s="1"/>
  <c r="J18" i="3"/>
  <c r="E18" i="3"/>
  <c r="D18" i="3"/>
  <c r="W17" i="3"/>
  <c r="U17" i="3"/>
  <c r="T17" i="3"/>
  <c r="S17" i="3"/>
  <c r="R17" i="3"/>
  <c r="Q17" i="3"/>
  <c r="L17" i="3"/>
  <c r="K17" i="3"/>
  <c r="J17" i="3"/>
  <c r="V17" i="3" s="1"/>
  <c r="E17" i="3"/>
  <c r="D17" i="3"/>
  <c r="W16" i="3"/>
  <c r="U16" i="3"/>
  <c r="T16" i="3"/>
  <c r="S16" i="3"/>
  <c r="R16" i="3"/>
  <c r="Q16" i="3"/>
  <c r="L16" i="3"/>
  <c r="K16" i="3"/>
  <c r="J16" i="3"/>
  <c r="V16" i="3" s="1"/>
  <c r="E16" i="3"/>
  <c r="D16" i="3"/>
  <c r="V15" i="3"/>
  <c r="U15" i="3"/>
  <c r="T15" i="3"/>
  <c r="S15" i="3"/>
  <c r="R15" i="3"/>
  <c r="Q15" i="3"/>
  <c r="L15" i="3"/>
  <c r="K15" i="3"/>
  <c r="W15" i="3" s="1"/>
  <c r="J15" i="3"/>
  <c r="E15" i="3"/>
  <c r="D15" i="3"/>
  <c r="W14" i="3"/>
  <c r="U14" i="3"/>
  <c r="T14" i="3"/>
  <c r="S14" i="3"/>
  <c r="R14" i="3"/>
  <c r="Q14" i="3"/>
  <c r="L14" i="3"/>
  <c r="K14" i="3"/>
  <c r="J14" i="3"/>
  <c r="V14" i="3" s="1"/>
  <c r="E14" i="3"/>
  <c r="D14" i="3"/>
  <c r="W13" i="3"/>
  <c r="U13" i="3"/>
  <c r="T13" i="3"/>
  <c r="S13" i="3"/>
  <c r="R13" i="3"/>
  <c r="Q13" i="3"/>
  <c r="L13" i="3"/>
  <c r="K13" i="3"/>
  <c r="J13" i="3"/>
  <c r="V13" i="3" s="1"/>
  <c r="E13" i="3"/>
  <c r="D13" i="3"/>
  <c r="V12" i="3"/>
  <c r="U12" i="3"/>
  <c r="T12" i="3"/>
  <c r="S12" i="3"/>
  <c r="R12" i="3"/>
  <c r="Q12" i="3"/>
  <c r="L12" i="3"/>
  <c r="K12" i="3"/>
  <c r="W12" i="3" s="1"/>
  <c r="J12" i="3"/>
  <c r="E12" i="3"/>
  <c r="D12" i="3"/>
  <c r="W11" i="3"/>
  <c r="U11" i="3"/>
  <c r="T11" i="3"/>
  <c r="S11" i="3"/>
  <c r="R11" i="3"/>
  <c r="Q11" i="3"/>
  <c r="L11" i="3"/>
  <c r="K11" i="3"/>
  <c r="J11" i="3"/>
  <c r="V11" i="3" s="1"/>
  <c r="E11" i="3"/>
  <c r="D11" i="3"/>
  <c r="W10" i="3"/>
  <c r="U10" i="3"/>
  <c r="T10" i="3"/>
  <c r="S10" i="3"/>
  <c r="R10" i="3"/>
  <c r="Q10" i="3"/>
  <c r="L10" i="3"/>
  <c r="K10" i="3"/>
  <c r="J10" i="3"/>
  <c r="V10" i="3" s="1"/>
  <c r="E10" i="3"/>
  <c r="D10" i="3"/>
  <c r="V9" i="3"/>
  <c r="U9" i="3"/>
  <c r="T9" i="3"/>
  <c r="S9" i="3"/>
  <c r="R9" i="3"/>
  <c r="Q9" i="3"/>
  <c r="L9" i="3"/>
  <c r="K9" i="3"/>
  <c r="W9" i="3" s="1"/>
  <c r="J9" i="3"/>
  <c r="E9" i="3"/>
  <c r="D9" i="3"/>
  <c r="W8" i="3"/>
  <c r="U8" i="3"/>
  <c r="T8" i="3"/>
  <c r="S8" i="3"/>
  <c r="R8" i="3"/>
  <c r="Q8" i="3"/>
  <c r="L8" i="3"/>
  <c r="K8" i="3"/>
  <c r="J8" i="3"/>
  <c r="V8" i="3" s="1"/>
  <c r="E8" i="3"/>
  <c r="D8" i="3"/>
  <c r="W7" i="3"/>
  <c r="U7" i="3"/>
  <c r="T7" i="3"/>
  <c r="S7" i="3"/>
  <c r="R7" i="3"/>
  <c r="Q7" i="3"/>
  <c r="L7" i="3"/>
  <c r="K7" i="3"/>
  <c r="J7" i="3"/>
  <c r="V7" i="3" s="1"/>
  <c r="E7" i="3"/>
  <c r="D7" i="3"/>
  <c r="V6" i="3"/>
  <c r="U6" i="3"/>
  <c r="T6" i="3"/>
  <c r="S6" i="3"/>
  <c r="R6" i="3"/>
  <c r="Q6" i="3"/>
  <c r="L6" i="3"/>
  <c r="K6" i="3"/>
  <c r="W6" i="3" s="1"/>
  <c r="J6" i="3"/>
  <c r="E6" i="3"/>
  <c r="D6" i="3"/>
  <c r="W5" i="3"/>
  <c r="U5" i="3"/>
  <c r="T5" i="3"/>
  <c r="S5" i="3"/>
  <c r="R5" i="3"/>
  <c r="Q5" i="3"/>
  <c r="L5" i="3"/>
  <c r="K5" i="3"/>
  <c r="J5" i="3"/>
  <c r="V5" i="3" s="1"/>
  <c r="E5" i="3"/>
  <c r="D5" i="3"/>
  <c r="W4" i="3"/>
  <c r="U4" i="3"/>
  <c r="T4" i="3"/>
  <c r="S4" i="3"/>
  <c r="R4" i="3"/>
  <c r="Q4" i="3"/>
  <c r="L4" i="3"/>
  <c r="K4" i="3"/>
  <c r="J4" i="3"/>
  <c r="V4" i="3" s="1"/>
  <c r="E4" i="3"/>
  <c r="D4" i="3"/>
  <c r="V3" i="3"/>
  <c r="U3" i="3"/>
  <c r="T3" i="3"/>
  <c r="S3" i="3"/>
  <c r="R3" i="3"/>
  <c r="Q3" i="3"/>
  <c r="L3" i="3"/>
  <c r="K3" i="3"/>
  <c r="W3" i="3" s="1"/>
  <c r="J3" i="3"/>
  <c r="E3" i="3"/>
  <c r="D3" i="3"/>
  <c r="R45" i="4" l="1"/>
  <c r="Q45" i="4"/>
  <c r="R44" i="4"/>
  <c r="R43" i="4"/>
  <c r="Q44" i="4"/>
  <c r="Q43" i="4"/>
  <c r="Q43" i="3"/>
  <c r="R43" i="3"/>
  <c r="Q44" i="3"/>
  <c r="R44" i="3"/>
  <c r="Q45" i="3"/>
  <c r="Y17" i="4" l="1"/>
  <c r="Y8" i="4"/>
  <c r="Y5" i="4"/>
  <c r="Y14" i="4"/>
  <c r="Y11" i="4"/>
  <c r="Y21" i="4"/>
  <c r="Y18" i="4"/>
  <c r="Y15" i="4"/>
  <c r="Y12" i="4"/>
  <c r="Y9" i="4"/>
  <c r="Y6" i="4"/>
  <c r="Y3" i="4"/>
  <c r="Y20" i="4"/>
  <c r="Y22" i="4"/>
  <c r="Y19" i="4"/>
  <c r="Y16" i="4"/>
  <c r="Y13" i="4"/>
  <c r="Y10" i="4"/>
  <c r="Y7" i="4"/>
  <c r="Y4" i="4"/>
  <c r="Y22" i="3"/>
  <c r="Y7" i="3"/>
  <c r="Y21" i="3"/>
  <c r="Y18" i="3"/>
  <c r="Y15" i="3"/>
  <c r="Y12" i="3"/>
  <c r="Y9" i="3"/>
  <c r="Y6" i="3"/>
  <c r="Y3" i="3"/>
  <c r="Y11" i="3"/>
  <c r="Y13" i="3"/>
  <c r="Y4" i="3"/>
  <c r="Y20" i="3"/>
  <c r="Y17" i="3"/>
  <c r="Y14" i="3"/>
  <c r="Y8" i="3"/>
  <c r="Y5" i="3"/>
  <c r="Y10" i="3"/>
  <c r="Y19" i="3"/>
  <c r="Y16" i="3"/>
  <c r="AA3" i="4" l="1"/>
  <c r="AB3" i="4"/>
  <c r="Z3" i="4"/>
  <c r="AA6" i="4"/>
  <c r="AB6" i="4"/>
  <c r="Z6" i="4"/>
  <c r="AA9" i="4"/>
  <c r="AB9" i="4"/>
  <c r="Z9" i="4"/>
  <c r="AA12" i="4"/>
  <c r="AB12" i="4"/>
  <c r="Z12" i="4"/>
  <c r="AA15" i="4"/>
  <c r="AB15" i="4"/>
  <c r="Z15" i="4"/>
  <c r="AB16" i="4"/>
  <c r="AA16" i="4"/>
  <c r="Z16" i="4"/>
  <c r="AB14" i="4"/>
  <c r="AA14" i="4"/>
  <c r="Z14" i="4"/>
  <c r="AB10" i="4"/>
  <c r="AA10" i="4"/>
  <c r="Z10" i="4"/>
  <c r="AA11" i="4"/>
  <c r="AB11" i="4"/>
  <c r="Z11" i="4"/>
  <c r="AB19" i="4"/>
  <c r="AA19" i="4"/>
  <c r="Z19" i="4"/>
  <c r="AA5" i="4"/>
  <c r="AB5" i="4"/>
  <c r="Z5" i="4"/>
  <c r="AB4" i="4"/>
  <c r="AA4" i="4"/>
  <c r="Z4" i="4"/>
  <c r="AB7" i="4"/>
  <c r="AA7" i="4"/>
  <c r="Z7" i="4"/>
  <c r="AB22" i="4"/>
  <c r="AA22" i="4"/>
  <c r="Z22" i="4"/>
  <c r="AB8" i="4"/>
  <c r="AA8" i="4"/>
  <c r="Z8" i="4"/>
  <c r="AA18" i="4"/>
  <c r="AB18" i="4"/>
  <c r="Z18" i="4"/>
  <c r="AA21" i="4"/>
  <c r="AB21" i="4"/>
  <c r="Z21" i="4"/>
  <c r="AB13" i="4"/>
  <c r="AA13" i="4"/>
  <c r="Z13" i="4"/>
  <c r="AA20" i="4"/>
  <c r="AB20" i="4"/>
  <c r="Z20" i="4"/>
  <c r="AA17" i="4"/>
  <c r="AB17" i="4"/>
  <c r="Z17" i="4"/>
  <c r="AB4" i="3"/>
  <c r="AA4" i="3"/>
  <c r="Z4" i="3"/>
  <c r="AB13" i="3"/>
  <c r="AA13" i="3"/>
  <c r="Z13" i="3"/>
  <c r="AB11" i="3"/>
  <c r="AA11" i="3"/>
  <c r="Z11" i="3"/>
  <c r="AA3" i="3"/>
  <c r="AB3" i="3"/>
  <c r="Z3" i="3"/>
  <c r="AA9" i="3"/>
  <c r="AB9" i="3"/>
  <c r="Z9" i="3"/>
  <c r="AB10" i="3"/>
  <c r="AA10" i="3"/>
  <c r="Z10" i="3"/>
  <c r="AA12" i="3"/>
  <c r="AB12" i="3"/>
  <c r="Z12" i="3"/>
  <c r="AB19" i="3"/>
  <c r="AA19" i="3"/>
  <c r="Z19" i="3"/>
  <c r="AB5" i="3"/>
  <c r="AA5" i="3"/>
  <c r="Z5" i="3"/>
  <c r="AA15" i="3"/>
  <c r="AB15" i="3"/>
  <c r="Z15" i="3"/>
  <c r="AB8" i="3"/>
  <c r="AA8" i="3"/>
  <c r="Z8" i="3"/>
  <c r="AA18" i="3"/>
  <c r="AB18" i="3"/>
  <c r="Z18" i="3"/>
  <c r="AA6" i="3"/>
  <c r="AB6" i="3"/>
  <c r="Z6" i="3"/>
  <c r="AB14" i="3"/>
  <c r="AA14" i="3"/>
  <c r="Z14" i="3"/>
  <c r="AA21" i="3"/>
  <c r="AB21" i="3"/>
  <c r="Z21" i="3"/>
  <c r="AB17" i="3"/>
  <c r="AA17" i="3"/>
  <c r="Z17" i="3"/>
  <c r="AB7" i="3"/>
  <c r="AA7" i="3"/>
  <c r="Z7" i="3"/>
  <c r="AB16" i="3"/>
  <c r="AA16" i="3"/>
  <c r="Z16" i="3"/>
  <c r="AB20" i="3"/>
  <c r="AA20" i="3"/>
  <c r="Z20" i="3"/>
  <c r="AB22" i="3"/>
  <c r="AA22" i="3"/>
  <c r="Z22" i="3"/>
</calcChain>
</file>

<file path=xl/sharedStrings.xml><?xml version="1.0" encoding="utf-8"?>
<sst xmlns="http://schemas.openxmlformats.org/spreadsheetml/2006/main" count="72" uniqueCount="36">
  <si>
    <t>f (Hz)</t>
  </si>
  <si>
    <t>log(f)</t>
  </si>
  <si>
    <r>
      <t>2V</t>
    </r>
    <r>
      <rPr>
        <vertAlign val="subscript"/>
        <sz val="11"/>
        <color theme="1"/>
        <rFont val="Calibri"/>
        <family val="2"/>
        <scheme val="minor"/>
      </rPr>
      <t>g0</t>
    </r>
  </si>
  <si>
    <r>
      <t>2V</t>
    </r>
    <r>
      <rPr>
        <vertAlign val="subscript"/>
        <sz val="11"/>
        <color theme="1"/>
        <rFont val="Calibri"/>
        <family val="2"/>
        <scheme val="minor"/>
      </rPr>
      <t>c0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</si>
  <si>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</si>
  <si>
    <t>u(f) (Hz)</t>
  </si>
  <si>
    <t>u(log(f))</t>
  </si>
  <si>
    <r>
      <t>u(2V</t>
    </r>
    <r>
      <rPr>
        <vertAlign val="subscript"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>)</t>
    </r>
  </si>
  <si>
    <r>
      <t>u(2V</t>
    </r>
    <r>
      <rPr>
        <vertAlign val="subscript"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>)</t>
    </r>
  </si>
  <si>
    <r>
      <t>u(A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</si>
  <si>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u(α</t>
    </r>
    <r>
      <rPr>
        <vertAlign val="subscript"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(°)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</si>
  <si>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(°)</t>
    </r>
  </si>
  <si>
    <r>
      <t>α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(rads)</t>
    </r>
  </si>
  <si>
    <r>
      <t>u(α</t>
    </r>
    <r>
      <rPr>
        <vertAlign val="subscript"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(rads)</t>
    </r>
  </si>
  <si>
    <t>f (Hz) (protocolo)</t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</si>
  <si>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(teórico)</t>
    </r>
  </si>
  <si>
    <r>
      <t>R (</t>
    </r>
    <r>
      <rPr>
        <sz val="11"/>
        <color theme="1"/>
        <rFont val="Calibri"/>
        <family val="2"/>
      </rPr>
      <t>Ω)</t>
    </r>
  </si>
  <si>
    <t>C (F)</t>
  </si>
  <si>
    <t>f^2</t>
  </si>
  <si>
    <t>1/(Ac^2)</t>
  </si>
  <si>
    <t>Fit</t>
  </si>
  <si>
    <t>Resíduos</t>
  </si>
  <si>
    <t>Análise Estatística</t>
  </si>
  <si>
    <t>u (m)</t>
  </si>
  <si>
    <t>sy</t>
  </si>
  <si>
    <t>u (b)</t>
  </si>
  <si>
    <t>Ordenada na origem (b)</t>
  </si>
  <si>
    <t>Declive 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</si>
  <si>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</si>
  <si>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"+sy"</t>
  </si>
  <si>
    <t>"-sy"</t>
  </si>
  <si>
    <t>u [1/(Ac^2)]</t>
  </si>
  <si>
    <t>td</t>
  </si>
  <si>
    <t>u (td)</t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</si>
  <si>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(td) (rads?)</t>
    </r>
  </si>
  <si>
    <t>u (f^2)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</si>
</sst>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Ac[log(f)]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'Passa-Baixo'!$E$3:$E$22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'Passa-Baixo'!$E$3:$E$22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'Passa-Baixo'!$K$3:$K$22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'Passa-Baixo'!$K$3:$K$22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'Passa-Baixo'!$D$3:$D$22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'Passa-Baixo'!$J$3:$J$22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F39-986F-5034BBD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log(f)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A</a:t>
                </a:r>
                <a:r>
                  <a:rPr lang="en-US" sz="1400" b="0" i="0" u="none" strike="noStrike" baseline="-25000">
                    <a:effectLst/>
                  </a:rPr>
                  <a:t>c</a:t>
                </a:r>
                <a:r>
                  <a:rPr lang="en-US" sz="1400" b="0" i="0" u="none" strike="noStrike" baseline="0">
                    <a:effectLst/>
                  </a:rPr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Linearização</c:v>
          </c:tx>
          <c:spPr>
            <a:ln w="2540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'Passa-Baixo'!$W$3:$W$22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'Passa-Baixo'!$W$3:$W$22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'Passa-Baixo'!$U$3:$U$22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'Passa-Baixo'!$U$3:$U$22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</c:errBars>
          <c:xVal>
            <c:numRef>
              <c:f>'Passa-Baixo'!$T$3:$T$22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'Passa-Baixo'!$V$3:$V$22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7-4A08-A68E-22CA30270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1/(Ac^2)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α</a:t>
            </a:r>
            <a:r>
              <a:rPr lang="en-US" b="0" baseline="-25000"/>
              <a:t>c </a:t>
            </a:r>
            <a:r>
              <a:rPr lang="en-US" b="0" baseline="0"/>
              <a:t>(f)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αc (f)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'Passa-Baixo'!$S$3:$S$22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'Passa-Baixo'!$S$3:$S$22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'Passa-Baixo'!$C$3:$C$22</c:f>
                <c:numCache>
                  <c:formatCode>General</c:formatCode>
                  <c:ptCount val="20"/>
                </c:numCache>
              </c:numRef>
            </c:plus>
            <c:minus>
              <c:numRef>
                <c:f>'Passa-Baixo'!$C$3:$C$22</c:f>
                <c:numCache>
                  <c:formatCode>General</c:formatCode>
                  <c:ptCount val="20"/>
                </c:numCache>
              </c:numRef>
            </c:minus>
          </c:errBars>
          <c:xVal>
            <c:numRef>
              <c:f>'Passa-Baixo'!$R$3:$R$22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'Passa-Baixo'!$B$3:$B$22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F-469D-9CFD-413360ADB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α</a:t>
                </a:r>
                <a:r>
                  <a:rPr lang="en-US" sz="1400" baseline="-25000"/>
                  <a:t>c </a:t>
                </a:r>
                <a:r>
                  <a:rPr lang="en-US" sz="1400" baseline="0"/>
                  <a:t>(rads)</a:t>
                </a:r>
                <a:endParaRPr lang="en-US" sz="1400" baseline="-250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Ac[log(f)]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'Passa-Alto'!$E$3:$E$22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'Passa-Alto'!$E$3:$E$22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'Passa-Alto'!$K$3:$K$22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'Passa-Alto'!$K$3:$K$22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'Passa-Alto'!$D$3:$D$22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'Passa-Alto'!$J$3:$J$22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F-4CB0-9DBB-A81C327AD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log(f)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A</a:t>
                </a:r>
                <a:r>
                  <a:rPr lang="en-US" sz="1400" b="0" i="0" u="none" strike="noStrike" baseline="-25000">
                    <a:effectLst/>
                  </a:rPr>
                  <a:t>c</a:t>
                </a:r>
                <a:r>
                  <a:rPr lang="en-US" sz="1400" b="0" i="0" u="none" strike="noStrike" baseline="0">
                    <a:effectLst/>
                  </a:rPr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Linearização</c:v>
          </c:tx>
          <c:spPr>
            <a:ln w="2540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'Passa-Alto'!$W$3:$W$22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'Passa-Alto'!$W$3:$W$22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'Passa-Alto'!$U$3:$U$22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'Passa-Alto'!$U$3:$U$22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</c:errBars>
          <c:xVal>
            <c:numRef>
              <c:f>'Passa-Alto'!$T$3:$T$22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'Passa-Alto'!$V$3:$V$22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1-44E9-9B03-6C9A2129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1/(Ac^2)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l-GR" b="0"/>
              <a:t>α</a:t>
            </a:r>
            <a:r>
              <a:rPr lang="en-US" b="0" baseline="-25000"/>
              <a:t>c </a:t>
            </a:r>
            <a:r>
              <a:rPr lang="en-US" b="0" baseline="0"/>
              <a:t>(f)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αc (f)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'Passa-Alto'!$S$3:$S$22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'Passa-Alto'!$S$3:$S$22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'Passa-Alto'!$C$3:$C$22</c:f>
                <c:numCache>
                  <c:formatCode>General</c:formatCode>
                  <c:ptCount val="20"/>
                </c:numCache>
              </c:numRef>
            </c:plus>
            <c:minus>
              <c:numRef>
                <c:f>'Passa-Alto'!$C$3:$C$22</c:f>
                <c:numCache>
                  <c:formatCode>General</c:formatCode>
                  <c:ptCount val="20"/>
                </c:numCache>
              </c:numRef>
            </c:minus>
          </c:errBars>
          <c:xVal>
            <c:numRef>
              <c:f>'Passa-Alto'!$R$3:$R$22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'Passa-Alto'!$B$3:$B$22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B-4F06-B694-094D5024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50352"/>
        <c:axId val="2037653264"/>
      </c:scatterChart>
      <c:valAx>
        <c:axId val="20376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3264"/>
        <c:crosses val="autoZero"/>
        <c:crossBetween val="midCat"/>
      </c:valAx>
      <c:valAx>
        <c:axId val="20376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α</a:t>
                </a:r>
                <a:r>
                  <a:rPr lang="en-US" sz="1400" baseline="-25000"/>
                  <a:t>c </a:t>
                </a:r>
                <a:r>
                  <a:rPr lang="en-US" sz="1400" baseline="0"/>
                  <a:t>(rads)</a:t>
                </a:r>
                <a:endParaRPr lang="en-US" sz="1400" baseline="-25000"/>
              </a:p>
            </c:rich>
          </c:tx>
          <c:layout>
            <c:manualLayout>
              <c:xMode val="edge"/>
              <c:yMode val="edge"/>
              <c:x val="1.9444444444444445E-2"/>
              <c:y val="0.3993788276465440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650352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4481</xdr:colOff>
      <xdr:row>23</xdr:row>
      <xdr:rowOff>4482</xdr:rowOff>
    </xdr:from>
    <xdr:to>
      <xdr:col>11</xdr:col>
      <xdr:colOff>678872</xdr:colOff>
      <xdr:row>39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A782B-F323-469A-A058-98AACDC9D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13855</xdr:colOff>
      <xdr:row>22</xdr:row>
      <xdr:rowOff>166255</xdr:rowOff>
    </xdr:from>
    <xdr:to>
      <xdr:col>21</xdr:col>
      <xdr:colOff>27710</xdr:colOff>
      <xdr:row>39</xdr:row>
      <xdr:rowOff>160957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3305C4-028C-42FB-B997-47C35AF4F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</xdr:colOff>
      <xdr:row>22</xdr:row>
      <xdr:rowOff>166254</xdr:rowOff>
    </xdr:from>
    <xdr:to>
      <xdr:col>30</xdr:col>
      <xdr:colOff>526473</xdr:colOff>
      <xdr:row>39</xdr:row>
      <xdr:rowOff>160956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1960E-30A2-4F18-ADBF-D0D213DCB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4481</xdr:colOff>
      <xdr:row>23</xdr:row>
      <xdr:rowOff>4482</xdr:rowOff>
    </xdr:from>
    <xdr:to>
      <xdr:col>11</xdr:col>
      <xdr:colOff>678872</xdr:colOff>
      <xdr:row>39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79620-A5FC-4D51-B5A7-2E982258C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13855</xdr:colOff>
      <xdr:row>22</xdr:row>
      <xdr:rowOff>166255</xdr:rowOff>
    </xdr:from>
    <xdr:to>
      <xdr:col>21</xdr:col>
      <xdr:colOff>27710</xdr:colOff>
      <xdr:row>39</xdr:row>
      <xdr:rowOff>160957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72843-E19B-434D-A3EE-D6ED8381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</xdr:colOff>
      <xdr:row>22</xdr:row>
      <xdr:rowOff>166254</xdr:rowOff>
    </xdr:from>
    <xdr:to>
      <xdr:col>30</xdr:col>
      <xdr:colOff>526473</xdr:colOff>
      <xdr:row>39</xdr:row>
      <xdr:rowOff>160956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DDEF75-DBA3-4CA5-A513-98D40108D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BF9E-75A3-4CCC-9D0A-CF86AAAEB0C8}">
  <dimension ref="A2:AB45"/>
  <sheetViews>
    <sheetView tabSelected="1" zoomScale="55" zoomScaleNormal="55" workbookViewId="0">
      <selection activeCell="AI11" sqref="AI11"/>
    </sheetView>
  </sheetViews>
  <sheetFormatPr defaultRowHeight="14.4" x14ac:dyDescent="0.3"/>
  <cols>
    <col min="1" max="1" width="15.33203125" customWidth="1"/>
    <col min="12" max="12" width="10" customWidth="1"/>
    <col min="14" max="14" width="10.33203125" customWidth="1"/>
    <col min="15" max="15" width="8.5546875" customWidth="1"/>
    <col min="16" max="16" width="10.33203125" customWidth="1"/>
    <col min="17" max="17" width="13.77734375" customWidth="1"/>
    <col min="19" max="19" width="10.6640625" customWidth="1"/>
    <col min="20" max="20" width="10.5546875" customWidth="1"/>
    <col min="21" max="21" width="8.109375" customWidth="1"/>
    <col min="23" max="23" width="11.109375" customWidth="1"/>
  </cols>
  <sheetData>
    <row r="2" spans="1:28" ht="15.6" x14ac:dyDescent="0.35">
      <c r="A2" s="4" t="s">
        <v>14</v>
      </c>
      <c r="B2" s="3" t="s">
        <v>0</v>
      </c>
      <c r="C2" s="3" t="s">
        <v>5</v>
      </c>
      <c r="D2" s="3" t="s">
        <v>1</v>
      </c>
      <c r="E2" s="3" t="s">
        <v>6</v>
      </c>
      <c r="F2" s="3" t="s">
        <v>2</v>
      </c>
      <c r="G2" s="3" t="s">
        <v>7</v>
      </c>
      <c r="H2" s="3" t="s">
        <v>3</v>
      </c>
      <c r="I2" s="3" t="s">
        <v>8</v>
      </c>
      <c r="J2" s="3" t="s">
        <v>4</v>
      </c>
      <c r="K2" s="3" t="s">
        <v>9</v>
      </c>
      <c r="L2" s="3" t="s">
        <v>15</v>
      </c>
      <c r="M2" s="3" t="s">
        <v>11</v>
      </c>
      <c r="N2" s="3" t="s">
        <v>10</v>
      </c>
      <c r="O2" s="3" t="s">
        <v>32</v>
      </c>
      <c r="P2" s="3" t="s">
        <v>33</v>
      </c>
      <c r="Q2" s="3" t="s">
        <v>34</v>
      </c>
      <c r="R2" s="3" t="s">
        <v>12</v>
      </c>
      <c r="S2" s="3" t="s">
        <v>13</v>
      </c>
      <c r="T2" s="3" t="s">
        <v>18</v>
      </c>
      <c r="U2" s="3" t="s">
        <v>35</v>
      </c>
      <c r="V2" s="3" t="s">
        <v>19</v>
      </c>
      <c r="W2" s="3" t="s">
        <v>31</v>
      </c>
      <c r="Y2" s="3" t="s">
        <v>20</v>
      </c>
      <c r="Z2" s="3" t="s">
        <v>21</v>
      </c>
      <c r="AA2" s="4" t="s">
        <v>29</v>
      </c>
      <c r="AB2" s="3" t="s">
        <v>30</v>
      </c>
    </row>
    <row r="3" spans="1:28" x14ac:dyDescent="0.3">
      <c r="A3" s="4">
        <v>30</v>
      </c>
      <c r="B3" s="7"/>
      <c r="C3" s="8"/>
      <c r="D3" s="2" t="e">
        <f>LOG(B3)</f>
        <v>#NUM!</v>
      </c>
      <c r="E3" s="2" t="e">
        <f>SQRT(((1/B3)*C3)^2)</f>
        <v>#DIV/0!</v>
      </c>
      <c r="F3" s="7"/>
      <c r="G3" s="8"/>
      <c r="H3" s="7"/>
      <c r="I3" s="8"/>
      <c r="J3" s="2" t="e">
        <f>H3/F3</f>
        <v>#DIV/0!</v>
      </c>
      <c r="K3" s="2" t="e">
        <f>SQRT(((1/F3)*I3)^2+(-(H3/(F3^2))*G3)^2)</f>
        <v>#DIV/0!</v>
      </c>
      <c r="L3" s="2">
        <f>1/(SQRT(1+(2*PI()*B3*B24*B25)^2))</f>
        <v>1</v>
      </c>
      <c r="M3" s="7"/>
      <c r="N3" s="8"/>
      <c r="O3" s="7"/>
      <c r="P3" s="8"/>
      <c r="Q3" s="9">
        <f>2*PI()*B3*O3</f>
        <v>0</v>
      </c>
      <c r="R3" s="2">
        <f>M3*PI()/180</f>
        <v>0</v>
      </c>
      <c r="S3" s="2">
        <f>N3*PI()/180</f>
        <v>0</v>
      </c>
      <c r="T3" s="2">
        <f>B3^2</f>
        <v>0</v>
      </c>
      <c r="U3" s="2">
        <f>SQRT((2*B3*C3)^2)</f>
        <v>0</v>
      </c>
      <c r="V3" s="2" t="e">
        <f>1/(J3^2)</f>
        <v>#DIV/0!</v>
      </c>
      <c r="W3" s="2" t="e">
        <f>SQRT((-(2/(J3^3))*K3)^2)</f>
        <v>#DIV/0!</v>
      </c>
      <c r="X3" s="6"/>
      <c r="Y3" s="2" t="e">
        <f>$Q$43*T3+$R$43</f>
        <v>#VALUE!</v>
      </c>
      <c r="Z3" s="2" t="e">
        <f>V3-Y3</f>
        <v>#DIV/0!</v>
      </c>
      <c r="AA3" s="2" t="e">
        <f>Y3+$R$45</f>
        <v>#VALUE!</v>
      </c>
      <c r="AB3" s="2" t="e">
        <f>Y3-$R$45</f>
        <v>#VALUE!</v>
      </c>
    </row>
    <row r="4" spans="1:28" x14ac:dyDescent="0.3">
      <c r="A4" s="4">
        <v>50</v>
      </c>
      <c r="B4" s="7"/>
      <c r="C4" s="8"/>
      <c r="D4" s="2" t="e">
        <f t="shared" ref="D4:D22" si="0">LOG(B4)</f>
        <v>#NUM!</v>
      </c>
      <c r="E4" s="2" t="e">
        <f t="shared" ref="E4:E22" si="1">SQRT(((1/B4)*C4)^2)</f>
        <v>#DIV/0!</v>
      </c>
      <c r="F4" s="7"/>
      <c r="G4" s="8"/>
      <c r="H4" s="7"/>
      <c r="I4" s="8"/>
      <c r="J4" s="2" t="e">
        <f t="shared" ref="J4:J22" si="2">H4/F4</f>
        <v>#DIV/0!</v>
      </c>
      <c r="K4" s="2" t="e">
        <f t="shared" ref="K4:K22" si="3">SQRT(((1/F4)*I4)^2+(-(H4/(F4^2))*G4)^2)</f>
        <v>#DIV/0!</v>
      </c>
      <c r="L4" s="2">
        <f>1/(SQRT(1+(2*PI()*B4*B25*B26)^2))</f>
        <v>1</v>
      </c>
      <c r="M4" s="7"/>
      <c r="N4" s="8"/>
      <c r="O4" s="7"/>
      <c r="P4" s="8"/>
      <c r="Q4" s="9">
        <f t="shared" ref="Q4:Q22" si="4">2*PI()*B4*O4</f>
        <v>0</v>
      </c>
      <c r="R4" s="2">
        <f>M4*PI()/180</f>
        <v>0</v>
      </c>
      <c r="S4" s="2">
        <f t="shared" ref="S4:S22" si="5">N4*PI()/180</f>
        <v>0</v>
      </c>
      <c r="T4" s="2">
        <f>B4^2</f>
        <v>0</v>
      </c>
      <c r="U4" s="2">
        <f t="shared" ref="U4:U22" si="6">SQRT((2*B4*C4)^2)</f>
        <v>0</v>
      </c>
      <c r="V4" s="2" t="e">
        <f>1/(J4^2)</f>
        <v>#DIV/0!</v>
      </c>
      <c r="W4" s="2" t="e">
        <f t="shared" ref="W4:W22" si="7">SQRT((-(2/(J4^3))*K4)^2)</f>
        <v>#DIV/0!</v>
      </c>
      <c r="X4" s="6"/>
      <c r="Y4" s="2" t="e">
        <f>$Q$43*T4+$R$43</f>
        <v>#VALUE!</v>
      </c>
      <c r="Z4" s="2" t="e">
        <f t="shared" ref="Z4:Z22" si="8">V4-Y4</f>
        <v>#DIV/0!</v>
      </c>
      <c r="AA4" s="2" t="e">
        <f>Y4+$R$45</f>
        <v>#VALUE!</v>
      </c>
      <c r="AB4" s="2" t="e">
        <f>Y4-$R$45</f>
        <v>#VALUE!</v>
      </c>
    </row>
    <row r="5" spans="1:28" x14ac:dyDescent="0.3">
      <c r="A5" s="4">
        <v>100</v>
      </c>
      <c r="B5" s="7"/>
      <c r="C5" s="8"/>
      <c r="D5" s="2" t="e">
        <f t="shared" si="0"/>
        <v>#NUM!</v>
      </c>
      <c r="E5" s="2" t="e">
        <f t="shared" si="1"/>
        <v>#DIV/0!</v>
      </c>
      <c r="F5" s="7"/>
      <c r="G5" s="8"/>
      <c r="H5" s="7"/>
      <c r="I5" s="8"/>
      <c r="J5" s="2" t="e">
        <f t="shared" si="2"/>
        <v>#DIV/0!</v>
      </c>
      <c r="K5" s="2" t="e">
        <f t="shared" si="3"/>
        <v>#DIV/0!</v>
      </c>
      <c r="L5" s="2">
        <f>1/(SQRT(1+(2*PI()*B5*B26*X7)^2))</f>
        <v>1</v>
      </c>
      <c r="M5" s="7"/>
      <c r="N5" s="8"/>
      <c r="O5" s="7"/>
      <c r="P5" s="8"/>
      <c r="Q5" s="9">
        <f t="shared" si="4"/>
        <v>0</v>
      </c>
      <c r="R5" s="2">
        <f>M5*PI()/180</f>
        <v>0</v>
      </c>
      <c r="S5" s="2">
        <f t="shared" si="5"/>
        <v>0</v>
      </c>
      <c r="T5" s="2">
        <f>B5^2</f>
        <v>0</v>
      </c>
      <c r="U5" s="2">
        <f t="shared" si="6"/>
        <v>0</v>
      </c>
      <c r="V5" s="2" t="e">
        <f>1/(J5^2)</f>
        <v>#DIV/0!</v>
      </c>
      <c r="W5" s="2" t="e">
        <f t="shared" si="7"/>
        <v>#DIV/0!</v>
      </c>
      <c r="X5" s="6"/>
      <c r="Y5" s="2" t="e">
        <f>$Q$43*T5+$R$43</f>
        <v>#VALUE!</v>
      </c>
      <c r="Z5" s="2" t="e">
        <f t="shared" si="8"/>
        <v>#DIV/0!</v>
      </c>
      <c r="AA5" s="2" t="e">
        <f>Y5+$R$45</f>
        <v>#VALUE!</v>
      </c>
      <c r="AB5" s="2" t="e">
        <f>Y5-$R$45</f>
        <v>#VALUE!</v>
      </c>
    </row>
    <row r="6" spans="1:28" x14ac:dyDescent="0.3">
      <c r="A6" s="4">
        <v>150</v>
      </c>
      <c r="B6" s="7"/>
      <c r="C6" s="8"/>
      <c r="D6" s="2" t="e">
        <f t="shared" si="0"/>
        <v>#NUM!</v>
      </c>
      <c r="E6" s="2" t="e">
        <f t="shared" si="1"/>
        <v>#DIV/0!</v>
      </c>
      <c r="F6" s="7"/>
      <c r="G6" s="8"/>
      <c r="H6" s="7"/>
      <c r="I6" s="8"/>
      <c r="J6" s="2" t="e">
        <f t="shared" si="2"/>
        <v>#DIV/0!</v>
      </c>
      <c r="K6" s="2" t="e">
        <f t="shared" si="3"/>
        <v>#DIV/0!</v>
      </c>
      <c r="L6" s="2">
        <f>1/(SQRT(1+(2*PI()*B6*X7*X8)^2))</f>
        <v>1</v>
      </c>
      <c r="M6" s="7"/>
      <c r="N6" s="8"/>
      <c r="O6" s="7"/>
      <c r="P6" s="8"/>
      <c r="Q6" s="9">
        <f t="shared" si="4"/>
        <v>0</v>
      </c>
      <c r="R6" s="2">
        <f>M6*PI()/180</f>
        <v>0</v>
      </c>
      <c r="S6" s="2">
        <f t="shared" si="5"/>
        <v>0</v>
      </c>
      <c r="T6" s="2">
        <f>B6^2</f>
        <v>0</v>
      </c>
      <c r="U6" s="2">
        <f t="shared" si="6"/>
        <v>0</v>
      </c>
      <c r="V6" s="2" t="e">
        <f>1/(J6^2)</f>
        <v>#DIV/0!</v>
      </c>
      <c r="W6" s="2" t="e">
        <f t="shared" si="7"/>
        <v>#DIV/0!</v>
      </c>
      <c r="X6" s="6"/>
      <c r="Y6" s="2" t="e">
        <f>$Q$43*T6+$R$43</f>
        <v>#VALUE!</v>
      </c>
      <c r="Z6" s="2" t="e">
        <f t="shared" si="8"/>
        <v>#DIV/0!</v>
      </c>
      <c r="AA6" s="2" t="e">
        <f>Y6+$R$45</f>
        <v>#VALUE!</v>
      </c>
      <c r="AB6" s="2" t="e">
        <f>Y6-$R$45</f>
        <v>#VALUE!</v>
      </c>
    </row>
    <row r="7" spans="1:28" x14ac:dyDescent="0.3">
      <c r="A7" s="4">
        <v>160</v>
      </c>
      <c r="B7" s="7"/>
      <c r="C7" s="8"/>
      <c r="D7" s="2" t="e">
        <f t="shared" si="0"/>
        <v>#NUM!</v>
      </c>
      <c r="E7" s="2" t="e">
        <f t="shared" si="1"/>
        <v>#DIV/0!</v>
      </c>
      <c r="F7" s="7"/>
      <c r="G7" s="8"/>
      <c r="H7" s="7"/>
      <c r="I7" s="8"/>
      <c r="J7" s="2" t="e">
        <f t="shared" si="2"/>
        <v>#DIV/0!</v>
      </c>
      <c r="K7" s="2" t="e">
        <f t="shared" si="3"/>
        <v>#DIV/0!</v>
      </c>
      <c r="L7" s="2">
        <f>1/(SQRT(1+(2*PI()*B7*X8*X9)^2))</f>
        <v>1</v>
      </c>
      <c r="M7" s="7"/>
      <c r="N7" s="8"/>
      <c r="O7" s="7"/>
      <c r="P7" s="8"/>
      <c r="Q7" s="9">
        <f t="shared" si="4"/>
        <v>0</v>
      </c>
      <c r="R7" s="2">
        <f>M7*PI()/180</f>
        <v>0</v>
      </c>
      <c r="S7" s="2">
        <f t="shared" si="5"/>
        <v>0</v>
      </c>
      <c r="T7" s="2">
        <f>B7^2</f>
        <v>0</v>
      </c>
      <c r="U7" s="2">
        <f t="shared" si="6"/>
        <v>0</v>
      </c>
      <c r="V7" s="2" t="e">
        <f>1/(J7^2)</f>
        <v>#DIV/0!</v>
      </c>
      <c r="W7" s="2" t="e">
        <f t="shared" si="7"/>
        <v>#DIV/0!</v>
      </c>
      <c r="X7" s="6"/>
      <c r="Y7" s="2" t="e">
        <f>$Q$43*T7+$R$43</f>
        <v>#VALUE!</v>
      </c>
      <c r="Z7" s="2" t="e">
        <f t="shared" si="8"/>
        <v>#DIV/0!</v>
      </c>
      <c r="AA7" s="2" t="e">
        <f>Y7+$R$45</f>
        <v>#VALUE!</v>
      </c>
      <c r="AB7" s="2" t="e">
        <f>Y7-$R$45</f>
        <v>#VALUE!</v>
      </c>
    </row>
    <row r="8" spans="1:28" x14ac:dyDescent="0.3">
      <c r="A8" s="4">
        <v>200</v>
      </c>
      <c r="B8" s="7"/>
      <c r="C8" s="8"/>
      <c r="D8" s="2" t="e">
        <f t="shared" si="0"/>
        <v>#NUM!</v>
      </c>
      <c r="E8" s="2" t="e">
        <f t="shared" si="1"/>
        <v>#DIV/0!</v>
      </c>
      <c r="F8" s="7"/>
      <c r="G8" s="8"/>
      <c r="H8" s="7"/>
      <c r="I8" s="8"/>
      <c r="J8" s="2" t="e">
        <f t="shared" si="2"/>
        <v>#DIV/0!</v>
      </c>
      <c r="K8" s="2" t="e">
        <f t="shared" si="3"/>
        <v>#DIV/0!</v>
      </c>
      <c r="L8" s="2">
        <f>1/(SQRT(1+(2*PI()*B8*X9*X10)^2))</f>
        <v>1</v>
      </c>
      <c r="M8" s="7"/>
      <c r="N8" s="8"/>
      <c r="O8" s="7"/>
      <c r="P8" s="8"/>
      <c r="Q8" s="9">
        <f t="shared" si="4"/>
        <v>0</v>
      </c>
      <c r="R8" s="2">
        <f>M8*PI()/180</f>
        <v>0</v>
      </c>
      <c r="S8" s="2">
        <f t="shared" si="5"/>
        <v>0</v>
      </c>
      <c r="T8" s="2">
        <f>B8^2</f>
        <v>0</v>
      </c>
      <c r="U8" s="2">
        <f t="shared" si="6"/>
        <v>0</v>
      </c>
      <c r="V8" s="2" t="e">
        <f>1/(J8^2)</f>
        <v>#DIV/0!</v>
      </c>
      <c r="W8" s="2" t="e">
        <f t="shared" si="7"/>
        <v>#DIV/0!</v>
      </c>
      <c r="X8" s="6"/>
      <c r="Y8" s="2" t="e">
        <f>$Q$43*T8+$R$43</f>
        <v>#VALUE!</v>
      </c>
      <c r="Z8" s="2" t="e">
        <f t="shared" si="8"/>
        <v>#DIV/0!</v>
      </c>
      <c r="AA8" s="2" t="e">
        <f>Y8+$R$45</f>
        <v>#VALUE!</v>
      </c>
      <c r="AB8" s="2" t="e">
        <f>Y8-$R$45</f>
        <v>#VALUE!</v>
      </c>
    </row>
    <row r="9" spans="1:28" x14ac:dyDescent="0.3">
      <c r="A9" s="4">
        <v>250</v>
      </c>
      <c r="B9" s="7"/>
      <c r="C9" s="8"/>
      <c r="D9" s="2" t="e">
        <f t="shared" si="0"/>
        <v>#NUM!</v>
      </c>
      <c r="E9" s="2" t="e">
        <f t="shared" si="1"/>
        <v>#DIV/0!</v>
      </c>
      <c r="F9" s="7"/>
      <c r="G9" s="8"/>
      <c r="H9" s="7"/>
      <c r="I9" s="8"/>
      <c r="J9" s="2" t="e">
        <f t="shared" si="2"/>
        <v>#DIV/0!</v>
      </c>
      <c r="K9" s="2" t="e">
        <f t="shared" si="3"/>
        <v>#DIV/0!</v>
      </c>
      <c r="L9" s="2">
        <f>1/(SQRT(1+(2*PI()*B9*X10*X11)^2))</f>
        <v>1</v>
      </c>
      <c r="M9" s="7"/>
      <c r="N9" s="8"/>
      <c r="O9" s="7"/>
      <c r="P9" s="8"/>
      <c r="Q9" s="9">
        <f t="shared" si="4"/>
        <v>0</v>
      </c>
      <c r="R9" s="2">
        <f>M9*PI()/180</f>
        <v>0</v>
      </c>
      <c r="S9" s="2">
        <f t="shared" si="5"/>
        <v>0</v>
      </c>
      <c r="T9" s="2">
        <f>B9^2</f>
        <v>0</v>
      </c>
      <c r="U9" s="2">
        <f t="shared" si="6"/>
        <v>0</v>
      </c>
      <c r="V9" s="2" t="e">
        <f>1/(J9^2)</f>
        <v>#DIV/0!</v>
      </c>
      <c r="W9" s="2" t="e">
        <f t="shared" si="7"/>
        <v>#DIV/0!</v>
      </c>
      <c r="X9" s="6"/>
      <c r="Y9" s="2" t="e">
        <f>$Q$43*T9+$R$43</f>
        <v>#VALUE!</v>
      </c>
      <c r="Z9" s="2" t="e">
        <f t="shared" si="8"/>
        <v>#DIV/0!</v>
      </c>
      <c r="AA9" s="2" t="e">
        <f>Y9+$R$45</f>
        <v>#VALUE!</v>
      </c>
      <c r="AB9" s="2" t="e">
        <f>Y9-$R$45</f>
        <v>#VALUE!</v>
      </c>
    </row>
    <row r="10" spans="1:28" x14ac:dyDescent="0.3">
      <c r="A10" s="4">
        <v>300</v>
      </c>
      <c r="B10" s="7"/>
      <c r="C10" s="8"/>
      <c r="D10" s="2" t="e">
        <f t="shared" si="0"/>
        <v>#NUM!</v>
      </c>
      <c r="E10" s="2" t="e">
        <f t="shared" si="1"/>
        <v>#DIV/0!</v>
      </c>
      <c r="F10" s="7"/>
      <c r="G10" s="8"/>
      <c r="H10" s="7"/>
      <c r="I10" s="8"/>
      <c r="J10" s="2" t="e">
        <f t="shared" si="2"/>
        <v>#DIV/0!</v>
      </c>
      <c r="K10" s="2" t="e">
        <f t="shared" si="3"/>
        <v>#DIV/0!</v>
      </c>
      <c r="L10" s="2">
        <f>1/(SQRT(1+(2*PI()*B10*X11*X12)^2))</f>
        <v>1</v>
      </c>
      <c r="M10" s="7"/>
      <c r="N10" s="8"/>
      <c r="O10" s="7"/>
      <c r="P10" s="8"/>
      <c r="Q10" s="9">
        <f t="shared" si="4"/>
        <v>0</v>
      </c>
      <c r="R10" s="2">
        <f>M10*PI()/180</f>
        <v>0</v>
      </c>
      <c r="S10" s="2">
        <f t="shared" si="5"/>
        <v>0</v>
      </c>
      <c r="T10" s="2">
        <f>B10^2</f>
        <v>0</v>
      </c>
      <c r="U10" s="2">
        <f t="shared" si="6"/>
        <v>0</v>
      </c>
      <c r="V10" s="2" t="e">
        <f>1/(J10^2)</f>
        <v>#DIV/0!</v>
      </c>
      <c r="W10" s="2" t="e">
        <f t="shared" si="7"/>
        <v>#DIV/0!</v>
      </c>
      <c r="X10" s="6"/>
      <c r="Y10" s="2" t="e">
        <f>$Q$43*T10+$R$43</f>
        <v>#VALUE!</v>
      </c>
      <c r="Z10" s="2" t="e">
        <f t="shared" si="8"/>
        <v>#DIV/0!</v>
      </c>
      <c r="AA10" s="2" t="e">
        <f>Y10+$R$45</f>
        <v>#VALUE!</v>
      </c>
      <c r="AB10" s="2" t="e">
        <f>Y10-$R$45</f>
        <v>#VALUE!</v>
      </c>
    </row>
    <row r="11" spans="1:28" x14ac:dyDescent="0.3">
      <c r="A11" s="4">
        <v>400</v>
      </c>
      <c r="B11" s="7"/>
      <c r="C11" s="8"/>
      <c r="D11" s="2" t="e">
        <f t="shared" si="0"/>
        <v>#NUM!</v>
      </c>
      <c r="E11" s="2" t="e">
        <f t="shared" si="1"/>
        <v>#DIV/0!</v>
      </c>
      <c r="F11" s="7"/>
      <c r="G11" s="8"/>
      <c r="H11" s="7"/>
      <c r="I11" s="8"/>
      <c r="J11" s="2" t="e">
        <f t="shared" si="2"/>
        <v>#DIV/0!</v>
      </c>
      <c r="K11" s="2" t="e">
        <f t="shared" si="3"/>
        <v>#DIV/0!</v>
      </c>
      <c r="L11" s="2">
        <f>1/(SQRT(1+(2*PI()*B11*X12*X13)^2))</f>
        <v>1</v>
      </c>
      <c r="M11" s="7"/>
      <c r="N11" s="8"/>
      <c r="O11" s="7"/>
      <c r="P11" s="8"/>
      <c r="Q11" s="9">
        <f t="shared" si="4"/>
        <v>0</v>
      </c>
      <c r="R11" s="2">
        <f>M11*PI()/180</f>
        <v>0</v>
      </c>
      <c r="S11" s="2">
        <f t="shared" si="5"/>
        <v>0</v>
      </c>
      <c r="T11" s="2">
        <f>B11^2</f>
        <v>0</v>
      </c>
      <c r="U11" s="2">
        <f t="shared" si="6"/>
        <v>0</v>
      </c>
      <c r="V11" s="2" t="e">
        <f>1/(J11^2)</f>
        <v>#DIV/0!</v>
      </c>
      <c r="W11" s="2" t="e">
        <f t="shared" si="7"/>
        <v>#DIV/0!</v>
      </c>
      <c r="X11" s="6"/>
      <c r="Y11" s="2" t="e">
        <f>$Q$43*T11+$R$43</f>
        <v>#VALUE!</v>
      </c>
      <c r="Z11" s="2" t="e">
        <f t="shared" si="8"/>
        <v>#DIV/0!</v>
      </c>
      <c r="AA11" s="2" t="e">
        <f>Y11+$R$45</f>
        <v>#VALUE!</v>
      </c>
      <c r="AB11" s="2" t="e">
        <f>Y11-$R$45</f>
        <v>#VALUE!</v>
      </c>
    </row>
    <row r="12" spans="1:28" x14ac:dyDescent="0.3">
      <c r="A12" s="4">
        <v>500</v>
      </c>
      <c r="B12" s="7"/>
      <c r="C12" s="8"/>
      <c r="D12" s="2" t="e">
        <f t="shared" si="0"/>
        <v>#NUM!</v>
      </c>
      <c r="E12" s="2" t="e">
        <f t="shared" si="1"/>
        <v>#DIV/0!</v>
      </c>
      <c r="F12" s="7"/>
      <c r="G12" s="8"/>
      <c r="H12" s="7"/>
      <c r="I12" s="8"/>
      <c r="J12" s="2" t="e">
        <f t="shared" si="2"/>
        <v>#DIV/0!</v>
      </c>
      <c r="K12" s="2" t="e">
        <f t="shared" si="3"/>
        <v>#DIV/0!</v>
      </c>
      <c r="L12" s="2">
        <f>1/(SQRT(1+(2*PI()*B12*X13*X14)^2))</f>
        <v>1</v>
      </c>
      <c r="M12" s="7"/>
      <c r="N12" s="8"/>
      <c r="O12" s="7"/>
      <c r="P12" s="8"/>
      <c r="Q12" s="9">
        <f t="shared" si="4"/>
        <v>0</v>
      </c>
      <c r="R12" s="2">
        <f>M12*PI()/180</f>
        <v>0</v>
      </c>
      <c r="S12" s="2">
        <f t="shared" si="5"/>
        <v>0</v>
      </c>
      <c r="T12" s="2">
        <f>B12^2</f>
        <v>0</v>
      </c>
      <c r="U12" s="2">
        <f t="shared" si="6"/>
        <v>0</v>
      </c>
      <c r="V12" s="2" t="e">
        <f>1/(J12^2)</f>
        <v>#DIV/0!</v>
      </c>
      <c r="W12" s="2" t="e">
        <f t="shared" si="7"/>
        <v>#DIV/0!</v>
      </c>
      <c r="X12" s="6"/>
      <c r="Y12" s="2" t="e">
        <f>$Q$43*T12+$R$43</f>
        <v>#VALUE!</v>
      </c>
      <c r="Z12" s="2" t="e">
        <f t="shared" si="8"/>
        <v>#DIV/0!</v>
      </c>
      <c r="AA12" s="2" t="e">
        <f>Y12+$R$45</f>
        <v>#VALUE!</v>
      </c>
      <c r="AB12" s="2" t="e">
        <f>Y12-$R$45</f>
        <v>#VALUE!</v>
      </c>
    </row>
    <row r="13" spans="1:28" x14ac:dyDescent="0.3">
      <c r="A13" s="4">
        <v>750</v>
      </c>
      <c r="B13" s="7"/>
      <c r="C13" s="8"/>
      <c r="D13" s="2" t="e">
        <f t="shared" si="0"/>
        <v>#NUM!</v>
      </c>
      <c r="E13" s="2" t="e">
        <f t="shared" si="1"/>
        <v>#DIV/0!</v>
      </c>
      <c r="F13" s="7"/>
      <c r="G13" s="8"/>
      <c r="H13" s="7"/>
      <c r="I13" s="8"/>
      <c r="J13" s="2" t="e">
        <f t="shared" si="2"/>
        <v>#DIV/0!</v>
      </c>
      <c r="K13" s="2" t="e">
        <f t="shared" si="3"/>
        <v>#DIV/0!</v>
      </c>
      <c r="L13" s="2">
        <f>1/(SQRT(1+(2*PI()*B13*X14*X15)^2))</f>
        <v>1</v>
      </c>
      <c r="M13" s="7"/>
      <c r="N13" s="8"/>
      <c r="O13" s="7"/>
      <c r="P13" s="8"/>
      <c r="Q13" s="9">
        <f t="shared" si="4"/>
        <v>0</v>
      </c>
      <c r="R13" s="2">
        <f>M13*PI()/180</f>
        <v>0</v>
      </c>
      <c r="S13" s="2">
        <f t="shared" si="5"/>
        <v>0</v>
      </c>
      <c r="T13" s="2">
        <f>B13^2</f>
        <v>0</v>
      </c>
      <c r="U13" s="2">
        <f t="shared" si="6"/>
        <v>0</v>
      </c>
      <c r="V13" s="2" t="e">
        <f>1/(J13^2)</f>
        <v>#DIV/0!</v>
      </c>
      <c r="W13" s="2" t="e">
        <f t="shared" si="7"/>
        <v>#DIV/0!</v>
      </c>
      <c r="X13" s="6"/>
      <c r="Y13" s="2" t="e">
        <f>$Q$43*T13+$R$43</f>
        <v>#VALUE!</v>
      </c>
      <c r="Z13" s="2" t="e">
        <f t="shared" si="8"/>
        <v>#DIV/0!</v>
      </c>
      <c r="AA13" s="2" t="e">
        <f>Y13+$R$45</f>
        <v>#VALUE!</v>
      </c>
      <c r="AB13" s="2" t="e">
        <f>Y13-$R$45</f>
        <v>#VALUE!</v>
      </c>
    </row>
    <row r="14" spans="1:28" x14ac:dyDescent="0.3">
      <c r="A14" s="4">
        <v>1000</v>
      </c>
      <c r="B14" s="7"/>
      <c r="C14" s="8"/>
      <c r="D14" s="2" t="e">
        <f t="shared" si="0"/>
        <v>#NUM!</v>
      </c>
      <c r="E14" s="2" t="e">
        <f t="shared" si="1"/>
        <v>#DIV/0!</v>
      </c>
      <c r="F14" s="7"/>
      <c r="G14" s="8"/>
      <c r="H14" s="7"/>
      <c r="I14" s="8"/>
      <c r="J14" s="2" t="e">
        <f t="shared" si="2"/>
        <v>#DIV/0!</v>
      </c>
      <c r="K14" s="2" t="e">
        <f t="shared" si="3"/>
        <v>#DIV/0!</v>
      </c>
      <c r="L14" s="2">
        <f>1/(SQRT(1+(2*PI()*B14*X15*X16)^2))</f>
        <v>1</v>
      </c>
      <c r="M14" s="7"/>
      <c r="N14" s="8"/>
      <c r="O14" s="7"/>
      <c r="P14" s="8"/>
      <c r="Q14" s="9">
        <f t="shared" si="4"/>
        <v>0</v>
      </c>
      <c r="R14" s="2">
        <f>M14*PI()/180</f>
        <v>0</v>
      </c>
      <c r="S14" s="2">
        <f t="shared" si="5"/>
        <v>0</v>
      </c>
      <c r="T14" s="2">
        <f>B14^2</f>
        <v>0</v>
      </c>
      <c r="U14" s="2">
        <f t="shared" si="6"/>
        <v>0</v>
      </c>
      <c r="V14" s="2" t="e">
        <f>1/(J14^2)</f>
        <v>#DIV/0!</v>
      </c>
      <c r="W14" s="2" t="e">
        <f t="shared" si="7"/>
        <v>#DIV/0!</v>
      </c>
      <c r="X14" s="6"/>
      <c r="Y14" s="2" t="e">
        <f>$Q$43*T14+$R$43</f>
        <v>#VALUE!</v>
      </c>
      <c r="Z14" s="2" t="e">
        <f t="shared" si="8"/>
        <v>#DIV/0!</v>
      </c>
      <c r="AA14" s="2" t="e">
        <f>Y14+$R$45</f>
        <v>#VALUE!</v>
      </c>
      <c r="AB14" s="2" t="e">
        <f>Y14-$R$45</f>
        <v>#VALUE!</v>
      </c>
    </row>
    <row r="15" spans="1:28" x14ac:dyDescent="0.3">
      <c r="A15" s="4">
        <v>2000</v>
      </c>
      <c r="B15" s="7"/>
      <c r="C15" s="8"/>
      <c r="D15" s="2" t="e">
        <f t="shared" si="0"/>
        <v>#NUM!</v>
      </c>
      <c r="E15" s="2" t="e">
        <f t="shared" si="1"/>
        <v>#DIV/0!</v>
      </c>
      <c r="F15" s="7"/>
      <c r="G15" s="8"/>
      <c r="H15" s="7"/>
      <c r="I15" s="8"/>
      <c r="J15" s="2" t="e">
        <f t="shared" si="2"/>
        <v>#DIV/0!</v>
      </c>
      <c r="K15" s="2" t="e">
        <f t="shared" si="3"/>
        <v>#DIV/0!</v>
      </c>
      <c r="L15" s="2">
        <f>1/(SQRT(1+(2*PI()*B15*X16*X17)^2))</f>
        <v>1</v>
      </c>
      <c r="M15" s="7"/>
      <c r="N15" s="8"/>
      <c r="O15" s="7"/>
      <c r="P15" s="8"/>
      <c r="Q15" s="9">
        <f t="shared" si="4"/>
        <v>0</v>
      </c>
      <c r="R15" s="2">
        <f>M15*PI()/180</f>
        <v>0</v>
      </c>
      <c r="S15" s="2">
        <f t="shared" si="5"/>
        <v>0</v>
      </c>
      <c r="T15" s="2">
        <f>B15^2</f>
        <v>0</v>
      </c>
      <c r="U15" s="2">
        <f t="shared" si="6"/>
        <v>0</v>
      </c>
      <c r="V15" s="2" t="e">
        <f>1/(J15^2)</f>
        <v>#DIV/0!</v>
      </c>
      <c r="W15" s="2" t="e">
        <f t="shared" si="7"/>
        <v>#DIV/0!</v>
      </c>
      <c r="X15" s="6"/>
      <c r="Y15" s="2" t="e">
        <f>$Q$43*T15+$R$43</f>
        <v>#VALUE!</v>
      </c>
      <c r="Z15" s="2" t="e">
        <f t="shared" si="8"/>
        <v>#DIV/0!</v>
      </c>
      <c r="AA15" s="2" t="e">
        <f>Y15+$R$45</f>
        <v>#VALUE!</v>
      </c>
      <c r="AB15" s="2" t="e">
        <f>Y15-$R$45</f>
        <v>#VALUE!</v>
      </c>
    </row>
    <row r="16" spans="1:28" x14ac:dyDescent="0.3">
      <c r="A16" s="4">
        <v>5000</v>
      </c>
      <c r="B16" s="7"/>
      <c r="C16" s="8"/>
      <c r="D16" s="2" t="e">
        <f t="shared" si="0"/>
        <v>#NUM!</v>
      </c>
      <c r="E16" s="2" t="e">
        <f t="shared" si="1"/>
        <v>#DIV/0!</v>
      </c>
      <c r="F16" s="7"/>
      <c r="G16" s="8"/>
      <c r="H16" s="7"/>
      <c r="I16" s="8"/>
      <c r="J16" s="2" t="e">
        <f t="shared" si="2"/>
        <v>#DIV/0!</v>
      </c>
      <c r="K16" s="2" t="e">
        <f t="shared" si="3"/>
        <v>#DIV/0!</v>
      </c>
      <c r="L16" s="2">
        <f>1/(SQRT(1+(2*PI()*B16*X17*X18)^2))</f>
        <v>1</v>
      </c>
      <c r="M16" s="7"/>
      <c r="N16" s="8"/>
      <c r="O16" s="7"/>
      <c r="P16" s="8"/>
      <c r="Q16" s="9">
        <f t="shared" si="4"/>
        <v>0</v>
      </c>
      <c r="R16" s="2">
        <f>M16*PI()/180</f>
        <v>0</v>
      </c>
      <c r="S16" s="2">
        <f t="shared" si="5"/>
        <v>0</v>
      </c>
      <c r="T16" s="2">
        <f>B16^2</f>
        <v>0</v>
      </c>
      <c r="U16" s="2">
        <f t="shared" si="6"/>
        <v>0</v>
      </c>
      <c r="V16" s="2" t="e">
        <f>1/(J16^2)</f>
        <v>#DIV/0!</v>
      </c>
      <c r="W16" s="2" t="e">
        <f t="shared" si="7"/>
        <v>#DIV/0!</v>
      </c>
      <c r="X16" s="6"/>
      <c r="Y16" s="2" t="e">
        <f>$Q$43*T16+$R$43</f>
        <v>#VALUE!</v>
      </c>
      <c r="Z16" s="2" t="e">
        <f t="shared" si="8"/>
        <v>#DIV/0!</v>
      </c>
      <c r="AA16" s="2" t="e">
        <f>Y16+$R$45</f>
        <v>#VALUE!</v>
      </c>
      <c r="AB16" s="2" t="e">
        <f>Y16-$R$45</f>
        <v>#VALUE!</v>
      </c>
    </row>
    <row r="17" spans="1:28" x14ac:dyDescent="0.3">
      <c r="A17" s="4">
        <v>7500</v>
      </c>
      <c r="B17" s="7"/>
      <c r="C17" s="8"/>
      <c r="D17" s="2" t="e">
        <f t="shared" si="0"/>
        <v>#NUM!</v>
      </c>
      <c r="E17" s="2" t="e">
        <f t="shared" si="1"/>
        <v>#DIV/0!</v>
      </c>
      <c r="F17" s="7"/>
      <c r="G17" s="8"/>
      <c r="H17" s="7"/>
      <c r="I17" s="8"/>
      <c r="J17" s="2" t="e">
        <f t="shared" si="2"/>
        <v>#DIV/0!</v>
      </c>
      <c r="K17" s="2" t="e">
        <f t="shared" si="3"/>
        <v>#DIV/0!</v>
      </c>
      <c r="L17" s="2">
        <f>1/(SQRT(1+(2*PI()*B17*X18*X19)^2))</f>
        <v>1</v>
      </c>
      <c r="M17" s="7"/>
      <c r="N17" s="8"/>
      <c r="O17" s="7"/>
      <c r="P17" s="8"/>
      <c r="Q17" s="9">
        <f t="shared" si="4"/>
        <v>0</v>
      </c>
      <c r="R17" s="2">
        <f>M17*PI()/180</f>
        <v>0</v>
      </c>
      <c r="S17" s="2">
        <f t="shared" si="5"/>
        <v>0</v>
      </c>
      <c r="T17" s="2">
        <f>B17^2</f>
        <v>0</v>
      </c>
      <c r="U17" s="2">
        <f t="shared" si="6"/>
        <v>0</v>
      </c>
      <c r="V17" s="2" t="e">
        <f>1/(J17^2)</f>
        <v>#DIV/0!</v>
      </c>
      <c r="W17" s="2" t="e">
        <f t="shared" si="7"/>
        <v>#DIV/0!</v>
      </c>
      <c r="X17" s="6"/>
      <c r="Y17" s="2" t="e">
        <f>$Q$43*T17+$R$43</f>
        <v>#VALUE!</v>
      </c>
      <c r="Z17" s="2" t="e">
        <f t="shared" si="8"/>
        <v>#DIV/0!</v>
      </c>
      <c r="AA17" s="2" t="e">
        <f>Y17+$R$45</f>
        <v>#VALUE!</v>
      </c>
      <c r="AB17" s="2" t="e">
        <f>Y17-$R$45</f>
        <v>#VALUE!</v>
      </c>
    </row>
    <row r="18" spans="1:28" x14ac:dyDescent="0.3">
      <c r="A18" s="4">
        <v>10000</v>
      </c>
      <c r="B18" s="7"/>
      <c r="C18" s="8"/>
      <c r="D18" s="2" t="e">
        <f t="shared" si="0"/>
        <v>#NUM!</v>
      </c>
      <c r="E18" s="2" t="e">
        <f t="shared" si="1"/>
        <v>#DIV/0!</v>
      </c>
      <c r="F18" s="7"/>
      <c r="G18" s="8"/>
      <c r="H18" s="7"/>
      <c r="I18" s="8"/>
      <c r="J18" s="2" t="e">
        <f t="shared" si="2"/>
        <v>#DIV/0!</v>
      </c>
      <c r="K18" s="2" t="e">
        <f t="shared" si="3"/>
        <v>#DIV/0!</v>
      </c>
      <c r="L18" s="2">
        <f>1/(SQRT(1+(2*PI()*B18*X19*X20)^2))</f>
        <v>1</v>
      </c>
      <c r="M18" s="7"/>
      <c r="N18" s="8"/>
      <c r="O18" s="7"/>
      <c r="P18" s="8"/>
      <c r="Q18" s="9">
        <f t="shared" si="4"/>
        <v>0</v>
      </c>
      <c r="R18" s="2">
        <f>M18*PI()/180</f>
        <v>0</v>
      </c>
      <c r="S18" s="2">
        <f t="shared" si="5"/>
        <v>0</v>
      </c>
      <c r="T18" s="2">
        <f>B18^2</f>
        <v>0</v>
      </c>
      <c r="U18" s="2">
        <f t="shared" si="6"/>
        <v>0</v>
      </c>
      <c r="V18" s="2" t="e">
        <f>1/(J18^2)</f>
        <v>#DIV/0!</v>
      </c>
      <c r="W18" s="2" t="e">
        <f t="shared" si="7"/>
        <v>#DIV/0!</v>
      </c>
      <c r="X18" s="6"/>
      <c r="Y18" s="2" t="e">
        <f>$Q$43*T18+$R$43</f>
        <v>#VALUE!</v>
      </c>
      <c r="Z18" s="2" t="e">
        <f t="shared" si="8"/>
        <v>#DIV/0!</v>
      </c>
      <c r="AA18" s="2" t="e">
        <f>Y18+$R$45</f>
        <v>#VALUE!</v>
      </c>
      <c r="AB18" s="2" t="e">
        <f>Y18-$R$45</f>
        <v>#VALUE!</v>
      </c>
    </row>
    <row r="19" spans="1:28" x14ac:dyDescent="0.3">
      <c r="A19" s="4">
        <v>12500</v>
      </c>
      <c r="B19" s="7"/>
      <c r="C19" s="8"/>
      <c r="D19" s="2" t="e">
        <f t="shared" si="0"/>
        <v>#NUM!</v>
      </c>
      <c r="E19" s="2" t="e">
        <f t="shared" si="1"/>
        <v>#DIV/0!</v>
      </c>
      <c r="F19" s="7"/>
      <c r="G19" s="8"/>
      <c r="H19" s="7"/>
      <c r="I19" s="8"/>
      <c r="J19" s="2" t="e">
        <f t="shared" si="2"/>
        <v>#DIV/0!</v>
      </c>
      <c r="K19" s="2" t="e">
        <f t="shared" si="3"/>
        <v>#DIV/0!</v>
      </c>
      <c r="L19" s="2">
        <f>1/(SQRT(1+(2*PI()*B19*X20*X21)^2))</f>
        <v>1</v>
      </c>
      <c r="M19" s="7"/>
      <c r="N19" s="8"/>
      <c r="O19" s="7"/>
      <c r="P19" s="8"/>
      <c r="Q19" s="9">
        <f t="shared" si="4"/>
        <v>0</v>
      </c>
      <c r="R19" s="2">
        <f>M19*PI()/180</f>
        <v>0</v>
      </c>
      <c r="S19" s="2">
        <f t="shared" si="5"/>
        <v>0</v>
      </c>
      <c r="T19" s="2">
        <f>B19^2</f>
        <v>0</v>
      </c>
      <c r="U19" s="2">
        <f t="shared" si="6"/>
        <v>0</v>
      </c>
      <c r="V19" s="2" t="e">
        <f>1/(J19^2)</f>
        <v>#DIV/0!</v>
      </c>
      <c r="W19" s="2" t="e">
        <f t="shared" si="7"/>
        <v>#DIV/0!</v>
      </c>
      <c r="X19" s="6"/>
      <c r="Y19" s="2" t="e">
        <f>$Q$43*T19+$R$43</f>
        <v>#VALUE!</v>
      </c>
      <c r="Z19" s="2" t="e">
        <f t="shared" si="8"/>
        <v>#DIV/0!</v>
      </c>
      <c r="AA19" s="2" t="e">
        <f>Y19+$R$45</f>
        <v>#VALUE!</v>
      </c>
      <c r="AB19" s="2" t="e">
        <f>Y19-$R$45</f>
        <v>#VALUE!</v>
      </c>
    </row>
    <row r="20" spans="1:28" x14ac:dyDescent="0.3">
      <c r="A20" s="4">
        <v>15000</v>
      </c>
      <c r="B20" s="7"/>
      <c r="C20" s="8"/>
      <c r="D20" s="2" t="e">
        <f t="shared" si="0"/>
        <v>#NUM!</v>
      </c>
      <c r="E20" s="2" t="e">
        <f t="shared" si="1"/>
        <v>#DIV/0!</v>
      </c>
      <c r="F20" s="7"/>
      <c r="G20" s="8"/>
      <c r="H20" s="7"/>
      <c r="I20" s="8"/>
      <c r="J20" s="2" t="e">
        <f t="shared" si="2"/>
        <v>#DIV/0!</v>
      </c>
      <c r="K20" s="2" t="e">
        <f t="shared" si="3"/>
        <v>#DIV/0!</v>
      </c>
      <c r="L20" s="2">
        <f>1/(SQRT(1+(2*PI()*B20*X21*X22)^2))</f>
        <v>1</v>
      </c>
      <c r="M20" s="7"/>
      <c r="N20" s="8"/>
      <c r="O20" s="7"/>
      <c r="P20" s="8"/>
      <c r="Q20" s="9">
        <f t="shared" si="4"/>
        <v>0</v>
      </c>
      <c r="R20" s="2">
        <f>M20*PI()/180</f>
        <v>0</v>
      </c>
      <c r="S20" s="2">
        <f t="shared" si="5"/>
        <v>0</v>
      </c>
      <c r="T20" s="2">
        <f>B20^2</f>
        <v>0</v>
      </c>
      <c r="U20" s="2">
        <f t="shared" si="6"/>
        <v>0</v>
      </c>
      <c r="V20" s="2" t="e">
        <f>1/(J20^2)</f>
        <v>#DIV/0!</v>
      </c>
      <c r="W20" s="2" t="e">
        <f t="shared" si="7"/>
        <v>#DIV/0!</v>
      </c>
      <c r="X20" s="6"/>
      <c r="Y20" s="2" t="e">
        <f>$Q$43*T20+$R$43</f>
        <v>#VALUE!</v>
      </c>
      <c r="Z20" s="2" t="e">
        <f t="shared" si="8"/>
        <v>#DIV/0!</v>
      </c>
      <c r="AA20" s="2" t="e">
        <f>Y20+$R$45</f>
        <v>#VALUE!</v>
      </c>
      <c r="AB20" s="2" t="e">
        <f>Y20-$R$45</f>
        <v>#VALUE!</v>
      </c>
    </row>
    <row r="21" spans="1:28" x14ac:dyDescent="0.3">
      <c r="A21" s="4">
        <v>17000</v>
      </c>
      <c r="B21" s="7"/>
      <c r="C21" s="8"/>
      <c r="D21" s="2" t="e">
        <f t="shared" si="0"/>
        <v>#NUM!</v>
      </c>
      <c r="E21" s="2" t="e">
        <f t="shared" si="1"/>
        <v>#DIV/0!</v>
      </c>
      <c r="F21" s="7"/>
      <c r="G21" s="8"/>
      <c r="H21" s="7"/>
      <c r="I21" s="8"/>
      <c r="J21" s="2" t="e">
        <f t="shared" si="2"/>
        <v>#DIV/0!</v>
      </c>
      <c r="K21" s="2" t="e">
        <f t="shared" si="3"/>
        <v>#DIV/0!</v>
      </c>
      <c r="L21" s="2">
        <f>1/(SQRT(1+(2*PI()*B21*X22*X23)^2))</f>
        <v>1</v>
      </c>
      <c r="M21" s="7"/>
      <c r="N21" s="8"/>
      <c r="O21" s="7"/>
      <c r="P21" s="8"/>
      <c r="Q21" s="9">
        <f t="shared" si="4"/>
        <v>0</v>
      </c>
      <c r="R21" s="2">
        <f>M21*PI()/180</f>
        <v>0</v>
      </c>
      <c r="S21" s="2">
        <f t="shared" si="5"/>
        <v>0</v>
      </c>
      <c r="T21" s="2">
        <f>B21^2</f>
        <v>0</v>
      </c>
      <c r="U21" s="2">
        <f t="shared" si="6"/>
        <v>0</v>
      </c>
      <c r="V21" s="2" t="e">
        <f>1/(J21^2)</f>
        <v>#DIV/0!</v>
      </c>
      <c r="W21" s="2" t="e">
        <f t="shared" si="7"/>
        <v>#DIV/0!</v>
      </c>
      <c r="X21" s="6"/>
      <c r="Y21" s="2" t="e">
        <f>$Q$43*T21+$R$43</f>
        <v>#VALUE!</v>
      </c>
      <c r="Z21" s="2" t="e">
        <f t="shared" si="8"/>
        <v>#DIV/0!</v>
      </c>
      <c r="AA21" s="2" t="e">
        <f>Y21+$R$45</f>
        <v>#VALUE!</v>
      </c>
      <c r="AB21" s="2" t="e">
        <f>Y21-$R$45</f>
        <v>#VALUE!</v>
      </c>
    </row>
    <row r="22" spans="1:28" x14ac:dyDescent="0.3">
      <c r="A22" s="4">
        <v>19000</v>
      </c>
      <c r="B22" s="7"/>
      <c r="C22" s="8"/>
      <c r="D22" s="2" t="e">
        <f t="shared" si="0"/>
        <v>#NUM!</v>
      </c>
      <c r="E22" s="2" t="e">
        <f t="shared" si="1"/>
        <v>#DIV/0!</v>
      </c>
      <c r="F22" s="7"/>
      <c r="G22" s="8"/>
      <c r="H22" s="7"/>
      <c r="I22" s="8"/>
      <c r="J22" s="2" t="e">
        <f t="shared" si="2"/>
        <v>#DIV/0!</v>
      </c>
      <c r="K22" s="2" t="e">
        <f t="shared" si="3"/>
        <v>#DIV/0!</v>
      </c>
      <c r="L22" s="2">
        <f>1/(SQRT(1+(2*PI()*B22*X23*X24)^2))</f>
        <v>1</v>
      </c>
      <c r="M22" s="7"/>
      <c r="N22" s="8"/>
      <c r="O22" s="7"/>
      <c r="P22" s="8"/>
      <c r="Q22" s="9">
        <f t="shared" si="4"/>
        <v>0</v>
      </c>
      <c r="R22" s="2">
        <f>M22*PI()/180</f>
        <v>0</v>
      </c>
      <c r="S22" s="2">
        <f t="shared" si="5"/>
        <v>0</v>
      </c>
      <c r="T22" s="2">
        <f>B22^2</f>
        <v>0</v>
      </c>
      <c r="U22" s="2">
        <f t="shared" si="6"/>
        <v>0</v>
      </c>
      <c r="V22" s="2" t="e">
        <f>1/(J22^2)</f>
        <v>#DIV/0!</v>
      </c>
      <c r="W22" s="2" t="e">
        <f t="shared" si="7"/>
        <v>#DIV/0!</v>
      </c>
      <c r="X22" s="6"/>
      <c r="Y22" s="2" t="e">
        <f>$Q$43*T22+$R$43</f>
        <v>#VALUE!</v>
      </c>
      <c r="Z22" s="2" t="e">
        <f t="shared" si="8"/>
        <v>#DIV/0!</v>
      </c>
      <c r="AA22" s="2" t="e">
        <f>Y22+$R$45</f>
        <v>#VALUE!</v>
      </c>
      <c r="AB22" s="2" t="e">
        <f>Y22-$R$45</f>
        <v>#VALUE!</v>
      </c>
    </row>
    <row r="24" spans="1:28" x14ac:dyDescent="0.3">
      <c r="A24" s="5" t="s">
        <v>16</v>
      </c>
      <c r="B24" s="1">
        <v>0</v>
      </c>
    </row>
    <row r="25" spans="1:28" x14ac:dyDescent="0.3">
      <c r="A25" s="5" t="s">
        <v>17</v>
      </c>
      <c r="B25" s="1">
        <v>0</v>
      </c>
    </row>
    <row r="42" spans="16:20" x14ac:dyDescent="0.3">
      <c r="P42" s="10" t="s">
        <v>22</v>
      </c>
      <c r="Q42" s="11"/>
      <c r="R42" s="11"/>
      <c r="S42" s="11"/>
      <c r="T42" s="11"/>
    </row>
    <row r="43" spans="16:20" x14ac:dyDescent="0.3">
      <c r="P43" s="4" t="s">
        <v>27</v>
      </c>
      <c r="Q43" s="2" t="e">
        <f t="array" ref="Q43:R45">LINEST(V3:V22,T3:T22,1,1)</f>
        <v>#VALUE!</v>
      </c>
      <c r="R43" s="2" t="e">
        <v>#VALUE!</v>
      </c>
      <c r="S43" s="12" t="s">
        <v>26</v>
      </c>
      <c r="T43" s="13"/>
    </row>
    <row r="44" spans="16:20" x14ac:dyDescent="0.3">
      <c r="P44" s="4" t="s">
        <v>23</v>
      </c>
      <c r="Q44" s="2" t="e">
        <v>#VALUE!</v>
      </c>
      <c r="R44" s="2" t="e">
        <v>#VALUE!</v>
      </c>
      <c r="S44" s="12" t="s">
        <v>25</v>
      </c>
      <c r="T44" s="13"/>
    </row>
    <row r="45" spans="16:20" ht="16.2" x14ac:dyDescent="0.3">
      <c r="P45" s="4" t="s">
        <v>28</v>
      </c>
      <c r="Q45" s="2" t="e">
        <v>#VALUE!</v>
      </c>
      <c r="R45" s="2" t="e">
        <v>#VALUE!</v>
      </c>
      <c r="S45" s="14" t="s">
        <v>24</v>
      </c>
      <c r="T45" s="15"/>
    </row>
  </sheetData>
  <mergeCells count="4">
    <mergeCell ref="P42:T42"/>
    <mergeCell ref="S43:T43"/>
    <mergeCell ref="S44:T44"/>
    <mergeCell ref="S45:T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AE4B-C08F-4B4C-A1BF-839103DE97F7}">
  <dimension ref="A2:AB45"/>
  <sheetViews>
    <sheetView zoomScale="55" zoomScaleNormal="55" workbookViewId="0">
      <selection activeCell="AF17" sqref="AF17"/>
    </sheetView>
  </sheetViews>
  <sheetFormatPr defaultRowHeight="14.4" x14ac:dyDescent="0.3"/>
  <cols>
    <col min="1" max="1" width="15.33203125" customWidth="1"/>
    <col min="12" max="12" width="10" customWidth="1"/>
    <col min="14" max="14" width="10.33203125" customWidth="1"/>
    <col min="15" max="15" width="8.5546875" customWidth="1"/>
    <col min="16" max="16" width="10.33203125" customWidth="1"/>
    <col min="17" max="17" width="13.77734375" customWidth="1"/>
    <col min="19" max="19" width="10.6640625" customWidth="1"/>
    <col min="20" max="20" width="10.5546875" customWidth="1"/>
    <col min="21" max="21" width="8.109375" customWidth="1"/>
    <col min="23" max="23" width="11.109375" customWidth="1"/>
  </cols>
  <sheetData>
    <row r="2" spans="1:28" ht="15.6" x14ac:dyDescent="0.35">
      <c r="A2" s="4" t="s">
        <v>14</v>
      </c>
      <c r="B2" s="3" t="s">
        <v>0</v>
      </c>
      <c r="C2" s="3" t="s">
        <v>5</v>
      </c>
      <c r="D2" s="3" t="s">
        <v>1</v>
      </c>
      <c r="E2" s="3" t="s">
        <v>6</v>
      </c>
      <c r="F2" s="3" t="s">
        <v>2</v>
      </c>
      <c r="G2" s="3" t="s">
        <v>7</v>
      </c>
      <c r="H2" s="3" t="s">
        <v>3</v>
      </c>
      <c r="I2" s="3" t="s">
        <v>8</v>
      </c>
      <c r="J2" s="3" t="s">
        <v>4</v>
      </c>
      <c r="K2" s="3" t="s">
        <v>9</v>
      </c>
      <c r="L2" s="3" t="s">
        <v>15</v>
      </c>
      <c r="M2" s="3" t="s">
        <v>11</v>
      </c>
      <c r="N2" s="3" t="s">
        <v>10</v>
      </c>
      <c r="O2" s="3" t="s">
        <v>32</v>
      </c>
      <c r="P2" s="3" t="s">
        <v>33</v>
      </c>
      <c r="Q2" s="3" t="s">
        <v>34</v>
      </c>
      <c r="R2" s="3" t="s">
        <v>12</v>
      </c>
      <c r="S2" s="3" t="s">
        <v>13</v>
      </c>
      <c r="T2" s="3" t="s">
        <v>18</v>
      </c>
      <c r="U2" s="3" t="s">
        <v>35</v>
      </c>
      <c r="V2" s="3" t="s">
        <v>19</v>
      </c>
      <c r="W2" s="3" t="s">
        <v>31</v>
      </c>
      <c r="Y2" s="3" t="s">
        <v>20</v>
      </c>
      <c r="Z2" s="3" t="s">
        <v>21</v>
      </c>
      <c r="AA2" s="4" t="s">
        <v>29</v>
      </c>
      <c r="AB2" s="3" t="s">
        <v>30</v>
      </c>
    </row>
    <row r="3" spans="1:28" x14ac:dyDescent="0.3">
      <c r="A3" s="4">
        <v>30</v>
      </c>
      <c r="B3" s="7"/>
      <c r="C3" s="8"/>
      <c r="D3" s="2" t="e">
        <f>LOG(B3)</f>
        <v>#NUM!</v>
      </c>
      <c r="E3" s="2" t="e">
        <f>SQRT(((1/B3)*C3)^2)</f>
        <v>#DIV/0!</v>
      </c>
      <c r="F3" s="7"/>
      <c r="G3" s="8"/>
      <c r="H3" s="7"/>
      <c r="I3" s="8"/>
      <c r="J3" s="2" t="e">
        <f>H3/F3</f>
        <v>#DIV/0!</v>
      </c>
      <c r="K3" s="2" t="e">
        <f>SQRT(((1/F3)*I3)^2+(-(H3/(F3^2))*G3)^2)</f>
        <v>#DIV/0!</v>
      </c>
      <c r="L3" s="2">
        <f>1/(SQRT(1+(2*PI()*B3*B24*B25)^2))</f>
        <v>1</v>
      </c>
      <c r="M3" s="7"/>
      <c r="N3" s="8"/>
      <c r="O3" s="7"/>
      <c r="P3" s="8"/>
      <c r="Q3" s="9">
        <f>2*PI()*B3*O3</f>
        <v>0</v>
      </c>
      <c r="R3" s="2">
        <f>M3*PI()/180</f>
        <v>0</v>
      </c>
      <c r="S3" s="2">
        <f>N3*PI()/180</f>
        <v>0</v>
      </c>
      <c r="T3" s="2">
        <f>B3^2</f>
        <v>0</v>
      </c>
      <c r="U3" s="2">
        <f>SQRT((2*B3*C3)^2)</f>
        <v>0</v>
      </c>
      <c r="V3" s="2" t="e">
        <f>1/(J3^2)</f>
        <v>#DIV/0!</v>
      </c>
      <c r="W3" s="2" t="e">
        <f>SQRT((-(2/(J3^3))*K3)^2)</f>
        <v>#DIV/0!</v>
      </c>
      <c r="X3" s="6"/>
      <c r="Y3" s="2" t="e">
        <f>$Q$43*T3+$R$43</f>
        <v>#VALUE!</v>
      </c>
      <c r="Z3" s="2" t="e">
        <f>V3-Y3</f>
        <v>#DIV/0!</v>
      </c>
      <c r="AA3" s="2" t="e">
        <f>Y3+$R$45</f>
        <v>#VALUE!</v>
      </c>
      <c r="AB3" s="2" t="e">
        <f>Y3-$R$45</f>
        <v>#VALUE!</v>
      </c>
    </row>
    <row r="4" spans="1:28" x14ac:dyDescent="0.3">
      <c r="A4" s="4">
        <v>50</v>
      </c>
      <c r="B4" s="7"/>
      <c r="C4" s="8"/>
      <c r="D4" s="2" t="e">
        <f t="shared" ref="D4:D22" si="0">LOG(B4)</f>
        <v>#NUM!</v>
      </c>
      <c r="E4" s="2" t="e">
        <f t="shared" ref="E4:E22" si="1">SQRT(((1/B4)*C4)^2)</f>
        <v>#DIV/0!</v>
      </c>
      <c r="F4" s="7"/>
      <c r="G4" s="8"/>
      <c r="H4" s="7"/>
      <c r="I4" s="8"/>
      <c r="J4" s="2" t="e">
        <f t="shared" ref="J4:J22" si="2">H4/F4</f>
        <v>#DIV/0!</v>
      </c>
      <c r="K4" s="2" t="e">
        <f t="shared" ref="K4:K22" si="3">SQRT(((1/F4)*I4)^2+(-(H4/(F4^2))*G4)^2)</f>
        <v>#DIV/0!</v>
      </c>
      <c r="L4" s="2">
        <f>1/(SQRT(1+(2*PI()*B4*B25*B26)^2))</f>
        <v>1</v>
      </c>
      <c r="M4" s="7"/>
      <c r="N4" s="8"/>
      <c r="O4" s="7"/>
      <c r="P4" s="8"/>
      <c r="Q4" s="9">
        <f t="shared" ref="Q4:Q22" si="4">2*PI()*B4*O4</f>
        <v>0</v>
      </c>
      <c r="R4" s="2">
        <f>M4*PI()/180</f>
        <v>0</v>
      </c>
      <c r="S4" s="2">
        <f t="shared" ref="S4:S22" si="5">N4*PI()/180</f>
        <v>0</v>
      </c>
      <c r="T4" s="2">
        <f>B4^2</f>
        <v>0</v>
      </c>
      <c r="U4" s="2">
        <f t="shared" ref="U4:U22" si="6">SQRT((2*B4*C4)^2)</f>
        <v>0</v>
      </c>
      <c r="V4" s="2" t="e">
        <f>1/(J4^2)</f>
        <v>#DIV/0!</v>
      </c>
      <c r="W4" s="2" t="e">
        <f t="shared" ref="W4:W22" si="7">SQRT((-(2/(J4^3))*K4)^2)</f>
        <v>#DIV/0!</v>
      </c>
      <c r="X4" s="6"/>
      <c r="Y4" s="2" t="e">
        <f>$Q$43*T4+$R$43</f>
        <v>#VALUE!</v>
      </c>
      <c r="Z4" s="2" t="e">
        <f t="shared" ref="Z4:Z22" si="8">V4-Y4</f>
        <v>#DIV/0!</v>
      </c>
      <c r="AA4" s="2" t="e">
        <f>Y4+$R$45</f>
        <v>#VALUE!</v>
      </c>
      <c r="AB4" s="2" t="e">
        <f>Y4-$R$45</f>
        <v>#VALUE!</v>
      </c>
    </row>
    <row r="5" spans="1:28" x14ac:dyDescent="0.3">
      <c r="A5" s="4">
        <v>100</v>
      </c>
      <c r="B5" s="7"/>
      <c r="C5" s="8"/>
      <c r="D5" s="2" t="e">
        <f t="shared" si="0"/>
        <v>#NUM!</v>
      </c>
      <c r="E5" s="2" t="e">
        <f t="shared" si="1"/>
        <v>#DIV/0!</v>
      </c>
      <c r="F5" s="7"/>
      <c r="G5" s="8"/>
      <c r="H5" s="7"/>
      <c r="I5" s="8"/>
      <c r="J5" s="2" t="e">
        <f t="shared" si="2"/>
        <v>#DIV/0!</v>
      </c>
      <c r="K5" s="2" t="e">
        <f t="shared" si="3"/>
        <v>#DIV/0!</v>
      </c>
      <c r="L5" s="2">
        <f>1/(SQRT(1+(2*PI()*B5*B26*X7)^2))</f>
        <v>1</v>
      </c>
      <c r="M5" s="7"/>
      <c r="N5" s="8"/>
      <c r="O5" s="7"/>
      <c r="P5" s="8"/>
      <c r="Q5" s="9">
        <f t="shared" si="4"/>
        <v>0</v>
      </c>
      <c r="R5" s="2">
        <f>M5*PI()/180</f>
        <v>0</v>
      </c>
      <c r="S5" s="2">
        <f t="shared" si="5"/>
        <v>0</v>
      </c>
      <c r="T5" s="2">
        <f>B5^2</f>
        <v>0</v>
      </c>
      <c r="U5" s="2">
        <f t="shared" si="6"/>
        <v>0</v>
      </c>
      <c r="V5" s="2" t="e">
        <f>1/(J5^2)</f>
        <v>#DIV/0!</v>
      </c>
      <c r="W5" s="2" t="e">
        <f t="shared" si="7"/>
        <v>#DIV/0!</v>
      </c>
      <c r="X5" s="6"/>
      <c r="Y5" s="2" t="e">
        <f>$Q$43*T5+$R$43</f>
        <v>#VALUE!</v>
      </c>
      <c r="Z5" s="2" t="e">
        <f t="shared" si="8"/>
        <v>#DIV/0!</v>
      </c>
      <c r="AA5" s="2" t="e">
        <f>Y5+$R$45</f>
        <v>#VALUE!</v>
      </c>
      <c r="AB5" s="2" t="e">
        <f>Y5-$R$45</f>
        <v>#VALUE!</v>
      </c>
    </row>
    <row r="6" spans="1:28" x14ac:dyDescent="0.3">
      <c r="A6" s="4">
        <v>150</v>
      </c>
      <c r="B6" s="7"/>
      <c r="C6" s="8"/>
      <c r="D6" s="2" t="e">
        <f t="shared" si="0"/>
        <v>#NUM!</v>
      </c>
      <c r="E6" s="2" t="e">
        <f t="shared" si="1"/>
        <v>#DIV/0!</v>
      </c>
      <c r="F6" s="7"/>
      <c r="G6" s="8"/>
      <c r="H6" s="7"/>
      <c r="I6" s="8"/>
      <c r="J6" s="2" t="e">
        <f t="shared" si="2"/>
        <v>#DIV/0!</v>
      </c>
      <c r="K6" s="2" t="e">
        <f t="shared" si="3"/>
        <v>#DIV/0!</v>
      </c>
      <c r="L6" s="2">
        <f>1/(SQRT(1+(2*PI()*B6*X7*X8)^2))</f>
        <v>1</v>
      </c>
      <c r="M6" s="7"/>
      <c r="N6" s="8"/>
      <c r="O6" s="7"/>
      <c r="P6" s="8"/>
      <c r="Q6" s="9">
        <f t="shared" si="4"/>
        <v>0</v>
      </c>
      <c r="R6" s="2">
        <f>M6*PI()/180</f>
        <v>0</v>
      </c>
      <c r="S6" s="2">
        <f t="shared" si="5"/>
        <v>0</v>
      </c>
      <c r="T6" s="2">
        <f>B6^2</f>
        <v>0</v>
      </c>
      <c r="U6" s="2">
        <f t="shared" si="6"/>
        <v>0</v>
      </c>
      <c r="V6" s="2" t="e">
        <f>1/(J6^2)</f>
        <v>#DIV/0!</v>
      </c>
      <c r="W6" s="2" t="e">
        <f t="shared" si="7"/>
        <v>#DIV/0!</v>
      </c>
      <c r="X6" s="6"/>
      <c r="Y6" s="2" t="e">
        <f>$Q$43*T6+$R$43</f>
        <v>#VALUE!</v>
      </c>
      <c r="Z6" s="2" t="e">
        <f t="shared" si="8"/>
        <v>#DIV/0!</v>
      </c>
      <c r="AA6" s="2" t="e">
        <f>Y6+$R$45</f>
        <v>#VALUE!</v>
      </c>
      <c r="AB6" s="2" t="e">
        <f>Y6-$R$45</f>
        <v>#VALUE!</v>
      </c>
    </row>
    <row r="7" spans="1:28" x14ac:dyDescent="0.3">
      <c r="A7" s="4">
        <v>160</v>
      </c>
      <c r="B7" s="7"/>
      <c r="C7" s="8"/>
      <c r="D7" s="2" t="e">
        <f t="shared" si="0"/>
        <v>#NUM!</v>
      </c>
      <c r="E7" s="2" t="e">
        <f t="shared" si="1"/>
        <v>#DIV/0!</v>
      </c>
      <c r="F7" s="7"/>
      <c r="G7" s="8"/>
      <c r="H7" s="7"/>
      <c r="I7" s="8"/>
      <c r="J7" s="2" t="e">
        <f t="shared" si="2"/>
        <v>#DIV/0!</v>
      </c>
      <c r="K7" s="2" t="e">
        <f t="shared" si="3"/>
        <v>#DIV/0!</v>
      </c>
      <c r="L7" s="2">
        <f>1/(SQRT(1+(2*PI()*B7*X8*X9)^2))</f>
        <v>1</v>
      </c>
      <c r="M7" s="7"/>
      <c r="N7" s="8"/>
      <c r="O7" s="7"/>
      <c r="P7" s="8"/>
      <c r="Q7" s="9">
        <f t="shared" si="4"/>
        <v>0</v>
      </c>
      <c r="R7" s="2">
        <f>M7*PI()/180</f>
        <v>0</v>
      </c>
      <c r="S7" s="2">
        <f t="shared" si="5"/>
        <v>0</v>
      </c>
      <c r="T7" s="2">
        <f>B7^2</f>
        <v>0</v>
      </c>
      <c r="U7" s="2">
        <f t="shared" si="6"/>
        <v>0</v>
      </c>
      <c r="V7" s="2" t="e">
        <f>1/(J7^2)</f>
        <v>#DIV/0!</v>
      </c>
      <c r="W7" s="2" t="e">
        <f t="shared" si="7"/>
        <v>#DIV/0!</v>
      </c>
      <c r="X7" s="6"/>
      <c r="Y7" s="2" t="e">
        <f>$Q$43*T7+$R$43</f>
        <v>#VALUE!</v>
      </c>
      <c r="Z7" s="2" t="e">
        <f t="shared" si="8"/>
        <v>#DIV/0!</v>
      </c>
      <c r="AA7" s="2" t="e">
        <f>Y7+$R$45</f>
        <v>#VALUE!</v>
      </c>
      <c r="AB7" s="2" t="e">
        <f>Y7-$R$45</f>
        <v>#VALUE!</v>
      </c>
    </row>
    <row r="8" spans="1:28" x14ac:dyDescent="0.3">
      <c r="A8" s="4">
        <v>200</v>
      </c>
      <c r="B8" s="7"/>
      <c r="C8" s="8"/>
      <c r="D8" s="2" t="e">
        <f t="shared" si="0"/>
        <v>#NUM!</v>
      </c>
      <c r="E8" s="2" t="e">
        <f t="shared" si="1"/>
        <v>#DIV/0!</v>
      </c>
      <c r="F8" s="7"/>
      <c r="G8" s="8"/>
      <c r="H8" s="7"/>
      <c r="I8" s="8"/>
      <c r="J8" s="2" t="e">
        <f t="shared" si="2"/>
        <v>#DIV/0!</v>
      </c>
      <c r="K8" s="2" t="e">
        <f t="shared" si="3"/>
        <v>#DIV/0!</v>
      </c>
      <c r="L8" s="2">
        <f>1/(SQRT(1+(2*PI()*B8*X9*X10)^2))</f>
        <v>1</v>
      </c>
      <c r="M8" s="7"/>
      <c r="N8" s="8"/>
      <c r="O8" s="7"/>
      <c r="P8" s="8"/>
      <c r="Q8" s="9">
        <f t="shared" si="4"/>
        <v>0</v>
      </c>
      <c r="R8" s="2">
        <f>M8*PI()/180</f>
        <v>0</v>
      </c>
      <c r="S8" s="2">
        <f t="shared" si="5"/>
        <v>0</v>
      </c>
      <c r="T8" s="2">
        <f>B8^2</f>
        <v>0</v>
      </c>
      <c r="U8" s="2">
        <f t="shared" si="6"/>
        <v>0</v>
      </c>
      <c r="V8" s="2" t="e">
        <f>1/(J8^2)</f>
        <v>#DIV/0!</v>
      </c>
      <c r="W8" s="2" t="e">
        <f t="shared" si="7"/>
        <v>#DIV/0!</v>
      </c>
      <c r="X8" s="6"/>
      <c r="Y8" s="2" t="e">
        <f>$Q$43*T8+$R$43</f>
        <v>#VALUE!</v>
      </c>
      <c r="Z8" s="2" t="e">
        <f t="shared" si="8"/>
        <v>#DIV/0!</v>
      </c>
      <c r="AA8" s="2" t="e">
        <f>Y8+$R$45</f>
        <v>#VALUE!</v>
      </c>
      <c r="AB8" s="2" t="e">
        <f>Y8-$R$45</f>
        <v>#VALUE!</v>
      </c>
    </row>
    <row r="9" spans="1:28" x14ac:dyDescent="0.3">
      <c r="A9" s="4">
        <v>250</v>
      </c>
      <c r="B9" s="7"/>
      <c r="C9" s="8"/>
      <c r="D9" s="2" t="e">
        <f t="shared" si="0"/>
        <v>#NUM!</v>
      </c>
      <c r="E9" s="2" t="e">
        <f t="shared" si="1"/>
        <v>#DIV/0!</v>
      </c>
      <c r="F9" s="7"/>
      <c r="G9" s="8"/>
      <c r="H9" s="7"/>
      <c r="I9" s="8"/>
      <c r="J9" s="2" t="e">
        <f t="shared" si="2"/>
        <v>#DIV/0!</v>
      </c>
      <c r="K9" s="2" t="e">
        <f t="shared" si="3"/>
        <v>#DIV/0!</v>
      </c>
      <c r="L9" s="2">
        <f>1/(SQRT(1+(2*PI()*B9*X10*X11)^2))</f>
        <v>1</v>
      </c>
      <c r="M9" s="7"/>
      <c r="N9" s="8"/>
      <c r="O9" s="7"/>
      <c r="P9" s="8"/>
      <c r="Q9" s="9">
        <f t="shared" si="4"/>
        <v>0</v>
      </c>
      <c r="R9" s="2">
        <f>M9*PI()/180</f>
        <v>0</v>
      </c>
      <c r="S9" s="2">
        <f t="shared" si="5"/>
        <v>0</v>
      </c>
      <c r="T9" s="2">
        <f>B9^2</f>
        <v>0</v>
      </c>
      <c r="U9" s="2">
        <f t="shared" si="6"/>
        <v>0</v>
      </c>
      <c r="V9" s="2" t="e">
        <f>1/(J9^2)</f>
        <v>#DIV/0!</v>
      </c>
      <c r="W9" s="2" t="e">
        <f t="shared" si="7"/>
        <v>#DIV/0!</v>
      </c>
      <c r="X9" s="6"/>
      <c r="Y9" s="2" t="e">
        <f>$Q$43*T9+$R$43</f>
        <v>#VALUE!</v>
      </c>
      <c r="Z9" s="2" t="e">
        <f t="shared" si="8"/>
        <v>#DIV/0!</v>
      </c>
      <c r="AA9" s="2" t="e">
        <f>Y9+$R$45</f>
        <v>#VALUE!</v>
      </c>
      <c r="AB9" s="2" t="e">
        <f>Y9-$R$45</f>
        <v>#VALUE!</v>
      </c>
    </row>
    <row r="10" spans="1:28" x14ac:dyDescent="0.3">
      <c r="A10" s="4">
        <v>300</v>
      </c>
      <c r="B10" s="7"/>
      <c r="C10" s="8"/>
      <c r="D10" s="2" t="e">
        <f t="shared" si="0"/>
        <v>#NUM!</v>
      </c>
      <c r="E10" s="2" t="e">
        <f t="shared" si="1"/>
        <v>#DIV/0!</v>
      </c>
      <c r="F10" s="7"/>
      <c r="G10" s="8"/>
      <c r="H10" s="7"/>
      <c r="I10" s="8"/>
      <c r="J10" s="2" t="e">
        <f t="shared" si="2"/>
        <v>#DIV/0!</v>
      </c>
      <c r="K10" s="2" t="e">
        <f t="shared" si="3"/>
        <v>#DIV/0!</v>
      </c>
      <c r="L10" s="2">
        <f>1/(SQRT(1+(2*PI()*B10*X11*X12)^2))</f>
        <v>1</v>
      </c>
      <c r="M10" s="7"/>
      <c r="N10" s="8"/>
      <c r="O10" s="7"/>
      <c r="P10" s="8"/>
      <c r="Q10" s="9">
        <f t="shared" si="4"/>
        <v>0</v>
      </c>
      <c r="R10" s="2">
        <f>M10*PI()/180</f>
        <v>0</v>
      </c>
      <c r="S10" s="2">
        <f t="shared" si="5"/>
        <v>0</v>
      </c>
      <c r="T10" s="2">
        <f>B10^2</f>
        <v>0</v>
      </c>
      <c r="U10" s="2">
        <f t="shared" si="6"/>
        <v>0</v>
      </c>
      <c r="V10" s="2" t="e">
        <f>1/(J10^2)</f>
        <v>#DIV/0!</v>
      </c>
      <c r="W10" s="2" t="e">
        <f t="shared" si="7"/>
        <v>#DIV/0!</v>
      </c>
      <c r="X10" s="6"/>
      <c r="Y10" s="2" t="e">
        <f>$Q$43*T10+$R$43</f>
        <v>#VALUE!</v>
      </c>
      <c r="Z10" s="2" t="e">
        <f t="shared" si="8"/>
        <v>#DIV/0!</v>
      </c>
      <c r="AA10" s="2" t="e">
        <f>Y10+$R$45</f>
        <v>#VALUE!</v>
      </c>
      <c r="AB10" s="2" t="e">
        <f>Y10-$R$45</f>
        <v>#VALUE!</v>
      </c>
    </row>
    <row r="11" spans="1:28" x14ac:dyDescent="0.3">
      <c r="A11" s="4">
        <v>400</v>
      </c>
      <c r="B11" s="7"/>
      <c r="C11" s="8"/>
      <c r="D11" s="2" t="e">
        <f t="shared" si="0"/>
        <v>#NUM!</v>
      </c>
      <c r="E11" s="2" t="e">
        <f t="shared" si="1"/>
        <v>#DIV/0!</v>
      </c>
      <c r="F11" s="7"/>
      <c r="G11" s="8"/>
      <c r="H11" s="7"/>
      <c r="I11" s="8"/>
      <c r="J11" s="2" t="e">
        <f t="shared" si="2"/>
        <v>#DIV/0!</v>
      </c>
      <c r="K11" s="2" t="e">
        <f t="shared" si="3"/>
        <v>#DIV/0!</v>
      </c>
      <c r="L11" s="2">
        <f>1/(SQRT(1+(2*PI()*B11*X12*X13)^2))</f>
        <v>1</v>
      </c>
      <c r="M11" s="7"/>
      <c r="N11" s="8"/>
      <c r="O11" s="7"/>
      <c r="P11" s="8"/>
      <c r="Q11" s="9">
        <f t="shared" si="4"/>
        <v>0</v>
      </c>
      <c r="R11" s="2">
        <f>M11*PI()/180</f>
        <v>0</v>
      </c>
      <c r="S11" s="2">
        <f t="shared" si="5"/>
        <v>0</v>
      </c>
      <c r="T11" s="2">
        <f>B11^2</f>
        <v>0</v>
      </c>
      <c r="U11" s="2">
        <f t="shared" si="6"/>
        <v>0</v>
      </c>
      <c r="V11" s="2" t="e">
        <f>1/(J11^2)</f>
        <v>#DIV/0!</v>
      </c>
      <c r="W11" s="2" t="e">
        <f t="shared" si="7"/>
        <v>#DIV/0!</v>
      </c>
      <c r="X11" s="6"/>
      <c r="Y11" s="2" t="e">
        <f>$Q$43*T11+$R$43</f>
        <v>#VALUE!</v>
      </c>
      <c r="Z11" s="2" t="e">
        <f t="shared" si="8"/>
        <v>#DIV/0!</v>
      </c>
      <c r="AA11" s="2" t="e">
        <f>Y11+$R$45</f>
        <v>#VALUE!</v>
      </c>
      <c r="AB11" s="2" t="e">
        <f>Y11-$R$45</f>
        <v>#VALUE!</v>
      </c>
    </row>
    <row r="12" spans="1:28" x14ac:dyDescent="0.3">
      <c r="A12" s="4">
        <v>500</v>
      </c>
      <c r="B12" s="7"/>
      <c r="C12" s="8"/>
      <c r="D12" s="2" t="e">
        <f t="shared" si="0"/>
        <v>#NUM!</v>
      </c>
      <c r="E12" s="2" t="e">
        <f t="shared" si="1"/>
        <v>#DIV/0!</v>
      </c>
      <c r="F12" s="7"/>
      <c r="G12" s="8"/>
      <c r="H12" s="7"/>
      <c r="I12" s="8"/>
      <c r="J12" s="2" t="e">
        <f t="shared" si="2"/>
        <v>#DIV/0!</v>
      </c>
      <c r="K12" s="2" t="e">
        <f t="shared" si="3"/>
        <v>#DIV/0!</v>
      </c>
      <c r="L12" s="2">
        <f>1/(SQRT(1+(2*PI()*B12*X13*X14)^2))</f>
        <v>1</v>
      </c>
      <c r="M12" s="7"/>
      <c r="N12" s="8"/>
      <c r="O12" s="7"/>
      <c r="P12" s="8"/>
      <c r="Q12" s="9">
        <f t="shared" si="4"/>
        <v>0</v>
      </c>
      <c r="R12" s="2">
        <f>M12*PI()/180</f>
        <v>0</v>
      </c>
      <c r="S12" s="2">
        <f t="shared" si="5"/>
        <v>0</v>
      </c>
      <c r="T12" s="2">
        <f>B12^2</f>
        <v>0</v>
      </c>
      <c r="U12" s="2">
        <f t="shared" si="6"/>
        <v>0</v>
      </c>
      <c r="V12" s="2" t="e">
        <f>1/(J12^2)</f>
        <v>#DIV/0!</v>
      </c>
      <c r="W12" s="2" t="e">
        <f t="shared" si="7"/>
        <v>#DIV/0!</v>
      </c>
      <c r="X12" s="6"/>
      <c r="Y12" s="2" t="e">
        <f>$Q$43*T12+$R$43</f>
        <v>#VALUE!</v>
      </c>
      <c r="Z12" s="2" t="e">
        <f t="shared" si="8"/>
        <v>#DIV/0!</v>
      </c>
      <c r="AA12" s="2" t="e">
        <f>Y12+$R$45</f>
        <v>#VALUE!</v>
      </c>
      <c r="AB12" s="2" t="e">
        <f>Y12-$R$45</f>
        <v>#VALUE!</v>
      </c>
    </row>
    <row r="13" spans="1:28" x14ac:dyDescent="0.3">
      <c r="A13" s="4">
        <v>750</v>
      </c>
      <c r="B13" s="7"/>
      <c r="C13" s="8"/>
      <c r="D13" s="2" t="e">
        <f t="shared" si="0"/>
        <v>#NUM!</v>
      </c>
      <c r="E13" s="2" t="e">
        <f t="shared" si="1"/>
        <v>#DIV/0!</v>
      </c>
      <c r="F13" s="7"/>
      <c r="G13" s="8"/>
      <c r="H13" s="7"/>
      <c r="I13" s="8"/>
      <c r="J13" s="2" t="e">
        <f t="shared" si="2"/>
        <v>#DIV/0!</v>
      </c>
      <c r="K13" s="2" t="e">
        <f t="shared" si="3"/>
        <v>#DIV/0!</v>
      </c>
      <c r="L13" s="2">
        <f>1/(SQRT(1+(2*PI()*B13*X14*X15)^2))</f>
        <v>1</v>
      </c>
      <c r="M13" s="7"/>
      <c r="N13" s="8"/>
      <c r="O13" s="7"/>
      <c r="P13" s="8"/>
      <c r="Q13" s="9">
        <f t="shared" si="4"/>
        <v>0</v>
      </c>
      <c r="R13" s="2">
        <f>M13*PI()/180</f>
        <v>0</v>
      </c>
      <c r="S13" s="2">
        <f t="shared" si="5"/>
        <v>0</v>
      </c>
      <c r="T13" s="2">
        <f>B13^2</f>
        <v>0</v>
      </c>
      <c r="U13" s="2">
        <f t="shared" si="6"/>
        <v>0</v>
      </c>
      <c r="V13" s="2" t="e">
        <f>1/(J13^2)</f>
        <v>#DIV/0!</v>
      </c>
      <c r="W13" s="2" t="e">
        <f t="shared" si="7"/>
        <v>#DIV/0!</v>
      </c>
      <c r="X13" s="6"/>
      <c r="Y13" s="2" t="e">
        <f>$Q$43*T13+$R$43</f>
        <v>#VALUE!</v>
      </c>
      <c r="Z13" s="2" t="e">
        <f t="shared" si="8"/>
        <v>#DIV/0!</v>
      </c>
      <c r="AA13" s="2" t="e">
        <f>Y13+$R$45</f>
        <v>#VALUE!</v>
      </c>
      <c r="AB13" s="2" t="e">
        <f>Y13-$R$45</f>
        <v>#VALUE!</v>
      </c>
    </row>
    <row r="14" spans="1:28" x14ac:dyDescent="0.3">
      <c r="A14" s="4">
        <v>1000</v>
      </c>
      <c r="B14" s="7"/>
      <c r="C14" s="8"/>
      <c r="D14" s="2" t="e">
        <f t="shared" si="0"/>
        <v>#NUM!</v>
      </c>
      <c r="E14" s="2" t="e">
        <f t="shared" si="1"/>
        <v>#DIV/0!</v>
      </c>
      <c r="F14" s="7"/>
      <c r="G14" s="8"/>
      <c r="H14" s="7"/>
      <c r="I14" s="8"/>
      <c r="J14" s="2" t="e">
        <f t="shared" si="2"/>
        <v>#DIV/0!</v>
      </c>
      <c r="K14" s="2" t="e">
        <f t="shared" si="3"/>
        <v>#DIV/0!</v>
      </c>
      <c r="L14" s="2">
        <f>1/(SQRT(1+(2*PI()*B14*X15*X16)^2))</f>
        <v>1</v>
      </c>
      <c r="M14" s="7"/>
      <c r="N14" s="8"/>
      <c r="O14" s="7"/>
      <c r="P14" s="8"/>
      <c r="Q14" s="9">
        <f t="shared" si="4"/>
        <v>0</v>
      </c>
      <c r="R14" s="2">
        <f>M14*PI()/180</f>
        <v>0</v>
      </c>
      <c r="S14" s="2">
        <f t="shared" si="5"/>
        <v>0</v>
      </c>
      <c r="T14" s="2">
        <f>B14^2</f>
        <v>0</v>
      </c>
      <c r="U14" s="2">
        <f t="shared" si="6"/>
        <v>0</v>
      </c>
      <c r="V14" s="2" t="e">
        <f>1/(J14^2)</f>
        <v>#DIV/0!</v>
      </c>
      <c r="W14" s="2" t="e">
        <f t="shared" si="7"/>
        <v>#DIV/0!</v>
      </c>
      <c r="X14" s="6"/>
      <c r="Y14" s="2" t="e">
        <f>$Q$43*T14+$R$43</f>
        <v>#VALUE!</v>
      </c>
      <c r="Z14" s="2" t="e">
        <f t="shared" si="8"/>
        <v>#DIV/0!</v>
      </c>
      <c r="AA14" s="2" t="e">
        <f>Y14+$R$45</f>
        <v>#VALUE!</v>
      </c>
      <c r="AB14" s="2" t="e">
        <f>Y14-$R$45</f>
        <v>#VALUE!</v>
      </c>
    </row>
    <row r="15" spans="1:28" x14ac:dyDescent="0.3">
      <c r="A15" s="4">
        <v>2000</v>
      </c>
      <c r="B15" s="7"/>
      <c r="C15" s="8"/>
      <c r="D15" s="2" t="e">
        <f t="shared" si="0"/>
        <v>#NUM!</v>
      </c>
      <c r="E15" s="2" t="e">
        <f t="shared" si="1"/>
        <v>#DIV/0!</v>
      </c>
      <c r="F15" s="7"/>
      <c r="G15" s="8"/>
      <c r="H15" s="7"/>
      <c r="I15" s="8"/>
      <c r="J15" s="2" t="e">
        <f t="shared" si="2"/>
        <v>#DIV/0!</v>
      </c>
      <c r="K15" s="2" t="e">
        <f t="shared" si="3"/>
        <v>#DIV/0!</v>
      </c>
      <c r="L15" s="2">
        <f>1/(SQRT(1+(2*PI()*B15*X16*X17)^2))</f>
        <v>1</v>
      </c>
      <c r="M15" s="7"/>
      <c r="N15" s="8"/>
      <c r="O15" s="7"/>
      <c r="P15" s="8"/>
      <c r="Q15" s="9">
        <f t="shared" si="4"/>
        <v>0</v>
      </c>
      <c r="R15" s="2">
        <f>M15*PI()/180</f>
        <v>0</v>
      </c>
      <c r="S15" s="2">
        <f t="shared" si="5"/>
        <v>0</v>
      </c>
      <c r="T15" s="2">
        <f>B15^2</f>
        <v>0</v>
      </c>
      <c r="U15" s="2">
        <f t="shared" si="6"/>
        <v>0</v>
      </c>
      <c r="V15" s="2" t="e">
        <f>1/(J15^2)</f>
        <v>#DIV/0!</v>
      </c>
      <c r="W15" s="2" t="e">
        <f t="shared" si="7"/>
        <v>#DIV/0!</v>
      </c>
      <c r="X15" s="6"/>
      <c r="Y15" s="2" t="e">
        <f>$Q$43*T15+$R$43</f>
        <v>#VALUE!</v>
      </c>
      <c r="Z15" s="2" t="e">
        <f t="shared" si="8"/>
        <v>#DIV/0!</v>
      </c>
      <c r="AA15" s="2" t="e">
        <f>Y15+$R$45</f>
        <v>#VALUE!</v>
      </c>
      <c r="AB15" s="2" t="e">
        <f>Y15-$R$45</f>
        <v>#VALUE!</v>
      </c>
    </row>
    <row r="16" spans="1:28" x14ac:dyDescent="0.3">
      <c r="A16" s="4">
        <v>5000</v>
      </c>
      <c r="B16" s="7"/>
      <c r="C16" s="8"/>
      <c r="D16" s="2" t="e">
        <f t="shared" si="0"/>
        <v>#NUM!</v>
      </c>
      <c r="E16" s="2" t="e">
        <f t="shared" si="1"/>
        <v>#DIV/0!</v>
      </c>
      <c r="F16" s="7"/>
      <c r="G16" s="8"/>
      <c r="H16" s="7"/>
      <c r="I16" s="8"/>
      <c r="J16" s="2" t="e">
        <f t="shared" si="2"/>
        <v>#DIV/0!</v>
      </c>
      <c r="K16" s="2" t="e">
        <f t="shared" si="3"/>
        <v>#DIV/0!</v>
      </c>
      <c r="L16" s="2">
        <f>1/(SQRT(1+(2*PI()*B16*X17*X18)^2))</f>
        <v>1</v>
      </c>
      <c r="M16" s="7"/>
      <c r="N16" s="8"/>
      <c r="O16" s="7"/>
      <c r="P16" s="8"/>
      <c r="Q16" s="9">
        <f t="shared" si="4"/>
        <v>0</v>
      </c>
      <c r="R16" s="2">
        <f>M16*PI()/180</f>
        <v>0</v>
      </c>
      <c r="S16" s="2">
        <f t="shared" si="5"/>
        <v>0</v>
      </c>
      <c r="T16" s="2">
        <f>B16^2</f>
        <v>0</v>
      </c>
      <c r="U16" s="2">
        <f t="shared" si="6"/>
        <v>0</v>
      </c>
      <c r="V16" s="2" t="e">
        <f>1/(J16^2)</f>
        <v>#DIV/0!</v>
      </c>
      <c r="W16" s="2" t="e">
        <f t="shared" si="7"/>
        <v>#DIV/0!</v>
      </c>
      <c r="X16" s="6"/>
      <c r="Y16" s="2" t="e">
        <f>$Q$43*T16+$R$43</f>
        <v>#VALUE!</v>
      </c>
      <c r="Z16" s="2" t="e">
        <f t="shared" si="8"/>
        <v>#DIV/0!</v>
      </c>
      <c r="AA16" s="2" t="e">
        <f>Y16+$R$45</f>
        <v>#VALUE!</v>
      </c>
      <c r="AB16" s="2" t="e">
        <f>Y16-$R$45</f>
        <v>#VALUE!</v>
      </c>
    </row>
    <row r="17" spans="1:28" x14ac:dyDescent="0.3">
      <c r="A17" s="4">
        <v>7500</v>
      </c>
      <c r="B17" s="7"/>
      <c r="C17" s="8"/>
      <c r="D17" s="2" t="e">
        <f t="shared" si="0"/>
        <v>#NUM!</v>
      </c>
      <c r="E17" s="2" t="e">
        <f t="shared" si="1"/>
        <v>#DIV/0!</v>
      </c>
      <c r="F17" s="7"/>
      <c r="G17" s="8"/>
      <c r="H17" s="7"/>
      <c r="I17" s="8"/>
      <c r="J17" s="2" t="e">
        <f t="shared" si="2"/>
        <v>#DIV/0!</v>
      </c>
      <c r="K17" s="2" t="e">
        <f t="shared" si="3"/>
        <v>#DIV/0!</v>
      </c>
      <c r="L17" s="2">
        <f>1/(SQRT(1+(2*PI()*B17*X18*X19)^2))</f>
        <v>1</v>
      </c>
      <c r="M17" s="7"/>
      <c r="N17" s="8"/>
      <c r="O17" s="7"/>
      <c r="P17" s="8"/>
      <c r="Q17" s="9">
        <f t="shared" si="4"/>
        <v>0</v>
      </c>
      <c r="R17" s="2">
        <f>M17*PI()/180</f>
        <v>0</v>
      </c>
      <c r="S17" s="2">
        <f t="shared" si="5"/>
        <v>0</v>
      </c>
      <c r="T17" s="2">
        <f>B17^2</f>
        <v>0</v>
      </c>
      <c r="U17" s="2">
        <f t="shared" si="6"/>
        <v>0</v>
      </c>
      <c r="V17" s="2" t="e">
        <f>1/(J17^2)</f>
        <v>#DIV/0!</v>
      </c>
      <c r="W17" s="2" t="e">
        <f t="shared" si="7"/>
        <v>#DIV/0!</v>
      </c>
      <c r="X17" s="6"/>
      <c r="Y17" s="2" t="e">
        <f>$Q$43*T17+$R$43</f>
        <v>#VALUE!</v>
      </c>
      <c r="Z17" s="2" t="e">
        <f t="shared" si="8"/>
        <v>#DIV/0!</v>
      </c>
      <c r="AA17" s="2" t="e">
        <f>Y17+$R$45</f>
        <v>#VALUE!</v>
      </c>
      <c r="AB17" s="2" t="e">
        <f>Y17-$R$45</f>
        <v>#VALUE!</v>
      </c>
    </row>
    <row r="18" spans="1:28" x14ac:dyDescent="0.3">
      <c r="A18" s="4">
        <v>10000</v>
      </c>
      <c r="B18" s="7"/>
      <c r="C18" s="8"/>
      <c r="D18" s="2" t="e">
        <f t="shared" si="0"/>
        <v>#NUM!</v>
      </c>
      <c r="E18" s="2" t="e">
        <f t="shared" si="1"/>
        <v>#DIV/0!</v>
      </c>
      <c r="F18" s="7"/>
      <c r="G18" s="8"/>
      <c r="H18" s="7"/>
      <c r="I18" s="8"/>
      <c r="J18" s="2" t="e">
        <f t="shared" si="2"/>
        <v>#DIV/0!</v>
      </c>
      <c r="K18" s="2" t="e">
        <f t="shared" si="3"/>
        <v>#DIV/0!</v>
      </c>
      <c r="L18" s="2">
        <f>1/(SQRT(1+(2*PI()*B18*X19*X20)^2))</f>
        <v>1</v>
      </c>
      <c r="M18" s="7"/>
      <c r="N18" s="8"/>
      <c r="O18" s="7"/>
      <c r="P18" s="8"/>
      <c r="Q18" s="9">
        <f t="shared" si="4"/>
        <v>0</v>
      </c>
      <c r="R18" s="2">
        <f>M18*PI()/180</f>
        <v>0</v>
      </c>
      <c r="S18" s="2">
        <f t="shared" si="5"/>
        <v>0</v>
      </c>
      <c r="T18" s="2">
        <f>B18^2</f>
        <v>0</v>
      </c>
      <c r="U18" s="2">
        <f t="shared" si="6"/>
        <v>0</v>
      </c>
      <c r="V18" s="2" t="e">
        <f>1/(J18^2)</f>
        <v>#DIV/0!</v>
      </c>
      <c r="W18" s="2" t="e">
        <f t="shared" si="7"/>
        <v>#DIV/0!</v>
      </c>
      <c r="X18" s="6"/>
      <c r="Y18" s="2" t="e">
        <f>$Q$43*T18+$R$43</f>
        <v>#VALUE!</v>
      </c>
      <c r="Z18" s="2" t="e">
        <f t="shared" si="8"/>
        <v>#DIV/0!</v>
      </c>
      <c r="AA18" s="2" t="e">
        <f>Y18+$R$45</f>
        <v>#VALUE!</v>
      </c>
      <c r="AB18" s="2" t="e">
        <f>Y18-$R$45</f>
        <v>#VALUE!</v>
      </c>
    </row>
    <row r="19" spans="1:28" x14ac:dyDescent="0.3">
      <c r="A19" s="4">
        <v>12500</v>
      </c>
      <c r="B19" s="7"/>
      <c r="C19" s="8"/>
      <c r="D19" s="2" t="e">
        <f t="shared" si="0"/>
        <v>#NUM!</v>
      </c>
      <c r="E19" s="2" t="e">
        <f t="shared" si="1"/>
        <v>#DIV/0!</v>
      </c>
      <c r="F19" s="7"/>
      <c r="G19" s="8"/>
      <c r="H19" s="7"/>
      <c r="I19" s="8"/>
      <c r="J19" s="2" t="e">
        <f t="shared" si="2"/>
        <v>#DIV/0!</v>
      </c>
      <c r="K19" s="2" t="e">
        <f t="shared" si="3"/>
        <v>#DIV/0!</v>
      </c>
      <c r="L19" s="2">
        <f>1/(SQRT(1+(2*PI()*B19*X20*X21)^2))</f>
        <v>1</v>
      </c>
      <c r="M19" s="7"/>
      <c r="N19" s="8"/>
      <c r="O19" s="7"/>
      <c r="P19" s="8"/>
      <c r="Q19" s="9">
        <f t="shared" si="4"/>
        <v>0</v>
      </c>
      <c r="R19" s="2">
        <f>M19*PI()/180</f>
        <v>0</v>
      </c>
      <c r="S19" s="2">
        <f t="shared" si="5"/>
        <v>0</v>
      </c>
      <c r="T19" s="2">
        <f>B19^2</f>
        <v>0</v>
      </c>
      <c r="U19" s="2">
        <f t="shared" si="6"/>
        <v>0</v>
      </c>
      <c r="V19" s="2" t="e">
        <f>1/(J19^2)</f>
        <v>#DIV/0!</v>
      </c>
      <c r="W19" s="2" t="e">
        <f t="shared" si="7"/>
        <v>#DIV/0!</v>
      </c>
      <c r="X19" s="6"/>
      <c r="Y19" s="2" t="e">
        <f>$Q$43*T19+$R$43</f>
        <v>#VALUE!</v>
      </c>
      <c r="Z19" s="2" t="e">
        <f t="shared" si="8"/>
        <v>#DIV/0!</v>
      </c>
      <c r="AA19" s="2" t="e">
        <f>Y19+$R$45</f>
        <v>#VALUE!</v>
      </c>
      <c r="AB19" s="2" t="e">
        <f>Y19-$R$45</f>
        <v>#VALUE!</v>
      </c>
    </row>
    <row r="20" spans="1:28" x14ac:dyDescent="0.3">
      <c r="A20" s="4">
        <v>15000</v>
      </c>
      <c r="B20" s="7"/>
      <c r="C20" s="8"/>
      <c r="D20" s="2" t="e">
        <f t="shared" si="0"/>
        <v>#NUM!</v>
      </c>
      <c r="E20" s="2" t="e">
        <f t="shared" si="1"/>
        <v>#DIV/0!</v>
      </c>
      <c r="F20" s="7"/>
      <c r="G20" s="8"/>
      <c r="H20" s="7"/>
      <c r="I20" s="8"/>
      <c r="J20" s="2" t="e">
        <f t="shared" si="2"/>
        <v>#DIV/0!</v>
      </c>
      <c r="K20" s="2" t="e">
        <f t="shared" si="3"/>
        <v>#DIV/0!</v>
      </c>
      <c r="L20" s="2">
        <f>1/(SQRT(1+(2*PI()*B20*X21*X22)^2))</f>
        <v>1</v>
      </c>
      <c r="M20" s="7"/>
      <c r="N20" s="8"/>
      <c r="O20" s="7"/>
      <c r="P20" s="8"/>
      <c r="Q20" s="9">
        <f t="shared" si="4"/>
        <v>0</v>
      </c>
      <c r="R20" s="2">
        <f>M20*PI()/180</f>
        <v>0</v>
      </c>
      <c r="S20" s="2">
        <f t="shared" si="5"/>
        <v>0</v>
      </c>
      <c r="T20" s="2">
        <f>B20^2</f>
        <v>0</v>
      </c>
      <c r="U20" s="2">
        <f t="shared" si="6"/>
        <v>0</v>
      </c>
      <c r="V20" s="2" t="e">
        <f>1/(J20^2)</f>
        <v>#DIV/0!</v>
      </c>
      <c r="W20" s="2" t="e">
        <f t="shared" si="7"/>
        <v>#DIV/0!</v>
      </c>
      <c r="X20" s="6"/>
      <c r="Y20" s="2" t="e">
        <f>$Q$43*T20+$R$43</f>
        <v>#VALUE!</v>
      </c>
      <c r="Z20" s="2" t="e">
        <f t="shared" si="8"/>
        <v>#DIV/0!</v>
      </c>
      <c r="AA20" s="2" t="e">
        <f>Y20+$R$45</f>
        <v>#VALUE!</v>
      </c>
      <c r="AB20" s="2" t="e">
        <f>Y20-$R$45</f>
        <v>#VALUE!</v>
      </c>
    </row>
    <row r="21" spans="1:28" x14ac:dyDescent="0.3">
      <c r="A21" s="4">
        <v>17000</v>
      </c>
      <c r="B21" s="7"/>
      <c r="C21" s="8"/>
      <c r="D21" s="2" t="e">
        <f t="shared" si="0"/>
        <v>#NUM!</v>
      </c>
      <c r="E21" s="2" t="e">
        <f t="shared" si="1"/>
        <v>#DIV/0!</v>
      </c>
      <c r="F21" s="7"/>
      <c r="G21" s="8"/>
      <c r="H21" s="7"/>
      <c r="I21" s="8"/>
      <c r="J21" s="2" t="e">
        <f t="shared" si="2"/>
        <v>#DIV/0!</v>
      </c>
      <c r="K21" s="2" t="e">
        <f t="shared" si="3"/>
        <v>#DIV/0!</v>
      </c>
      <c r="L21" s="2">
        <f>1/(SQRT(1+(2*PI()*B21*X22*X23)^2))</f>
        <v>1</v>
      </c>
      <c r="M21" s="7"/>
      <c r="N21" s="8"/>
      <c r="O21" s="7"/>
      <c r="P21" s="8"/>
      <c r="Q21" s="9">
        <f t="shared" si="4"/>
        <v>0</v>
      </c>
      <c r="R21" s="2">
        <f>M21*PI()/180</f>
        <v>0</v>
      </c>
      <c r="S21" s="2">
        <f t="shared" si="5"/>
        <v>0</v>
      </c>
      <c r="T21" s="2">
        <f>B21^2</f>
        <v>0</v>
      </c>
      <c r="U21" s="2">
        <f t="shared" si="6"/>
        <v>0</v>
      </c>
      <c r="V21" s="2" t="e">
        <f>1/(J21^2)</f>
        <v>#DIV/0!</v>
      </c>
      <c r="W21" s="2" t="e">
        <f t="shared" si="7"/>
        <v>#DIV/0!</v>
      </c>
      <c r="X21" s="6"/>
      <c r="Y21" s="2" t="e">
        <f>$Q$43*T21+$R$43</f>
        <v>#VALUE!</v>
      </c>
      <c r="Z21" s="2" t="e">
        <f t="shared" si="8"/>
        <v>#DIV/0!</v>
      </c>
      <c r="AA21" s="2" t="e">
        <f>Y21+$R$45</f>
        <v>#VALUE!</v>
      </c>
      <c r="AB21" s="2" t="e">
        <f>Y21-$R$45</f>
        <v>#VALUE!</v>
      </c>
    </row>
    <row r="22" spans="1:28" x14ac:dyDescent="0.3">
      <c r="A22" s="4">
        <v>19000</v>
      </c>
      <c r="B22" s="7"/>
      <c r="C22" s="8"/>
      <c r="D22" s="2" t="e">
        <f t="shared" si="0"/>
        <v>#NUM!</v>
      </c>
      <c r="E22" s="2" t="e">
        <f t="shared" si="1"/>
        <v>#DIV/0!</v>
      </c>
      <c r="F22" s="7"/>
      <c r="G22" s="8"/>
      <c r="H22" s="7"/>
      <c r="I22" s="8"/>
      <c r="J22" s="2" t="e">
        <f t="shared" si="2"/>
        <v>#DIV/0!</v>
      </c>
      <c r="K22" s="2" t="e">
        <f t="shared" si="3"/>
        <v>#DIV/0!</v>
      </c>
      <c r="L22" s="2">
        <f>1/(SQRT(1+(2*PI()*B22*X23*X24)^2))</f>
        <v>1</v>
      </c>
      <c r="M22" s="7"/>
      <c r="N22" s="8"/>
      <c r="O22" s="7"/>
      <c r="P22" s="8"/>
      <c r="Q22" s="9">
        <f t="shared" si="4"/>
        <v>0</v>
      </c>
      <c r="R22" s="2">
        <f>M22*PI()/180</f>
        <v>0</v>
      </c>
      <c r="S22" s="2">
        <f t="shared" si="5"/>
        <v>0</v>
      </c>
      <c r="T22" s="2">
        <f>B22^2</f>
        <v>0</v>
      </c>
      <c r="U22" s="2">
        <f t="shared" si="6"/>
        <v>0</v>
      </c>
      <c r="V22" s="2" t="e">
        <f>1/(J22^2)</f>
        <v>#DIV/0!</v>
      </c>
      <c r="W22" s="2" t="e">
        <f t="shared" si="7"/>
        <v>#DIV/0!</v>
      </c>
      <c r="X22" s="6"/>
      <c r="Y22" s="2" t="e">
        <f>$Q$43*T22+$R$43</f>
        <v>#VALUE!</v>
      </c>
      <c r="Z22" s="2" t="e">
        <f t="shared" si="8"/>
        <v>#DIV/0!</v>
      </c>
      <c r="AA22" s="2" t="e">
        <f>Y22+$R$45</f>
        <v>#VALUE!</v>
      </c>
      <c r="AB22" s="2" t="e">
        <f>Y22-$R$45</f>
        <v>#VALUE!</v>
      </c>
    </row>
    <row r="24" spans="1:28" x14ac:dyDescent="0.3">
      <c r="A24" s="5" t="s">
        <v>16</v>
      </c>
      <c r="B24" s="1">
        <v>0</v>
      </c>
    </row>
    <row r="25" spans="1:28" x14ac:dyDescent="0.3">
      <c r="A25" s="5" t="s">
        <v>17</v>
      </c>
      <c r="B25" s="1">
        <v>0</v>
      </c>
    </row>
    <row r="42" spans="16:20" x14ac:dyDescent="0.3">
      <c r="P42" s="10" t="s">
        <v>22</v>
      </c>
      <c r="Q42" s="11"/>
      <c r="R42" s="11"/>
      <c r="S42" s="11"/>
      <c r="T42" s="11"/>
    </row>
    <row r="43" spans="16:20" x14ac:dyDescent="0.3">
      <c r="P43" s="4" t="s">
        <v>27</v>
      </c>
      <c r="Q43" s="2" t="e">
        <f t="array" ref="Q43:R45">LINEST(V3:V22,T3:T22,1,1)</f>
        <v>#VALUE!</v>
      </c>
      <c r="R43" s="2" t="e">
        <v>#VALUE!</v>
      </c>
      <c r="S43" s="12" t="s">
        <v>26</v>
      </c>
      <c r="T43" s="13"/>
    </row>
    <row r="44" spans="16:20" x14ac:dyDescent="0.3">
      <c r="P44" s="4" t="s">
        <v>23</v>
      </c>
      <c r="Q44" s="2" t="e">
        <v>#VALUE!</v>
      </c>
      <c r="R44" s="2" t="e">
        <v>#VALUE!</v>
      </c>
      <c r="S44" s="12" t="s">
        <v>25</v>
      </c>
      <c r="T44" s="13"/>
    </row>
    <row r="45" spans="16:20" ht="16.2" x14ac:dyDescent="0.3">
      <c r="P45" s="4" t="s">
        <v>28</v>
      </c>
      <c r="Q45" s="2" t="e">
        <v>#VALUE!</v>
      </c>
      <c r="R45" s="2" t="e">
        <v>#VALUE!</v>
      </c>
      <c r="S45" s="14" t="s">
        <v>24</v>
      </c>
      <c r="T45" s="15"/>
    </row>
  </sheetData>
  <mergeCells count="4">
    <mergeCell ref="P42:T42"/>
    <mergeCell ref="S43:T43"/>
    <mergeCell ref="S44:T44"/>
    <mergeCell ref="S45:T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Passa-Baixo</vt:lpstr>
      <vt:lpstr>Passa-Alto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2022-04-20T09:04:54Z</dcterms:created>
  <dcterms:modified xsi:type="dcterms:W3CDTF">2022-04-21T23:07:51Z</dcterms:modified>
</cp:coreProperties>
</file>