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9ECAA440-097B-40C8-8209-8440850F3CEC}" xr6:coauthVersionLast="47" xr6:coauthVersionMax="47" xr10:uidLastSave="{00000000-0000-0000-0000-000000000000}"/>
  <bookViews>
    <workbookView xWindow="-108" yWindow="-108" windowWidth="23256" windowHeight="12456" activeTab="1" xr2:uid="{5612D8A9-4F74-4819-A33D-9867F612D722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F3" i="2"/>
  <c r="F4" i="2"/>
  <c r="F5" i="2"/>
  <c r="F6" i="2"/>
  <c r="F7" i="2"/>
  <c r="G7" i="2" s="1"/>
  <c r="J7" i="2" s="1"/>
  <c r="F8" i="2"/>
  <c r="G8" i="2" s="1"/>
  <c r="F9" i="2"/>
  <c r="G9" i="2" s="1"/>
  <c r="J9" i="2" s="1"/>
  <c r="F10" i="2"/>
  <c r="F11" i="2"/>
  <c r="F12" i="2"/>
  <c r="F13" i="2"/>
  <c r="F14" i="2"/>
  <c r="F15" i="2"/>
  <c r="F16" i="2"/>
  <c r="F17" i="2"/>
  <c r="F18" i="2"/>
  <c r="F19" i="2"/>
  <c r="F20" i="2"/>
  <c r="G20" i="2" s="1"/>
  <c r="F21" i="2"/>
  <c r="F22" i="2"/>
  <c r="F23" i="2"/>
  <c r="F24" i="2"/>
  <c r="F25" i="2"/>
  <c r="F26" i="2"/>
  <c r="F27" i="2"/>
  <c r="F28" i="2"/>
  <c r="F29" i="2"/>
  <c r="F30" i="2"/>
  <c r="F31" i="2"/>
  <c r="F32" i="2"/>
  <c r="G32" i="2" s="1"/>
  <c r="F33" i="2"/>
  <c r="F34" i="2"/>
  <c r="F35" i="2"/>
  <c r="F36" i="2"/>
  <c r="F37" i="2"/>
  <c r="F38" i="2"/>
  <c r="F39" i="2"/>
  <c r="G39" i="2" s="1"/>
  <c r="J39" i="2" s="1"/>
  <c r="F40" i="2"/>
  <c r="F41" i="2"/>
  <c r="G41" i="2" s="1"/>
  <c r="J41" i="2" s="1"/>
  <c r="F42" i="2"/>
  <c r="G42" i="2" s="1"/>
  <c r="J42" i="2" s="1"/>
  <c r="F43" i="2"/>
  <c r="F44" i="2"/>
  <c r="G44" i="2" s="1"/>
  <c r="F45" i="2"/>
  <c r="F46" i="2"/>
  <c r="F47" i="2"/>
  <c r="F48" i="2"/>
  <c r="F49" i="2"/>
  <c r="F50" i="2"/>
  <c r="F51" i="2"/>
  <c r="F52" i="2"/>
  <c r="F2" i="2"/>
  <c r="G17" i="2" s="1"/>
  <c r="J17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2" i="2"/>
  <c r="E3" i="1"/>
  <c r="G3" i="1" s="1"/>
  <c r="H3" i="1" s="1"/>
  <c r="F3" i="1"/>
  <c r="I3" i="1"/>
  <c r="E4" i="1"/>
  <c r="G4" i="1" s="1"/>
  <c r="H4" i="1" s="1"/>
  <c r="F4" i="1"/>
  <c r="I4" i="1"/>
  <c r="E5" i="1"/>
  <c r="G5" i="1" s="1"/>
  <c r="F5" i="1"/>
  <c r="I5" i="1" s="1"/>
  <c r="E6" i="1"/>
  <c r="G6" i="1" s="1"/>
  <c r="H6" i="1" s="1"/>
  <c r="F6" i="1"/>
  <c r="I6" i="1" s="1"/>
  <c r="E2" i="1"/>
  <c r="G2" i="1" s="1"/>
  <c r="F2" i="1"/>
  <c r="I2" i="1" s="1"/>
  <c r="G15" i="2" l="1"/>
  <c r="J15" i="2" s="1"/>
  <c r="G46" i="2"/>
  <c r="G34" i="2"/>
  <c r="J34" i="2" s="1"/>
  <c r="G22" i="2"/>
  <c r="I22" i="2" s="1"/>
  <c r="G10" i="2"/>
  <c r="I10" i="2" s="1"/>
  <c r="G16" i="2"/>
  <c r="I16" i="2" s="1"/>
  <c r="G27" i="2"/>
  <c r="J27" i="2" s="1"/>
  <c r="G33" i="2"/>
  <c r="G5" i="2"/>
  <c r="J5" i="2" s="1"/>
  <c r="G52" i="2"/>
  <c r="G28" i="2"/>
  <c r="J28" i="2" s="1"/>
  <c r="G4" i="2"/>
  <c r="J4" i="2" s="1"/>
  <c r="G50" i="2"/>
  <c r="I50" i="2" s="1"/>
  <c r="G38" i="2"/>
  <c r="I38" i="2" s="1"/>
  <c r="G26" i="2"/>
  <c r="I26" i="2" s="1"/>
  <c r="G14" i="2"/>
  <c r="I14" i="2" s="1"/>
  <c r="G2" i="2"/>
  <c r="I2" i="2" s="1"/>
  <c r="G21" i="2"/>
  <c r="G6" i="2"/>
  <c r="J6" i="2" s="1"/>
  <c r="G30" i="2"/>
  <c r="J30" i="2" s="1"/>
  <c r="G40" i="2"/>
  <c r="J40" i="2" s="1"/>
  <c r="G29" i="2"/>
  <c r="J29" i="2" s="1"/>
  <c r="G49" i="2"/>
  <c r="I49" i="2" s="1"/>
  <c r="G37" i="2"/>
  <c r="I37" i="2" s="1"/>
  <c r="G25" i="2"/>
  <c r="G13" i="2"/>
  <c r="I13" i="2" s="1"/>
  <c r="G51" i="2"/>
  <c r="J51" i="2" s="1"/>
  <c r="G19" i="2"/>
  <c r="J19" i="2" s="1"/>
  <c r="I9" i="2"/>
  <c r="G31" i="2"/>
  <c r="J31" i="2" s="1"/>
  <c r="G3" i="2"/>
  <c r="J3" i="2" s="1"/>
  <c r="G48" i="2"/>
  <c r="G36" i="2"/>
  <c r="I36" i="2" s="1"/>
  <c r="G24" i="2"/>
  <c r="I24" i="2" s="1"/>
  <c r="G12" i="2"/>
  <c r="I12" i="2" s="1"/>
  <c r="G45" i="2"/>
  <c r="G18" i="2"/>
  <c r="J18" i="2" s="1"/>
  <c r="G47" i="2"/>
  <c r="I47" i="2" s="1"/>
  <c r="G35" i="2"/>
  <c r="J35" i="2" s="1"/>
  <c r="G23" i="2"/>
  <c r="I23" i="2" s="1"/>
  <c r="G11" i="2"/>
  <c r="J11" i="2" s="1"/>
  <c r="G43" i="2"/>
  <c r="J43" i="2" s="1"/>
  <c r="J44" i="2"/>
  <c r="I44" i="2"/>
  <c r="J20" i="2"/>
  <c r="I20" i="2"/>
  <c r="J52" i="2"/>
  <c r="I52" i="2"/>
  <c r="J32" i="2"/>
  <c r="I32" i="2"/>
  <c r="J8" i="2"/>
  <c r="I8" i="2"/>
  <c r="J16" i="2"/>
  <c r="J25" i="2"/>
  <c r="I25" i="2"/>
  <c r="I48" i="2"/>
  <c r="J48" i="2"/>
  <c r="I46" i="2"/>
  <c r="J46" i="2"/>
  <c r="I34" i="2"/>
  <c r="I7" i="2"/>
  <c r="I42" i="2"/>
  <c r="I41" i="2"/>
  <c r="I17" i="2"/>
  <c r="I5" i="2"/>
  <c r="I51" i="2"/>
  <c r="I39" i="2"/>
  <c r="I15" i="2"/>
  <c r="I3" i="2"/>
  <c r="H5" i="1"/>
  <c r="I43" i="2" l="1"/>
  <c r="I31" i="2"/>
  <c r="I30" i="2"/>
  <c r="J10" i="2"/>
  <c r="J37" i="2"/>
  <c r="J22" i="2"/>
  <c r="I29" i="2"/>
  <c r="I6" i="2"/>
  <c r="I19" i="2"/>
  <c r="I28" i="2"/>
  <c r="J24" i="2"/>
  <c r="I27" i="2"/>
  <c r="I11" i="2"/>
  <c r="I35" i="2"/>
  <c r="J47" i="2"/>
  <c r="J38" i="2"/>
  <c r="J49" i="2"/>
  <c r="J12" i="2"/>
  <c r="J2" i="2"/>
  <c r="O24" i="2" a="1"/>
  <c r="J14" i="2"/>
  <c r="J26" i="2"/>
  <c r="J23" i="2"/>
  <c r="I18" i="2"/>
  <c r="J33" i="2"/>
  <c r="I33" i="2"/>
  <c r="J45" i="2"/>
  <c r="I45" i="2"/>
  <c r="J36" i="2"/>
  <c r="I40" i="2"/>
  <c r="J50" i="2"/>
  <c r="I4" i="2"/>
  <c r="J13" i="2"/>
  <c r="J21" i="2"/>
  <c r="I21" i="2"/>
  <c r="O24" i="2" l="1"/>
  <c r="P25" i="2"/>
  <c r="O26" i="2"/>
  <c r="P24" i="2"/>
  <c r="P26" i="2"/>
  <c r="O25" i="2"/>
  <c r="K39" i="2" l="1"/>
  <c r="L39" i="2" s="1"/>
  <c r="K20" i="2"/>
  <c r="L20" i="2" s="1"/>
  <c r="K48" i="2"/>
  <c r="L48" i="2" s="1"/>
  <c r="K24" i="2"/>
  <c r="L24" i="2" s="1"/>
  <c r="K21" i="2"/>
  <c r="L21" i="2" s="1"/>
  <c r="K30" i="2"/>
  <c r="L30" i="2" s="1"/>
  <c r="K44" i="2"/>
  <c r="L44" i="2" s="1"/>
  <c r="K6" i="2"/>
  <c r="L6" i="2" s="1"/>
  <c r="K15" i="2"/>
  <c r="L15" i="2" s="1"/>
  <c r="K29" i="2"/>
  <c r="L29" i="2" s="1"/>
  <c r="K12" i="2"/>
  <c r="L12" i="2" s="1"/>
  <c r="K45" i="2"/>
  <c r="L45" i="2" s="1"/>
  <c r="K40" i="2"/>
  <c r="L40" i="2" s="1"/>
  <c r="K36" i="2"/>
  <c r="L36" i="2" s="1"/>
  <c r="K25" i="2"/>
  <c r="L25" i="2" s="1"/>
  <c r="K16" i="2"/>
  <c r="L16" i="2" s="1"/>
  <c r="K8" i="2"/>
  <c r="L8" i="2" s="1"/>
  <c r="K3" i="2"/>
  <c r="L3" i="2" s="1"/>
  <c r="K33" i="2"/>
  <c r="L33" i="2" s="1"/>
  <c r="K46" i="2"/>
  <c r="L46" i="2" s="1"/>
  <c r="K7" i="2"/>
  <c r="L7" i="2" s="1"/>
  <c r="K26" i="2"/>
  <c r="L26" i="2" s="1"/>
  <c r="K49" i="2"/>
  <c r="L49" i="2" s="1"/>
  <c r="K10" i="2"/>
  <c r="L10" i="2" s="1"/>
  <c r="K19" i="2"/>
  <c r="L19" i="2" s="1"/>
  <c r="K38" i="2"/>
  <c r="L38" i="2" s="1"/>
  <c r="K37" i="2"/>
  <c r="L37" i="2" s="1"/>
  <c r="K2" i="2"/>
  <c r="L2" i="2" s="1"/>
  <c r="K4" i="2"/>
  <c r="L4" i="2" s="1"/>
  <c r="K35" i="2"/>
  <c r="L35" i="2" s="1"/>
  <c r="K42" i="2"/>
  <c r="L42" i="2" s="1"/>
  <c r="K11" i="2"/>
  <c r="L11" i="2" s="1"/>
  <c r="K18" i="2"/>
  <c r="L18" i="2" s="1"/>
  <c r="K34" i="2"/>
  <c r="L34" i="2" s="1"/>
  <c r="K13" i="2"/>
  <c r="L13" i="2" s="1"/>
  <c r="K5" i="2"/>
  <c r="L5" i="2" s="1"/>
  <c r="K28" i="2"/>
  <c r="L28" i="2" s="1"/>
  <c r="K22" i="2"/>
  <c r="L22" i="2" s="1"/>
  <c r="K52" i="2"/>
  <c r="L52" i="2" s="1"/>
  <c r="K27" i="2"/>
  <c r="L27" i="2" s="1"/>
  <c r="K50" i="2"/>
  <c r="L50" i="2" s="1"/>
  <c r="K32" i="2"/>
  <c r="L32" i="2" s="1"/>
  <c r="K23" i="2"/>
  <c r="L23" i="2" s="1"/>
  <c r="K51" i="2"/>
  <c r="L51" i="2" s="1"/>
  <c r="K47" i="2"/>
  <c r="L47" i="2" s="1"/>
  <c r="K9" i="2"/>
  <c r="L9" i="2" s="1"/>
  <c r="K17" i="2"/>
  <c r="L17" i="2" s="1"/>
  <c r="K14" i="2"/>
  <c r="L14" i="2" s="1"/>
  <c r="K41" i="2"/>
  <c r="L41" i="2" s="1"/>
  <c r="K31" i="2"/>
  <c r="L31" i="2" s="1"/>
  <c r="K43" i="2"/>
  <c r="L43" i="2" s="1"/>
</calcChain>
</file>

<file path=xl/sharedStrings.xml><?xml version="1.0" encoding="utf-8"?>
<sst xmlns="http://schemas.openxmlformats.org/spreadsheetml/2006/main" count="48" uniqueCount="47">
  <si>
    <r>
      <t>R3 (codigo de cores) (</t>
    </r>
    <r>
      <rPr>
        <sz val="11"/>
        <color theme="1"/>
        <rFont val="Calibri"/>
        <family val="2"/>
      </rPr>
      <t>Ω)</t>
    </r>
  </si>
  <si>
    <t>R3 (ohmimetro) (Ω)</t>
  </si>
  <si>
    <t>u(R3) (Ω)</t>
  </si>
  <si>
    <t>R4 (Ω)</t>
  </si>
  <si>
    <t>u(R4) (Ω)</t>
  </si>
  <si>
    <t>R3 (Ω)</t>
  </si>
  <si>
    <t>u(R3) (%)</t>
  </si>
  <si>
    <t>Erro %</t>
  </si>
  <si>
    <r>
      <t>R</t>
    </r>
    <r>
      <rPr>
        <vertAlign val="subscript"/>
        <sz val="11"/>
        <color theme="1"/>
        <rFont val="Calibri"/>
        <family val="2"/>
        <scheme val="minor"/>
      </rPr>
      <t>a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</si>
  <si>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</si>
  <si>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</si>
  <si>
    <r>
      <t>R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</si>
  <si>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R</t>
    </r>
    <r>
      <rPr>
        <vertAlign val="subscript"/>
        <sz val="11"/>
        <color theme="1"/>
        <rFont val="Calibri"/>
        <family val="2"/>
        <scheme val="minor"/>
      </rPr>
      <t>paralelo</t>
    </r>
  </si>
  <si>
    <t>R1</t>
  </si>
  <si>
    <t>R2</t>
  </si>
  <si>
    <t>Voltagem</t>
  </si>
  <si>
    <t>u(R1)</t>
  </si>
  <si>
    <t>u(R2)</t>
  </si>
  <si>
    <t>t (s)</t>
  </si>
  <si>
    <t>ΔV (V)</t>
  </si>
  <si>
    <t>u(ΔV) (V)</t>
  </si>
  <si>
    <t>ΔV (mV)</t>
  </si>
  <si>
    <t>R3(θ) (kΩ)</t>
  </si>
  <si>
    <t>R3(θ) (Ω)</t>
  </si>
  <si>
    <t>θ (ºC)</t>
  </si>
  <si>
    <t>ΔV (eq5)</t>
  </si>
  <si>
    <t>ΔV (eq6)</t>
  </si>
  <si>
    <r>
      <t>ε</t>
    </r>
    <r>
      <rPr>
        <vertAlign val="subscript"/>
        <sz val="11"/>
        <color theme="1"/>
        <rFont val="Calibri"/>
        <family val="2"/>
      </rPr>
      <t>s</t>
    </r>
  </si>
  <si>
    <t>R4</t>
  </si>
  <si>
    <t>ΔR3 (Ω)</t>
  </si>
  <si>
    <t>Fit</t>
  </si>
  <si>
    <t>Resíduos</t>
  </si>
  <si>
    <t>declive (m)</t>
  </si>
  <si>
    <t>u(m)</t>
  </si>
  <si>
    <t>r^2</t>
  </si>
  <si>
    <t>ord origem (b)</t>
  </si>
  <si>
    <t>u(b)</t>
  </si>
  <si>
    <t>sy</t>
  </si>
  <si>
    <t>Análise estatística</t>
  </si>
  <si>
    <t>////////</t>
  </si>
  <si>
    <t>±</t>
  </si>
  <si>
    <t xml:space="preserve">  </t>
  </si>
  <si>
    <t>0,013 mV</t>
  </si>
  <si>
    <t>0 mV</t>
  </si>
  <si>
    <t>0,009 mV</t>
  </si>
  <si>
    <t>0,001 mV</t>
  </si>
  <si>
    <t>0,058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</si>
</sst>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/>
              <a:t>Δ</a:t>
            </a:r>
            <a:r>
              <a:rPr lang="en-US" sz="1600"/>
              <a:t>V (</a:t>
            </a:r>
            <a:r>
              <a:rPr lang="el-GR" sz="1600"/>
              <a:t>Δ</a:t>
            </a:r>
            <a:r>
              <a:rPr lang="en-US" sz="1600"/>
              <a:t>R3)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989561452118"/>
          <c:y val="0.18300925925925926"/>
          <c:w val="0.75107972387248645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ΔV (ΔR3)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'Parte 2'!$G$2:$G$52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2'!$C$2:$C$52</c:f>
              <c:numCache>
                <c:formatCode>General</c:formatCode>
                <c:ptCount val="51"/>
                <c:pt idx="0">
                  <c:v>0</c:v>
                </c:pt>
                <c:pt idx="1">
                  <c:v>2.3499999999999999E-4</c:v>
                </c:pt>
                <c:pt idx="2">
                  <c:v>4.75E-4</c:v>
                </c:pt>
                <c:pt idx="3">
                  <c:v>5.6000000000000006E-4</c:v>
                </c:pt>
                <c:pt idx="4">
                  <c:v>6.4000000000000005E-4</c:v>
                </c:pt>
                <c:pt idx="5">
                  <c:v>7.27E-4</c:v>
                </c:pt>
                <c:pt idx="6">
                  <c:v>8.1000000000000006E-4</c:v>
                </c:pt>
                <c:pt idx="7">
                  <c:v>8.9300000000000002E-4</c:v>
                </c:pt>
                <c:pt idx="8">
                  <c:v>9.7400000000000004E-4</c:v>
                </c:pt>
                <c:pt idx="9">
                  <c:v>1.062E-3</c:v>
                </c:pt>
                <c:pt idx="10">
                  <c:v>1.132E-3</c:v>
                </c:pt>
                <c:pt idx="11">
                  <c:v>1.2350000000000002E-3</c:v>
                </c:pt>
                <c:pt idx="12">
                  <c:v>1.3000000000000002E-3</c:v>
                </c:pt>
                <c:pt idx="13">
                  <c:v>1.379E-3</c:v>
                </c:pt>
                <c:pt idx="14">
                  <c:v>1.4599999999999999E-3</c:v>
                </c:pt>
                <c:pt idx="15">
                  <c:v>1.537E-3</c:v>
                </c:pt>
                <c:pt idx="16">
                  <c:v>1.6100000000000001E-3</c:v>
                </c:pt>
                <c:pt idx="17">
                  <c:v>1.6919999999999999E-3</c:v>
                </c:pt>
                <c:pt idx="18">
                  <c:v>1.67E-3</c:v>
                </c:pt>
                <c:pt idx="19">
                  <c:v>1.843E-3</c:v>
                </c:pt>
                <c:pt idx="20">
                  <c:v>1.9250000000000001E-3</c:v>
                </c:pt>
                <c:pt idx="21">
                  <c:v>2E-3</c:v>
                </c:pt>
                <c:pt idx="22">
                  <c:v>2.0720000000000001E-3</c:v>
                </c:pt>
                <c:pt idx="23">
                  <c:v>2.1760000000000004E-3</c:v>
                </c:pt>
                <c:pt idx="24">
                  <c:v>2.3040000000000001E-3</c:v>
                </c:pt>
                <c:pt idx="25">
                  <c:v>2.4320000000000001E-3</c:v>
                </c:pt>
                <c:pt idx="26">
                  <c:v>2.5249999999999999E-3</c:v>
                </c:pt>
                <c:pt idx="27">
                  <c:v>2.63E-3</c:v>
                </c:pt>
                <c:pt idx="28">
                  <c:v>2.7919999999999998E-3</c:v>
                </c:pt>
                <c:pt idx="29">
                  <c:v>2.8900000000000002E-3</c:v>
                </c:pt>
                <c:pt idx="30">
                  <c:v>2.9980000000000002E-3</c:v>
                </c:pt>
                <c:pt idx="31">
                  <c:v>3.1000000000000003E-3</c:v>
                </c:pt>
                <c:pt idx="32">
                  <c:v>3.1930000000000001E-3</c:v>
                </c:pt>
                <c:pt idx="33">
                  <c:v>3.2799999999999999E-3</c:v>
                </c:pt>
                <c:pt idx="34">
                  <c:v>3.3870000000000003E-3</c:v>
                </c:pt>
                <c:pt idx="35">
                  <c:v>3.4820000000000003E-3</c:v>
                </c:pt>
                <c:pt idx="36">
                  <c:v>3.5539999999999999E-3</c:v>
                </c:pt>
                <c:pt idx="37">
                  <c:v>3.64E-3</c:v>
                </c:pt>
                <c:pt idx="38">
                  <c:v>3.725E-3</c:v>
                </c:pt>
                <c:pt idx="39">
                  <c:v>3.7930000000000004E-3</c:v>
                </c:pt>
                <c:pt idx="40">
                  <c:v>3.8479999999999999E-3</c:v>
                </c:pt>
                <c:pt idx="41">
                  <c:v>3.9119999999999997E-3</c:v>
                </c:pt>
                <c:pt idx="42">
                  <c:v>3.9789999999999999E-3</c:v>
                </c:pt>
                <c:pt idx="43">
                  <c:v>4.0419999999999996E-3</c:v>
                </c:pt>
                <c:pt idx="44">
                  <c:v>4.0999999999999995E-3</c:v>
                </c:pt>
                <c:pt idx="45">
                  <c:v>4.1600000000000005E-3</c:v>
                </c:pt>
                <c:pt idx="46">
                  <c:v>4.2140000000000007E-3</c:v>
                </c:pt>
                <c:pt idx="47">
                  <c:v>4.2659999999999998E-3</c:v>
                </c:pt>
                <c:pt idx="48">
                  <c:v>4.313E-3</c:v>
                </c:pt>
                <c:pt idx="49">
                  <c:v>4.3779999999999999E-3</c:v>
                </c:pt>
                <c:pt idx="50">
                  <c:v>4.4260000000000002E-3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9-4439-828C-31FA5660E259}"/>
            </c:ext>
          </c:extLst>
        </c:ser>
        <c:ser>
          <c:idx val="1"/>
          <c:order val="1"/>
          <c:tx>
            <c:v>eq5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2'!$G$2:$G$52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2'!$I$2:$I$52</c:f>
              <c:numCache>
                <c:formatCode>General</c:formatCode>
                <c:ptCount val="51"/>
                <c:pt idx="0">
                  <c:v>0</c:v>
                </c:pt>
                <c:pt idx="1">
                  <c:v>1.060758797653959E-4</c:v>
                </c:pt>
                <c:pt idx="2">
                  <c:v>2.1205459375286251E-4</c:v>
                </c:pt>
                <c:pt idx="3">
                  <c:v>3.1793627540743454E-4</c:v>
                </c:pt>
                <c:pt idx="4">
                  <c:v>4.237210579298984E-4</c:v>
                </c:pt>
                <c:pt idx="5">
                  <c:v>5.2940907427735087E-4</c:v>
                </c:pt>
                <c:pt idx="6">
                  <c:v>6.35000457163756E-4</c:v>
                </c:pt>
                <c:pt idx="7">
                  <c:v>6.35000457163756E-4</c:v>
                </c:pt>
                <c:pt idx="8">
                  <c:v>7.4049533906050079E-4</c:v>
                </c:pt>
                <c:pt idx="9">
                  <c:v>8.4589385219694898E-4</c:v>
                </c:pt>
                <c:pt idx="10">
                  <c:v>9.511961285609933E-4</c:v>
                </c:pt>
                <c:pt idx="11">
                  <c:v>9.511961285609933E-4</c:v>
                </c:pt>
                <c:pt idx="12">
                  <c:v>1.0564022998996074E-3</c:v>
                </c:pt>
                <c:pt idx="13">
                  <c:v>1.1615124977193943E-3</c:v>
                </c:pt>
                <c:pt idx="14">
                  <c:v>1.2665268532871341E-3</c:v>
                </c:pt>
                <c:pt idx="15">
                  <c:v>1.3714454976303317E-3</c:v>
                </c:pt>
                <c:pt idx="16">
                  <c:v>1.3714454976303317E-3</c:v>
                </c:pt>
                <c:pt idx="17">
                  <c:v>1.4762685615377607E-3</c:v>
                </c:pt>
                <c:pt idx="18">
                  <c:v>1.5809961755600074E-3</c:v>
                </c:pt>
                <c:pt idx="19">
                  <c:v>1.5809961755600074E-3</c:v>
                </c:pt>
                <c:pt idx="20">
                  <c:v>1.6856284700100118E-3</c:v>
                </c:pt>
                <c:pt idx="21">
                  <c:v>1.79016557496361E-3</c:v>
                </c:pt>
                <c:pt idx="22">
                  <c:v>1.8946076202600707E-3</c:v>
                </c:pt>
                <c:pt idx="23">
                  <c:v>1.9989547355026361E-3</c:v>
                </c:pt>
                <c:pt idx="24">
                  <c:v>2.103207050059053E-3</c:v>
                </c:pt>
                <c:pt idx="25">
                  <c:v>2.2073646930621141E-3</c:v>
                </c:pt>
                <c:pt idx="26">
                  <c:v>2.3114277934101844E-3</c:v>
                </c:pt>
                <c:pt idx="27">
                  <c:v>2.4153964797677375E-3</c:v>
                </c:pt>
                <c:pt idx="28">
                  <c:v>2.5192708805658838E-3</c:v>
                </c:pt>
                <c:pt idx="29">
                  <c:v>2.6230511240029008E-3</c:v>
                </c:pt>
                <c:pt idx="30">
                  <c:v>2.7267373380447583E-3</c:v>
                </c:pt>
                <c:pt idx="31">
                  <c:v>2.8303296504256477E-3</c:v>
                </c:pt>
                <c:pt idx="32">
                  <c:v>2.9338281886485016E-3</c:v>
                </c:pt>
                <c:pt idx="33">
                  <c:v>3.0372330799855233E-3</c:v>
                </c:pt>
                <c:pt idx="34">
                  <c:v>3.1405444514787011E-3</c:v>
                </c:pt>
                <c:pt idx="35">
                  <c:v>3.2437624299403367E-3</c:v>
                </c:pt>
                <c:pt idx="36">
                  <c:v>3.3468871419535555E-3</c:v>
                </c:pt>
                <c:pt idx="37">
                  <c:v>3.4499187138728321E-3</c:v>
                </c:pt>
                <c:pt idx="38">
                  <c:v>3.4499187138728321E-3</c:v>
                </c:pt>
                <c:pt idx="39">
                  <c:v>3.5528572718245013E-3</c:v>
                </c:pt>
                <c:pt idx="40">
                  <c:v>3.6557029417072732E-3</c:v>
                </c:pt>
                <c:pt idx="41">
                  <c:v>3.6557029417072732E-3</c:v>
                </c:pt>
                <c:pt idx="42">
                  <c:v>3.6557029417072732E-3</c:v>
                </c:pt>
                <c:pt idx="43">
                  <c:v>3.7584558491927478E-3</c:v>
                </c:pt>
                <c:pt idx="44">
                  <c:v>3.8611161197259283E-3</c:v>
                </c:pt>
                <c:pt idx="45">
                  <c:v>3.9636838785257278E-3</c:v>
                </c:pt>
                <c:pt idx="46">
                  <c:v>3.9636838785257278E-3</c:v>
                </c:pt>
                <c:pt idx="47">
                  <c:v>3.9636838785257278E-3</c:v>
                </c:pt>
                <c:pt idx="48">
                  <c:v>4.0661592505854801E-3</c:v>
                </c:pt>
                <c:pt idx="49">
                  <c:v>4.0661592505854801E-3</c:v>
                </c:pt>
                <c:pt idx="50">
                  <c:v>4.1685423606734485E-3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99-4439-828C-31FA5660E259}"/>
            </c:ext>
          </c:extLst>
        </c:ser>
        <c:ser>
          <c:idx val="2"/>
          <c:order val="2"/>
          <c:tx>
            <c:v>eq6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2'!$G$2:$G$52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2'!$J$2:$J$52</c:f>
              <c:numCache>
                <c:formatCode>General</c:formatCode>
                <c:ptCount val="51"/>
                <c:pt idx="0">
                  <c:v>0</c:v>
                </c:pt>
                <c:pt idx="1">
                  <c:v>1.0612450719721279E-4</c:v>
                </c:pt>
                <c:pt idx="2">
                  <c:v>2.1224901439442559E-4</c:v>
                </c:pt>
                <c:pt idx="3">
                  <c:v>3.1837352159163837E-4</c:v>
                </c:pt>
                <c:pt idx="4">
                  <c:v>4.2449802878885117E-4</c:v>
                </c:pt>
                <c:pt idx="5">
                  <c:v>5.3062253598606393E-4</c:v>
                </c:pt>
                <c:pt idx="6">
                  <c:v>6.3674704318327673E-4</c:v>
                </c:pt>
                <c:pt idx="7">
                  <c:v>6.3674704318327673E-4</c:v>
                </c:pt>
                <c:pt idx="8">
                  <c:v>7.4287155038048954E-4</c:v>
                </c:pt>
                <c:pt idx="9">
                  <c:v>8.4899605757770235E-4</c:v>
                </c:pt>
                <c:pt idx="10">
                  <c:v>9.5512056477491515E-4</c:v>
                </c:pt>
                <c:pt idx="11">
                  <c:v>9.5512056477491515E-4</c:v>
                </c:pt>
                <c:pt idx="12">
                  <c:v>1.0612450719721279E-3</c:v>
                </c:pt>
                <c:pt idx="13">
                  <c:v>1.1673695791693407E-3</c:v>
                </c:pt>
                <c:pt idx="14">
                  <c:v>1.2734940863665535E-3</c:v>
                </c:pt>
                <c:pt idx="15">
                  <c:v>1.3796185935637663E-3</c:v>
                </c:pt>
                <c:pt idx="16">
                  <c:v>1.3796185935637663E-3</c:v>
                </c:pt>
                <c:pt idx="17">
                  <c:v>1.4857431007609791E-3</c:v>
                </c:pt>
                <c:pt idx="18">
                  <c:v>1.5918676079581919E-3</c:v>
                </c:pt>
                <c:pt idx="19">
                  <c:v>1.5918676079581919E-3</c:v>
                </c:pt>
                <c:pt idx="20">
                  <c:v>1.6979921151554047E-3</c:v>
                </c:pt>
                <c:pt idx="21">
                  <c:v>1.8041166223526177E-3</c:v>
                </c:pt>
                <c:pt idx="22">
                  <c:v>1.9102411295498303E-3</c:v>
                </c:pt>
                <c:pt idx="23">
                  <c:v>2.0163656367470431E-3</c:v>
                </c:pt>
                <c:pt idx="24">
                  <c:v>2.1224901439442557E-3</c:v>
                </c:pt>
                <c:pt idx="25">
                  <c:v>2.2286146511414687E-3</c:v>
                </c:pt>
                <c:pt idx="26">
                  <c:v>2.3347391583386813E-3</c:v>
                </c:pt>
                <c:pt idx="27">
                  <c:v>2.4408636655358943E-3</c:v>
                </c:pt>
                <c:pt idx="28">
                  <c:v>2.5469881727331069E-3</c:v>
                </c:pt>
                <c:pt idx="29">
                  <c:v>2.65311267993032E-3</c:v>
                </c:pt>
                <c:pt idx="30">
                  <c:v>2.7592371871275325E-3</c:v>
                </c:pt>
                <c:pt idx="31">
                  <c:v>2.8653616943247456E-3</c:v>
                </c:pt>
                <c:pt idx="32">
                  <c:v>2.9714862015219582E-3</c:v>
                </c:pt>
                <c:pt idx="33">
                  <c:v>3.0776107087191712E-3</c:v>
                </c:pt>
                <c:pt idx="34">
                  <c:v>3.1837352159163838E-3</c:v>
                </c:pt>
                <c:pt idx="35">
                  <c:v>3.2898597231135968E-3</c:v>
                </c:pt>
                <c:pt idx="36">
                  <c:v>3.3959842303108094E-3</c:v>
                </c:pt>
                <c:pt idx="37">
                  <c:v>3.5021087375080224E-3</c:v>
                </c:pt>
                <c:pt idx="38">
                  <c:v>3.5021087375080224E-3</c:v>
                </c:pt>
                <c:pt idx="39">
                  <c:v>3.6082332447052354E-3</c:v>
                </c:pt>
                <c:pt idx="40">
                  <c:v>3.7143577519024485E-3</c:v>
                </c:pt>
                <c:pt idx="41">
                  <c:v>3.7143577519024485E-3</c:v>
                </c:pt>
                <c:pt idx="42">
                  <c:v>3.7143577519024485E-3</c:v>
                </c:pt>
                <c:pt idx="43">
                  <c:v>3.8204822590996606E-3</c:v>
                </c:pt>
                <c:pt idx="44">
                  <c:v>3.9266067662968732E-3</c:v>
                </c:pt>
                <c:pt idx="45">
                  <c:v>4.0327312734940862E-3</c:v>
                </c:pt>
                <c:pt idx="46">
                  <c:v>4.0327312734940862E-3</c:v>
                </c:pt>
                <c:pt idx="47">
                  <c:v>4.0327312734940862E-3</c:v>
                </c:pt>
                <c:pt idx="48">
                  <c:v>4.1388557806912992E-3</c:v>
                </c:pt>
                <c:pt idx="49">
                  <c:v>4.1388557806912992E-3</c:v>
                </c:pt>
                <c:pt idx="50">
                  <c:v>4.2449802878885114E-3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99-4439-828C-31FA5660E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99728"/>
        <c:axId val="629496816"/>
      </c:scatterChart>
      <c:valAx>
        <c:axId val="62949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R3 (</a:t>
                </a:r>
                <a:r>
                  <a:rPr lang="el-GR" sz="1400"/>
                  <a:t>Ω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96816"/>
        <c:crosses val="autoZero"/>
        <c:crossBetween val="midCat"/>
      </c:valAx>
      <c:valAx>
        <c:axId val="6294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V (</a:t>
                </a:r>
                <a:r>
                  <a:rPr lang="pt-PT" sz="1400"/>
                  <a:t>V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9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09765411893076"/>
          <c:y val="0.43756816856226305"/>
          <c:w val="0.27198581560283686"/>
          <c:h val="0.312502187226596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 </a:t>
            </a:r>
            <a:r>
              <a:rPr lang="el-GR" sz="1600"/>
              <a:t>Δ</a:t>
            </a:r>
            <a:r>
              <a:rPr lang="en-US" sz="1600"/>
              <a:t>V (</a:t>
            </a:r>
            <a:r>
              <a:rPr lang="el-GR" sz="1600"/>
              <a:t>Δ</a:t>
            </a:r>
            <a:r>
              <a:rPr lang="en-US" sz="1600"/>
              <a:t>R3) </a:t>
            </a:r>
          </a:p>
        </c:rich>
      </c:tx>
      <c:layout>
        <c:manualLayout>
          <c:xMode val="edge"/>
          <c:yMode val="edge"/>
          <c:x val="0.324076334208223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2'!$G$2:$G$52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2'!$L$2:$L$52</c:f>
              <c:numCache>
                <c:formatCode>General</c:formatCode>
                <c:ptCount val="51"/>
                <c:pt idx="0">
                  <c:v>-1.9621666224476156E-4</c:v>
                </c:pt>
                <c:pt idx="1">
                  <c:v>-6.738035348020761E-5</c:v>
                </c:pt>
                <c:pt idx="2">
                  <c:v>6.645595528434635E-5</c:v>
                </c:pt>
                <c:pt idx="3">
                  <c:v>4.529226404890042E-5</c:v>
                </c:pt>
                <c:pt idx="4">
                  <c:v>1.9128572813454313E-5</c:v>
                </c:pt>
                <c:pt idx="5">
                  <c:v>-3.5118421991839691E-8</c:v>
                </c:pt>
                <c:pt idx="6">
                  <c:v>-2.3198809657437765E-5</c:v>
                </c:pt>
                <c:pt idx="7">
                  <c:v>5.9801190342562193E-5</c:v>
                </c:pt>
                <c:pt idx="8">
                  <c:v>3.4637499107116219E-5</c:v>
                </c:pt>
                <c:pt idx="9">
                  <c:v>1.647380787167009E-5</c:v>
                </c:pt>
                <c:pt idx="10">
                  <c:v>-1.9689883363776042E-5</c:v>
                </c:pt>
                <c:pt idx="11">
                  <c:v>8.3310116636224184E-5</c:v>
                </c:pt>
                <c:pt idx="12">
                  <c:v>4.2146425400778039E-5</c:v>
                </c:pt>
                <c:pt idx="13">
                  <c:v>1.4982734165332016E-5</c:v>
                </c:pt>
                <c:pt idx="14">
                  <c:v>-1.0180957070114174E-5</c:v>
                </c:pt>
                <c:pt idx="15">
                  <c:v>-3.9344648305560245E-5</c:v>
                </c:pt>
                <c:pt idx="16">
                  <c:v>3.3655351694439903E-5</c:v>
                </c:pt>
                <c:pt idx="17">
                  <c:v>9.4916604589938454E-6</c:v>
                </c:pt>
                <c:pt idx="18">
                  <c:v>-1.1867203077645214E-4</c:v>
                </c:pt>
                <c:pt idx="19">
                  <c:v>5.4327969223547838E-5</c:v>
                </c:pt>
                <c:pt idx="20">
                  <c:v>3.0164277988101781E-5</c:v>
                </c:pt>
                <c:pt idx="21">
                  <c:v>-9.9941324734412196E-7</c:v>
                </c:pt>
                <c:pt idx="22">
                  <c:v>-3.5163104482790423E-5</c:v>
                </c:pt>
                <c:pt idx="23">
                  <c:v>-3.7326795718235946E-5</c:v>
                </c:pt>
                <c:pt idx="24">
                  <c:v>-1.549048695368262E-5</c:v>
                </c:pt>
                <c:pt idx="25">
                  <c:v>6.3458218108715728E-6</c:v>
                </c:pt>
                <c:pt idx="26">
                  <c:v>-6.8178694245745429E-6</c:v>
                </c:pt>
                <c:pt idx="27">
                  <c:v>-7.9815606600208006E-6</c:v>
                </c:pt>
                <c:pt idx="28">
                  <c:v>4.7854748104533135E-5</c:v>
                </c:pt>
                <c:pt idx="29">
                  <c:v>3.9691056869087683E-5</c:v>
                </c:pt>
                <c:pt idx="30">
                  <c:v>4.1527365633641389E-5</c:v>
                </c:pt>
                <c:pt idx="31">
                  <c:v>3.7363674398195601E-5</c:v>
                </c:pt>
                <c:pt idx="32">
                  <c:v>2.4199983162749485E-5</c:v>
                </c:pt>
                <c:pt idx="33">
                  <c:v>5.036291927303007E-6</c:v>
                </c:pt>
                <c:pt idx="34">
                  <c:v>5.8726006918574485E-6</c:v>
                </c:pt>
                <c:pt idx="35">
                  <c:v>-5.2910905435888354E-6</c:v>
                </c:pt>
                <c:pt idx="36">
                  <c:v>-3.9454781779035136E-5</c:v>
                </c:pt>
                <c:pt idx="37">
                  <c:v>-5.961847301448088E-5</c:v>
                </c:pt>
                <c:pt idx="38">
                  <c:v>2.5381526985519126E-5</c:v>
                </c:pt>
                <c:pt idx="39">
                  <c:v>-1.2782164249926838E-5</c:v>
                </c:pt>
                <c:pt idx="40">
                  <c:v>-6.3945855485373661E-5</c:v>
                </c:pt>
                <c:pt idx="41">
                  <c:v>5.4144514626160156E-8</c:v>
                </c:pt>
                <c:pt idx="42">
                  <c:v>6.7054144514626379E-5</c:v>
                </c:pt>
                <c:pt idx="43">
                  <c:v>2.3890453279180185E-5</c:v>
                </c:pt>
                <c:pt idx="44">
                  <c:v>-2.4273237956265806E-5</c:v>
                </c:pt>
                <c:pt idx="45">
                  <c:v>-7.0436929191710664E-5</c:v>
                </c:pt>
                <c:pt idx="46">
                  <c:v>-1.6436929191710435E-5</c:v>
                </c:pt>
                <c:pt idx="47">
                  <c:v>3.556307080828866E-5</c:v>
                </c:pt>
                <c:pt idx="48">
                  <c:v>-2.3600620427157055E-5</c:v>
                </c:pt>
                <c:pt idx="49">
                  <c:v>4.1399379572842898E-5</c:v>
                </c:pt>
                <c:pt idx="50">
                  <c:v>-1.6764311662603552E-5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2-437D-98F5-846B4DA92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137280"/>
        <c:axId val="572908640"/>
      </c:scatterChart>
      <c:valAx>
        <c:axId val="62613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Δ</a:t>
                </a:r>
                <a:r>
                  <a:rPr lang="en-US" sz="1400" b="0" i="0" u="none" strike="noStrike" baseline="0">
                    <a:effectLst/>
                  </a:rPr>
                  <a:t>R3 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pt-PT" sz="1400" b="0" i="0" u="none" strike="noStrike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08640"/>
        <c:crosses val="autoZero"/>
        <c:crossBetween val="midCat"/>
      </c:valAx>
      <c:valAx>
        <c:axId val="5729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3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167640</xdr:colOff>
      <xdr:row>5</xdr:row>
      <xdr:rowOff>99060</xdr:rowOff>
    </xdr:from>
    <xdr:to>
      <xdr:col>19</xdr:col>
      <xdr:colOff>472440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E8FBF-685A-FE66-9FAF-D285A2A3F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205740</xdr:colOff>
      <xdr:row>27</xdr:row>
      <xdr:rowOff>0</xdr:rowOff>
    </xdr:from>
    <xdr:to>
      <xdr:col>19</xdr:col>
      <xdr:colOff>426720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1CCAFC-4AD2-BF1E-8D2A-4EFF2E8AB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9F94-593C-4FB7-9771-3260EC836248}">
  <dimension ref="A1:P20"/>
  <sheetViews>
    <sheetView workbookViewId="0">
      <selection activeCell="B25" sqref="B25"/>
    </sheetView>
  </sheetViews>
  <sheetFormatPr defaultRowHeight="14.4" x14ac:dyDescent="0.3"/>
  <cols>
    <col min="2" max="2" width="20.5546875" customWidth="1"/>
    <col min="3" max="3" width="17.21875" customWidth="1"/>
    <col min="4" max="4" width="8.6640625" customWidth="1"/>
    <col min="5" max="5" width="9.33203125" customWidth="1"/>
  </cols>
  <sheetData>
    <row r="1" spans="1:16" x14ac:dyDescent="0.3">
      <c r="A1" s="3"/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7</v>
      </c>
      <c r="J1" s="3" t="s">
        <v>15</v>
      </c>
    </row>
    <row r="2" spans="1:16" ht="15.6" x14ac:dyDescent="0.35">
      <c r="A2" s="3" t="s">
        <v>8</v>
      </c>
      <c r="B2" s="1">
        <v>1200</v>
      </c>
      <c r="C2" s="1">
        <v>1193</v>
      </c>
      <c r="D2" s="1">
        <v>1199.2</v>
      </c>
      <c r="E2" s="1">
        <f>D2*0.1</f>
        <v>119.92000000000002</v>
      </c>
      <c r="F2" s="1">
        <f>D2</f>
        <v>1199.2</v>
      </c>
      <c r="G2" s="1">
        <f>E2</f>
        <v>119.92000000000002</v>
      </c>
      <c r="H2" s="2">
        <f>G2/F2</f>
        <v>0.1</v>
      </c>
      <c r="I2" s="2">
        <f>ABS(F2-C2)/C2</f>
        <v>5.1969823973177249E-3</v>
      </c>
      <c r="J2" s="12" t="s">
        <v>42</v>
      </c>
      <c r="L2" s="3" t="s">
        <v>13</v>
      </c>
      <c r="M2" s="1">
        <v>1000</v>
      </c>
      <c r="N2" s="7" t="s">
        <v>40</v>
      </c>
      <c r="O2" s="3" t="s">
        <v>16</v>
      </c>
      <c r="P2" s="1"/>
    </row>
    <row r="3" spans="1:16" ht="15.6" x14ac:dyDescent="0.35">
      <c r="A3" s="3" t="s">
        <v>9</v>
      </c>
      <c r="B3" s="1">
        <v>2200</v>
      </c>
      <c r="C3" s="1">
        <v>2120</v>
      </c>
      <c r="D3" s="1">
        <v>2164.3000000000002</v>
      </c>
      <c r="E3" s="1">
        <f t="shared" ref="E3:E6" si="0">D3*0.1</f>
        <v>216.43000000000004</v>
      </c>
      <c r="F3" s="1">
        <f t="shared" ref="F3:F6" si="1">D3</f>
        <v>2164.3000000000002</v>
      </c>
      <c r="G3" s="1">
        <f t="shared" ref="G3:G6" si="2">E3</f>
        <v>216.43000000000004</v>
      </c>
      <c r="H3" s="2">
        <f t="shared" ref="H3:H6" si="3">G3/F3</f>
        <v>0.1</v>
      </c>
      <c r="I3" s="2">
        <f t="shared" ref="I3:I6" si="4">ABS(F3-C3)/C3</f>
        <v>2.0896226415094424E-2</v>
      </c>
      <c r="J3" s="12" t="s">
        <v>43</v>
      </c>
      <c r="L3" s="3" t="s">
        <v>14</v>
      </c>
      <c r="M3" s="1">
        <v>1000</v>
      </c>
      <c r="N3" s="8"/>
      <c r="O3" s="3" t="s">
        <v>17</v>
      </c>
      <c r="P3" s="1"/>
    </row>
    <row r="4" spans="1:16" ht="15.6" x14ac:dyDescent="0.35">
      <c r="A4" s="3" t="s">
        <v>10</v>
      </c>
      <c r="B4" s="1">
        <v>3300</v>
      </c>
      <c r="C4" s="1">
        <v>3240</v>
      </c>
      <c r="D4" s="1">
        <v>3289.2</v>
      </c>
      <c r="E4" s="1">
        <f t="shared" si="0"/>
        <v>328.92</v>
      </c>
      <c r="F4" s="1">
        <f t="shared" si="1"/>
        <v>3289.2</v>
      </c>
      <c r="G4" s="1">
        <f t="shared" si="2"/>
        <v>328.92</v>
      </c>
      <c r="H4" s="2">
        <f t="shared" si="3"/>
        <v>0.1</v>
      </c>
      <c r="I4" s="2">
        <f t="shared" si="4"/>
        <v>1.518518518518513E-2</v>
      </c>
      <c r="J4" s="12" t="s">
        <v>44</v>
      </c>
    </row>
    <row r="5" spans="1:16" ht="15.6" x14ac:dyDescent="0.35">
      <c r="A5" s="3" t="s">
        <v>11</v>
      </c>
      <c r="B5" s="1" t="s">
        <v>39</v>
      </c>
      <c r="C5" s="1">
        <v>6580</v>
      </c>
      <c r="D5" s="1">
        <v>6653.4</v>
      </c>
      <c r="E5" s="1">
        <f t="shared" si="0"/>
        <v>665.34</v>
      </c>
      <c r="F5" s="1">
        <f t="shared" si="1"/>
        <v>6653.4</v>
      </c>
      <c r="G5" s="1">
        <f t="shared" si="2"/>
        <v>665.34</v>
      </c>
      <c r="H5" s="2">
        <f t="shared" si="3"/>
        <v>0.1</v>
      </c>
      <c r="I5" s="2">
        <f t="shared" si="4"/>
        <v>1.1155015197568334E-2</v>
      </c>
      <c r="J5" s="12" t="s">
        <v>45</v>
      </c>
    </row>
    <row r="6" spans="1:16" ht="15.6" x14ac:dyDescent="0.35">
      <c r="A6" s="3" t="s">
        <v>12</v>
      </c>
      <c r="B6" s="1" t="s">
        <v>39</v>
      </c>
      <c r="C6" s="1">
        <v>622</v>
      </c>
      <c r="D6" s="1">
        <v>624.79999999999995</v>
      </c>
      <c r="E6" s="1">
        <f t="shared" si="0"/>
        <v>62.48</v>
      </c>
      <c r="F6" s="1">
        <f t="shared" si="1"/>
        <v>624.79999999999995</v>
      </c>
      <c r="G6" s="1">
        <f t="shared" si="2"/>
        <v>62.48</v>
      </c>
      <c r="H6" s="2">
        <f t="shared" si="3"/>
        <v>0.1</v>
      </c>
      <c r="I6" s="2">
        <f t="shared" si="4"/>
        <v>4.5016077170417276E-3</v>
      </c>
      <c r="J6" s="12" t="s">
        <v>46</v>
      </c>
    </row>
    <row r="20" spans="3:3" x14ac:dyDescent="0.3">
      <c r="C20" t="s">
        <v>41</v>
      </c>
    </row>
  </sheetData>
  <mergeCells count="1">
    <mergeCell ref="N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CCB0-2F7D-4947-8B22-CBAF80B9ABCC}">
  <dimension ref="A1:R52"/>
  <sheetViews>
    <sheetView tabSelected="1" topLeftCell="A6" workbookViewId="0">
      <selection activeCell="M6" sqref="M6"/>
    </sheetView>
  </sheetViews>
  <sheetFormatPr defaultRowHeight="14.4" x14ac:dyDescent="0.3"/>
  <cols>
    <col min="1" max="1" width="14.44140625" customWidth="1"/>
    <col min="14" max="14" width="10.109375" customWidth="1"/>
  </cols>
  <sheetData>
    <row r="1" spans="1:16" x14ac:dyDescent="0.3">
      <c r="A1" s="3" t="s">
        <v>18</v>
      </c>
      <c r="B1" s="4" t="s">
        <v>21</v>
      </c>
      <c r="C1" s="4" t="s">
        <v>19</v>
      </c>
      <c r="D1" s="4" t="s">
        <v>20</v>
      </c>
      <c r="E1" s="3" t="s">
        <v>22</v>
      </c>
      <c r="F1" s="3" t="s">
        <v>23</v>
      </c>
      <c r="G1" s="4" t="s">
        <v>29</v>
      </c>
      <c r="H1" s="3" t="s">
        <v>24</v>
      </c>
      <c r="I1" s="4" t="s">
        <v>25</v>
      </c>
      <c r="J1" s="4" t="s">
        <v>26</v>
      </c>
      <c r="K1" s="4" t="s">
        <v>30</v>
      </c>
      <c r="L1" s="4" t="s">
        <v>31</v>
      </c>
    </row>
    <row r="2" spans="1:16" ht="15.6" x14ac:dyDescent="0.35">
      <c r="A2" s="3">
        <v>0</v>
      </c>
      <c r="B2" s="1">
        <v>0</v>
      </c>
      <c r="C2" s="1">
        <f>B2*0.001</f>
        <v>0</v>
      </c>
      <c r="D2" s="1"/>
      <c r="E2" s="1">
        <v>1.0920000000000001</v>
      </c>
      <c r="F2" s="1">
        <f>E2*1000</f>
        <v>1092</v>
      </c>
      <c r="G2" s="1">
        <f>F2-$F$2</f>
        <v>0</v>
      </c>
      <c r="H2" s="1"/>
      <c r="I2" s="1">
        <f>(G2*$P$2)/(4*$P$3+2*G2)</f>
        <v>0</v>
      </c>
      <c r="J2" s="1">
        <f>(G2*$P$2)/(4*$P$3)</f>
        <v>0</v>
      </c>
      <c r="K2" s="1">
        <f>G2*$O$24+$P$24</f>
        <v>1.9621666224476156E-4</v>
      </c>
      <c r="L2" s="1">
        <f>C2-K2</f>
        <v>-1.9621666224476156E-4</v>
      </c>
      <c r="O2" s="4" t="s">
        <v>27</v>
      </c>
      <c r="P2" s="1">
        <v>0.46300000000000002</v>
      </c>
    </row>
    <row r="3" spans="1:16" x14ac:dyDescent="0.3">
      <c r="A3" s="3">
        <v>30</v>
      </c>
      <c r="B3" s="1">
        <v>0.23499999999999999</v>
      </c>
      <c r="C3" s="1">
        <f t="shared" ref="C3:C52" si="0">B3*0.001</f>
        <v>2.3499999999999999E-4</v>
      </c>
      <c r="D3" s="1"/>
      <c r="E3" s="1">
        <v>1.093</v>
      </c>
      <c r="F3" s="1">
        <f t="shared" ref="F3:F52" si="1">E3*1000</f>
        <v>1093</v>
      </c>
      <c r="G3" s="1">
        <f t="shared" ref="G3:G52" si="2">F3-$F$2</f>
        <v>1</v>
      </c>
      <c r="H3" s="1"/>
      <c r="I3" s="1">
        <f t="shared" ref="I3:I52" si="3">(G3*$P$2)/(4*$P$3+2*G3)</f>
        <v>1.060758797653959E-4</v>
      </c>
      <c r="J3" s="1">
        <f t="shared" ref="J3:J52" si="4">(G3*$P$2)/(4*$P$3)</f>
        <v>1.0612450719721279E-4</v>
      </c>
      <c r="K3" s="1">
        <f t="shared" ref="K3:K52" si="5">G3*$O$24+$P$24</f>
        <v>3.023803534802076E-4</v>
      </c>
      <c r="L3" s="1">
        <f t="shared" ref="L3:L52" si="6">C3-K3</f>
        <v>-6.738035348020761E-5</v>
      </c>
      <c r="O3" s="3" t="s">
        <v>28</v>
      </c>
      <c r="P3" s="1">
        <v>1090.7</v>
      </c>
    </row>
    <row r="4" spans="1:16" x14ac:dyDescent="0.3">
      <c r="A4" s="3">
        <v>60</v>
      </c>
      <c r="B4" s="1">
        <v>0.47499999999999998</v>
      </c>
      <c r="C4" s="1">
        <f t="shared" si="0"/>
        <v>4.75E-4</v>
      </c>
      <c r="D4" s="1"/>
      <c r="E4" s="1">
        <v>1.0940000000000001</v>
      </c>
      <c r="F4" s="1">
        <f t="shared" si="1"/>
        <v>1094</v>
      </c>
      <c r="G4" s="1">
        <f t="shared" si="2"/>
        <v>2</v>
      </c>
      <c r="H4" s="1"/>
      <c r="I4" s="1">
        <f t="shared" si="3"/>
        <v>2.1205459375286251E-4</v>
      </c>
      <c r="J4" s="1">
        <f t="shared" si="4"/>
        <v>2.1224901439442559E-4</v>
      </c>
      <c r="K4" s="1">
        <f t="shared" si="5"/>
        <v>4.0854404471565365E-4</v>
      </c>
      <c r="L4" s="1">
        <f t="shared" si="6"/>
        <v>6.645595528434635E-5</v>
      </c>
    </row>
    <row r="5" spans="1:16" x14ac:dyDescent="0.3">
      <c r="A5" s="3">
        <v>90</v>
      </c>
      <c r="B5" s="1">
        <v>0.56000000000000005</v>
      </c>
      <c r="C5" s="1">
        <f t="shared" si="0"/>
        <v>5.6000000000000006E-4</v>
      </c>
      <c r="D5" s="1"/>
      <c r="E5" s="1">
        <v>1.095</v>
      </c>
      <c r="F5" s="1">
        <f t="shared" si="1"/>
        <v>1095</v>
      </c>
      <c r="G5" s="1">
        <f t="shared" si="2"/>
        <v>3</v>
      </c>
      <c r="H5" s="1"/>
      <c r="I5" s="1">
        <f t="shared" si="3"/>
        <v>3.1793627540743454E-4</v>
      </c>
      <c r="J5" s="1">
        <f t="shared" si="4"/>
        <v>3.1837352159163837E-4</v>
      </c>
      <c r="K5" s="1">
        <f>G5*$O$24+$P$24</f>
        <v>5.1470773595109964E-4</v>
      </c>
      <c r="L5" s="1">
        <f t="shared" si="6"/>
        <v>4.529226404890042E-5</v>
      </c>
    </row>
    <row r="6" spans="1:16" x14ac:dyDescent="0.3">
      <c r="A6" s="3">
        <v>120</v>
      </c>
      <c r="B6" s="1">
        <v>0.64</v>
      </c>
      <c r="C6" s="1">
        <f t="shared" si="0"/>
        <v>6.4000000000000005E-4</v>
      </c>
      <c r="D6" s="1"/>
      <c r="E6" s="1">
        <v>1.0960000000000001</v>
      </c>
      <c r="F6" s="1">
        <f t="shared" si="1"/>
        <v>1096</v>
      </c>
      <c r="G6" s="1">
        <f t="shared" si="2"/>
        <v>4</v>
      </c>
      <c r="H6" s="1"/>
      <c r="I6" s="1">
        <f t="shared" si="3"/>
        <v>4.237210579298984E-4</v>
      </c>
      <c r="J6" s="1">
        <f t="shared" si="4"/>
        <v>4.2449802878885117E-4</v>
      </c>
      <c r="K6" s="1">
        <f t="shared" si="5"/>
        <v>6.2087142718654574E-4</v>
      </c>
      <c r="L6" s="1">
        <f t="shared" si="6"/>
        <v>1.9128572813454313E-5</v>
      </c>
    </row>
    <row r="7" spans="1:16" x14ac:dyDescent="0.3">
      <c r="A7" s="3">
        <v>150</v>
      </c>
      <c r="B7" s="1">
        <v>0.72699999999999998</v>
      </c>
      <c r="C7" s="1">
        <f t="shared" si="0"/>
        <v>7.27E-4</v>
      </c>
      <c r="D7" s="1"/>
      <c r="E7" s="1">
        <v>1.097</v>
      </c>
      <c r="F7" s="1">
        <f t="shared" si="1"/>
        <v>1097</v>
      </c>
      <c r="G7" s="1">
        <f t="shared" si="2"/>
        <v>5</v>
      </c>
      <c r="H7" s="1"/>
      <c r="I7" s="1">
        <f t="shared" si="3"/>
        <v>5.2940907427735087E-4</v>
      </c>
      <c r="J7" s="1">
        <f t="shared" si="4"/>
        <v>5.3062253598606393E-4</v>
      </c>
      <c r="K7" s="1">
        <f t="shared" si="5"/>
        <v>7.2703511842199184E-4</v>
      </c>
      <c r="L7" s="1">
        <f t="shared" si="6"/>
        <v>-3.5118421991839691E-8</v>
      </c>
    </row>
    <row r="8" spans="1:16" x14ac:dyDescent="0.3">
      <c r="A8" s="3">
        <v>180</v>
      </c>
      <c r="B8" s="1">
        <v>0.81</v>
      </c>
      <c r="C8" s="1">
        <f t="shared" si="0"/>
        <v>8.1000000000000006E-4</v>
      </c>
      <c r="D8" s="1"/>
      <c r="E8" s="1">
        <v>1.0980000000000001</v>
      </c>
      <c r="F8" s="1">
        <f t="shared" si="1"/>
        <v>1098</v>
      </c>
      <c r="G8" s="1">
        <f t="shared" si="2"/>
        <v>6</v>
      </c>
      <c r="H8" s="1"/>
      <c r="I8" s="1">
        <f t="shared" si="3"/>
        <v>6.35000457163756E-4</v>
      </c>
      <c r="J8" s="1">
        <f t="shared" si="4"/>
        <v>6.3674704318327673E-4</v>
      </c>
      <c r="K8" s="1">
        <f t="shared" si="5"/>
        <v>8.3319880965743783E-4</v>
      </c>
      <c r="L8" s="1">
        <f t="shared" si="6"/>
        <v>-2.3198809657437765E-5</v>
      </c>
    </row>
    <row r="9" spans="1:16" x14ac:dyDescent="0.3">
      <c r="A9" s="3">
        <v>210</v>
      </c>
      <c r="B9" s="1">
        <v>0.89300000000000002</v>
      </c>
      <c r="C9" s="1">
        <f t="shared" si="0"/>
        <v>8.9300000000000002E-4</v>
      </c>
      <c r="D9" s="1"/>
      <c r="E9" s="1">
        <v>1.0980000000000001</v>
      </c>
      <c r="F9" s="1">
        <f t="shared" si="1"/>
        <v>1098</v>
      </c>
      <c r="G9" s="1">
        <f t="shared" si="2"/>
        <v>6</v>
      </c>
      <c r="H9" s="1"/>
      <c r="I9" s="1">
        <f t="shared" si="3"/>
        <v>6.35000457163756E-4</v>
      </c>
      <c r="J9" s="1">
        <f t="shared" si="4"/>
        <v>6.3674704318327673E-4</v>
      </c>
      <c r="K9" s="1">
        <f t="shared" si="5"/>
        <v>8.3319880965743783E-4</v>
      </c>
      <c r="L9" s="1">
        <f t="shared" si="6"/>
        <v>5.9801190342562193E-5</v>
      </c>
    </row>
    <row r="10" spans="1:16" x14ac:dyDescent="0.3">
      <c r="A10" s="3">
        <v>240</v>
      </c>
      <c r="B10" s="1">
        <v>0.97399999999999998</v>
      </c>
      <c r="C10" s="1">
        <f t="shared" si="0"/>
        <v>9.7400000000000004E-4</v>
      </c>
      <c r="D10" s="1"/>
      <c r="E10" s="1">
        <v>1.099</v>
      </c>
      <c r="F10" s="1">
        <f t="shared" si="1"/>
        <v>1099</v>
      </c>
      <c r="G10" s="1">
        <f t="shared" si="2"/>
        <v>7</v>
      </c>
      <c r="H10" s="1"/>
      <c r="I10" s="1">
        <f t="shared" si="3"/>
        <v>7.4049533906050079E-4</v>
      </c>
      <c r="J10" s="1">
        <f t="shared" si="4"/>
        <v>7.4287155038048954E-4</v>
      </c>
      <c r="K10" s="1">
        <f t="shared" si="5"/>
        <v>9.3936250089288382E-4</v>
      </c>
      <c r="L10" s="1">
        <f t="shared" si="6"/>
        <v>3.4637499107116219E-5</v>
      </c>
    </row>
    <row r="11" spans="1:16" x14ac:dyDescent="0.3">
      <c r="A11" s="3">
        <v>270</v>
      </c>
      <c r="B11" s="1">
        <v>1.0620000000000001</v>
      </c>
      <c r="C11" s="1">
        <f t="shared" si="0"/>
        <v>1.062E-3</v>
      </c>
      <c r="D11" s="1"/>
      <c r="E11" s="1">
        <v>1.1000000000000001</v>
      </c>
      <c r="F11" s="1">
        <f t="shared" si="1"/>
        <v>1100</v>
      </c>
      <c r="G11" s="1">
        <f t="shared" si="2"/>
        <v>8</v>
      </c>
      <c r="H11" s="1"/>
      <c r="I11" s="1">
        <f t="shared" si="3"/>
        <v>8.4589385219694898E-4</v>
      </c>
      <c r="J11" s="1">
        <f t="shared" si="4"/>
        <v>8.4899605757770235E-4</v>
      </c>
      <c r="K11" s="1">
        <f t="shared" si="5"/>
        <v>1.0455261921283299E-3</v>
      </c>
      <c r="L11" s="1">
        <f t="shared" si="6"/>
        <v>1.647380787167009E-5</v>
      </c>
    </row>
    <row r="12" spans="1:16" x14ac:dyDescent="0.3">
      <c r="A12" s="3">
        <v>300</v>
      </c>
      <c r="B12" s="1">
        <v>1.1319999999999999</v>
      </c>
      <c r="C12" s="1">
        <f t="shared" si="0"/>
        <v>1.132E-3</v>
      </c>
      <c r="D12" s="1"/>
      <c r="E12" s="1">
        <v>1.101</v>
      </c>
      <c r="F12" s="1">
        <f t="shared" si="1"/>
        <v>1101</v>
      </c>
      <c r="G12" s="1">
        <f t="shared" si="2"/>
        <v>9</v>
      </c>
      <c r="H12" s="1"/>
      <c r="I12" s="1">
        <f t="shared" si="3"/>
        <v>9.511961285609933E-4</v>
      </c>
      <c r="J12" s="1">
        <f t="shared" si="4"/>
        <v>9.5512056477491515E-4</v>
      </c>
      <c r="K12" s="1">
        <f t="shared" si="5"/>
        <v>1.151689883363776E-3</v>
      </c>
      <c r="L12" s="1">
        <f t="shared" si="6"/>
        <v>-1.9689883363776042E-5</v>
      </c>
    </row>
    <row r="13" spans="1:16" x14ac:dyDescent="0.3">
      <c r="A13" s="3">
        <v>330</v>
      </c>
      <c r="B13" s="1">
        <v>1.2350000000000001</v>
      </c>
      <c r="C13" s="1">
        <f t="shared" si="0"/>
        <v>1.2350000000000002E-3</v>
      </c>
      <c r="D13" s="1"/>
      <c r="E13" s="1">
        <v>1.101</v>
      </c>
      <c r="F13" s="1">
        <f t="shared" si="1"/>
        <v>1101</v>
      </c>
      <c r="G13" s="1">
        <f t="shared" si="2"/>
        <v>9</v>
      </c>
      <c r="H13" s="1"/>
      <c r="I13" s="1">
        <f t="shared" si="3"/>
        <v>9.511961285609933E-4</v>
      </c>
      <c r="J13" s="1">
        <f t="shared" si="4"/>
        <v>9.5512056477491515E-4</v>
      </c>
      <c r="K13" s="1">
        <f t="shared" si="5"/>
        <v>1.151689883363776E-3</v>
      </c>
      <c r="L13" s="1">
        <f t="shared" si="6"/>
        <v>8.3310116636224184E-5</v>
      </c>
    </row>
    <row r="14" spans="1:16" x14ac:dyDescent="0.3">
      <c r="A14" s="3">
        <v>360</v>
      </c>
      <c r="B14" s="1">
        <v>1.3</v>
      </c>
      <c r="C14" s="1">
        <f t="shared" si="0"/>
        <v>1.3000000000000002E-3</v>
      </c>
      <c r="D14" s="1"/>
      <c r="E14" s="1">
        <v>1.1020000000000001</v>
      </c>
      <c r="F14" s="1">
        <f t="shared" si="1"/>
        <v>1102</v>
      </c>
      <c r="G14" s="1">
        <f t="shared" si="2"/>
        <v>10</v>
      </c>
      <c r="H14" s="1"/>
      <c r="I14" s="1">
        <f t="shared" si="3"/>
        <v>1.0564022998996074E-3</v>
      </c>
      <c r="J14" s="1">
        <f t="shared" si="4"/>
        <v>1.0612450719721279E-3</v>
      </c>
      <c r="K14" s="1">
        <f t="shared" si="5"/>
        <v>1.2578535745992221E-3</v>
      </c>
      <c r="L14" s="1">
        <f t="shared" si="6"/>
        <v>4.2146425400778039E-5</v>
      </c>
    </row>
    <row r="15" spans="1:16" x14ac:dyDescent="0.3">
      <c r="A15" s="3">
        <v>390</v>
      </c>
      <c r="B15" s="1">
        <v>1.379</v>
      </c>
      <c r="C15" s="1">
        <f t="shared" si="0"/>
        <v>1.379E-3</v>
      </c>
      <c r="D15" s="1"/>
      <c r="E15" s="1">
        <v>1.103</v>
      </c>
      <c r="F15" s="1">
        <f t="shared" si="1"/>
        <v>1103</v>
      </c>
      <c r="G15" s="1">
        <f t="shared" si="2"/>
        <v>11</v>
      </c>
      <c r="H15" s="1"/>
      <c r="I15" s="1">
        <f t="shared" si="3"/>
        <v>1.1615124977193943E-3</v>
      </c>
      <c r="J15" s="1">
        <f t="shared" si="4"/>
        <v>1.1673695791693407E-3</v>
      </c>
      <c r="K15" s="1">
        <f t="shared" si="5"/>
        <v>1.364017265834668E-3</v>
      </c>
      <c r="L15" s="1">
        <f t="shared" si="6"/>
        <v>1.4982734165332016E-5</v>
      </c>
    </row>
    <row r="16" spans="1:16" x14ac:dyDescent="0.3">
      <c r="A16" s="3">
        <v>420</v>
      </c>
      <c r="B16" s="1">
        <v>1.46</v>
      </c>
      <c r="C16" s="1">
        <f t="shared" si="0"/>
        <v>1.4599999999999999E-3</v>
      </c>
      <c r="D16" s="1"/>
      <c r="E16" s="1">
        <v>1.1040000000000001</v>
      </c>
      <c r="F16" s="1">
        <f t="shared" si="1"/>
        <v>1104</v>
      </c>
      <c r="G16" s="1">
        <f t="shared" si="2"/>
        <v>12</v>
      </c>
      <c r="H16" s="1"/>
      <c r="I16" s="1">
        <f t="shared" si="3"/>
        <v>1.2665268532871341E-3</v>
      </c>
      <c r="J16" s="1">
        <f t="shared" si="4"/>
        <v>1.2734940863665535E-3</v>
      </c>
      <c r="K16" s="1">
        <f t="shared" si="5"/>
        <v>1.4701809570701141E-3</v>
      </c>
      <c r="L16" s="1">
        <f t="shared" si="6"/>
        <v>-1.0180957070114174E-5</v>
      </c>
    </row>
    <row r="17" spans="1:18" x14ac:dyDescent="0.3">
      <c r="A17" s="3">
        <v>450</v>
      </c>
      <c r="B17" s="1">
        <v>1.5369999999999999</v>
      </c>
      <c r="C17" s="1">
        <f t="shared" si="0"/>
        <v>1.537E-3</v>
      </c>
      <c r="D17" s="1"/>
      <c r="E17" s="1">
        <v>1.105</v>
      </c>
      <c r="F17" s="1">
        <f t="shared" si="1"/>
        <v>1105</v>
      </c>
      <c r="G17" s="1">
        <f t="shared" si="2"/>
        <v>13</v>
      </c>
      <c r="H17" s="1"/>
      <c r="I17" s="1">
        <f t="shared" si="3"/>
        <v>1.3714454976303317E-3</v>
      </c>
      <c r="J17" s="1">
        <f t="shared" si="4"/>
        <v>1.3796185935637663E-3</v>
      </c>
      <c r="K17" s="1">
        <f t="shared" si="5"/>
        <v>1.5763446483055602E-3</v>
      </c>
      <c r="L17" s="1">
        <f t="shared" si="6"/>
        <v>-3.9344648305560245E-5</v>
      </c>
    </row>
    <row r="18" spans="1:18" x14ac:dyDescent="0.3">
      <c r="A18" s="3">
        <v>480</v>
      </c>
      <c r="B18" s="1">
        <v>1.61</v>
      </c>
      <c r="C18" s="1">
        <f t="shared" si="0"/>
        <v>1.6100000000000001E-3</v>
      </c>
      <c r="D18" s="1"/>
      <c r="E18" s="1">
        <v>1.105</v>
      </c>
      <c r="F18" s="1">
        <f t="shared" si="1"/>
        <v>1105</v>
      </c>
      <c r="G18" s="1">
        <f t="shared" si="2"/>
        <v>13</v>
      </c>
      <c r="H18" s="1"/>
      <c r="I18" s="1">
        <f t="shared" si="3"/>
        <v>1.3714454976303317E-3</v>
      </c>
      <c r="J18" s="1">
        <f t="shared" si="4"/>
        <v>1.3796185935637663E-3</v>
      </c>
      <c r="K18" s="1">
        <f t="shared" si="5"/>
        <v>1.5763446483055602E-3</v>
      </c>
      <c r="L18" s="1">
        <f t="shared" si="6"/>
        <v>3.3655351694439903E-5</v>
      </c>
    </row>
    <row r="19" spans="1:18" x14ac:dyDescent="0.3">
      <c r="A19" s="3">
        <v>510</v>
      </c>
      <c r="B19" s="1">
        <v>1.6919999999999999</v>
      </c>
      <c r="C19" s="1">
        <f t="shared" si="0"/>
        <v>1.6919999999999999E-3</v>
      </c>
      <c r="D19" s="1"/>
      <c r="E19" s="1">
        <v>1.1060000000000001</v>
      </c>
      <c r="F19" s="1">
        <f t="shared" si="1"/>
        <v>1106</v>
      </c>
      <c r="G19" s="1">
        <f t="shared" si="2"/>
        <v>14</v>
      </c>
      <c r="H19" s="1"/>
      <c r="I19" s="1">
        <f t="shared" si="3"/>
        <v>1.4762685615377607E-3</v>
      </c>
      <c r="J19" s="1">
        <f t="shared" si="4"/>
        <v>1.4857431007609791E-3</v>
      </c>
      <c r="K19" s="1">
        <f t="shared" si="5"/>
        <v>1.6825083395410061E-3</v>
      </c>
      <c r="L19" s="1">
        <f t="shared" si="6"/>
        <v>9.4916604589938454E-6</v>
      </c>
    </row>
    <row r="20" spans="1:18" x14ac:dyDescent="0.3">
      <c r="A20" s="3">
        <v>540</v>
      </c>
      <c r="B20" s="1">
        <v>1.67</v>
      </c>
      <c r="C20" s="1">
        <f t="shared" si="0"/>
        <v>1.67E-3</v>
      </c>
      <c r="D20" s="1"/>
      <c r="E20" s="1">
        <v>1.107</v>
      </c>
      <c r="F20" s="1">
        <f t="shared" si="1"/>
        <v>1107</v>
      </c>
      <c r="G20" s="1">
        <f t="shared" si="2"/>
        <v>15</v>
      </c>
      <c r="H20" s="1"/>
      <c r="I20" s="1">
        <f t="shared" si="3"/>
        <v>1.5809961755600074E-3</v>
      </c>
      <c r="J20" s="1">
        <f t="shared" si="4"/>
        <v>1.5918676079581919E-3</v>
      </c>
      <c r="K20" s="1">
        <f t="shared" si="5"/>
        <v>1.7886720307764522E-3</v>
      </c>
      <c r="L20" s="1">
        <f t="shared" si="6"/>
        <v>-1.1867203077645214E-4</v>
      </c>
    </row>
    <row r="21" spans="1:18" x14ac:dyDescent="0.3">
      <c r="A21" s="3">
        <v>570</v>
      </c>
      <c r="B21" s="1">
        <v>1.843</v>
      </c>
      <c r="C21" s="1">
        <f t="shared" si="0"/>
        <v>1.843E-3</v>
      </c>
      <c r="D21" s="1"/>
      <c r="E21" s="1">
        <v>1.107</v>
      </c>
      <c r="F21" s="1">
        <f t="shared" si="1"/>
        <v>1107</v>
      </c>
      <c r="G21" s="1">
        <f t="shared" si="2"/>
        <v>15</v>
      </c>
      <c r="H21" s="1"/>
      <c r="I21" s="1">
        <f t="shared" si="3"/>
        <v>1.5809961755600074E-3</v>
      </c>
      <c r="J21" s="1">
        <f t="shared" si="4"/>
        <v>1.5918676079581919E-3</v>
      </c>
      <c r="K21" s="1">
        <f t="shared" si="5"/>
        <v>1.7886720307764522E-3</v>
      </c>
      <c r="L21" s="1">
        <f t="shared" si="6"/>
        <v>5.4327969223547838E-5</v>
      </c>
    </row>
    <row r="22" spans="1:18" x14ac:dyDescent="0.3">
      <c r="A22" s="3">
        <v>600</v>
      </c>
      <c r="B22" s="1">
        <v>1.925</v>
      </c>
      <c r="C22" s="1">
        <f t="shared" si="0"/>
        <v>1.9250000000000001E-3</v>
      </c>
      <c r="D22" s="1"/>
      <c r="E22" s="1">
        <v>1.1080000000000001</v>
      </c>
      <c r="F22" s="1">
        <f t="shared" si="1"/>
        <v>1108</v>
      </c>
      <c r="G22" s="1">
        <f t="shared" si="2"/>
        <v>16</v>
      </c>
      <c r="H22" s="1"/>
      <c r="I22" s="1">
        <f t="shared" si="3"/>
        <v>1.6856284700100118E-3</v>
      </c>
      <c r="J22" s="1">
        <f t="shared" si="4"/>
        <v>1.6979921151554047E-3</v>
      </c>
      <c r="K22" s="1">
        <f t="shared" si="5"/>
        <v>1.8948357220118983E-3</v>
      </c>
      <c r="L22" s="1">
        <f t="shared" si="6"/>
        <v>3.0164277988101781E-5</v>
      </c>
    </row>
    <row r="23" spans="1:18" x14ac:dyDescent="0.3">
      <c r="A23" s="3">
        <v>630</v>
      </c>
      <c r="B23" s="1">
        <v>2</v>
      </c>
      <c r="C23" s="1">
        <f t="shared" si="0"/>
        <v>2E-3</v>
      </c>
      <c r="D23" s="1"/>
      <c r="E23" s="1">
        <v>1.109</v>
      </c>
      <c r="F23" s="1">
        <f t="shared" si="1"/>
        <v>1109</v>
      </c>
      <c r="G23" s="1">
        <f t="shared" si="2"/>
        <v>17</v>
      </c>
      <c r="H23" s="1"/>
      <c r="I23" s="1">
        <f t="shared" si="3"/>
        <v>1.79016557496361E-3</v>
      </c>
      <c r="J23" s="1">
        <f t="shared" si="4"/>
        <v>1.8041166223526177E-3</v>
      </c>
      <c r="K23" s="1">
        <f t="shared" si="5"/>
        <v>2.0009994132473442E-3</v>
      </c>
      <c r="L23" s="1">
        <f t="shared" si="6"/>
        <v>-9.9941324734412196E-7</v>
      </c>
      <c r="N23" s="9" t="s">
        <v>38</v>
      </c>
      <c r="O23" s="9"/>
      <c r="P23" s="9"/>
      <c r="Q23" s="9"/>
      <c r="R23" s="9"/>
    </row>
    <row r="24" spans="1:18" x14ac:dyDescent="0.3">
      <c r="A24" s="3">
        <v>660</v>
      </c>
      <c r="B24" s="1">
        <v>2.0720000000000001</v>
      </c>
      <c r="C24" s="1">
        <f t="shared" si="0"/>
        <v>2.0720000000000001E-3</v>
      </c>
      <c r="D24" s="1"/>
      <c r="E24" s="1">
        <v>1.1100000000000001</v>
      </c>
      <c r="F24" s="1">
        <f t="shared" si="1"/>
        <v>1110</v>
      </c>
      <c r="G24" s="1">
        <f t="shared" si="2"/>
        <v>18</v>
      </c>
      <c r="H24" s="1"/>
      <c r="I24" s="1">
        <f t="shared" si="3"/>
        <v>1.8946076202600707E-3</v>
      </c>
      <c r="J24" s="1">
        <f t="shared" si="4"/>
        <v>1.9102411295498303E-3</v>
      </c>
      <c r="K24" s="1">
        <f t="shared" si="5"/>
        <v>2.1071631044827905E-3</v>
      </c>
      <c r="L24" s="1">
        <f t="shared" si="6"/>
        <v>-3.5163104482790423E-5</v>
      </c>
      <c r="N24" s="6" t="s">
        <v>32</v>
      </c>
      <c r="O24" s="5">
        <f t="array" ref="O24:P26">LINEST(C2:C52,G2:G52,1,1)</f>
        <v>1.0616369123544605E-4</v>
      </c>
      <c r="P24" s="5">
        <v>1.9621666224476156E-4</v>
      </c>
      <c r="Q24" s="10" t="s">
        <v>35</v>
      </c>
      <c r="R24" s="11"/>
    </row>
    <row r="25" spans="1:18" x14ac:dyDescent="0.3">
      <c r="A25" s="3">
        <v>690</v>
      </c>
      <c r="B25" s="1">
        <v>2.1760000000000002</v>
      </c>
      <c r="C25" s="1">
        <f t="shared" si="0"/>
        <v>2.1760000000000004E-3</v>
      </c>
      <c r="D25" s="1"/>
      <c r="E25" s="1">
        <v>1.111</v>
      </c>
      <c r="F25" s="1">
        <f t="shared" si="1"/>
        <v>1111</v>
      </c>
      <c r="G25" s="1">
        <f t="shared" si="2"/>
        <v>19</v>
      </c>
      <c r="H25" s="1"/>
      <c r="I25" s="1">
        <f t="shared" si="3"/>
        <v>1.9989547355026361E-3</v>
      </c>
      <c r="J25" s="1">
        <f t="shared" si="4"/>
        <v>2.0163656367470431E-3</v>
      </c>
      <c r="K25" s="1">
        <f t="shared" si="5"/>
        <v>2.2133267957182364E-3</v>
      </c>
      <c r="L25" s="1">
        <f t="shared" si="6"/>
        <v>-3.7326795718235946E-5</v>
      </c>
      <c r="N25" s="6" t="s">
        <v>33</v>
      </c>
      <c r="O25" s="5">
        <v>5.6682004914176071E-7</v>
      </c>
      <c r="P25" s="5">
        <v>1.3883972095916352E-5</v>
      </c>
      <c r="Q25" s="9" t="s">
        <v>36</v>
      </c>
      <c r="R25" s="9"/>
    </row>
    <row r="26" spans="1:18" x14ac:dyDescent="0.3">
      <c r="A26" s="3">
        <v>720</v>
      </c>
      <c r="B26" s="1">
        <v>2.3039999999999998</v>
      </c>
      <c r="C26" s="1">
        <f t="shared" si="0"/>
        <v>2.3040000000000001E-3</v>
      </c>
      <c r="D26" s="1"/>
      <c r="E26" s="1">
        <v>1.1120000000000001</v>
      </c>
      <c r="F26" s="1">
        <f t="shared" si="1"/>
        <v>1112</v>
      </c>
      <c r="G26" s="1">
        <f t="shared" si="2"/>
        <v>20</v>
      </c>
      <c r="H26" s="1"/>
      <c r="I26" s="1">
        <f t="shared" si="3"/>
        <v>2.103207050059053E-3</v>
      </c>
      <c r="J26" s="1">
        <f t="shared" si="4"/>
        <v>2.1224901439442557E-3</v>
      </c>
      <c r="K26" s="1">
        <f t="shared" si="5"/>
        <v>2.3194904869536827E-3</v>
      </c>
      <c r="L26" s="1">
        <f t="shared" si="6"/>
        <v>-1.549048695368262E-5</v>
      </c>
      <c r="N26" s="6" t="s">
        <v>34</v>
      </c>
      <c r="O26" s="5">
        <v>0.99860514755907359</v>
      </c>
      <c r="P26" s="5">
        <v>4.9693147055673696E-5</v>
      </c>
      <c r="Q26" s="9" t="s">
        <v>37</v>
      </c>
      <c r="R26" s="9"/>
    </row>
    <row r="27" spans="1:18" x14ac:dyDescent="0.3">
      <c r="A27" s="3">
        <v>750</v>
      </c>
      <c r="B27" s="1">
        <v>2.4319999999999999</v>
      </c>
      <c r="C27" s="1">
        <f t="shared" si="0"/>
        <v>2.4320000000000001E-3</v>
      </c>
      <c r="D27" s="1"/>
      <c r="E27" s="1">
        <v>1.113</v>
      </c>
      <c r="F27" s="1">
        <f t="shared" si="1"/>
        <v>1113</v>
      </c>
      <c r="G27" s="1">
        <f t="shared" si="2"/>
        <v>21</v>
      </c>
      <c r="H27" s="1"/>
      <c r="I27" s="1">
        <f t="shared" si="3"/>
        <v>2.2073646930621141E-3</v>
      </c>
      <c r="J27" s="1">
        <f t="shared" si="4"/>
        <v>2.2286146511414687E-3</v>
      </c>
      <c r="K27" s="1">
        <f t="shared" si="5"/>
        <v>2.4256541781891286E-3</v>
      </c>
      <c r="L27" s="1">
        <f t="shared" si="6"/>
        <v>6.3458218108715728E-6</v>
      </c>
    </row>
    <row r="28" spans="1:18" x14ac:dyDescent="0.3">
      <c r="A28" s="3">
        <v>780</v>
      </c>
      <c r="B28" s="1">
        <v>2.5249999999999999</v>
      </c>
      <c r="C28" s="1">
        <f t="shared" si="0"/>
        <v>2.5249999999999999E-3</v>
      </c>
      <c r="D28" s="1"/>
      <c r="E28" s="1">
        <v>1.1140000000000001</v>
      </c>
      <c r="F28" s="1">
        <f t="shared" si="1"/>
        <v>1114</v>
      </c>
      <c r="G28" s="1">
        <f t="shared" si="2"/>
        <v>22</v>
      </c>
      <c r="H28" s="1"/>
      <c r="I28" s="1">
        <f t="shared" si="3"/>
        <v>2.3114277934101844E-3</v>
      </c>
      <c r="J28" s="1">
        <f t="shared" si="4"/>
        <v>2.3347391583386813E-3</v>
      </c>
      <c r="K28" s="1">
        <f t="shared" si="5"/>
        <v>2.5318178694245744E-3</v>
      </c>
      <c r="L28" s="1">
        <f t="shared" si="6"/>
        <v>-6.8178694245745429E-6</v>
      </c>
    </row>
    <row r="29" spans="1:18" x14ac:dyDescent="0.3">
      <c r="A29" s="3">
        <v>810</v>
      </c>
      <c r="B29" s="1">
        <v>2.63</v>
      </c>
      <c r="C29" s="1">
        <f t="shared" si="0"/>
        <v>2.63E-3</v>
      </c>
      <c r="D29" s="1"/>
      <c r="E29" s="1">
        <v>1.115</v>
      </c>
      <c r="F29" s="1">
        <f t="shared" si="1"/>
        <v>1115</v>
      </c>
      <c r="G29" s="1">
        <f t="shared" si="2"/>
        <v>23</v>
      </c>
      <c r="H29" s="1"/>
      <c r="I29" s="1">
        <f t="shared" si="3"/>
        <v>2.4153964797677375E-3</v>
      </c>
      <c r="J29" s="1">
        <f t="shared" si="4"/>
        <v>2.4408636655358943E-3</v>
      </c>
      <c r="K29" s="1">
        <f t="shared" si="5"/>
        <v>2.6379815606600208E-3</v>
      </c>
      <c r="L29" s="1">
        <f t="shared" si="6"/>
        <v>-7.9815606600208006E-6</v>
      </c>
    </row>
    <row r="30" spans="1:18" x14ac:dyDescent="0.3">
      <c r="A30" s="3">
        <v>840</v>
      </c>
      <c r="B30" s="1">
        <v>2.7919999999999998</v>
      </c>
      <c r="C30" s="1">
        <f t="shared" si="0"/>
        <v>2.7919999999999998E-3</v>
      </c>
      <c r="D30" s="1"/>
      <c r="E30" s="1">
        <v>1.1160000000000001</v>
      </c>
      <c r="F30" s="1">
        <f t="shared" si="1"/>
        <v>1116</v>
      </c>
      <c r="G30" s="1">
        <f t="shared" si="2"/>
        <v>24</v>
      </c>
      <c r="H30" s="1"/>
      <c r="I30" s="1">
        <f t="shared" si="3"/>
        <v>2.5192708805658838E-3</v>
      </c>
      <c r="J30" s="1">
        <f t="shared" si="4"/>
        <v>2.5469881727331069E-3</v>
      </c>
      <c r="K30" s="1">
        <f t="shared" si="5"/>
        <v>2.7441452518954666E-3</v>
      </c>
      <c r="L30" s="1">
        <f t="shared" si="6"/>
        <v>4.7854748104533135E-5</v>
      </c>
    </row>
    <row r="31" spans="1:18" x14ac:dyDescent="0.3">
      <c r="A31" s="3">
        <v>870</v>
      </c>
      <c r="B31" s="1">
        <v>2.89</v>
      </c>
      <c r="C31" s="1">
        <f t="shared" si="0"/>
        <v>2.8900000000000002E-3</v>
      </c>
      <c r="D31" s="1"/>
      <c r="E31" s="1">
        <v>1.117</v>
      </c>
      <c r="F31" s="1">
        <f t="shared" si="1"/>
        <v>1117</v>
      </c>
      <c r="G31" s="1">
        <f t="shared" si="2"/>
        <v>25</v>
      </c>
      <c r="H31" s="1"/>
      <c r="I31" s="1">
        <f t="shared" si="3"/>
        <v>2.6230511240029008E-3</v>
      </c>
      <c r="J31" s="1">
        <f t="shared" si="4"/>
        <v>2.65311267993032E-3</v>
      </c>
      <c r="K31" s="1">
        <f t="shared" si="5"/>
        <v>2.8503089431309125E-3</v>
      </c>
      <c r="L31" s="1">
        <f t="shared" si="6"/>
        <v>3.9691056869087683E-5</v>
      </c>
    </row>
    <row r="32" spans="1:18" x14ac:dyDescent="0.3">
      <c r="A32" s="3">
        <v>900</v>
      </c>
      <c r="B32" s="1">
        <v>2.9980000000000002</v>
      </c>
      <c r="C32" s="1">
        <f t="shared" si="0"/>
        <v>2.9980000000000002E-3</v>
      </c>
      <c r="D32" s="1"/>
      <c r="E32" s="1">
        <v>1.1180000000000001</v>
      </c>
      <c r="F32" s="1">
        <f t="shared" si="1"/>
        <v>1118</v>
      </c>
      <c r="G32" s="1">
        <f t="shared" si="2"/>
        <v>26</v>
      </c>
      <c r="H32" s="1"/>
      <c r="I32" s="1">
        <f t="shared" si="3"/>
        <v>2.7267373380447583E-3</v>
      </c>
      <c r="J32" s="1">
        <f t="shared" si="4"/>
        <v>2.7592371871275325E-3</v>
      </c>
      <c r="K32" s="1">
        <f t="shared" si="5"/>
        <v>2.9564726343663588E-3</v>
      </c>
      <c r="L32" s="1">
        <f t="shared" si="6"/>
        <v>4.1527365633641389E-5</v>
      </c>
    </row>
    <row r="33" spans="1:12" x14ac:dyDescent="0.3">
      <c r="A33" s="3">
        <v>930</v>
      </c>
      <c r="B33" s="1">
        <v>3.1</v>
      </c>
      <c r="C33" s="1">
        <f t="shared" si="0"/>
        <v>3.1000000000000003E-3</v>
      </c>
      <c r="D33" s="1"/>
      <c r="E33" s="1">
        <v>1.119</v>
      </c>
      <c r="F33" s="1">
        <f t="shared" si="1"/>
        <v>1119</v>
      </c>
      <c r="G33" s="1">
        <f t="shared" si="2"/>
        <v>27</v>
      </c>
      <c r="H33" s="1"/>
      <c r="I33" s="1">
        <f t="shared" si="3"/>
        <v>2.8303296504256477E-3</v>
      </c>
      <c r="J33" s="1">
        <f t="shared" si="4"/>
        <v>2.8653616943247456E-3</v>
      </c>
      <c r="K33" s="1">
        <f t="shared" si="5"/>
        <v>3.0626363256018047E-3</v>
      </c>
      <c r="L33" s="1">
        <f t="shared" si="6"/>
        <v>3.7363674398195601E-5</v>
      </c>
    </row>
    <row r="34" spans="1:12" x14ac:dyDescent="0.3">
      <c r="A34" s="3">
        <v>960</v>
      </c>
      <c r="B34" s="1">
        <v>3.1930000000000001</v>
      </c>
      <c r="C34" s="1">
        <f t="shared" si="0"/>
        <v>3.1930000000000001E-3</v>
      </c>
      <c r="D34" s="1"/>
      <c r="E34" s="1">
        <v>1.1200000000000001</v>
      </c>
      <c r="F34" s="1">
        <f t="shared" si="1"/>
        <v>1120</v>
      </c>
      <c r="G34" s="1">
        <f t="shared" si="2"/>
        <v>28</v>
      </c>
      <c r="H34" s="1"/>
      <c r="I34" s="1">
        <f t="shared" si="3"/>
        <v>2.9338281886485016E-3</v>
      </c>
      <c r="J34" s="1">
        <f t="shared" si="4"/>
        <v>2.9714862015219582E-3</v>
      </c>
      <c r="K34" s="1">
        <f t="shared" si="5"/>
        <v>3.1688000168372506E-3</v>
      </c>
      <c r="L34" s="1">
        <f t="shared" si="6"/>
        <v>2.4199983162749485E-5</v>
      </c>
    </row>
    <row r="35" spans="1:12" x14ac:dyDescent="0.3">
      <c r="A35" s="3">
        <v>990</v>
      </c>
      <c r="B35" s="1">
        <v>3.28</v>
      </c>
      <c r="C35" s="1">
        <f t="shared" si="0"/>
        <v>3.2799999999999999E-3</v>
      </c>
      <c r="D35" s="1"/>
      <c r="E35" s="1">
        <v>1.121</v>
      </c>
      <c r="F35" s="1">
        <f t="shared" si="1"/>
        <v>1121</v>
      </c>
      <c r="G35" s="1">
        <f t="shared" si="2"/>
        <v>29</v>
      </c>
      <c r="H35" s="1"/>
      <c r="I35" s="1">
        <f t="shared" si="3"/>
        <v>3.0372330799855233E-3</v>
      </c>
      <c r="J35" s="1">
        <f t="shared" si="4"/>
        <v>3.0776107087191712E-3</v>
      </c>
      <c r="K35" s="1">
        <f t="shared" si="5"/>
        <v>3.2749637080726969E-3</v>
      </c>
      <c r="L35" s="1">
        <f t="shared" si="6"/>
        <v>5.036291927303007E-6</v>
      </c>
    </row>
    <row r="36" spans="1:12" x14ac:dyDescent="0.3">
      <c r="A36" s="3">
        <v>1020</v>
      </c>
      <c r="B36" s="1">
        <v>3.387</v>
      </c>
      <c r="C36" s="1">
        <f t="shared" si="0"/>
        <v>3.3870000000000003E-3</v>
      </c>
      <c r="D36" s="1"/>
      <c r="E36" s="1">
        <v>1.1220000000000001</v>
      </c>
      <c r="F36" s="1">
        <f t="shared" si="1"/>
        <v>1122</v>
      </c>
      <c r="G36" s="1">
        <f t="shared" si="2"/>
        <v>30</v>
      </c>
      <c r="H36" s="1"/>
      <c r="I36" s="1">
        <f t="shared" si="3"/>
        <v>3.1405444514787011E-3</v>
      </c>
      <c r="J36" s="1">
        <f t="shared" si="4"/>
        <v>3.1837352159163838E-3</v>
      </c>
      <c r="K36" s="1">
        <f t="shared" si="5"/>
        <v>3.3811273993081428E-3</v>
      </c>
      <c r="L36" s="1">
        <f t="shared" si="6"/>
        <v>5.8726006918574485E-6</v>
      </c>
    </row>
    <row r="37" spans="1:12" x14ac:dyDescent="0.3">
      <c r="A37" s="3">
        <v>1050</v>
      </c>
      <c r="B37" s="1">
        <v>3.4820000000000002</v>
      </c>
      <c r="C37" s="1">
        <f t="shared" si="0"/>
        <v>3.4820000000000003E-3</v>
      </c>
      <c r="D37" s="1"/>
      <c r="E37" s="1">
        <v>1.123</v>
      </c>
      <c r="F37" s="1">
        <f t="shared" si="1"/>
        <v>1123</v>
      </c>
      <c r="G37" s="1">
        <f t="shared" si="2"/>
        <v>31</v>
      </c>
      <c r="H37" s="1"/>
      <c r="I37" s="1">
        <f t="shared" si="3"/>
        <v>3.2437624299403367E-3</v>
      </c>
      <c r="J37" s="1">
        <f t="shared" si="4"/>
        <v>3.2898597231135968E-3</v>
      </c>
      <c r="K37" s="1">
        <f t="shared" si="5"/>
        <v>3.4872910905435891E-3</v>
      </c>
      <c r="L37" s="1">
        <f t="shared" si="6"/>
        <v>-5.2910905435888354E-6</v>
      </c>
    </row>
    <row r="38" spans="1:12" x14ac:dyDescent="0.3">
      <c r="A38" s="3">
        <v>1080</v>
      </c>
      <c r="B38" s="1">
        <v>3.5539999999999998</v>
      </c>
      <c r="C38" s="1">
        <f t="shared" si="0"/>
        <v>3.5539999999999999E-3</v>
      </c>
      <c r="D38" s="1"/>
      <c r="E38" s="1">
        <v>1.1240000000000001</v>
      </c>
      <c r="F38" s="1">
        <f t="shared" si="1"/>
        <v>1124</v>
      </c>
      <c r="G38" s="1">
        <f t="shared" si="2"/>
        <v>32</v>
      </c>
      <c r="H38" s="1"/>
      <c r="I38" s="1">
        <f t="shared" si="3"/>
        <v>3.3468871419535555E-3</v>
      </c>
      <c r="J38" s="1">
        <f t="shared" si="4"/>
        <v>3.3959842303108094E-3</v>
      </c>
      <c r="K38" s="1">
        <f t="shared" si="5"/>
        <v>3.593454781779035E-3</v>
      </c>
      <c r="L38" s="1">
        <f t="shared" si="6"/>
        <v>-3.9454781779035136E-5</v>
      </c>
    </row>
    <row r="39" spans="1:12" x14ac:dyDescent="0.3">
      <c r="A39" s="3">
        <v>1110</v>
      </c>
      <c r="B39" s="1">
        <v>3.64</v>
      </c>
      <c r="C39" s="1">
        <f t="shared" si="0"/>
        <v>3.64E-3</v>
      </c>
      <c r="D39" s="1"/>
      <c r="E39" s="1">
        <v>1.125</v>
      </c>
      <c r="F39" s="1">
        <f t="shared" si="1"/>
        <v>1125</v>
      </c>
      <c r="G39" s="1">
        <f t="shared" si="2"/>
        <v>33</v>
      </c>
      <c r="H39" s="1"/>
      <c r="I39" s="1">
        <f t="shared" si="3"/>
        <v>3.4499187138728321E-3</v>
      </c>
      <c r="J39" s="1">
        <f t="shared" si="4"/>
        <v>3.5021087375080224E-3</v>
      </c>
      <c r="K39" s="1">
        <f t="shared" si="5"/>
        <v>3.6996184730144809E-3</v>
      </c>
      <c r="L39" s="1">
        <f t="shared" si="6"/>
        <v>-5.961847301448088E-5</v>
      </c>
    </row>
    <row r="40" spans="1:12" x14ac:dyDescent="0.3">
      <c r="A40" s="3">
        <v>1140</v>
      </c>
      <c r="B40" s="1">
        <v>3.7250000000000001</v>
      </c>
      <c r="C40" s="1">
        <f t="shared" si="0"/>
        <v>3.725E-3</v>
      </c>
      <c r="D40" s="1"/>
      <c r="E40" s="1">
        <v>1.125</v>
      </c>
      <c r="F40" s="1">
        <f t="shared" si="1"/>
        <v>1125</v>
      </c>
      <c r="G40" s="1">
        <f t="shared" si="2"/>
        <v>33</v>
      </c>
      <c r="H40" s="1"/>
      <c r="I40" s="1">
        <f t="shared" si="3"/>
        <v>3.4499187138728321E-3</v>
      </c>
      <c r="J40" s="1">
        <f t="shared" si="4"/>
        <v>3.5021087375080224E-3</v>
      </c>
      <c r="K40" s="1">
        <f t="shared" si="5"/>
        <v>3.6996184730144809E-3</v>
      </c>
      <c r="L40" s="1">
        <f t="shared" si="6"/>
        <v>2.5381526985519126E-5</v>
      </c>
    </row>
    <row r="41" spans="1:12" x14ac:dyDescent="0.3">
      <c r="A41" s="3">
        <v>1170</v>
      </c>
      <c r="B41" s="1">
        <v>3.7930000000000001</v>
      </c>
      <c r="C41" s="1">
        <f t="shared" si="0"/>
        <v>3.7930000000000004E-3</v>
      </c>
      <c r="D41" s="1"/>
      <c r="E41" s="1">
        <v>1.1259999999999999</v>
      </c>
      <c r="F41" s="1">
        <f t="shared" si="1"/>
        <v>1126</v>
      </c>
      <c r="G41" s="1">
        <f t="shared" si="2"/>
        <v>34</v>
      </c>
      <c r="H41" s="1"/>
      <c r="I41" s="1">
        <f t="shared" si="3"/>
        <v>3.5528572718245013E-3</v>
      </c>
      <c r="J41" s="1">
        <f t="shared" si="4"/>
        <v>3.6082332447052354E-3</v>
      </c>
      <c r="K41" s="1">
        <f t="shared" si="5"/>
        <v>3.8057821642499272E-3</v>
      </c>
      <c r="L41" s="1">
        <f t="shared" si="6"/>
        <v>-1.2782164249926838E-5</v>
      </c>
    </row>
    <row r="42" spans="1:12" x14ac:dyDescent="0.3">
      <c r="A42" s="3">
        <v>1200</v>
      </c>
      <c r="B42" s="1">
        <v>3.8479999999999999</v>
      </c>
      <c r="C42" s="1">
        <f t="shared" si="0"/>
        <v>3.8479999999999999E-3</v>
      </c>
      <c r="D42" s="1"/>
      <c r="E42" s="1">
        <v>1.127</v>
      </c>
      <c r="F42" s="1">
        <f t="shared" si="1"/>
        <v>1127</v>
      </c>
      <c r="G42" s="1">
        <f t="shared" si="2"/>
        <v>35</v>
      </c>
      <c r="H42" s="1"/>
      <c r="I42" s="1">
        <f t="shared" si="3"/>
        <v>3.6557029417072732E-3</v>
      </c>
      <c r="J42" s="1">
        <f t="shared" si="4"/>
        <v>3.7143577519024485E-3</v>
      </c>
      <c r="K42" s="1">
        <f t="shared" si="5"/>
        <v>3.9119458554853735E-3</v>
      </c>
      <c r="L42" s="1">
        <f t="shared" si="6"/>
        <v>-6.3945855485373661E-5</v>
      </c>
    </row>
    <row r="43" spans="1:12" x14ac:dyDescent="0.3">
      <c r="A43" s="3">
        <v>1230</v>
      </c>
      <c r="B43" s="1">
        <v>3.9119999999999999</v>
      </c>
      <c r="C43" s="1">
        <f t="shared" si="0"/>
        <v>3.9119999999999997E-3</v>
      </c>
      <c r="D43" s="1"/>
      <c r="E43" s="1">
        <v>1.127</v>
      </c>
      <c r="F43" s="1">
        <f t="shared" si="1"/>
        <v>1127</v>
      </c>
      <c r="G43" s="1">
        <f t="shared" si="2"/>
        <v>35</v>
      </c>
      <c r="H43" s="1"/>
      <c r="I43" s="1">
        <f t="shared" si="3"/>
        <v>3.6557029417072732E-3</v>
      </c>
      <c r="J43" s="1">
        <f t="shared" si="4"/>
        <v>3.7143577519024485E-3</v>
      </c>
      <c r="K43" s="1">
        <f t="shared" si="5"/>
        <v>3.9119458554853735E-3</v>
      </c>
      <c r="L43" s="1">
        <f t="shared" si="6"/>
        <v>5.4144514626160156E-8</v>
      </c>
    </row>
    <row r="44" spans="1:12" x14ac:dyDescent="0.3">
      <c r="A44" s="3">
        <v>1260</v>
      </c>
      <c r="B44" s="1">
        <v>3.9790000000000001</v>
      </c>
      <c r="C44" s="1">
        <f t="shared" si="0"/>
        <v>3.9789999999999999E-3</v>
      </c>
      <c r="D44" s="1"/>
      <c r="E44" s="1">
        <v>1.127</v>
      </c>
      <c r="F44" s="1">
        <f t="shared" si="1"/>
        <v>1127</v>
      </c>
      <c r="G44" s="1">
        <f t="shared" si="2"/>
        <v>35</v>
      </c>
      <c r="H44" s="1"/>
      <c r="I44" s="1">
        <f t="shared" si="3"/>
        <v>3.6557029417072732E-3</v>
      </c>
      <c r="J44" s="1">
        <f t="shared" si="4"/>
        <v>3.7143577519024485E-3</v>
      </c>
      <c r="K44" s="1">
        <f t="shared" si="5"/>
        <v>3.9119458554853735E-3</v>
      </c>
      <c r="L44" s="1">
        <f t="shared" si="6"/>
        <v>6.7054144514626379E-5</v>
      </c>
    </row>
    <row r="45" spans="1:12" x14ac:dyDescent="0.3">
      <c r="A45" s="3">
        <v>1290</v>
      </c>
      <c r="B45" s="1">
        <v>4.0419999999999998</v>
      </c>
      <c r="C45" s="1">
        <f t="shared" si="0"/>
        <v>4.0419999999999996E-3</v>
      </c>
      <c r="D45" s="1"/>
      <c r="E45" s="1">
        <v>1.1279999999999999</v>
      </c>
      <c r="F45" s="1">
        <f t="shared" si="1"/>
        <v>1128</v>
      </c>
      <c r="G45" s="1">
        <f t="shared" si="2"/>
        <v>36</v>
      </c>
      <c r="H45" s="1"/>
      <c r="I45" s="1">
        <f t="shared" si="3"/>
        <v>3.7584558491927478E-3</v>
      </c>
      <c r="J45" s="1">
        <f t="shared" si="4"/>
        <v>3.8204822590996606E-3</v>
      </c>
      <c r="K45" s="1">
        <f t="shared" si="5"/>
        <v>4.0181095467208194E-3</v>
      </c>
      <c r="L45" s="1">
        <f t="shared" si="6"/>
        <v>2.3890453279180185E-5</v>
      </c>
    </row>
    <row r="46" spans="1:12" x14ac:dyDescent="0.3">
      <c r="A46" s="3">
        <v>1320</v>
      </c>
      <c r="B46" s="1">
        <v>4.0999999999999996</v>
      </c>
      <c r="C46" s="1">
        <f t="shared" si="0"/>
        <v>4.0999999999999995E-3</v>
      </c>
      <c r="D46" s="1"/>
      <c r="E46" s="1">
        <v>1.129</v>
      </c>
      <c r="F46" s="1">
        <f t="shared" si="1"/>
        <v>1129</v>
      </c>
      <c r="G46" s="1">
        <f t="shared" si="2"/>
        <v>37</v>
      </c>
      <c r="H46" s="1"/>
      <c r="I46" s="1">
        <f t="shared" si="3"/>
        <v>3.8611161197259283E-3</v>
      </c>
      <c r="J46" s="1">
        <f t="shared" si="4"/>
        <v>3.9266067662968732E-3</v>
      </c>
      <c r="K46" s="1">
        <f t="shared" si="5"/>
        <v>4.1242732379562653E-3</v>
      </c>
      <c r="L46" s="1">
        <f t="shared" si="6"/>
        <v>-2.4273237956265806E-5</v>
      </c>
    </row>
    <row r="47" spans="1:12" x14ac:dyDescent="0.3">
      <c r="A47" s="3">
        <v>1350</v>
      </c>
      <c r="B47" s="1">
        <v>4.16</v>
      </c>
      <c r="C47" s="1">
        <f t="shared" si="0"/>
        <v>4.1600000000000005E-3</v>
      </c>
      <c r="D47" s="1"/>
      <c r="E47" s="1">
        <v>1.1299999999999999</v>
      </c>
      <c r="F47" s="1">
        <f t="shared" si="1"/>
        <v>1130</v>
      </c>
      <c r="G47" s="1">
        <f t="shared" si="2"/>
        <v>38</v>
      </c>
      <c r="H47" s="1"/>
      <c r="I47" s="1">
        <f t="shared" si="3"/>
        <v>3.9636838785257278E-3</v>
      </c>
      <c r="J47" s="1">
        <f t="shared" si="4"/>
        <v>4.0327312734940862E-3</v>
      </c>
      <c r="K47" s="1">
        <f t="shared" si="5"/>
        <v>4.2304369291917112E-3</v>
      </c>
      <c r="L47" s="1">
        <f t="shared" si="6"/>
        <v>-7.0436929191710664E-5</v>
      </c>
    </row>
    <row r="48" spans="1:12" x14ac:dyDescent="0.3">
      <c r="A48" s="3">
        <v>1380</v>
      </c>
      <c r="B48" s="1">
        <v>4.2140000000000004</v>
      </c>
      <c r="C48" s="1">
        <f t="shared" si="0"/>
        <v>4.2140000000000007E-3</v>
      </c>
      <c r="D48" s="1"/>
      <c r="E48" s="1">
        <v>1.1299999999999999</v>
      </c>
      <c r="F48" s="1">
        <f t="shared" si="1"/>
        <v>1130</v>
      </c>
      <c r="G48" s="1">
        <f t="shared" si="2"/>
        <v>38</v>
      </c>
      <c r="H48" s="1"/>
      <c r="I48" s="1">
        <f t="shared" si="3"/>
        <v>3.9636838785257278E-3</v>
      </c>
      <c r="J48" s="1">
        <f t="shared" si="4"/>
        <v>4.0327312734940862E-3</v>
      </c>
      <c r="K48" s="1">
        <f t="shared" si="5"/>
        <v>4.2304369291917112E-3</v>
      </c>
      <c r="L48" s="1">
        <f t="shared" si="6"/>
        <v>-1.6436929191710435E-5</v>
      </c>
    </row>
    <row r="49" spans="1:12" x14ac:dyDescent="0.3">
      <c r="A49" s="3">
        <v>1410</v>
      </c>
      <c r="B49" s="1">
        <v>4.266</v>
      </c>
      <c r="C49" s="1">
        <f t="shared" si="0"/>
        <v>4.2659999999999998E-3</v>
      </c>
      <c r="D49" s="1"/>
      <c r="E49" s="1">
        <v>1.1299999999999999</v>
      </c>
      <c r="F49" s="1">
        <f t="shared" si="1"/>
        <v>1130</v>
      </c>
      <c r="G49" s="1">
        <f t="shared" si="2"/>
        <v>38</v>
      </c>
      <c r="H49" s="1"/>
      <c r="I49" s="1">
        <f t="shared" si="3"/>
        <v>3.9636838785257278E-3</v>
      </c>
      <c r="J49" s="1">
        <f t="shared" si="4"/>
        <v>4.0327312734940862E-3</v>
      </c>
      <c r="K49" s="1">
        <f t="shared" si="5"/>
        <v>4.2304369291917112E-3</v>
      </c>
      <c r="L49" s="1">
        <f t="shared" si="6"/>
        <v>3.556307080828866E-5</v>
      </c>
    </row>
    <row r="50" spans="1:12" x14ac:dyDescent="0.3">
      <c r="A50" s="3">
        <v>1440</v>
      </c>
      <c r="B50" s="1">
        <v>4.3129999999999997</v>
      </c>
      <c r="C50" s="1">
        <f t="shared" si="0"/>
        <v>4.313E-3</v>
      </c>
      <c r="D50" s="1"/>
      <c r="E50" s="1">
        <v>1.131</v>
      </c>
      <c r="F50" s="1">
        <f t="shared" si="1"/>
        <v>1131</v>
      </c>
      <c r="G50" s="1">
        <f t="shared" si="2"/>
        <v>39</v>
      </c>
      <c r="H50" s="1"/>
      <c r="I50" s="1">
        <f t="shared" si="3"/>
        <v>4.0661592505854801E-3</v>
      </c>
      <c r="J50" s="1">
        <f t="shared" si="4"/>
        <v>4.1388557806912992E-3</v>
      </c>
      <c r="K50" s="1">
        <f t="shared" si="5"/>
        <v>4.336600620427157E-3</v>
      </c>
      <c r="L50" s="1">
        <f t="shared" si="6"/>
        <v>-2.3600620427157055E-5</v>
      </c>
    </row>
    <row r="51" spans="1:12" x14ac:dyDescent="0.3">
      <c r="A51" s="3">
        <v>1470</v>
      </c>
      <c r="B51" s="1">
        <v>4.3780000000000001</v>
      </c>
      <c r="C51" s="1">
        <f t="shared" si="0"/>
        <v>4.3779999999999999E-3</v>
      </c>
      <c r="D51" s="1"/>
      <c r="E51" s="1">
        <v>1.131</v>
      </c>
      <c r="F51" s="1">
        <f t="shared" si="1"/>
        <v>1131</v>
      </c>
      <c r="G51" s="1">
        <f t="shared" si="2"/>
        <v>39</v>
      </c>
      <c r="H51" s="1"/>
      <c r="I51" s="1">
        <f t="shared" si="3"/>
        <v>4.0661592505854801E-3</v>
      </c>
      <c r="J51" s="1">
        <f t="shared" si="4"/>
        <v>4.1388557806912992E-3</v>
      </c>
      <c r="K51" s="1">
        <f t="shared" si="5"/>
        <v>4.336600620427157E-3</v>
      </c>
      <c r="L51" s="1">
        <f t="shared" si="6"/>
        <v>4.1399379572842898E-5</v>
      </c>
    </row>
    <row r="52" spans="1:12" x14ac:dyDescent="0.3">
      <c r="A52" s="3">
        <v>1500</v>
      </c>
      <c r="B52" s="1">
        <v>4.4260000000000002</v>
      </c>
      <c r="C52" s="1">
        <f t="shared" si="0"/>
        <v>4.4260000000000002E-3</v>
      </c>
      <c r="D52" s="1"/>
      <c r="E52" s="1">
        <v>1.1319999999999999</v>
      </c>
      <c r="F52" s="1">
        <f t="shared" si="1"/>
        <v>1132</v>
      </c>
      <c r="G52" s="1">
        <f t="shared" si="2"/>
        <v>40</v>
      </c>
      <c r="H52" s="1"/>
      <c r="I52" s="1">
        <f t="shared" si="3"/>
        <v>4.1685423606734485E-3</v>
      </c>
      <c r="J52" s="1">
        <f t="shared" si="4"/>
        <v>4.2449802878885114E-3</v>
      </c>
      <c r="K52" s="1">
        <f t="shared" si="5"/>
        <v>4.4427643116626038E-3</v>
      </c>
      <c r="L52" s="1">
        <f t="shared" si="6"/>
        <v>-1.6764311662603552E-5</v>
      </c>
    </row>
  </sheetData>
  <mergeCells count="4">
    <mergeCell ref="Q25:R25"/>
    <mergeCell ref="Q26:R26"/>
    <mergeCell ref="N23:R23"/>
    <mergeCell ref="Q24:R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2022-05-15T19:57:46Z</dcterms:created>
  <dcterms:modified xsi:type="dcterms:W3CDTF">2022-05-16T12:02:20Z</dcterms:modified>
</cp:coreProperties>
</file>