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1 (2)" sheetId="2" r:id="rId5"/>
  </sheets>
  <definedNames/>
  <calcPr/>
  <extLst>
    <ext uri="GoogleSheetsCustomDataVersion1">
      <go:sheetsCustomData xmlns:go="http://customooxmlschemas.google.com/" r:id="rId6" roundtripDataSignature="AMtx7mhBKcs3YOwLR4iw4czorUR8Qhfuvg=="/>
    </ext>
  </extLst>
</workbook>
</file>

<file path=xl/sharedStrings.xml><?xml version="1.0" encoding="utf-8"?>
<sst xmlns="http://schemas.openxmlformats.org/spreadsheetml/2006/main" count="40" uniqueCount="34">
  <si>
    <t>Ensaio</t>
  </si>
  <si>
    <t>θ</t>
  </si>
  <si>
    <t>x (m)</t>
  </si>
  <si>
    <t>x̄ (m)</t>
  </si>
  <si>
    <r>
      <rPr>
        <rFont val="Calibri"/>
        <color theme="1"/>
        <sz val="11.0"/>
      </rPr>
      <t>s(x</t>
    </r>
    <r>
      <rPr>
        <rFont val="Calibri"/>
        <color theme="1"/>
        <sz val="11.0"/>
      </rPr>
      <t>̄) (m)</t>
    </r>
  </si>
  <si>
    <r>
      <rPr>
        <rFont val="Calibri"/>
        <color theme="1"/>
        <sz val="11.0"/>
      </rPr>
      <t>u(x</t>
    </r>
    <r>
      <rPr>
        <rFont val="Calibri"/>
        <color theme="1"/>
        <sz val="11.0"/>
      </rPr>
      <t>̄)</t>
    </r>
    <r>
      <rPr>
        <rFont val="Calibri"/>
        <color theme="1"/>
        <sz val="11.0"/>
      </rPr>
      <t xml:space="preserve"> (m)</t>
    </r>
  </si>
  <si>
    <r>
      <rPr>
        <rFont val="Calibri"/>
        <color theme="1"/>
        <sz val="11.0"/>
      </rPr>
      <t>v</t>
    </r>
    <r>
      <rPr>
        <rFont val="Calibri"/>
        <color theme="1"/>
        <sz val="11.0"/>
      </rPr>
      <t>̄</t>
    </r>
    <r>
      <rPr>
        <rFont val="Calibri"/>
        <color theme="1"/>
        <sz val="11.0"/>
        <vertAlign val="subscript"/>
      </rPr>
      <t>o</t>
    </r>
    <r>
      <rPr>
        <rFont val="Calibri"/>
        <color theme="1"/>
        <sz val="11.0"/>
      </rPr>
      <t xml:space="preserve"> (m/s)</t>
    </r>
  </si>
  <si>
    <r>
      <rPr>
        <rFont val="Calibri"/>
        <color theme="1"/>
        <sz val="11.0"/>
      </rPr>
      <t>u(v̄</t>
    </r>
    <r>
      <rPr>
        <rFont val="Calibri"/>
        <color theme="1"/>
        <sz val="11.0"/>
        <vertAlign val="subscript"/>
      </rPr>
      <t>o</t>
    </r>
    <r>
      <rPr>
        <rFont val="Calibri"/>
        <color theme="1"/>
        <sz val="11.0"/>
      </rPr>
      <t>) (m/s)</t>
    </r>
  </si>
  <si>
    <r>
      <rPr>
        <rFont val="Calibri"/>
        <color theme="1"/>
        <sz val="11.0"/>
      </rPr>
      <t>sen(2</t>
    </r>
    <r>
      <rPr>
        <rFont val="Calibri"/>
        <color theme="1"/>
        <sz val="11.0"/>
      </rPr>
      <t>θ)</t>
    </r>
  </si>
  <si>
    <r>
      <rPr>
        <rFont val="Calibri"/>
        <color theme="1"/>
        <sz val="11.0"/>
      </rPr>
      <t>g(m/s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</si>
  <si>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t>Parâmetros de ajuste:</t>
  </si>
  <si>
    <t>m</t>
  </si>
  <si>
    <t>b</t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</si>
  <si>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m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</si>
  <si>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b</t>
    </r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</si>
  <si>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</si>
  <si>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y</t>
    </r>
  </si>
  <si>
    <t>v0</t>
  </si>
  <si>
    <t>s(v0)</t>
  </si>
  <si>
    <t>u(v0)</t>
  </si>
  <si>
    <t>Ajuste em x</t>
  </si>
  <si>
    <t>resíduos</t>
  </si>
  <si>
    <t>v0 ajuste</t>
  </si>
  <si>
    <r>
      <rPr>
        <rFont val="Calibri"/>
        <color theme="1"/>
        <sz val="11.0"/>
      </rPr>
      <t>x</t>
    </r>
    <r>
      <rPr>
        <rFont val="Calibri"/>
        <color theme="1"/>
        <sz val="11.0"/>
      </rPr>
      <t>̄</t>
    </r>
    <r>
      <rPr>
        <rFont val="Calibri"/>
        <color theme="1"/>
        <sz val="11.0"/>
      </rPr>
      <t xml:space="preserve"> (m)</t>
    </r>
  </si>
  <si>
    <r>
      <rPr>
        <rFont val="Calibri"/>
        <color theme="1"/>
        <sz val="11.0"/>
      </rPr>
      <t>s(x</t>
    </r>
    <r>
      <rPr>
        <rFont val="Calibri"/>
        <color theme="1"/>
        <sz val="11.0"/>
      </rPr>
      <t>̄) (m)</t>
    </r>
  </si>
  <si>
    <r>
      <rPr>
        <rFont val="Calibri"/>
        <color theme="1"/>
        <sz val="11.0"/>
      </rPr>
      <t>u(x</t>
    </r>
    <r>
      <rPr>
        <rFont val="Calibri"/>
        <color theme="1"/>
        <sz val="11.0"/>
      </rPr>
      <t>̄)</t>
    </r>
    <r>
      <rPr>
        <rFont val="Calibri"/>
        <color theme="1"/>
        <sz val="11.0"/>
      </rPr>
      <t xml:space="preserve"> (m)</t>
    </r>
  </si>
  <si>
    <r>
      <rPr>
        <rFont val="Calibri"/>
        <color theme="1"/>
        <sz val="11.0"/>
      </rPr>
      <t>v</t>
    </r>
    <r>
      <rPr>
        <rFont val="Calibri"/>
        <color theme="1"/>
        <sz val="11.0"/>
      </rPr>
      <t>̄</t>
    </r>
    <r>
      <rPr>
        <rFont val="Calibri"/>
        <color theme="1"/>
        <sz val="11.0"/>
        <vertAlign val="subscript"/>
      </rPr>
      <t>o</t>
    </r>
    <r>
      <rPr>
        <rFont val="Calibri"/>
        <color theme="1"/>
        <sz val="11.0"/>
      </rPr>
      <t xml:space="preserve"> (m/s)</t>
    </r>
  </si>
  <si>
    <r>
      <rPr>
        <rFont val="Calibri"/>
        <color theme="1"/>
        <sz val="11.0"/>
      </rPr>
      <t>u(v̄</t>
    </r>
    <r>
      <rPr>
        <rFont val="Calibri"/>
        <color theme="1"/>
        <sz val="11.0"/>
        <vertAlign val="subscript"/>
      </rPr>
      <t>o</t>
    </r>
    <r>
      <rPr>
        <rFont val="Calibri"/>
        <color theme="1"/>
        <sz val="11.0"/>
      </rPr>
      <t>) (m/s)</t>
    </r>
  </si>
  <si>
    <r>
      <rPr>
        <rFont val="Calibri"/>
        <color theme="1"/>
        <sz val="11.0"/>
      </rPr>
      <t>sen(2</t>
    </r>
    <r>
      <rPr>
        <rFont val="Calibri"/>
        <color theme="1"/>
        <sz val="11.0"/>
      </rPr>
      <t>θ)</t>
    </r>
  </si>
  <si>
    <r>
      <rPr>
        <rFont val="Calibri"/>
        <color theme="1"/>
        <sz val="11.0"/>
      </rPr>
      <t>g(m/s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</si>
  <si>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m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</si>
  <si>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b</t>
    </r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</si>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</sst>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7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5" fillId="0" fontId="1" numFmtId="0" xfId="0" applyAlignment="1" applyBorder="1" applyFont="1">
      <alignment horizontal="right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left" vertical="center"/>
    </xf>
    <xf borderId="0" fillId="0" fontId="3" numFmtId="0" xfId="0" applyFont="1"/>
    <xf borderId="6" fillId="0" fontId="1" numFmtId="0" xfId="0" applyBorder="1" applyFont="1"/>
    <xf borderId="2" fillId="0" fontId="1" numFmtId="0" xfId="0" applyAlignment="1" applyBorder="1" applyFont="1">
      <alignment horizontal="center"/>
    </xf>
    <xf borderId="6" fillId="0" fontId="1" numFmtId="164" xfId="0" applyBorder="1" applyFont="1" applyNumberFormat="1"/>
    <xf borderId="11" fillId="0" fontId="1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2985388994714"/>
          <c:y val="0.046973219884769345"/>
          <c:w val="0.7815655781085615"/>
          <c:h val="0.763411661261552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Folha1!$E$2:$K$2</c:f>
            </c:numRef>
          </c:xVal>
          <c:yVal>
            <c:numRef>
              <c:f>Folha1!$E$8:$K$8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041639"/>
        <c:axId val="339641322"/>
      </c:scatterChart>
      <c:valAx>
        <c:axId val="1040041639"/>
        <c:scaling>
          <c:orientation val="minMax"/>
          <c:max val="9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θ (º)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9641322"/>
        <c:majorUnit val="10.0"/>
      </c:valAx>
      <c:valAx>
        <c:axId val="33964132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x̄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0041639"/>
      </c:valAx>
    </c:plotArea>
    <c:legend>
      <c:legendPos val="r"/>
      <c:layout>
        <c:manualLayout>
          <c:xMode val="edge"/>
          <c:yMode val="edge"/>
          <c:x val="0.21394462859677352"/>
          <c:y val="0.0991255987236195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707863247863247"/>
          <c:y val="0.04762489176160963"/>
          <c:w val="0.7821897435897437"/>
          <c:h val="0.7798506139758773"/>
        </c:manualLayout>
      </c:layout>
      <c:scatterChart>
        <c:scatterStyle val="lineMarker"/>
        <c:varyColors val="0"/>
        <c:ser>
          <c:idx val="0"/>
          <c:order val="0"/>
          <c:tx>
            <c:v>v0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Folha1!$E$2:$K$2</c:f>
            </c:numRef>
          </c:xVal>
          <c:yVal>
            <c:numRef>
              <c:f>Folha1!$E$11:$K$11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23202"/>
        <c:axId val="1677160785"/>
      </c:scatterChart>
      <c:valAx>
        <c:axId val="1411523202"/>
        <c:scaling>
          <c:orientation val="minMax"/>
          <c:max val="9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θ (º)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7160785"/>
        <c:majorUnit val="10.0"/>
      </c:valAx>
      <c:valAx>
        <c:axId val="1677160785"/>
        <c:scaling>
          <c:orientation val="minMax"/>
          <c:max val="4.8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v̄o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1523202"/>
      </c:valAx>
    </c:plotArea>
    <c:legend>
      <c:legendPos val="r"/>
      <c:layout>
        <c:manualLayout>
          <c:xMode val="edge"/>
          <c:yMode val="edge"/>
          <c:x val="0.2269965811965812"/>
          <c:y val="0.10998281822086764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0274786324786326"/>
          <c:y val="0.05435"/>
          <c:w val="0.7356111111111111"/>
          <c:h val="0.7145065972222222"/>
        </c:manualLayout>
      </c:layout>
      <c:scatterChart>
        <c:scatterStyle val="lineMarker"/>
        <c:varyColors val="0"/>
        <c:ser>
          <c:idx val="0"/>
          <c:order val="0"/>
          <c:tx>
            <c:v>x exp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(x exp)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Folha1!$E$13:$K$13</c:f>
            </c:numRef>
          </c:xVal>
          <c:yVal>
            <c:numRef>
              <c:f>Folha1!$E$8:$K$8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546887"/>
        <c:axId val="115064175"/>
      </c:scatterChart>
      <c:valAx>
        <c:axId val="1432546887"/>
        <c:scaling>
          <c:orientation val="minMax"/>
          <c:max val="1.0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sen(2θ)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15064175"/>
      </c:valAx>
      <c:valAx>
        <c:axId val="115064175"/>
        <c:scaling>
          <c:orientation val="minMax"/>
          <c:min val="1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x̄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432546887"/>
        <c:majorUnit val="0.1"/>
      </c:valAx>
    </c:plotArea>
    <c:legend>
      <c:legendPos val="r"/>
      <c:layout>
        <c:manualLayout>
          <c:xMode val="edge"/>
          <c:yMode val="edge"/>
          <c:x val="0.6190397435897436"/>
          <c:y val="0.5110086805555556"/>
        </c:manualLayout>
      </c:layout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Folha1!$C$13:$M$13</c:f>
            </c:numRef>
          </c:xVal>
          <c:yVal>
            <c:numRef>
              <c:f>Folha1!$C$34:$M$34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22745"/>
        <c:axId val="1689702673"/>
      </c:scatterChart>
      <c:valAx>
        <c:axId val="7338227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θ (º)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9702673"/>
      </c:valAx>
      <c:valAx>
        <c:axId val="1689702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Resíduos de x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3822745"/>
        <c:majorUnit val="0.04000000000000001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'Folha1 (2)'!$C$2:$M$2</c:f>
            </c:numRef>
          </c:xVal>
          <c:yVal>
            <c:numRef>
              <c:f>'Folha1 (2)'!$C$8:$M$8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962348"/>
        <c:axId val="1727845417"/>
      </c:scatterChart>
      <c:valAx>
        <c:axId val="12059623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θ (º)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7845417"/>
      </c:valAx>
      <c:valAx>
        <c:axId val="1727845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x̄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5962348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4.6658 4.7372 4.7680 4.7374 4.7319 4.7381 4.7965 4.7473 4.7395 4.7343 4.8183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'Folha1 (2)'!$C$2:$M$2</c:f>
            </c:numRef>
          </c:xVal>
          <c:yVal>
            <c:numRef>
              <c:f>'Folha1 (2)'!$C$11:$M$11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33255"/>
        <c:axId val="971862180"/>
      </c:scatterChart>
      <c:valAx>
        <c:axId val="2415332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θ (º)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71862180"/>
      </c:valAx>
      <c:valAx>
        <c:axId val="971862180"/>
        <c:scaling>
          <c:orientation val="minMax"/>
          <c:max val="4.8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v̄o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1533255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'Folha1 (2)'!$C$13:$M$13</c:f>
            </c:numRef>
          </c:xVal>
          <c:yVal>
            <c:numRef>
              <c:f>'Folha1 (2)'!$C$8:$M$8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60709"/>
        <c:axId val="167582691"/>
      </c:scatterChart>
      <c:valAx>
        <c:axId val="1395607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sen(2θ)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67582691"/>
      </c:valAx>
      <c:valAx>
        <c:axId val="167582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x̄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3956070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304800</xdr:colOff>
      <xdr:row>16</xdr:row>
      <xdr:rowOff>38100</xdr:rowOff>
    </xdr:from>
    <xdr:ext cx="4457700" cy="2847975"/>
    <xdr:graphicFrame>
      <xdr:nvGraphicFramePr>
        <xdr:cNvPr id="128579559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276225</xdr:colOff>
      <xdr:row>13</xdr:row>
      <xdr:rowOff>133350</xdr:rowOff>
    </xdr:from>
    <xdr:ext cx="4457700" cy="2828925"/>
    <xdr:graphicFrame>
      <xdr:nvGraphicFramePr>
        <xdr:cNvPr id="58353171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314325</xdr:colOff>
      <xdr:row>0</xdr:row>
      <xdr:rowOff>0</xdr:rowOff>
    </xdr:from>
    <xdr:ext cx="4457700" cy="2819400"/>
    <xdr:graphicFrame>
      <xdr:nvGraphicFramePr>
        <xdr:cNvPr id="199300086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342900</xdr:colOff>
      <xdr:row>35</xdr:row>
      <xdr:rowOff>9525</xdr:rowOff>
    </xdr:from>
    <xdr:ext cx="4343400" cy="2714625"/>
    <xdr:graphicFrame>
      <xdr:nvGraphicFramePr>
        <xdr:cNvPr id="122074255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304800</xdr:colOff>
      <xdr:row>16</xdr:row>
      <xdr:rowOff>38100</xdr:rowOff>
    </xdr:from>
    <xdr:ext cx="4457700" cy="2847975"/>
    <xdr:graphicFrame>
      <xdr:nvGraphicFramePr>
        <xdr:cNvPr id="22774390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276225</xdr:colOff>
      <xdr:row>13</xdr:row>
      <xdr:rowOff>133350</xdr:rowOff>
    </xdr:from>
    <xdr:ext cx="4457700" cy="2828925"/>
    <xdr:graphicFrame>
      <xdr:nvGraphicFramePr>
        <xdr:cNvPr id="60396945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314325</xdr:colOff>
      <xdr:row>0</xdr:row>
      <xdr:rowOff>0</xdr:rowOff>
    </xdr:from>
    <xdr:ext cx="4457700" cy="2819400"/>
    <xdr:graphicFrame>
      <xdr:nvGraphicFramePr>
        <xdr:cNvPr id="65366131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 ht="14.25" customHeight="1">
      <c r="A2" s="5"/>
      <c r="B2" s="5"/>
      <c r="C2" s="6">
        <v>10.0</v>
      </c>
      <c r="D2" s="6">
        <v>20.0</v>
      </c>
      <c r="E2" s="6">
        <v>30.0</v>
      </c>
      <c r="F2" s="6">
        <v>35.0</v>
      </c>
      <c r="G2" s="6">
        <v>40.0</v>
      </c>
      <c r="H2" s="6">
        <v>45.0</v>
      </c>
      <c r="I2" s="6">
        <v>50.0</v>
      </c>
      <c r="J2" s="6">
        <v>55.0</v>
      </c>
      <c r="K2" s="6">
        <v>60.0</v>
      </c>
      <c r="L2" s="6">
        <v>70.0</v>
      </c>
      <c r="M2" s="6">
        <v>80.0</v>
      </c>
    </row>
    <row r="3" ht="14.25" customHeight="1">
      <c r="A3" s="1" t="s">
        <v>2</v>
      </c>
      <c r="B3" s="6">
        <v>1.0</v>
      </c>
      <c r="C3" s="7">
        <v>0.763</v>
      </c>
      <c r="D3" s="7">
        <v>1.397</v>
      </c>
      <c r="E3" s="7">
        <v>1.927</v>
      </c>
      <c r="F3" s="7">
        <v>2.109</v>
      </c>
      <c r="G3" s="7">
        <v>2.224</v>
      </c>
      <c r="H3" s="7">
        <v>2.299</v>
      </c>
      <c r="I3" s="7">
        <v>2.321</v>
      </c>
      <c r="J3" s="7">
        <v>2.222</v>
      </c>
      <c r="K3" s="7">
        <v>2.076</v>
      </c>
      <c r="L3" s="7">
        <v>1.516</v>
      </c>
      <c r="M3" s="7">
        <v>0.836</v>
      </c>
    </row>
    <row r="4" ht="14.25" customHeight="1">
      <c r="A4" s="8"/>
      <c r="B4" s="6">
        <v>2.0</v>
      </c>
      <c r="C4" s="7">
        <v>0.773</v>
      </c>
      <c r="D4" s="7">
        <v>1.357</v>
      </c>
      <c r="E4" s="7">
        <v>1.887</v>
      </c>
      <c r="F4" s="7">
        <v>2.118</v>
      </c>
      <c r="G4" s="7">
        <v>2.261</v>
      </c>
      <c r="H4" s="7">
        <v>2.319</v>
      </c>
      <c r="I4" s="7">
        <v>2.318</v>
      </c>
      <c r="J4" s="7">
        <v>2.248</v>
      </c>
      <c r="K4" s="7">
        <v>2.061</v>
      </c>
      <c r="L4" s="7">
        <v>1.506</v>
      </c>
      <c r="M4" s="7">
        <v>0.809</v>
      </c>
    </row>
    <row r="5" ht="14.25" customHeight="1">
      <c r="A5" s="8"/>
      <c r="B5" s="6">
        <v>3.0</v>
      </c>
      <c r="C5" s="7">
        <v>0.77</v>
      </c>
      <c r="D5" s="7">
        <v>1.4</v>
      </c>
      <c r="E5" s="7">
        <v>1.898</v>
      </c>
      <c r="F5" s="7">
        <v>2.125</v>
      </c>
      <c r="G5" s="7">
        <v>2.264</v>
      </c>
      <c r="H5" s="7">
        <v>2.329</v>
      </c>
      <c r="I5" s="7">
        <v>2.316</v>
      </c>
      <c r="J5" s="7">
        <v>2.231</v>
      </c>
      <c r="K5" s="7">
        <v>2.057</v>
      </c>
      <c r="L5" s="7">
        <v>1.477</v>
      </c>
      <c r="M5" s="7">
        <v>0.761</v>
      </c>
    </row>
    <row r="6" ht="14.25" customHeight="1">
      <c r="A6" s="8"/>
      <c r="B6" s="6">
        <v>4.0</v>
      </c>
      <c r="C6" s="7">
        <v>0.805</v>
      </c>
      <c r="D6" s="7">
        <v>1.408</v>
      </c>
      <c r="E6" s="7">
        <v>1.921</v>
      </c>
      <c r="F6" s="7">
        <v>2.123</v>
      </c>
      <c r="G6" s="7">
        <v>2.262</v>
      </c>
      <c r="H6" s="7">
        <v>2.341</v>
      </c>
      <c r="I6" s="7">
        <v>2.313</v>
      </c>
      <c r="J6" s="7">
        <v>2.236</v>
      </c>
      <c r="K6" s="7">
        <v>2.058</v>
      </c>
      <c r="L6" s="7">
        <v>1.548</v>
      </c>
      <c r="M6" s="7">
        <v>0.745</v>
      </c>
    </row>
    <row r="7" ht="14.25" customHeight="1">
      <c r="A7" s="5"/>
      <c r="B7" s="6">
        <v>5.0</v>
      </c>
      <c r="C7" s="7">
        <v>0.734</v>
      </c>
      <c r="D7" s="7">
        <v>1.405</v>
      </c>
      <c r="E7" s="7">
        <v>1.917</v>
      </c>
      <c r="F7" s="7">
        <v>2.116</v>
      </c>
      <c r="G7" s="7">
        <v>2.273</v>
      </c>
      <c r="H7" s="7">
        <v>2.298</v>
      </c>
      <c r="I7" s="7">
        <v>2.312</v>
      </c>
      <c r="J7" s="7">
        <v>2.228</v>
      </c>
      <c r="K7" s="7">
        <v>2.061</v>
      </c>
      <c r="L7" s="7">
        <v>1.475</v>
      </c>
      <c r="M7" s="7">
        <v>0.742</v>
      </c>
    </row>
    <row r="8" ht="14.25" customHeight="1">
      <c r="A8" s="9" t="s">
        <v>3</v>
      </c>
      <c r="B8" s="4"/>
      <c r="C8" s="7">
        <f t="shared" ref="C8:M8" si="1">AVERAGE(C3:C7)</f>
        <v>0.769</v>
      </c>
      <c r="D8" s="7">
        <f t="shared" si="1"/>
        <v>1.3934</v>
      </c>
      <c r="E8" s="7">
        <f t="shared" si="1"/>
        <v>1.91</v>
      </c>
      <c r="F8" s="7">
        <f t="shared" si="1"/>
        <v>2.1182</v>
      </c>
      <c r="G8" s="7">
        <f t="shared" si="1"/>
        <v>2.2568</v>
      </c>
      <c r="H8" s="7">
        <f t="shared" si="1"/>
        <v>2.3172</v>
      </c>
      <c r="I8" s="7">
        <f t="shared" si="1"/>
        <v>2.316</v>
      </c>
      <c r="J8" s="7">
        <f t="shared" si="1"/>
        <v>2.233</v>
      </c>
      <c r="K8" s="7">
        <f t="shared" si="1"/>
        <v>2.0626</v>
      </c>
      <c r="L8" s="7">
        <f t="shared" si="1"/>
        <v>1.5044</v>
      </c>
      <c r="M8" s="7">
        <f t="shared" si="1"/>
        <v>0.7786</v>
      </c>
    </row>
    <row r="9" ht="14.25" customHeight="1">
      <c r="A9" s="2" t="s">
        <v>4</v>
      </c>
      <c r="B9" s="4"/>
      <c r="C9" s="7">
        <f t="shared" ref="C9:M9" si="2">STDEV(C3:C7)</f>
        <v>0.02536730179</v>
      </c>
      <c r="D9" s="7">
        <f t="shared" si="2"/>
        <v>0.02079182532</v>
      </c>
      <c r="E9" s="7">
        <f t="shared" si="2"/>
        <v>0.01682260384</v>
      </c>
      <c r="F9" s="7">
        <f t="shared" si="2"/>
        <v>0.006300793601</v>
      </c>
      <c r="G9" s="7">
        <f t="shared" si="2"/>
        <v>0.01893937697</v>
      </c>
      <c r="H9" s="7">
        <f t="shared" si="2"/>
        <v>0.0187669923</v>
      </c>
      <c r="I9" s="7">
        <f t="shared" si="2"/>
        <v>0.003674234614</v>
      </c>
      <c r="J9" s="7">
        <f t="shared" si="2"/>
        <v>0.009797958971</v>
      </c>
      <c r="K9" s="7">
        <f t="shared" si="2"/>
        <v>0.007700649323</v>
      </c>
      <c r="L9" s="7">
        <f t="shared" si="2"/>
        <v>0.03022085373</v>
      </c>
      <c r="M9" s="7">
        <f t="shared" si="2"/>
        <v>0.04182463389</v>
      </c>
    </row>
    <row r="10" ht="14.25" customHeight="1">
      <c r="A10" s="2" t="s">
        <v>5</v>
      </c>
      <c r="B10" s="4"/>
      <c r="C10" s="7">
        <f t="shared" ref="C10:M10" si="3">C9/SQRT(5)</f>
        <v>0.01134460224</v>
      </c>
      <c r="D10" s="7">
        <f t="shared" si="3"/>
        <v>0.009298386957</v>
      </c>
      <c r="E10" s="7">
        <f t="shared" si="3"/>
        <v>0.00752329715</v>
      </c>
      <c r="F10" s="7">
        <f t="shared" si="3"/>
        <v>0.002817800561</v>
      </c>
      <c r="G10" s="7">
        <f t="shared" si="3"/>
        <v>0.008469946871</v>
      </c>
      <c r="H10" s="7">
        <f t="shared" si="3"/>
        <v>0.008392854103</v>
      </c>
      <c r="I10" s="7">
        <f t="shared" si="3"/>
        <v>0.001643167673</v>
      </c>
      <c r="J10" s="7">
        <f t="shared" si="3"/>
        <v>0.00438178046</v>
      </c>
      <c r="K10" s="7">
        <f t="shared" si="3"/>
        <v>0.003443835072</v>
      </c>
      <c r="L10" s="7">
        <f t="shared" si="3"/>
        <v>0.01351517665</v>
      </c>
      <c r="M10" s="7">
        <f t="shared" si="3"/>
        <v>0.0187045449</v>
      </c>
    </row>
    <row r="11" ht="14.25" customHeight="1">
      <c r="A11" s="2" t="s">
        <v>6</v>
      </c>
      <c r="B11" s="4"/>
      <c r="C11" s="7">
        <f t="shared" ref="C11:M11" si="4">SQRT($B$16*C8/C13)</f>
        <v>4.696473015</v>
      </c>
      <c r="D11" s="7">
        <f t="shared" si="4"/>
        <v>4.611462257</v>
      </c>
      <c r="E11" s="7">
        <f t="shared" si="4"/>
        <v>4.65142338</v>
      </c>
      <c r="F11" s="7">
        <f t="shared" si="4"/>
        <v>4.702459646</v>
      </c>
      <c r="G11" s="7">
        <f t="shared" si="4"/>
        <v>4.741385976</v>
      </c>
      <c r="H11" s="7">
        <f t="shared" si="4"/>
        <v>4.767780616</v>
      </c>
      <c r="I11" s="7">
        <f t="shared" si="4"/>
        <v>4.803171036</v>
      </c>
      <c r="J11" s="7">
        <f t="shared" si="4"/>
        <v>4.828207841</v>
      </c>
      <c r="K11" s="7">
        <f t="shared" si="4"/>
        <v>4.83366663</v>
      </c>
      <c r="L11" s="7">
        <f t="shared" si="4"/>
        <v>4.791620538</v>
      </c>
      <c r="M11" s="7">
        <f t="shared" si="4"/>
        <v>4.725696878</v>
      </c>
    </row>
    <row r="12" ht="14.25" customHeight="1">
      <c r="A12" s="2" t="s">
        <v>7</v>
      </c>
      <c r="B12" s="4"/>
      <c r="C12" s="7">
        <f t="shared" ref="C12:M12" si="5">1/2*C10*SQRT($B$16/(C13*C8))</f>
        <v>0.03464214453</v>
      </c>
      <c r="D12" s="7">
        <f t="shared" si="5"/>
        <v>0.01538652235</v>
      </c>
      <c r="E12" s="7">
        <f t="shared" si="5"/>
        <v>0.009160743522</v>
      </c>
      <c r="F12" s="7">
        <f t="shared" si="5"/>
        <v>0.003127795635</v>
      </c>
      <c r="G12" s="7">
        <f t="shared" si="5"/>
        <v>0.00889739616</v>
      </c>
      <c r="H12" s="7">
        <f t="shared" si="5"/>
        <v>0.008634405124</v>
      </c>
      <c r="I12" s="7">
        <f t="shared" si="5"/>
        <v>0.001703889329</v>
      </c>
      <c r="J12" s="7">
        <f t="shared" si="5"/>
        <v>0.004737157809</v>
      </c>
      <c r="K12" s="7">
        <f t="shared" si="5"/>
        <v>0.004035283299</v>
      </c>
      <c r="L12" s="7">
        <f t="shared" si="5"/>
        <v>0.02152339738</v>
      </c>
      <c r="M12" s="7">
        <f t="shared" si="5"/>
        <v>0.05676342759</v>
      </c>
    </row>
    <row r="13" ht="14.25" customHeight="1">
      <c r="A13" s="2" t="s">
        <v>8</v>
      </c>
      <c r="B13" s="4"/>
      <c r="C13" s="7">
        <f t="shared" ref="C13:M13" si="6">SIN(2*PI()*C2/180)</f>
        <v>0.3420201433</v>
      </c>
      <c r="D13" s="7">
        <f t="shared" si="6"/>
        <v>0.6427876097</v>
      </c>
      <c r="E13" s="7">
        <f t="shared" si="6"/>
        <v>0.8660254038</v>
      </c>
      <c r="F13" s="7">
        <f t="shared" si="6"/>
        <v>0.9396926208</v>
      </c>
      <c r="G13" s="7">
        <f t="shared" si="6"/>
        <v>0.984807753</v>
      </c>
      <c r="H13" s="7">
        <f t="shared" si="6"/>
        <v>1</v>
      </c>
      <c r="I13" s="7">
        <f t="shared" si="6"/>
        <v>0.984807753</v>
      </c>
      <c r="J13" s="7">
        <f t="shared" si="6"/>
        <v>0.9396926208</v>
      </c>
      <c r="K13" s="7">
        <f t="shared" si="6"/>
        <v>0.8660254038</v>
      </c>
      <c r="L13" s="7">
        <f t="shared" si="6"/>
        <v>0.6427876097</v>
      </c>
      <c r="M13" s="7">
        <f t="shared" si="6"/>
        <v>0.3420201433</v>
      </c>
    </row>
    <row r="14" ht="14.25" customHeight="1"/>
    <row r="15" ht="14.25" customHeight="1"/>
    <row r="16" ht="14.25" customHeight="1">
      <c r="A16" s="6" t="s">
        <v>9</v>
      </c>
      <c r="B16" s="6">
        <v>9.81</v>
      </c>
    </row>
    <row r="17" ht="14.25" customHeight="1"/>
    <row r="18" ht="14.25" customHeight="1">
      <c r="A18" s="10" t="s">
        <v>10</v>
      </c>
      <c r="B18" s="11"/>
      <c r="C18" s="11"/>
      <c r="D18" s="12"/>
    </row>
    <row r="19" ht="14.25" customHeight="1">
      <c r="A19" s="13" t="s">
        <v>11</v>
      </c>
      <c r="B19" s="14">
        <f t="array" ref="B19:C23">LINEST(E8:K8,E13:K13,1,1)</f>
        <v>2.501860888</v>
      </c>
      <c r="C19" s="14">
        <v>-0.1787250696276222</v>
      </c>
      <c r="D19" s="15" t="s">
        <v>12</v>
      </c>
    </row>
    <row r="20" ht="14.25" customHeight="1">
      <c r="A20" s="16" t="s">
        <v>13</v>
      </c>
      <c r="B20" s="6">
        <v>0.4648360826588702</v>
      </c>
      <c r="C20" s="6">
        <v>0.4376707244720481</v>
      </c>
      <c r="D20" s="17" t="s">
        <v>14</v>
      </c>
    </row>
    <row r="21" ht="14.25" customHeight="1">
      <c r="A21" s="16" t="s">
        <v>15</v>
      </c>
      <c r="B21" s="6">
        <v>0.8528049901679289</v>
      </c>
      <c r="C21" s="6">
        <v>0.06332695566749696</v>
      </c>
      <c r="D21" s="17" t="s">
        <v>16</v>
      </c>
    </row>
    <row r="22" ht="14.25" customHeight="1">
      <c r="B22" s="18">
        <v>28.96854285824159</v>
      </c>
      <c r="C22" s="18">
        <v>5.0</v>
      </c>
    </row>
    <row r="23" ht="14.25" customHeight="1">
      <c r="B23" s="18">
        <v>0.11617264342943438</v>
      </c>
      <c r="C23" s="18">
        <v>0.020051516570565628</v>
      </c>
    </row>
    <row r="24" ht="14.25" customHeight="1"/>
    <row r="25" ht="14.25" customHeight="1">
      <c r="A25" s="19" t="s">
        <v>17</v>
      </c>
      <c r="B25" s="19">
        <f>AVERAGEA(E11:K11)</f>
        <v>4.761156446</v>
      </c>
    </row>
    <row r="26" ht="14.25" customHeight="1"/>
    <row r="27" ht="14.25" customHeight="1">
      <c r="A27" s="19" t="s">
        <v>18</v>
      </c>
      <c r="B27" s="19">
        <f>STDEV(E11:K11)</f>
        <v>0.06762673722</v>
      </c>
    </row>
    <row r="28" ht="14.25" customHeight="1"/>
    <row r="29" ht="14.25" customHeight="1">
      <c r="A29" s="19" t="s">
        <v>19</v>
      </c>
      <c r="B29" s="19">
        <f>B27/SQRT(7)</f>
        <v>0.02556050409</v>
      </c>
    </row>
    <row r="30" ht="14.25" customHeight="1"/>
    <row r="31" ht="14.25" customHeight="1"/>
    <row r="32" ht="14.25" customHeight="1"/>
    <row r="33" ht="14.25" customHeight="1">
      <c r="A33" s="20" t="s">
        <v>20</v>
      </c>
      <c r="B33" s="4"/>
      <c r="C33" s="19">
        <f t="shared" ref="C33:M33" si="7">$B$19*C13+$C$19</f>
        <v>0.6769617498</v>
      </c>
      <c r="D33" s="19">
        <f t="shared" si="7"/>
        <v>1.42944011</v>
      </c>
      <c r="E33" s="19">
        <f t="shared" si="7"/>
        <v>1.987950016</v>
      </c>
      <c r="F33" s="19">
        <f t="shared" si="7"/>
        <v>2.172255145</v>
      </c>
      <c r="G33" s="19">
        <f t="shared" si="7"/>
        <v>2.28512693</v>
      </c>
      <c r="H33" s="19">
        <f t="shared" si="7"/>
        <v>2.323135818</v>
      </c>
      <c r="I33" s="19">
        <f t="shared" si="7"/>
        <v>2.28512693</v>
      </c>
      <c r="J33" s="19">
        <f t="shared" si="7"/>
        <v>2.172255145</v>
      </c>
      <c r="K33" s="19">
        <f t="shared" si="7"/>
        <v>1.987950016</v>
      </c>
      <c r="L33" s="19">
        <f t="shared" si="7"/>
        <v>1.42944011</v>
      </c>
      <c r="M33" s="19">
        <f t="shared" si="7"/>
        <v>0.6769617498</v>
      </c>
    </row>
    <row r="34" ht="14.25" customHeight="1">
      <c r="A34" s="20" t="s">
        <v>21</v>
      </c>
      <c r="B34" s="4"/>
      <c r="C34" s="21">
        <f t="shared" ref="C34:M34" si="8">C8-C33</f>
        <v>0.09203825015</v>
      </c>
      <c r="D34" s="21">
        <f t="shared" si="8"/>
        <v>-0.0360401103</v>
      </c>
      <c r="E34" s="21">
        <f t="shared" si="8"/>
        <v>-0.07795001606</v>
      </c>
      <c r="F34" s="21">
        <f t="shared" si="8"/>
        <v>-0.054055145</v>
      </c>
      <c r="G34" s="21">
        <f t="shared" si="8"/>
        <v>-0.02832692978</v>
      </c>
      <c r="H34" s="21">
        <f t="shared" si="8"/>
        <v>-0.005935818314</v>
      </c>
      <c r="I34" s="21">
        <f t="shared" si="8"/>
        <v>0.03087307022</v>
      </c>
      <c r="J34" s="21">
        <f t="shared" si="8"/>
        <v>0.060744855</v>
      </c>
      <c r="K34" s="21">
        <f t="shared" si="8"/>
        <v>0.07464998394</v>
      </c>
      <c r="L34" s="21">
        <f t="shared" si="8"/>
        <v>0.0749598897</v>
      </c>
      <c r="M34" s="21">
        <f t="shared" si="8"/>
        <v>0.1016382502</v>
      </c>
    </row>
    <row r="35" ht="14.25" customHeight="1"/>
    <row r="36" ht="14.25" customHeight="1"/>
    <row r="37" ht="14.25" customHeight="1"/>
    <row r="38" ht="14.25" customHeight="1">
      <c r="K38" s="18" t="s">
        <v>22</v>
      </c>
      <c r="L38" s="18">
        <f>SQRT(B16*B19)</f>
        <v>4.954114988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11:B11"/>
    <mergeCell ref="A12:B12"/>
    <mergeCell ref="A13:B13"/>
    <mergeCell ref="A18:D18"/>
    <mergeCell ref="A33:B33"/>
    <mergeCell ref="A34:B34"/>
    <mergeCell ref="A1:A2"/>
    <mergeCell ref="B1:B2"/>
    <mergeCell ref="C1:M1"/>
    <mergeCell ref="A3:A7"/>
    <mergeCell ref="A8:B8"/>
    <mergeCell ref="A9:B9"/>
    <mergeCell ref="A10:B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 ht="14.25" customHeight="1">
      <c r="A2" s="5"/>
      <c r="B2" s="5"/>
      <c r="C2" s="6">
        <v>10.0</v>
      </c>
      <c r="D2" s="6">
        <v>20.0</v>
      </c>
      <c r="E2" s="6">
        <v>30.0</v>
      </c>
      <c r="F2" s="6">
        <v>35.0</v>
      </c>
      <c r="G2" s="6">
        <v>40.0</v>
      </c>
      <c r="H2" s="6">
        <v>45.0</v>
      </c>
      <c r="I2" s="6">
        <v>50.0</v>
      </c>
      <c r="J2" s="6">
        <v>55.0</v>
      </c>
      <c r="K2" s="6">
        <v>60.0</v>
      </c>
      <c r="L2" s="6">
        <v>70.0</v>
      </c>
      <c r="M2" s="6">
        <v>80.0</v>
      </c>
    </row>
    <row r="3" ht="14.25" customHeight="1">
      <c r="A3" s="1" t="s">
        <v>2</v>
      </c>
      <c r="B3" s="6">
        <v>1.0</v>
      </c>
      <c r="C3" s="7">
        <v>0.715</v>
      </c>
      <c r="D3" s="7">
        <v>1.457</v>
      </c>
      <c r="E3" s="7">
        <v>1.995</v>
      </c>
      <c r="F3" s="7">
        <v>2.135</v>
      </c>
      <c r="G3" s="7">
        <v>2.231</v>
      </c>
      <c r="H3" s="7">
        <v>2.271</v>
      </c>
      <c r="I3" s="7">
        <v>2.263</v>
      </c>
      <c r="J3" s="7">
        <v>2.135</v>
      </c>
      <c r="K3" s="7">
        <v>1.973</v>
      </c>
      <c r="L3" s="7">
        <v>1.45</v>
      </c>
      <c r="M3" s="7">
        <v>0.771</v>
      </c>
    </row>
    <row r="4" ht="14.25" customHeight="1">
      <c r="A4" s="8"/>
      <c r="B4" s="6">
        <v>2.0</v>
      </c>
      <c r="C4" s="7">
        <v>0.734</v>
      </c>
      <c r="D4" s="7">
        <v>1.462</v>
      </c>
      <c r="E4" s="7">
        <v>1.995</v>
      </c>
      <c r="F4" s="7">
        <v>2.145</v>
      </c>
      <c r="G4" s="7">
        <v>2.235</v>
      </c>
      <c r="H4" s="7">
        <v>2.276</v>
      </c>
      <c r="I4" s="7">
        <v>2.288</v>
      </c>
      <c r="J4" s="7">
        <v>2.14</v>
      </c>
      <c r="K4" s="7">
        <v>1.976</v>
      </c>
      <c r="L4" s="7">
        <v>1.455</v>
      </c>
      <c r="M4" s="7">
        <v>0.797</v>
      </c>
    </row>
    <row r="5" ht="14.25" customHeight="1">
      <c r="A5" s="8"/>
      <c r="B5" s="6">
        <v>3.0</v>
      </c>
      <c r="C5" s="7">
        <v>0.775</v>
      </c>
      <c r="D5" s="7">
        <v>1.468</v>
      </c>
      <c r="E5" s="7">
        <v>2.01</v>
      </c>
      <c r="F5" s="7">
        <v>2.146</v>
      </c>
      <c r="G5" s="7">
        <v>2.247</v>
      </c>
      <c r="H5" s="7">
        <v>2.29</v>
      </c>
      <c r="I5" s="7">
        <v>2.326</v>
      </c>
      <c r="J5" s="7">
        <v>2.153</v>
      </c>
      <c r="K5" s="7">
        <v>1.977</v>
      </c>
      <c r="L5" s="7">
        <v>1.47</v>
      </c>
      <c r="M5" s="7">
        <v>0.799</v>
      </c>
    </row>
    <row r="6" ht="14.25" customHeight="1">
      <c r="A6" s="8"/>
      <c r="B6" s="6">
        <v>4.0</v>
      </c>
      <c r="C6" s="7">
        <v>0.776</v>
      </c>
      <c r="D6" s="7">
        <v>1.479</v>
      </c>
      <c r="E6" s="7">
        <v>2.0115</v>
      </c>
      <c r="F6" s="7">
        <v>2.155</v>
      </c>
      <c r="G6" s="7">
        <v>2.25</v>
      </c>
      <c r="H6" s="7">
        <v>2.291</v>
      </c>
      <c r="I6" s="7">
        <v>2.337</v>
      </c>
      <c r="J6" s="7">
        <v>2.189</v>
      </c>
      <c r="K6" s="7">
        <v>1.991</v>
      </c>
      <c r="L6" s="7">
        <v>1.48</v>
      </c>
      <c r="M6" s="7">
        <v>0.834</v>
      </c>
    </row>
    <row r="7" ht="14.25" customHeight="1">
      <c r="A7" s="5"/>
      <c r="B7" s="6">
        <v>5.0</v>
      </c>
      <c r="C7" s="7">
        <v>0.795</v>
      </c>
      <c r="D7" s="7">
        <v>1.486</v>
      </c>
      <c r="E7" s="7">
        <v>2.023</v>
      </c>
      <c r="F7" s="7">
        <v>2.168</v>
      </c>
      <c r="G7" s="7">
        <v>2.276</v>
      </c>
      <c r="H7" s="7">
        <v>2.314</v>
      </c>
      <c r="I7" s="7">
        <v>2.334</v>
      </c>
      <c r="J7" s="7">
        <v>2.177</v>
      </c>
      <c r="K7" s="7">
        <v>1.998</v>
      </c>
      <c r="L7" s="7">
        <v>1.488</v>
      </c>
      <c r="M7" s="7">
        <v>0.846</v>
      </c>
    </row>
    <row r="8" ht="14.25" customHeight="1">
      <c r="A8" s="2" t="s">
        <v>23</v>
      </c>
      <c r="B8" s="4"/>
      <c r="C8" s="7">
        <f t="shared" ref="C8:M8" si="1">AVERAGE(C3:C7)</f>
        <v>0.759</v>
      </c>
      <c r="D8" s="7">
        <f t="shared" si="1"/>
        <v>1.4704</v>
      </c>
      <c r="E8" s="7">
        <f t="shared" si="1"/>
        <v>2.0069</v>
      </c>
      <c r="F8" s="7">
        <f t="shared" si="1"/>
        <v>2.1498</v>
      </c>
      <c r="G8" s="7">
        <f t="shared" si="1"/>
        <v>2.2478</v>
      </c>
      <c r="H8" s="7">
        <f t="shared" si="1"/>
        <v>2.2884</v>
      </c>
      <c r="I8" s="7">
        <f t="shared" si="1"/>
        <v>2.3096</v>
      </c>
      <c r="J8" s="7">
        <f t="shared" si="1"/>
        <v>2.1588</v>
      </c>
      <c r="K8" s="7">
        <f t="shared" si="1"/>
        <v>1.983</v>
      </c>
      <c r="L8" s="7">
        <f t="shared" si="1"/>
        <v>1.4686</v>
      </c>
      <c r="M8" s="7">
        <f t="shared" si="1"/>
        <v>0.8094</v>
      </c>
    </row>
    <row r="9" ht="14.25" customHeight="1">
      <c r="A9" s="2" t="s">
        <v>24</v>
      </c>
      <c r="B9" s="4"/>
      <c r="C9" s="7">
        <f t="shared" ref="C9:M9" si="2">STDEV(C3:C7)</f>
        <v>0.03317378483</v>
      </c>
      <c r="D9" s="7">
        <f t="shared" si="2"/>
        <v>0.0119707978</v>
      </c>
      <c r="E9" s="7">
        <f t="shared" si="2"/>
        <v>0.0119707978</v>
      </c>
      <c r="F9" s="7">
        <f t="shared" si="2"/>
        <v>0.01239758041</v>
      </c>
      <c r="G9" s="7">
        <f t="shared" si="2"/>
        <v>0.01765502761</v>
      </c>
      <c r="H9" s="7">
        <f t="shared" si="2"/>
        <v>0.01674216235</v>
      </c>
      <c r="I9" s="7">
        <f t="shared" si="2"/>
        <v>0.03260828116</v>
      </c>
      <c r="J9" s="7">
        <f t="shared" si="2"/>
        <v>0.02343501654</v>
      </c>
      <c r="K9" s="7">
        <f t="shared" si="2"/>
        <v>0.01088577053</v>
      </c>
      <c r="L9" s="7">
        <f t="shared" si="2"/>
        <v>0.01611831257</v>
      </c>
      <c r="M9" s="7">
        <f t="shared" si="2"/>
        <v>0.03033644673</v>
      </c>
    </row>
    <row r="10" ht="14.25" customHeight="1">
      <c r="A10" s="22" t="s">
        <v>25</v>
      </c>
      <c r="B10" s="23"/>
      <c r="C10" s="24">
        <f t="shared" ref="C10:M10" si="3">C9/SQRT(5)</f>
        <v>0.01483576759</v>
      </c>
      <c r="D10" s="24">
        <f t="shared" si="3"/>
        <v>0.005353503526</v>
      </c>
      <c r="E10" s="24">
        <f t="shared" si="3"/>
        <v>0.005353503526</v>
      </c>
      <c r="F10" s="24">
        <f t="shared" si="3"/>
        <v>0.00554436651</v>
      </c>
      <c r="G10" s="24">
        <f t="shared" si="3"/>
        <v>0.007895568377</v>
      </c>
      <c r="H10" s="24">
        <f t="shared" si="3"/>
        <v>0.007487322619</v>
      </c>
      <c r="I10" s="24">
        <f t="shared" si="3"/>
        <v>0.01458286666</v>
      </c>
      <c r="J10" s="24">
        <f t="shared" si="3"/>
        <v>0.01048045801</v>
      </c>
      <c r="K10" s="24">
        <f t="shared" si="3"/>
        <v>0.004868264578</v>
      </c>
      <c r="L10" s="24">
        <f t="shared" si="3"/>
        <v>0.007208328516</v>
      </c>
      <c r="M10" s="7">
        <f t="shared" si="3"/>
        <v>0.01356687142</v>
      </c>
    </row>
    <row r="11" ht="14.25" customHeight="1">
      <c r="A11" s="2" t="s">
        <v>26</v>
      </c>
      <c r="B11" s="4"/>
      <c r="C11" s="7">
        <f t="shared" ref="C11:M11" si="4">SQRT($B$16*C8/C13)</f>
        <v>4.665836856</v>
      </c>
      <c r="D11" s="7">
        <f t="shared" si="4"/>
        <v>4.737164896</v>
      </c>
      <c r="E11" s="7">
        <f t="shared" si="4"/>
        <v>4.767953973</v>
      </c>
      <c r="F11" s="7">
        <f t="shared" si="4"/>
        <v>4.737406207</v>
      </c>
      <c r="G11" s="7">
        <f t="shared" si="4"/>
        <v>4.731922332</v>
      </c>
      <c r="H11" s="7">
        <f t="shared" si="4"/>
        <v>4.738059096</v>
      </c>
      <c r="I11" s="7">
        <f t="shared" si="4"/>
        <v>4.79652994</v>
      </c>
      <c r="J11" s="7">
        <f t="shared" si="4"/>
        <v>4.747312274</v>
      </c>
      <c r="K11" s="7">
        <f t="shared" si="4"/>
        <v>4.739478363</v>
      </c>
      <c r="L11" s="7">
        <f t="shared" si="4"/>
        <v>4.734264492</v>
      </c>
      <c r="M11" s="7">
        <f t="shared" si="4"/>
        <v>4.818260332</v>
      </c>
    </row>
    <row r="12" ht="14.25" customHeight="1">
      <c r="A12" s="2" t="s">
        <v>27</v>
      </c>
      <c r="B12" s="4"/>
      <c r="C12" s="7">
        <f t="shared" ref="C12:M12" si="5">1/2*C10*SQRT($B$16/(C13*C8))</f>
        <v>0.04560031041</v>
      </c>
      <c r="D12" s="7">
        <f t="shared" si="5"/>
        <v>0.008623649678</v>
      </c>
      <c r="E12" s="7">
        <f t="shared" si="5"/>
        <v>0.006359374758</v>
      </c>
      <c r="F12" s="7">
        <f t="shared" si="5"/>
        <v>0.006108920904</v>
      </c>
      <c r="G12" s="7">
        <f t="shared" si="5"/>
        <v>0.008310618455</v>
      </c>
      <c r="H12" s="7">
        <f t="shared" si="5"/>
        <v>0.007751131149</v>
      </c>
      <c r="I12" s="7">
        <f t="shared" si="5"/>
        <v>0.01514269928</v>
      </c>
      <c r="J12" s="7">
        <f t="shared" si="5"/>
        <v>0.0115235332</v>
      </c>
      <c r="K12" s="7">
        <f t="shared" si="5"/>
        <v>0.005817709186</v>
      </c>
      <c r="L12" s="7">
        <f t="shared" si="5"/>
        <v>0.01161859381</v>
      </c>
      <c r="M12" s="7">
        <f t="shared" si="5"/>
        <v>0.04038097256</v>
      </c>
    </row>
    <row r="13" ht="14.25" customHeight="1">
      <c r="A13" s="2" t="s">
        <v>28</v>
      </c>
      <c r="B13" s="4"/>
      <c r="C13" s="7">
        <f t="shared" ref="C13:M13" si="6">SIN(2*PI()*C2/180)</f>
        <v>0.3420201433</v>
      </c>
      <c r="D13" s="7">
        <f t="shared" si="6"/>
        <v>0.6427876097</v>
      </c>
      <c r="E13" s="7">
        <f t="shared" si="6"/>
        <v>0.8660254038</v>
      </c>
      <c r="F13" s="7">
        <f t="shared" si="6"/>
        <v>0.9396926208</v>
      </c>
      <c r="G13" s="7">
        <f t="shared" si="6"/>
        <v>0.984807753</v>
      </c>
      <c r="H13" s="7">
        <f t="shared" si="6"/>
        <v>1</v>
      </c>
      <c r="I13" s="7">
        <f t="shared" si="6"/>
        <v>0.984807753</v>
      </c>
      <c r="J13" s="7">
        <f t="shared" si="6"/>
        <v>0.9396926208</v>
      </c>
      <c r="K13" s="7">
        <f t="shared" si="6"/>
        <v>0.8660254038</v>
      </c>
      <c r="L13" s="7">
        <f t="shared" si="6"/>
        <v>0.6427876097</v>
      </c>
      <c r="M13" s="7">
        <f t="shared" si="6"/>
        <v>0.3420201433</v>
      </c>
    </row>
    <row r="14" ht="14.25" customHeight="1"/>
    <row r="15" ht="14.25" customHeight="1"/>
    <row r="16" ht="14.25" customHeight="1">
      <c r="A16" s="6" t="s">
        <v>29</v>
      </c>
      <c r="B16" s="6">
        <v>9.81</v>
      </c>
    </row>
    <row r="17" ht="14.25" customHeight="1"/>
    <row r="18" ht="14.25" customHeight="1">
      <c r="A18" s="10" t="s">
        <v>10</v>
      </c>
      <c r="B18" s="11"/>
      <c r="C18" s="11"/>
      <c r="D18" s="12"/>
    </row>
    <row r="19" ht="14.25" customHeight="1">
      <c r="A19" s="13" t="s">
        <v>11</v>
      </c>
      <c r="B19" s="14"/>
      <c r="C19" s="14"/>
      <c r="D19" s="15" t="s">
        <v>12</v>
      </c>
    </row>
    <row r="20" ht="14.25" customHeight="1">
      <c r="A20" s="16" t="s">
        <v>30</v>
      </c>
      <c r="B20" s="6"/>
      <c r="C20" s="6"/>
      <c r="D20" s="17" t="s">
        <v>31</v>
      </c>
    </row>
    <row r="21" ht="14.25" customHeight="1">
      <c r="A21" s="16" t="s">
        <v>32</v>
      </c>
      <c r="B21" s="6"/>
      <c r="C21" s="6"/>
      <c r="D21" s="17" t="s">
        <v>33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11:B11"/>
    <mergeCell ref="A12:B12"/>
    <mergeCell ref="A13:B13"/>
    <mergeCell ref="A18:D18"/>
    <mergeCell ref="A1:A2"/>
    <mergeCell ref="B1:B2"/>
    <mergeCell ref="C1:M1"/>
    <mergeCell ref="A3:A7"/>
    <mergeCell ref="A8:B8"/>
    <mergeCell ref="A9:B9"/>
    <mergeCell ref="A10:B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2022-03-20T11:22:37Z</dcterms:created>
  <dc:creator>Salomé Gomes</dc:creator>
</cp:coreProperties>
</file>