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machado/Desktop/fcup/2ª semestre/laboratorios de física I/T7B - ponteweatstone/"/>
    </mc:Choice>
  </mc:AlternateContent>
  <xr:revisionPtr revIDLastSave="0" documentId="8_{358F53B6-47F3-9043-86BC-8DD7703DD10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I46" i="1" s="1"/>
  <c r="D46" i="1"/>
  <c r="F45" i="1"/>
  <c r="I45" i="1" s="1"/>
  <c r="D45" i="1"/>
  <c r="I44" i="1"/>
  <c r="H44" i="1"/>
  <c r="F44" i="1"/>
  <c r="D44" i="1"/>
  <c r="F43" i="1"/>
  <c r="I43" i="1" s="1"/>
  <c r="D43" i="1"/>
  <c r="I42" i="1"/>
  <c r="H42" i="1"/>
  <c r="F42" i="1"/>
  <c r="D42" i="1"/>
  <c r="F41" i="1"/>
  <c r="I41" i="1" s="1"/>
  <c r="D41" i="1"/>
  <c r="I40" i="1"/>
  <c r="H40" i="1"/>
  <c r="F40" i="1"/>
  <c r="D40" i="1"/>
  <c r="F39" i="1"/>
  <c r="I39" i="1" s="1"/>
  <c r="D39" i="1"/>
  <c r="I38" i="1"/>
  <c r="H38" i="1"/>
  <c r="F38" i="1"/>
  <c r="D38" i="1"/>
  <c r="F37" i="1"/>
  <c r="I37" i="1" s="1"/>
  <c r="D37" i="1"/>
  <c r="I36" i="1"/>
  <c r="H36" i="1"/>
  <c r="F36" i="1"/>
  <c r="D36" i="1"/>
  <c r="E27" i="1"/>
  <c r="E25" i="1"/>
  <c r="E23" i="1"/>
  <c r="C23" i="1"/>
  <c r="F23" i="1" s="1"/>
  <c r="G23" i="1" s="1"/>
  <c r="E21" i="1"/>
  <c r="C21" i="1"/>
  <c r="F21" i="1" s="1"/>
  <c r="G21" i="1" s="1"/>
  <c r="E19" i="1"/>
  <c r="C19" i="1"/>
  <c r="C25" i="1" s="1"/>
  <c r="F25" i="1" s="1"/>
  <c r="G25" i="1" s="1"/>
  <c r="C27" i="1" l="1"/>
  <c r="F27" i="1" s="1"/>
  <c r="G27" i="1" s="1"/>
  <c r="F19" i="1"/>
  <c r="G19" i="1" s="1"/>
  <c r="H37" i="1"/>
  <c r="H39" i="1"/>
  <c r="H41" i="1"/>
  <c r="H43" i="1"/>
  <c r="H45" i="1"/>
  <c r="H46" i="1"/>
</calcChain>
</file>

<file path=xl/sharedStrings.xml><?xml version="1.0" encoding="utf-8"?>
<sst xmlns="http://schemas.openxmlformats.org/spreadsheetml/2006/main" count="31" uniqueCount="24">
  <si>
    <t>Resistências</t>
  </si>
  <si>
    <t>R3/Ω (cores) ± 5%</t>
  </si>
  <si>
    <t>R3/kΩ (ohmímetro) ± 0,01kΩ</t>
  </si>
  <si>
    <t>R4/Ω ± 0,1Ω</t>
  </si>
  <si>
    <t>RA</t>
  </si>
  <si>
    <t>RB</t>
  </si>
  <si>
    <t>RC</t>
  </si>
  <si>
    <t>RA e RB em série</t>
  </si>
  <si>
    <t>N.A.</t>
  </si>
  <si>
    <t>RA e RB em paralelo</t>
  </si>
  <si>
    <t>R3 ohmímetro/Ω</t>
  </si>
  <si>
    <t>R3 experimental/Ω</t>
  </si>
  <si>
    <t>u(R3 exp)</t>
  </si>
  <si>
    <t>ΔR3</t>
  </si>
  <si>
    <t>Erro R3 (%)</t>
  </si>
  <si>
    <t>Ponte em Equilíbrio/kΩ ± 0,001kΩ:</t>
  </si>
  <si>
    <t>Tensão na Resistência de Platina/ V ± 0,001 V:</t>
  </si>
  <si>
    <t>Tempo/s ±0,01s</t>
  </si>
  <si>
    <t>Tensão/µV ± 0,01 mV</t>
  </si>
  <si>
    <t>Tensão/V ± 1E-04 V</t>
  </si>
  <si>
    <t>Resistência/kΩ ± 0,001kΩ</t>
  </si>
  <si>
    <t>Variação da Resistência/kΩ ± 0,001kΩ</t>
  </si>
  <si>
    <t>Reta de Ajuste 1</t>
  </si>
  <si>
    <t>Reta de Ajuste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</si>
</sst>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E+00"/>
    <numFmt numFmtId="166" formatCode="0.0"/>
  </numFmts>
  <fonts count="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</cellXfs>
  <cellStyles count="2">
    <cellStyle name="Normal" xfId="0" builtinId="0" customBuiltin="1"/>
    <cellStyle name="Per 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t-P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U(</a:t>
            </a:r>
            <a:r>
              <a:rPr lang="el-G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Δ</a:t>
            </a:r>
            <a:r>
              <a:rPr lang="pt-P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R(</a:t>
            </a:r>
            <a:r>
              <a:rPr lang="el-G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θ))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Sheet1!$F$35:$F$35</c:f>
              <c:strCache>
                <c:ptCount val="1"/>
                <c:pt idx="0">
                  <c:v>Variação da Resistência/kΩ ± 0,001kΩ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errBars>
            <c:errDir val="y"/>
            <c:errBarType val="both"/>
            <c:errValType val="fixedVal"/>
            <c:noEndCap val="0"/>
            <c:val val="1.0000000000000002E-2"/>
            <c:spPr>
              <a:noFill/>
              <a:ln w="9528" cap="flat">
                <a:solidFill>
                  <a:srgbClr val="595959"/>
                </a:solidFill>
                <a:prstDash val="solid"/>
                <a:round/>
              </a:ln>
            </c:spPr>
          </c:errBars>
          <c:xVal>
            <c:numRef>
              <c:f>Sheet1!$F$36:$F$46</c:f>
              <c:numCache>
                <c:formatCode>0.000</c:formatCode>
                <c:ptCount val="11"/>
                <c:pt idx="0">
                  <c:v>2.0000000000000018E-3</c:v>
                </c:pt>
                <c:pt idx="1">
                  <c:v>2.9999999999998916E-3</c:v>
                </c:pt>
                <c:pt idx="2">
                  <c:v>4.0000000000000036E-3</c:v>
                </c:pt>
                <c:pt idx="3">
                  <c:v>4.9999999999998934E-3</c:v>
                </c:pt>
                <c:pt idx="4">
                  <c:v>6.0000000000000053E-3</c:v>
                </c:pt>
                <c:pt idx="5">
                  <c:v>6.9999999999998952E-3</c:v>
                </c:pt>
                <c:pt idx="6">
                  <c:v>8.0000000000000071E-3</c:v>
                </c:pt>
                <c:pt idx="7">
                  <c:v>8.999999999999897E-3</c:v>
                </c:pt>
                <c:pt idx="8">
                  <c:v>1.0000000000000009E-2</c:v>
                </c:pt>
                <c:pt idx="9">
                  <c:v>1.0999999999999899E-2</c:v>
                </c:pt>
                <c:pt idx="10">
                  <c:v>1.2000000000000011E-2</c:v>
                </c:pt>
              </c:numCache>
            </c:numRef>
          </c:xVal>
          <c:yVal>
            <c:numRef>
              <c:f>Sheet1!$C$36:$C$46</c:f>
              <c:numCache>
                <c:formatCode>0.00</c:formatCode>
                <c:ptCount val="11"/>
                <c:pt idx="0">
                  <c:v>0.49</c:v>
                </c:pt>
                <c:pt idx="1">
                  <c:v>0.67</c:v>
                </c:pt>
                <c:pt idx="2">
                  <c:v>0.82</c:v>
                </c:pt>
                <c:pt idx="3">
                  <c:v>1</c:v>
                </c:pt>
                <c:pt idx="4">
                  <c:v>1.17</c:v>
                </c:pt>
                <c:pt idx="5">
                  <c:v>1.35</c:v>
                </c:pt>
                <c:pt idx="6">
                  <c:v>1.51</c:v>
                </c:pt>
                <c:pt idx="7">
                  <c:v>1.69</c:v>
                </c:pt>
                <c:pt idx="8">
                  <c:v>1.86</c:v>
                </c:pt>
                <c:pt idx="9">
                  <c:v>2.0299999999999998</c:v>
                </c:pt>
                <c:pt idx="10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D-481F-BE5B-881BB768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61535"/>
        <c:axId val="250567775"/>
      </c:scatterChart>
      <c:valAx>
        <c:axId val="25056777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Tensão/µV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PT"/>
          </a:p>
        </c:txPr>
        <c:crossAx val="250561535"/>
        <c:crosses val="autoZero"/>
        <c:crossBetween val="midCat"/>
      </c:valAx>
      <c:valAx>
        <c:axId val="250561535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Resistência/k</a:t>
                </a:r>
                <a:r>
                  <a:rPr lang="el-G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Ω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PT"/>
          </a:p>
        </c:txPr>
        <c:crossAx val="25056777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t-P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U(</a:t>
            </a:r>
            <a:r>
              <a:rPr lang="el-G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Δ</a:t>
            </a:r>
            <a:r>
              <a:rPr lang="pt-P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R(</a:t>
            </a:r>
            <a:r>
              <a:rPr lang="el-G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θ))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Sheet1!$H$35:$H$35</c:f>
              <c:strCache>
                <c:ptCount val="1"/>
                <c:pt idx="0">
                  <c:v>Reta de Ajuste 1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Sheet1!$F$36:$F$46</c:f>
              <c:numCache>
                <c:formatCode>0.000</c:formatCode>
                <c:ptCount val="11"/>
                <c:pt idx="0">
                  <c:v>2.0000000000000018E-3</c:v>
                </c:pt>
                <c:pt idx="1">
                  <c:v>2.9999999999998916E-3</c:v>
                </c:pt>
                <c:pt idx="2">
                  <c:v>4.0000000000000036E-3</c:v>
                </c:pt>
                <c:pt idx="3">
                  <c:v>4.9999999999998934E-3</c:v>
                </c:pt>
                <c:pt idx="4">
                  <c:v>6.0000000000000053E-3</c:v>
                </c:pt>
                <c:pt idx="5">
                  <c:v>6.9999999999998952E-3</c:v>
                </c:pt>
                <c:pt idx="6">
                  <c:v>8.0000000000000071E-3</c:v>
                </c:pt>
                <c:pt idx="7">
                  <c:v>8.999999999999897E-3</c:v>
                </c:pt>
                <c:pt idx="8">
                  <c:v>1.0000000000000009E-2</c:v>
                </c:pt>
                <c:pt idx="9">
                  <c:v>1.0999999999999899E-2</c:v>
                </c:pt>
                <c:pt idx="10">
                  <c:v>1.2000000000000011E-2</c:v>
                </c:pt>
              </c:numCache>
            </c:numRef>
          </c:xVal>
          <c:yVal>
            <c:numRef>
              <c:f>Sheet1!$H$36:$H$46</c:f>
              <c:numCache>
                <c:formatCode>0.0E+00</c:formatCode>
                <c:ptCount val="11"/>
                <c:pt idx="0">
                  <c:v>3.0109990834097187E-4</c:v>
                </c:pt>
                <c:pt idx="1">
                  <c:v>4.5102974828373655E-4</c:v>
                </c:pt>
                <c:pt idx="2">
                  <c:v>6.0054844606947033E-4</c:v>
                </c:pt>
                <c:pt idx="3">
                  <c:v>7.4965769055224324E-4</c:v>
                </c:pt>
                <c:pt idx="4">
                  <c:v>8.9835916134913484E-4</c:v>
                </c:pt>
                <c:pt idx="5">
                  <c:v>1.0466545289030339E-3</c:v>
                </c:pt>
                <c:pt idx="6">
                  <c:v>1.1945454545454555E-3</c:v>
                </c:pt>
                <c:pt idx="7">
                  <c:v>1.3420335905583143E-3</c:v>
                </c:pt>
                <c:pt idx="8">
                  <c:v>1.4891205802357221E-3</c:v>
                </c:pt>
                <c:pt idx="9">
                  <c:v>1.6358080579447563E-3</c:v>
                </c:pt>
                <c:pt idx="10">
                  <c:v>1.7820976491862584E-3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5-4BA1-8179-9684007F37B1}"/>
            </c:ext>
          </c:extLst>
        </c:ser>
        <c:ser>
          <c:idx val="1"/>
          <c:order val="1"/>
          <c:tx>
            <c:strRef>
              <c:f>Sheet1!$I$35:$I$35</c:f>
              <c:strCache>
                <c:ptCount val="1"/>
                <c:pt idx="0">
                  <c:v>Reta de Ajuste 2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Sheet1!$F$36:$F$46</c:f>
              <c:numCache>
                <c:formatCode>0.000</c:formatCode>
                <c:ptCount val="11"/>
                <c:pt idx="0">
                  <c:v>2.0000000000000018E-3</c:v>
                </c:pt>
                <c:pt idx="1">
                  <c:v>2.9999999999998916E-3</c:v>
                </c:pt>
                <c:pt idx="2">
                  <c:v>4.0000000000000036E-3</c:v>
                </c:pt>
                <c:pt idx="3">
                  <c:v>4.9999999999998934E-3</c:v>
                </c:pt>
                <c:pt idx="4">
                  <c:v>6.0000000000000053E-3</c:v>
                </c:pt>
                <c:pt idx="5">
                  <c:v>6.9999999999998952E-3</c:v>
                </c:pt>
                <c:pt idx="6">
                  <c:v>8.0000000000000071E-3</c:v>
                </c:pt>
                <c:pt idx="7">
                  <c:v>8.999999999999897E-3</c:v>
                </c:pt>
                <c:pt idx="8">
                  <c:v>1.0000000000000009E-2</c:v>
                </c:pt>
                <c:pt idx="9">
                  <c:v>1.0999999999999899E-2</c:v>
                </c:pt>
                <c:pt idx="10">
                  <c:v>1.2000000000000011E-2</c:v>
                </c:pt>
              </c:numCache>
            </c:numRef>
          </c:xVal>
          <c:yVal>
            <c:numRef>
              <c:f>Sheet1!$I$36:$I$46</c:f>
              <c:numCache>
                <c:formatCode>0.0E+00</c:formatCode>
                <c:ptCount val="11"/>
                <c:pt idx="0">
                  <c:v>3.0137614678899107E-4</c:v>
                </c:pt>
                <c:pt idx="1">
                  <c:v>4.5164986251144105E-4</c:v>
                </c:pt>
                <c:pt idx="2">
                  <c:v>6.0164835164835213E-4</c:v>
                </c:pt>
                <c:pt idx="3">
                  <c:v>7.513723696248696E-4</c:v>
                </c:pt>
                <c:pt idx="4">
                  <c:v>9.0082266910420565E-4</c:v>
                </c:pt>
                <c:pt idx="5">
                  <c:v>1.0499999999999843E-3</c:v>
                </c:pt>
                <c:pt idx="6">
                  <c:v>1.1989051094890523E-3</c:v>
                </c:pt>
                <c:pt idx="7">
                  <c:v>1.3475387420236857E-3</c:v>
                </c:pt>
                <c:pt idx="8">
                  <c:v>1.4959016393442637E-3</c:v>
                </c:pt>
                <c:pt idx="9">
                  <c:v>1.6439945404913407E-3</c:v>
                </c:pt>
                <c:pt idx="10">
                  <c:v>1.7918181818181835E-3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5-4BA1-8179-9684007F37B1}"/>
            </c:ext>
          </c:extLst>
        </c:ser>
        <c:ser>
          <c:idx val="2"/>
          <c:order val="2"/>
          <c:tx>
            <c:strRef>
              <c:f>Sheet1!$D$35:$D$35</c:f>
              <c:strCache>
                <c:ptCount val="1"/>
                <c:pt idx="0">
                  <c:v>Tensão/V ± 1E-04 V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Sheet1!$F$36:$F$46</c:f>
              <c:numCache>
                <c:formatCode>0.000</c:formatCode>
                <c:ptCount val="11"/>
                <c:pt idx="0">
                  <c:v>2.0000000000000018E-3</c:v>
                </c:pt>
                <c:pt idx="1">
                  <c:v>2.9999999999998916E-3</c:v>
                </c:pt>
                <c:pt idx="2">
                  <c:v>4.0000000000000036E-3</c:v>
                </c:pt>
                <c:pt idx="3">
                  <c:v>4.9999999999998934E-3</c:v>
                </c:pt>
                <c:pt idx="4">
                  <c:v>6.0000000000000053E-3</c:v>
                </c:pt>
                <c:pt idx="5">
                  <c:v>6.9999999999998952E-3</c:v>
                </c:pt>
                <c:pt idx="6">
                  <c:v>8.0000000000000071E-3</c:v>
                </c:pt>
                <c:pt idx="7">
                  <c:v>8.999999999999897E-3</c:v>
                </c:pt>
                <c:pt idx="8">
                  <c:v>1.0000000000000009E-2</c:v>
                </c:pt>
                <c:pt idx="9">
                  <c:v>1.0999999999999899E-2</c:v>
                </c:pt>
                <c:pt idx="10">
                  <c:v>1.2000000000000011E-2</c:v>
                </c:pt>
              </c:numCache>
            </c:numRef>
          </c:xVal>
          <c:yVal>
            <c:numRef>
              <c:f>Sheet1!$D$36:$D$46</c:f>
              <c:numCache>
                <c:formatCode>0.0E+00</c:formatCode>
                <c:ptCount val="11"/>
                <c:pt idx="0">
                  <c:v>4.8999999999999998E-4</c:v>
                </c:pt>
                <c:pt idx="1">
                  <c:v>6.7000000000000002E-4</c:v>
                </c:pt>
                <c:pt idx="2">
                  <c:v>8.1999999999999998E-4</c:v>
                </c:pt>
                <c:pt idx="3">
                  <c:v>1E-3</c:v>
                </c:pt>
                <c:pt idx="4">
                  <c:v>1.17E-3</c:v>
                </c:pt>
                <c:pt idx="5">
                  <c:v>1.3500000000000001E-3</c:v>
                </c:pt>
                <c:pt idx="6">
                  <c:v>1.5100000000000001E-3</c:v>
                </c:pt>
                <c:pt idx="7">
                  <c:v>1.6899999999999999E-3</c:v>
                </c:pt>
                <c:pt idx="8">
                  <c:v>1.8600000000000001E-3</c:v>
                </c:pt>
                <c:pt idx="9">
                  <c:v>2.0299999999999997E-3</c:v>
                </c:pt>
                <c:pt idx="10">
                  <c:v>2.1299999999999999E-3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F5-4BA1-8179-9684007F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0287"/>
        <c:axId val="258565695"/>
      </c:scatterChart>
      <c:valAx>
        <c:axId val="258565695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Tensão/µV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E+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PT"/>
          </a:p>
        </c:txPr>
        <c:crossAx val="258560287"/>
        <c:crosses val="autoZero"/>
        <c:crossBetween val="midCat"/>
      </c:valAx>
      <c:valAx>
        <c:axId val="258560287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Resistência/k</a:t>
                </a:r>
                <a:r>
                  <a:rPr lang="el-G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Ω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PT"/>
          </a:p>
        </c:txPr>
        <c:crossAx val="258565695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7616</xdr:colOff>
      <xdr:row>46</xdr:row>
      <xdr:rowOff>190496</xdr:rowOff>
    </xdr:from>
    <xdr:ext cx="6522716" cy="3455673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944C64A-E343-41AB-882C-2EFC56A9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66</xdr:row>
      <xdr:rowOff>0</xdr:rowOff>
    </xdr:from>
    <xdr:ext cx="6522716" cy="3455673"/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92FFA5CB-5633-47CC-A2DC-D6C2A379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6"/>
  <sheetViews>
    <sheetView tabSelected="1" topLeftCell="A33" zoomScale="108" workbookViewId="0">
      <selection activeCell="H37" sqref="H37"/>
    </sheetView>
  </sheetViews>
  <sheetFormatPr baseColWidth="10" defaultColWidth="9.1640625" defaultRowHeight="15.5" customHeight="1" x14ac:dyDescent="0.2"/>
  <cols>
    <col min="1" max="1" width="9.1640625" style="1" customWidth="1"/>
    <col min="2" max="2" width="45" style="1" bestFit="1" customWidth="1"/>
    <col min="3" max="3" width="21.5" style="1" bestFit="1" customWidth="1"/>
    <col min="4" max="4" width="28.5" style="1" bestFit="1" customWidth="1"/>
    <col min="5" max="5" width="25.83203125" style="1" bestFit="1" customWidth="1"/>
    <col min="6" max="6" width="38" style="1" bestFit="1" customWidth="1"/>
    <col min="7" max="7" width="11.33203125" style="1" bestFit="1" customWidth="1"/>
    <col min="8" max="9" width="16.33203125" style="1" bestFit="1" customWidth="1"/>
    <col min="10" max="10" width="9.1640625" style="1" customWidth="1"/>
    <col min="11" max="16384" width="9.1640625" style="1"/>
  </cols>
  <sheetData>
    <row r="3" spans="2:5" s="2" customFormat="1" ht="15.5" customHeight="1" x14ac:dyDescent="0.2">
      <c r="B3" s="2" t="s">
        <v>0</v>
      </c>
      <c r="C3" s="2" t="s">
        <v>1</v>
      </c>
      <c r="D3" s="2" t="s">
        <v>2</v>
      </c>
      <c r="E3" s="2" t="s">
        <v>3</v>
      </c>
    </row>
    <row r="5" spans="2:5" ht="15.5" customHeight="1" x14ac:dyDescent="0.2">
      <c r="B5" s="1" t="s">
        <v>4</v>
      </c>
      <c r="C5" s="1">
        <v>1200</v>
      </c>
      <c r="D5" s="1">
        <v>1.17</v>
      </c>
      <c r="E5" s="3">
        <v>1199.3</v>
      </c>
    </row>
    <row r="6" spans="2:5" ht="15.5" customHeight="1" x14ac:dyDescent="0.2">
      <c r="E6" s="3"/>
    </row>
    <row r="7" spans="2:5" ht="15.5" customHeight="1" x14ac:dyDescent="0.2">
      <c r="B7" s="1" t="s">
        <v>5</v>
      </c>
      <c r="C7" s="1">
        <v>2200</v>
      </c>
      <c r="D7" s="1">
        <v>2.12</v>
      </c>
      <c r="E7" s="3">
        <v>2164.5</v>
      </c>
    </row>
    <row r="8" spans="2:5" ht="15.5" customHeight="1" x14ac:dyDescent="0.2">
      <c r="E8" s="3"/>
    </row>
    <row r="9" spans="2:5" ht="15.5" customHeight="1" x14ac:dyDescent="0.2">
      <c r="B9" s="1" t="s">
        <v>6</v>
      </c>
      <c r="C9" s="1">
        <v>3300</v>
      </c>
      <c r="D9" s="1">
        <v>3.24</v>
      </c>
      <c r="E9" s="3">
        <v>3290</v>
      </c>
    </row>
    <row r="10" spans="2:5" ht="15.5" customHeight="1" x14ac:dyDescent="0.2">
      <c r="E10" s="3"/>
    </row>
    <row r="11" spans="2:5" ht="15.5" customHeight="1" x14ac:dyDescent="0.2">
      <c r="B11" s="1" t="s">
        <v>7</v>
      </c>
      <c r="C11" s="1" t="s">
        <v>8</v>
      </c>
      <c r="E11" s="3">
        <v>3364.6</v>
      </c>
    </row>
    <row r="12" spans="2:5" ht="15.5" customHeight="1" x14ac:dyDescent="0.2">
      <c r="E12" s="3"/>
    </row>
    <row r="13" spans="2:5" ht="15.5" customHeight="1" x14ac:dyDescent="0.2">
      <c r="B13" s="1" t="s">
        <v>9</v>
      </c>
      <c r="C13" s="1" t="s">
        <v>8</v>
      </c>
      <c r="E13" s="3">
        <v>771.6</v>
      </c>
    </row>
    <row r="17" spans="2:7" s="2" customFormat="1" ht="15.5" customHeight="1" x14ac:dyDescent="0.2">
      <c r="B17" s="2" t="s">
        <v>0</v>
      </c>
      <c r="C17" s="2" t="s">
        <v>10</v>
      </c>
      <c r="D17" s="2" t="s">
        <v>11</v>
      </c>
      <c r="E17" s="2" t="s">
        <v>12</v>
      </c>
      <c r="F17" s="2" t="s">
        <v>13</v>
      </c>
      <c r="G17" s="2" t="s">
        <v>14</v>
      </c>
    </row>
    <row r="19" spans="2:7" ht="15.5" customHeight="1" x14ac:dyDescent="0.2">
      <c r="B19" s="1" t="s">
        <v>4</v>
      </c>
      <c r="C19" s="1">
        <f>D5 * 1000</f>
        <v>1170</v>
      </c>
      <c r="D19" s="3">
        <v>1199.3</v>
      </c>
      <c r="E19" s="4">
        <f>SQRT((0.1)^2 + (E5 / 100)^2 * 2)</f>
        <v>16.9609580507706</v>
      </c>
      <c r="F19" s="3">
        <f>D19 - C19</f>
        <v>29.299999999999955</v>
      </c>
      <c r="G19" s="5">
        <f>F19 / C19</f>
        <v>2.5042735042735003E-2</v>
      </c>
    </row>
    <row r="20" spans="2:7" ht="15.5" customHeight="1" x14ac:dyDescent="0.2">
      <c r="D20" s="3"/>
      <c r="F20" s="3"/>
      <c r="G20" s="5"/>
    </row>
    <row r="21" spans="2:7" ht="15.5" customHeight="1" x14ac:dyDescent="0.2">
      <c r="B21" s="1" t="s">
        <v>5</v>
      </c>
      <c r="C21" s="1">
        <f>D7 * 1000</f>
        <v>2120</v>
      </c>
      <c r="D21" s="3">
        <v>2164.5</v>
      </c>
      <c r="E21" s="4">
        <f>SQRT((0.1)^2 + (E7 / 100)^2 * 2)</f>
        <v>30.610815898959633</v>
      </c>
      <c r="F21" s="3">
        <f>D21 - C21</f>
        <v>44.5</v>
      </c>
      <c r="G21" s="5">
        <f>F21 / C21</f>
        <v>2.0990566037735848E-2</v>
      </c>
    </row>
    <row r="22" spans="2:7" ht="15.5" customHeight="1" x14ac:dyDescent="0.2">
      <c r="D22" s="3"/>
      <c r="F22" s="3"/>
      <c r="G22" s="5"/>
    </row>
    <row r="23" spans="2:7" ht="15.5" customHeight="1" x14ac:dyDescent="0.2">
      <c r="B23" s="1" t="s">
        <v>6</v>
      </c>
      <c r="C23" s="1">
        <f>D9 * 1000</f>
        <v>3240</v>
      </c>
      <c r="D23" s="3">
        <v>3290</v>
      </c>
      <c r="E23" s="4">
        <f>SQRT((0.1)^2 + (E9 / 100)^2 * 2)</f>
        <v>46.52773366498738</v>
      </c>
      <c r="F23" s="3">
        <f>D23 - C23</f>
        <v>50</v>
      </c>
      <c r="G23" s="5">
        <f>F23 / C23</f>
        <v>1.5432098765432098E-2</v>
      </c>
    </row>
    <row r="24" spans="2:7" ht="15.5" customHeight="1" x14ac:dyDescent="0.2">
      <c r="D24" s="3"/>
      <c r="F24" s="3"/>
      <c r="G24" s="5"/>
    </row>
    <row r="25" spans="2:7" ht="15.5" customHeight="1" x14ac:dyDescent="0.2">
      <c r="B25" s="1" t="s">
        <v>7</v>
      </c>
      <c r="C25" s="1">
        <f>C19 + C21</f>
        <v>3290</v>
      </c>
      <c r="D25" s="6">
        <v>3364.6</v>
      </c>
      <c r="E25" s="4">
        <f>SQRT((0.1)^2 + (E11 / 100)^2 * 2)</f>
        <v>47.5827345998525</v>
      </c>
      <c r="F25" s="3">
        <f>D25 - C25</f>
        <v>74.599999999999909</v>
      </c>
      <c r="G25" s="5">
        <f>F25 / C25</f>
        <v>2.2674772036474136E-2</v>
      </c>
    </row>
    <row r="26" spans="2:7" ht="15.5" customHeight="1" x14ac:dyDescent="0.2">
      <c r="D26" s="3"/>
      <c r="F26" s="3"/>
      <c r="G26" s="5"/>
    </row>
    <row r="27" spans="2:7" ht="15.5" customHeight="1" x14ac:dyDescent="0.2">
      <c r="B27" s="1" t="s">
        <v>9</v>
      </c>
      <c r="C27" s="4">
        <f>(1/C19 + 1/C21)^(-1)</f>
        <v>753.920972644377</v>
      </c>
      <c r="D27" s="7">
        <v>771.6</v>
      </c>
      <c r="E27" s="4">
        <f>SQRT((0.1)^2 + (E13 / 100)^2 * 2)</f>
        <v>10.912530045777652</v>
      </c>
      <c r="F27" s="3">
        <f>D27 - C27</f>
        <v>17.67902735562302</v>
      </c>
      <c r="G27" s="5">
        <f>F27 / C27</f>
        <v>2.3449443638122774E-2</v>
      </c>
    </row>
    <row r="32" spans="2:7" ht="15.5" customHeight="1" x14ac:dyDescent="0.2">
      <c r="B32" s="2" t="s">
        <v>15</v>
      </c>
      <c r="C32" s="1">
        <v>1.0880000000000001</v>
      </c>
      <c r="D32" s="1">
        <v>1.0915999999999999</v>
      </c>
    </row>
    <row r="33" spans="2:9" ht="15.5" customHeight="1" x14ac:dyDescent="0.2">
      <c r="B33" s="2" t="s">
        <v>16</v>
      </c>
      <c r="C33" s="1">
        <v>0.65700000000000003</v>
      </c>
    </row>
    <row r="35" spans="2:9" s="2" customFormat="1" ht="15.5" customHeight="1" x14ac:dyDescent="0.2">
      <c r="B35" s="8" t="s">
        <v>17</v>
      </c>
      <c r="C35" s="8" t="s">
        <v>18</v>
      </c>
      <c r="D35" s="8" t="s">
        <v>19</v>
      </c>
      <c r="E35" s="8" t="s">
        <v>20</v>
      </c>
      <c r="F35" s="8" t="s">
        <v>21</v>
      </c>
      <c r="H35" s="2" t="s">
        <v>22</v>
      </c>
      <c r="I35" s="2" t="s">
        <v>23</v>
      </c>
    </row>
    <row r="36" spans="2:9" ht="15.5" customHeight="1" x14ac:dyDescent="0.2">
      <c r="B36" s="9">
        <v>46.6</v>
      </c>
      <c r="C36" s="9">
        <v>0.49</v>
      </c>
      <c r="D36" s="10">
        <f t="shared" ref="D36:D46" si="0">C36 / (10^3)</f>
        <v>4.8999999999999998E-4</v>
      </c>
      <c r="E36" s="11">
        <v>1.0900000000000001</v>
      </c>
      <c r="F36" s="12">
        <f t="shared" ref="F36:F46" si="1">E36 - $C$32</f>
        <v>2.0000000000000018E-3</v>
      </c>
      <c r="H36" s="13">
        <f t="shared" ref="H36:H46" si="2">(F36 * 1000 * $C$33) / (4*E36 * 1000 + 2 * F36  * 1000)</f>
        <v>3.0109990834097187E-4</v>
      </c>
      <c r="I36" s="13">
        <f t="shared" ref="I36:I46" si="3">(F36 * 1000 * $C$33) / (4*E36 * 1000)</f>
        <v>3.0137614678899107E-4</v>
      </c>
    </row>
    <row r="37" spans="2:9" ht="15.5" customHeight="1" x14ac:dyDescent="0.2">
      <c r="B37" s="9">
        <v>75.64</v>
      </c>
      <c r="C37" s="9">
        <v>0.67</v>
      </c>
      <c r="D37" s="10">
        <f t="shared" si="0"/>
        <v>6.7000000000000002E-4</v>
      </c>
      <c r="E37" s="11">
        <v>1.091</v>
      </c>
      <c r="F37" s="12">
        <f t="shared" si="1"/>
        <v>2.9999999999998916E-3</v>
      </c>
      <c r="H37" s="13">
        <f t="shared" si="2"/>
        <v>4.5102974828373655E-4</v>
      </c>
      <c r="I37" s="13">
        <f t="shared" si="3"/>
        <v>4.5164986251144105E-4</v>
      </c>
    </row>
    <row r="38" spans="2:9" ht="15.5" customHeight="1" x14ac:dyDescent="0.2">
      <c r="B38" s="9">
        <v>104.26</v>
      </c>
      <c r="C38" s="9">
        <v>0.82</v>
      </c>
      <c r="D38" s="10">
        <f t="shared" si="0"/>
        <v>8.1999999999999998E-4</v>
      </c>
      <c r="E38" s="11">
        <v>1.0920000000000001</v>
      </c>
      <c r="F38" s="12">
        <f t="shared" si="1"/>
        <v>4.0000000000000036E-3</v>
      </c>
      <c r="H38" s="13">
        <f t="shared" si="2"/>
        <v>6.0054844606947033E-4</v>
      </c>
      <c r="I38" s="13">
        <f t="shared" si="3"/>
        <v>6.0164835164835213E-4</v>
      </c>
    </row>
    <row r="39" spans="2:9" ht="15.5" customHeight="1" x14ac:dyDescent="0.2">
      <c r="B39" s="9">
        <v>136.33000000000001</v>
      </c>
      <c r="C39" s="9">
        <v>1</v>
      </c>
      <c r="D39" s="10">
        <f t="shared" si="0"/>
        <v>1E-3</v>
      </c>
      <c r="E39" s="11">
        <v>1.093</v>
      </c>
      <c r="F39" s="12">
        <f t="shared" si="1"/>
        <v>4.9999999999998934E-3</v>
      </c>
      <c r="H39" s="13">
        <f t="shared" si="2"/>
        <v>7.4965769055224324E-4</v>
      </c>
      <c r="I39" s="13">
        <f t="shared" si="3"/>
        <v>7.513723696248696E-4</v>
      </c>
    </row>
    <row r="40" spans="2:9" ht="15.5" customHeight="1" x14ac:dyDescent="0.2">
      <c r="B40" s="9">
        <v>165.31</v>
      </c>
      <c r="C40" s="9">
        <v>1.17</v>
      </c>
      <c r="D40" s="10">
        <f t="shared" si="0"/>
        <v>1.17E-3</v>
      </c>
      <c r="E40" s="11">
        <v>1.0940000000000001</v>
      </c>
      <c r="F40" s="12">
        <f t="shared" si="1"/>
        <v>6.0000000000000053E-3</v>
      </c>
      <c r="H40" s="13">
        <f t="shared" si="2"/>
        <v>8.9835916134913484E-4</v>
      </c>
      <c r="I40" s="13">
        <f t="shared" si="3"/>
        <v>9.0082266910420565E-4</v>
      </c>
    </row>
    <row r="41" spans="2:9" ht="15.5" customHeight="1" x14ac:dyDescent="0.2">
      <c r="B41" s="9">
        <v>195.35</v>
      </c>
      <c r="C41" s="9">
        <v>1.35</v>
      </c>
      <c r="D41" s="10">
        <f t="shared" si="0"/>
        <v>1.3500000000000001E-3</v>
      </c>
      <c r="E41" s="11">
        <v>1.095</v>
      </c>
      <c r="F41" s="12">
        <f t="shared" si="1"/>
        <v>6.9999999999998952E-3</v>
      </c>
      <c r="H41" s="13">
        <f t="shared" si="2"/>
        <v>1.0466545289030339E-3</v>
      </c>
      <c r="I41" s="13">
        <f t="shared" si="3"/>
        <v>1.0499999999999843E-3</v>
      </c>
    </row>
    <row r="42" spans="2:9" ht="15.5" customHeight="1" x14ac:dyDescent="0.2">
      <c r="B42" s="9">
        <v>221.2</v>
      </c>
      <c r="C42" s="9">
        <v>1.51</v>
      </c>
      <c r="D42" s="10">
        <f t="shared" si="0"/>
        <v>1.5100000000000001E-3</v>
      </c>
      <c r="E42" s="11">
        <v>1.0960000000000001</v>
      </c>
      <c r="F42" s="12">
        <f t="shared" si="1"/>
        <v>8.0000000000000071E-3</v>
      </c>
      <c r="H42" s="13">
        <f t="shared" si="2"/>
        <v>1.1945454545454555E-3</v>
      </c>
      <c r="I42" s="13">
        <f t="shared" si="3"/>
        <v>1.1989051094890523E-3</v>
      </c>
    </row>
    <row r="43" spans="2:9" ht="15.5" customHeight="1" x14ac:dyDescent="0.2">
      <c r="B43" s="9">
        <v>251.71</v>
      </c>
      <c r="C43" s="9">
        <v>1.69</v>
      </c>
      <c r="D43" s="10">
        <f t="shared" si="0"/>
        <v>1.6899999999999999E-3</v>
      </c>
      <c r="E43" s="11">
        <v>1.097</v>
      </c>
      <c r="F43" s="12">
        <f t="shared" si="1"/>
        <v>8.999999999999897E-3</v>
      </c>
      <c r="H43" s="13">
        <f t="shared" si="2"/>
        <v>1.3420335905583143E-3</v>
      </c>
      <c r="I43" s="13">
        <f t="shared" si="3"/>
        <v>1.3475387420236857E-3</v>
      </c>
    </row>
    <row r="44" spans="2:9" ht="15.5" customHeight="1" x14ac:dyDescent="0.2">
      <c r="B44" s="9">
        <v>281.39999999999998</v>
      </c>
      <c r="C44" s="9">
        <v>1.86</v>
      </c>
      <c r="D44" s="10">
        <f t="shared" si="0"/>
        <v>1.8600000000000001E-3</v>
      </c>
      <c r="E44" s="11">
        <v>1.0980000000000001</v>
      </c>
      <c r="F44" s="12">
        <f t="shared" si="1"/>
        <v>1.0000000000000009E-2</v>
      </c>
      <c r="H44" s="13">
        <f t="shared" si="2"/>
        <v>1.4891205802357221E-3</v>
      </c>
      <c r="I44" s="13">
        <f t="shared" si="3"/>
        <v>1.4959016393442637E-3</v>
      </c>
    </row>
    <row r="45" spans="2:9" ht="15.5" customHeight="1" x14ac:dyDescent="0.2">
      <c r="B45" s="9">
        <v>309.95</v>
      </c>
      <c r="C45" s="9">
        <v>2.0299999999999998</v>
      </c>
      <c r="D45" s="10">
        <f t="shared" si="0"/>
        <v>2.0299999999999997E-3</v>
      </c>
      <c r="E45" s="11">
        <v>1.099</v>
      </c>
      <c r="F45" s="12">
        <f t="shared" si="1"/>
        <v>1.0999999999999899E-2</v>
      </c>
      <c r="H45" s="13">
        <f t="shared" si="2"/>
        <v>1.6358080579447563E-3</v>
      </c>
      <c r="I45" s="13">
        <f t="shared" si="3"/>
        <v>1.6439945404913407E-3</v>
      </c>
    </row>
    <row r="46" spans="2:9" ht="15.5" customHeight="1" x14ac:dyDescent="0.2">
      <c r="B46" s="9">
        <v>336.15</v>
      </c>
      <c r="C46" s="9">
        <v>2.13</v>
      </c>
      <c r="D46" s="10">
        <f t="shared" si="0"/>
        <v>2.1299999999999999E-3</v>
      </c>
      <c r="E46" s="11">
        <v>1.1000000000000001</v>
      </c>
      <c r="F46" s="12">
        <f t="shared" si="1"/>
        <v>1.2000000000000011E-2</v>
      </c>
      <c r="H46" s="13">
        <f t="shared" si="2"/>
        <v>1.7820976491862584E-3</v>
      </c>
      <c r="I46" s="13">
        <f t="shared" si="3"/>
        <v>1.7918181818181835E-3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Microsoft Office User</cp:lastModifiedBy>
  <dcterms:created xsi:type="dcterms:W3CDTF">2022-03-25T17:24:47Z</dcterms:created>
  <dcterms:modified xsi:type="dcterms:W3CDTF">2022-04-02T09:32:09Z</dcterms:modified>
</cp:coreProperties>
</file>