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CHAN\OneDrive\Ambiente de Trabalho\FCUP\1.º ano\2.º semestre\Laboratório de Física I\2.ª série\Lab. 1.19 (JLS-Marcelo)\"/>
    </mc:Choice>
  </mc:AlternateContent>
  <xr:revisionPtr revIDLastSave="0" documentId="13_ncr:1_{4BA5959B-B438-460F-96EB-87BD4760A6C7}" xr6:coauthVersionLast="47" xr6:coauthVersionMax="47" xr10:uidLastSave="{00000000-0000-0000-0000-000000000000}"/>
  <bookViews>
    <workbookView xWindow="-108" yWindow="-108" windowWidth="23256" windowHeight="12456" activeTab="2" xr2:uid="{AB49ADD9-0CA5-4C82-AD99-5ED7E5189E9C}"/>
  </bookViews>
  <sheets>
    <sheet name="E excitação" sheetId="1" r:id="rId1"/>
    <sheet name="E ionização" sheetId="2" r:id="rId2"/>
    <sheet name="E ionização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8" i="4" l="1" a="1"/>
  <c r="Q69" i="4" s="1"/>
  <c r="Q85" i="4" a="1"/>
  <c r="Q85" i="4" s="1"/>
  <c r="Q4" i="1" a="1"/>
  <c r="Q4" i="1" s="1"/>
  <c r="R71" i="4" l="1"/>
  <c r="Q71" i="4"/>
  <c r="Q70" i="4"/>
  <c r="R68" i="4"/>
  <c r="Q72" i="4"/>
  <c r="Q68" i="4"/>
  <c r="R70" i="4"/>
  <c r="R69" i="4"/>
  <c r="R72" i="4"/>
  <c r="L99" i="4"/>
  <c r="L102" i="4" s="1"/>
  <c r="E96" i="4"/>
  <c r="L100" i="4"/>
  <c r="E99" i="4"/>
  <c r="E101" i="4"/>
  <c r="E97" i="4"/>
  <c r="E98" i="4"/>
  <c r="E100" i="4"/>
  <c r="R6" i="1"/>
  <c r="S8" i="1"/>
  <c r="Q6" i="1"/>
  <c r="S5" i="1"/>
  <c r="R5" i="1"/>
  <c r="S7" i="1"/>
  <c r="S4" i="1"/>
  <c r="Q7" i="1"/>
  <c r="R4" i="1"/>
  <c r="R8" i="1"/>
  <c r="Q8" i="1"/>
  <c r="Q5" i="1"/>
  <c r="R7" i="1"/>
  <c r="S6" i="1"/>
  <c r="C47" i="1" l="1"/>
  <c r="D47" i="1" s="1"/>
  <c r="I5" i="1"/>
  <c r="I6" i="1"/>
  <c r="C95" i="4"/>
  <c r="D95" i="4" s="1"/>
  <c r="C96" i="4"/>
  <c r="D96" i="4" s="1"/>
  <c r="C101" i="4"/>
  <c r="D101" i="4" s="1"/>
  <c r="C98" i="4"/>
  <c r="D98" i="4" s="1"/>
  <c r="C97" i="4"/>
  <c r="D97" i="4" s="1"/>
  <c r="C99" i="4"/>
  <c r="D99" i="4" s="1"/>
  <c r="C100" i="4"/>
  <c r="D100" i="4" s="1"/>
  <c r="F96" i="4"/>
  <c r="F98" i="4"/>
  <c r="F97" i="4"/>
  <c r="F100" i="4"/>
  <c r="F101" i="4"/>
  <c r="F99" i="4"/>
  <c r="C50" i="1"/>
  <c r="D50" i="1" s="1"/>
  <c r="C45" i="1"/>
  <c r="D45" i="1" s="1"/>
  <c r="C33" i="1"/>
  <c r="D33" i="1" s="1"/>
  <c r="C28" i="1"/>
  <c r="D28" i="1" s="1"/>
  <c r="C41" i="1"/>
  <c r="D41" i="1" s="1"/>
  <c r="C40" i="1"/>
  <c r="D40" i="1" s="1"/>
  <c r="C39" i="1"/>
  <c r="D39" i="1" s="1"/>
  <c r="C44" i="1"/>
  <c r="D44" i="1" s="1"/>
  <c r="C22" i="1"/>
  <c r="D22" i="1" s="1"/>
  <c r="C20" i="1"/>
  <c r="D20" i="1" s="1"/>
  <c r="C24" i="1"/>
  <c r="D24" i="1" s="1"/>
  <c r="C36" i="1"/>
  <c r="D36" i="1" s="1"/>
  <c r="C18" i="1"/>
  <c r="D18" i="1" s="1"/>
  <c r="C19" i="1"/>
  <c r="D19" i="1" s="1"/>
  <c r="C48" i="1"/>
  <c r="D48" i="1" s="1"/>
  <c r="C30" i="1"/>
  <c r="D30" i="1" s="1"/>
  <c r="C32" i="1"/>
  <c r="D32" i="1" s="1"/>
  <c r="C23" i="1"/>
  <c r="D23" i="1" s="1"/>
  <c r="C25" i="1"/>
  <c r="D25" i="1" s="1"/>
  <c r="C31" i="1"/>
  <c r="D31" i="1" s="1"/>
  <c r="C49" i="1"/>
  <c r="D49" i="1" s="1"/>
  <c r="C26" i="1"/>
  <c r="D26" i="1" s="1"/>
  <c r="C27" i="1"/>
  <c r="D27" i="1" s="1"/>
  <c r="C21" i="1"/>
  <c r="D21" i="1" s="1"/>
  <c r="C38" i="1"/>
  <c r="D38" i="1" s="1"/>
  <c r="C34" i="1"/>
  <c r="D34" i="1" s="1"/>
  <c r="C35" i="1"/>
  <c r="D35" i="1" s="1"/>
  <c r="C29" i="1"/>
  <c r="D29" i="1" s="1"/>
  <c r="C46" i="1"/>
  <c r="D46" i="1" s="1"/>
  <c r="C42" i="1"/>
  <c r="D42" i="1" s="1"/>
  <c r="C43" i="1"/>
  <c r="D43" i="1" s="1"/>
  <c r="C37" i="1"/>
  <c r="D3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<sst xmlns="http://schemas.openxmlformats.org/spreadsheetml/2006/main" count="72" uniqueCount="30">
  <si>
    <t>Vacel /V</t>
  </si>
  <si>
    <t>I /A</t>
  </si>
  <si>
    <t>u(I) /A</t>
  </si>
  <si>
    <t>u(Vacel) /V</t>
  </si>
  <si>
    <r>
      <t xml:space="preserve">Vacel /V </t>
    </r>
    <r>
      <rPr>
        <sz val="11"/>
        <color theme="1"/>
        <rFont val="Calibri"/>
        <family val="2"/>
      </rPr>
      <t>± 0.001V</t>
    </r>
  </si>
  <si>
    <t>valor</t>
  </si>
  <si>
    <t>incerteza</t>
  </si>
  <si>
    <t>b</t>
  </si>
  <si>
    <t>Vmin</t>
  </si>
  <si>
    <t>u(Vmin)</t>
  </si>
  <si>
    <t>-</t>
  </si>
  <si>
    <t>x0</t>
  </si>
  <si>
    <t>u(x0)</t>
  </si>
  <si>
    <t>m</t>
  </si>
  <si>
    <t>sm</t>
  </si>
  <si>
    <t>r2</t>
  </si>
  <si>
    <t>sy</t>
  </si>
  <si>
    <t>sb</t>
  </si>
  <si>
    <r>
      <t xml:space="preserve">I /mA </t>
    </r>
    <r>
      <rPr>
        <sz val="11"/>
        <color theme="1"/>
        <rFont val="Calibri"/>
        <family val="2"/>
      </rPr>
      <t>± 0.001mA</t>
    </r>
  </si>
  <si>
    <t>Resíduos de I /mA</t>
  </si>
  <si>
    <r>
      <t xml:space="preserve">I /mA </t>
    </r>
    <r>
      <rPr>
        <sz val="11"/>
        <color theme="1"/>
        <rFont val="Calibri"/>
        <family val="2"/>
      </rPr>
      <t>± 0.0001m</t>
    </r>
    <r>
      <rPr>
        <sz val="11"/>
        <color theme="1"/>
        <rFont val="Calibri"/>
        <family val="2"/>
        <scheme val="minor"/>
      </rPr>
      <t>A</t>
    </r>
  </si>
  <si>
    <t>Ajuste 1 de I /mA</t>
  </si>
  <si>
    <t>Resíduos de I /mA (ajuste 1)</t>
  </si>
  <si>
    <t>Ajuste 2 de I /mA</t>
  </si>
  <si>
    <t>Resíduos de I /mA (ajuste 2)</t>
  </si>
  <si>
    <t>Erro %</t>
  </si>
  <si>
    <t>Matriz de ajuste</t>
  </si>
  <si>
    <t>Ajuste de I /mA</t>
  </si>
  <si>
    <t>Matriz do 2.º ajuste</t>
  </si>
  <si>
    <t>Matriz do 1.º 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</si>
</sst>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BFF"/>
        <bgColor indexed="64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164" fontId="0" fillId="0" borderId="4" xfId="0" applyNumberFormat="1" applyBorder="1"/>
    <xf numFmtId="164" fontId="0" fillId="0" borderId="6" xfId="0" applyNumberFormat="1" applyBorder="1"/>
    <xf numFmtId="165" fontId="0" fillId="0" borderId="1" xfId="0" applyNumberFormat="1" applyBorder="1"/>
    <xf numFmtId="165" fontId="0" fillId="0" borderId="9" xfId="0" applyNumberFormat="1" applyBorder="1"/>
    <xf numFmtId="0" fontId="0" fillId="0" borderId="2" xfId="0" applyFont="1" applyBorder="1"/>
    <xf numFmtId="0" fontId="0" fillId="0" borderId="8" xfId="0" applyFont="1" applyBorder="1"/>
    <xf numFmtId="164" fontId="0" fillId="0" borderId="1" xfId="0" applyNumberFormat="1" applyBorder="1"/>
    <xf numFmtId="164" fontId="0" fillId="2" borderId="1" xfId="0" applyNumberFormat="1" applyFill="1" applyBorder="1"/>
    <xf numFmtId="0" fontId="0" fillId="0" borderId="10" xfId="0" applyBorder="1"/>
    <xf numFmtId="164" fontId="0" fillId="2" borderId="8" xfId="0" applyNumberFormat="1" applyFill="1" applyBorder="1"/>
    <xf numFmtId="164" fontId="0" fillId="0" borderId="12" xfId="0" applyNumberFormat="1" applyBorder="1"/>
    <xf numFmtId="0" fontId="0" fillId="0" borderId="9" xfId="0" applyBorder="1" applyAlignment="1">
      <alignment horizontal="center"/>
    </xf>
    <xf numFmtId="164" fontId="0" fillId="0" borderId="8" xfId="0" applyNumberFormat="1" applyBorder="1"/>
    <xf numFmtId="0" fontId="0" fillId="0" borderId="1" xfId="0" applyBorder="1" applyAlignment="1">
      <alignment horizontal="center"/>
    </xf>
    <xf numFmtId="164" fontId="0" fillId="0" borderId="11" xfId="0" applyNumberFormat="1" applyBorder="1"/>
    <xf numFmtId="0" fontId="0" fillId="0" borderId="13" xfId="0" applyBorder="1"/>
    <xf numFmtId="167" fontId="0" fillId="0" borderId="0" xfId="0" applyNumberFormat="1"/>
    <xf numFmtId="166" fontId="0" fillId="0" borderId="2" xfId="0" applyNumberFormat="1" applyBorder="1"/>
    <xf numFmtId="166" fontId="0" fillId="0" borderId="4" xfId="0" applyNumberFormat="1" applyBorder="1"/>
    <xf numFmtId="167" fontId="0" fillId="0" borderId="1" xfId="0" applyNumberFormat="1" applyBorder="1"/>
    <xf numFmtId="0" fontId="3" fillId="3" borderId="1" xfId="0" applyFont="1" applyFill="1" applyBorder="1"/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right"/>
    </xf>
    <xf numFmtId="165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5" fontId="0" fillId="0" borderId="11" xfId="0" applyNumberFormat="1" applyBorder="1"/>
  </cellXfs>
  <cellStyles count="1">
    <cellStyle name="Normal" xfId="0" builtinId="0"/>
  </cellStyles>
  <dxfs count="26">
    <dxf>
      <numFmt numFmtId="165" formatCode="0.0000"/>
    </dxf>
    <dxf>
      <numFmt numFmtId="0" formatCode="General"/>
    </dxf>
    <dxf>
      <numFmt numFmtId="165" formatCode="0.0000"/>
    </dxf>
    <dxf>
      <numFmt numFmtId="0" formatCode="General"/>
    </dxf>
    <dxf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EBEBFF"/>
      <color rgb="FFD5D5FF"/>
      <color rgb="FFC9C9FF"/>
      <color rgb="FFDDDDFF"/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85330271216098"/>
          <c:y val="5.5321055547499269E-2"/>
          <c:w val="0.75223097112860893"/>
          <c:h val="0.69438501381343865"/>
        </c:manualLayout>
      </c:layout>
      <c:scatterChart>
        <c:scatterStyle val="lineMarker"/>
        <c:varyColors val="0"/>
        <c:ser>
          <c:idx val="0"/>
          <c:order val="0"/>
          <c:tx>
            <c:v>Dados experimentais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excitação'!$A$2:$A$50</c:f>
              <c:numCache>
                <c:formatCode>0.000</c:formatCode>
                <c:ptCount val="49"/>
                <c:pt idx="0">
                  <c:v>0.26100000000000001</c:v>
                </c:pt>
                <c:pt idx="1">
                  <c:v>1.0820000000000001</c:v>
                </c:pt>
                <c:pt idx="2">
                  <c:v>1.31</c:v>
                </c:pt>
                <c:pt idx="3">
                  <c:v>1.492</c:v>
                </c:pt>
                <c:pt idx="4">
                  <c:v>1.72</c:v>
                </c:pt>
                <c:pt idx="5">
                  <c:v>3.0019999999999998</c:v>
                </c:pt>
                <c:pt idx="6">
                  <c:v>3.294</c:v>
                </c:pt>
                <c:pt idx="7">
                  <c:v>3.8849999999999998</c:v>
                </c:pt>
                <c:pt idx="8">
                  <c:v>3.5659999999999998</c:v>
                </c:pt>
                <c:pt idx="9">
                  <c:v>3.0209999999999999</c:v>
                </c:pt>
                <c:pt idx="10">
                  <c:v>2.8849999999999998</c:v>
                </c:pt>
                <c:pt idx="11">
                  <c:v>2.2069999999999999</c:v>
                </c:pt>
                <c:pt idx="12">
                  <c:v>2.7149999999999999</c:v>
                </c:pt>
                <c:pt idx="13">
                  <c:v>3.8380000000000001</c:v>
                </c:pt>
                <c:pt idx="14">
                  <c:v>3.9550000000000001</c:v>
                </c:pt>
                <c:pt idx="15">
                  <c:v>3.9889999999999999</c:v>
                </c:pt>
                <c:pt idx="16">
                  <c:v>4.1790000000000003</c:v>
                </c:pt>
                <c:pt idx="17">
                  <c:v>4.2130000000000001</c:v>
                </c:pt>
                <c:pt idx="18">
                  <c:v>4.4000000000000004</c:v>
                </c:pt>
                <c:pt idx="19">
                  <c:v>4.57</c:v>
                </c:pt>
                <c:pt idx="20">
                  <c:v>4.9969999999999999</c:v>
                </c:pt>
                <c:pt idx="21">
                  <c:v>5.1959999999999997</c:v>
                </c:pt>
                <c:pt idx="22">
                  <c:v>5.3209999999999997</c:v>
                </c:pt>
                <c:pt idx="23">
                  <c:v>5.4740000000000002</c:v>
                </c:pt>
                <c:pt idx="24">
                  <c:v>5.6790000000000003</c:v>
                </c:pt>
                <c:pt idx="25">
                  <c:v>5.7809999999999997</c:v>
                </c:pt>
                <c:pt idx="26">
                  <c:v>5.9720000000000004</c:v>
                </c:pt>
                <c:pt idx="27">
                  <c:v>6.1559999999999997</c:v>
                </c:pt>
                <c:pt idx="28">
                  <c:v>6.2789999999999999</c:v>
                </c:pt>
                <c:pt idx="29">
                  <c:v>6.4290000000000003</c:v>
                </c:pt>
                <c:pt idx="30">
                  <c:v>6.5529999999999999</c:v>
                </c:pt>
                <c:pt idx="31">
                  <c:v>6.633</c:v>
                </c:pt>
                <c:pt idx="32">
                  <c:v>6.7359999999999998</c:v>
                </c:pt>
                <c:pt idx="33">
                  <c:v>6.86</c:v>
                </c:pt>
                <c:pt idx="34">
                  <c:v>6.94</c:v>
                </c:pt>
                <c:pt idx="35">
                  <c:v>7.1449999999999996</c:v>
                </c:pt>
                <c:pt idx="36">
                  <c:v>7.2469999999999999</c:v>
                </c:pt>
                <c:pt idx="37">
                  <c:v>7.3490000000000002</c:v>
                </c:pt>
                <c:pt idx="38">
                  <c:v>7.6219999999999999</c:v>
                </c:pt>
                <c:pt idx="39">
                  <c:v>7.7149999999999999</c:v>
                </c:pt>
                <c:pt idx="40">
                  <c:v>7.827</c:v>
                </c:pt>
                <c:pt idx="41">
                  <c:v>7.5190000000000001</c:v>
                </c:pt>
                <c:pt idx="42">
                  <c:v>8.1</c:v>
                </c:pt>
                <c:pt idx="43">
                  <c:v>8.2390000000000008</c:v>
                </c:pt>
                <c:pt idx="44">
                  <c:v>8.4410000000000007</c:v>
                </c:pt>
                <c:pt idx="45">
                  <c:v>8.6140000000000008</c:v>
                </c:pt>
                <c:pt idx="46">
                  <c:v>8.7949999999999999</c:v>
                </c:pt>
                <c:pt idx="47">
                  <c:v>9.0220000000000002</c:v>
                </c:pt>
                <c:pt idx="48">
                  <c:v>9.26</c:v>
                </c:pt>
              </c:numCache>
            </c:numRef>
          </c:xVal>
          <c:yVal>
            <c:numRef>
              <c:f>'E excitação'!$B$2:$B$50</c:f>
              <c:numCache>
                <c:formatCode>0.000</c:formatCode>
                <c:ptCount val="49"/>
                <c:pt idx="0">
                  <c:v>0.11700000000000001</c:v>
                </c:pt>
                <c:pt idx="1">
                  <c:v>0.30499999999999999</c:v>
                </c:pt>
                <c:pt idx="2">
                  <c:v>0.35599999999999998</c:v>
                </c:pt>
                <c:pt idx="3">
                  <c:v>0.39500000000000002</c:v>
                </c:pt>
                <c:pt idx="4">
                  <c:v>0.43099999999999999</c:v>
                </c:pt>
                <c:pt idx="5">
                  <c:v>0.46300000000000002</c:v>
                </c:pt>
                <c:pt idx="6">
                  <c:v>0.44500000000000001</c:v>
                </c:pt>
                <c:pt idx="7">
                  <c:v>0.40100000000000002</c:v>
                </c:pt>
                <c:pt idx="8">
                  <c:v>0.43</c:v>
                </c:pt>
                <c:pt idx="9">
                  <c:v>0.46800000000000003</c:v>
                </c:pt>
                <c:pt idx="10">
                  <c:v>0.47499999999999998</c:v>
                </c:pt>
                <c:pt idx="11">
                  <c:v>0.47899999999999998</c:v>
                </c:pt>
                <c:pt idx="12">
                  <c:v>0.48199999999999998</c:v>
                </c:pt>
                <c:pt idx="13">
                  <c:v>0.40799999999999997</c:v>
                </c:pt>
                <c:pt idx="14">
                  <c:v>0.39800000000000002</c:v>
                </c:pt>
                <c:pt idx="15">
                  <c:v>0.39700000000000002</c:v>
                </c:pt>
                <c:pt idx="16">
                  <c:v>0.38100000000000001</c:v>
                </c:pt>
                <c:pt idx="17">
                  <c:v>0.377</c:v>
                </c:pt>
                <c:pt idx="18">
                  <c:v>0.36399999999999999</c:v>
                </c:pt>
                <c:pt idx="19">
                  <c:v>0.35199999999999998</c:v>
                </c:pt>
                <c:pt idx="20">
                  <c:v>0.32400000000000001</c:v>
                </c:pt>
                <c:pt idx="21">
                  <c:v>0.313</c:v>
                </c:pt>
                <c:pt idx="22">
                  <c:v>0.30599999999999999</c:v>
                </c:pt>
                <c:pt idx="23">
                  <c:v>0.29799999999999999</c:v>
                </c:pt>
                <c:pt idx="24">
                  <c:v>0.28999999999999998</c:v>
                </c:pt>
                <c:pt idx="25">
                  <c:v>0.28699999999999998</c:v>
                </c:pt>
                <c:pt idx="26">
                  <c:v>0.28000000000000003</c:v>
                </c:pt>
                <c:pt idx="27">
                  <c:v>0.27400000000000002</c:v>
                </c:pt>
                <c:pt idx="28">
                  <c:v>0.27200000000000002</c:v>
                </c:pt>
                <c:pt idx="29">
                  <c:v>0.26800000000000002</c:v>
                </c:pt>
                <c:pt idx="30">
                  <c:v>0.26500000000000001</c:v>
                </c:pt>
                <c:pt idx="31">
                  <c:v>0.26400000000000001</c:v>
                </c:pt>
                <c:pt idx="32">
                  <c:v>0.26200000000000001</c:v>
                </c:pt>
                <c:pt idx="33">
                  <c:v>0.26100000000000001</c:v>
                </c:pt>
                <c:pt idx="34">
                  <c:v>0.26</c:v>
                </c:pt>
                <c:pt idx="35">
                  <c:v>0.25800000000000001</c:v>
                </c:pt>
                <c:pt idx="36">
                  <c:v>0.25700000000000001</c:v>
                </c:pt>
                <c:pt idx="37">
                  <c:v>0.25600000000000001</c:v>
                </c:pt>
                <c:pt idx="38">
                  <c:v>0.255</c:v>
                </c:pt>
                <c:pt idx="39">
                  <c:v>0.255</c:v>
                </c:pt>
                <c:pt idx="40">
                  <c:v>0.255</c:v>
                </c:pt>
                <c:pt idx="41">
                  <c:v>0.25700000000000001</c:v>
                </c:pt>
                <c:pt idx="42">
                  <c:v>0.25700000000000001</c:v>
                </c:pt>
                <c:pt idx="43">
                  <c:v>0.25900000000000001</c:v>
                </c:pt>
                <c:pt idx="44">
                  <c:v>0.26</c:v>
                </c:pt>
                <c:pt idx="45">
                  <c:v>0.26200000000000001</c:v>
                </c:pt>
                <c:pt idx="46">
                  <c:v>0.26400000000000001</c:v>
                </c:pt>
                <c:pt idx="47">
                  <c:v>0.26700000000000002</c:v>
                </c:pt>
                <c:pt idx="48">
                  <c:v>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B-4BEB-A4C3-D81F11EBA8D6}"/>
            </c:ext>
          </c:extLst>
        </c:ser>
        <c:ser>
          <c:idx val="1"/>
          <c:order val="1"/>
          <c:tx>
            <c:v>Ajuste polinomial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'E excitação'!$A$18:$A$50</c:f>
              <c:numCache>
                <c:formatCode>0.000</c:formatCode>
                <c:ptCount val="33"/>
                <c:pt idx="0">
                  <c:v>4.1790000000000003</c:v>
                </c:pt>
                <c:pt idx="1">
                  <c:v>4.2130000000000001</c:v>
                </c:pt>
                <c:pt idx="2">
                  <c:v>4.4000000000000004</c:v>
                </c:pt>
                <c:pt idx="3">
                  <c:v>4.57</c:v>
                </c:pt>
                <c:pt idx="4">
                  <c:v>4.9969999999999999</c:v>
                </c:pt>
                <c:pt idx="5">
                  <c:v>5.1959999999999997</c:v>
                </c:pt>
                <c:pt idx="6">
                  <c:v>5.3209999999999997</c:v>
                </c:pt>
                <c:pt idx="7">
                  <c:v>5.4740000000000002</c:v>
                </c:pt>
                <c:pt idx="8">
                  <c:v>5.6790000000000003</c:v>
                </c:pt>
                <c:pt idx="9">
                  <c:v>5.7809999999999997</c:v>
                </c:pt>
                <c:pt idx="10">
                  <c:v>5.9720000000000004</c:v>
                </c:pt>
                <c:pt idx="11">
                  <c:v>6.1559999999999997</c:v>
                </c:pt>
                <c:pt idx="12">
                  <c:v>6.2789999999999999</c:v>
                </c:pt>
                <c:pt idx="13">
                  <c:v>6.4290000000000003</c:v>
                </c:pt>
                <c:pt idx="14">
                  <c:v>6.5529999999999999</c:v>
                </c:pt>
                <c:pt idx="15">
                  <c:v>6.633</c:v>
                </c:pt>
                <c:pt idx="16">
                  <c:v>6.7359999999999998</c:v>
                </c:pt>
                <c:pt idx="17">
                  <c:v>6.86</c:v>
                </c:pt>
                <c:pt idx="18">
                  <c:v>6.94</c:v>
                </c:pt>
                <c:pt idx="19">
                  <c:v>7.1449999999999996</c:v>
                </c:pt>
                <c:pt idx="20">
                  <c:v>7.2469999999999999</c:v>
                </c:pt>
                <c:pt idx="21">
                  <c:v>7.3490000000000002</c:v>
                </c:pt>
                <c:pt idx="22">
                  <c:v>7.6219999999999999</c:v>
                </c:pt>
                <c:pt idx="23">
                  <c:v>7.7149999999999999</c:v>
                </c:pt>
                <c:pt idx="24">
                  <c:v>7.827</c:v>
                </c:pt>
                <c:pt idx="25">
                  <c:v>7.5190000000000001</c:v>
                </c:pt>
                <c:pt idx="26">
                  <c:v>8.1</c:v>
                </c:pt>
                <c:pt idx="27">
                  <c:v>8.2390000000000008</c:v>
                </c:pt>
                <c:pt idx="28">
                  <c:v>8.4410000000000007</c:v>
                </c:pt>
                <c:pt idx="29">
                  <c:v>8.6140000000000008</c:v>
                </c:pt>
                <c:pt idx="30">
                  <c:v>8.7949999999999999</c:v>
                </c:pt>
                <c:pt idx="31">
                  <c:v>9.0220000000000002</c:v>
                </c:pt>
                <c:pt idx="32">
                  <c:v>9.26</c:v>
                </c:pt>
              </c:numCache>
            </c:numRef>
          </c:xVal>
          <c:yVal>
            <c:numRef>
              <c:f>'E excitação'!$B$18:$B$50</c:f>
              <c:numCache>
                <c:formatCode>0.000</c:formatCode>
                <c:ptCount val="33"/>
                <c:pt idx="0">
                  <c:v>0.38100000000000001</c:v>
                </c:pt>
                <c:pt idx="1">
                  <c:v>0.377</c:v>
                </c:pt>
                <c:pt idx="2">
                  <c:v>0.36399999999999999</c:v>
                </c:pt>
                <c:pt idx="3">
                  <c:v>0.35199999999999998</c:v>
                </c:pt>
                <c:pt idx="4">
                  <c:v>0.32400000000000001</c:v>
                </c:pt>
                <c:pt idx="5">
                  <c:v>0.313</c:v>
                </c:pt>
                <c:pt idx="6">
                  <c:v>0.30599999999999999</c:v>
                </c:pt>
                <c:pt idx="7">
                  <c:v>0.29799999999999999</c:v>
                </c:pt>
                <c:pt idx="8">
                  <c:v>0.28999999999999998</c:v>
                </c:pt>
                <c:pt idx="9">
                  <c:v>0.28699999999999998</c:v>
                </c:pt>
                <c:pt idx="10">
                  <c:v>0.28000000000000003</c:v>
                </c:pt>
                <c:pt idx="11">
                  <c:v>0.27400000000000002</c:v>
                </c:pt>
                <c:pt idx="12">
                  <c:v>0.27200000000000002</c:v>
                </c:pt>
                <c:pt idx="13">
                  <c:v>0.26800000000000002</c:v>
                </c:pt>
                <c:pt idx="14">
                  <c:v>0.26500000000000001</c:v>
                </c:pt>
                <c:pt idx="15">
                  <c:v>0.26400000000000001</c:v>
                </c:pt>
                <c:pt idx="16">
                  <c:v>0.26200000000000001</c:v>
                </c:pt>
                <c:pt idx="17">
                  <c:v>0.26100000000000001</c:v>
                </c:pt>
                <c:pt idx="18">
                  <c:v>0.26</c:v>
                </c:pt>
                <c:pt idx="19">
                  <c:v>0.25800000000000001</c:v>
                </c:pt>
                <c:pt idx="20">
                  <c:v>0.25700000000000001</c:v>
                </c:pt>
                <c:pt idx="21">
                  <c:v>0.25600000000000001</c:v>
                </c:pt>
                <c:pt idx="22">
                  <c:v>0.255</c:v>
                </c:pt>
                <c:pt idx="23">
                  <c:v>0.255</c:v>
                </c:pt>
                <c:pt idx="24">
                  <c:v>0.255</c:v>
                </c:pt>
                <c:pt idx="25">
                  <c:v>0.25700000000000001</c:v>
                </c:pt>
                <c:pt idx="26">
                  <c:v>0.25700000000000001</c:v>
                </c:pt>
                <c:pt idx="27">
                  <c:v>0.25900000000000001</c:v>
                </c:pt>
                <c:pt idx="28">
                  <c:v>0.26</c:v>
                </c:pt>
                <c:pt idx="29">
                  <c:v>0.26200000000000001</c:v>
                </c:pt>
                <c:pt idx="30">
                  <c:v>0.26400000000000001</c:v>
                </c:pt>
                <c:pt idx="31">
                  <c:v>0.26700000000000002</c:v>
                </c:pt>
                <c:pt idx="32">
                  <c:v>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B9D-4A02-A03F-B56CF911A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871855"/>
        <c:axId val="1337872687"/>
      </c:scatterChart>
      <c:valAx>
        <c:axId val="133787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Vacel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7872687"/>
        <c:crosses val="autoZero"/>
        <c:crossBetween val="midCat"/>
      </c:valAx>
      <c:valAx>
        <c:axId val="1337872687"/>
        <c:scaling>
          <c:orientation val="minMax"/>
          <c:max val="0.5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 /mA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7871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1394378827646545"/>
          <c:y val="8.0901387293123767E-2"/>
          <c:w val="0.29716732283464564"/>
          <c:h val="0.26208573627672982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poly"/>
            <c:order val="2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1E-3</c:v>
                </c:pt>
              </c:numLit>
            </c:plus>
            <c:minus>
              <c:numLit>
                <c:formatCode>General</c:formatCode>
                <c:ptCount val="1"/>
                <c:pt idx="0">
                  <c:v>1E-3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1E-3</c:v>
                </c:pt>
              </c:numLit>
            </c:plus>
            <c:minus>
              <c:numLit>
                <c:formatCode>General</c:formatCode>
                <c:ptCount val="1"/>
                <c:pt idx="0">
                  <c:v>1E-3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excitação'!$A$18:$A$50</c:f>
              <c:numCache>
                <c:formatCode>0.000</c:formatCode>
                <c:ptCount val="33"/>
                <c:pt idx="0">
                  <c:v>4.1790000000000003</c:v>
                </c:pt>
                <c:pt idx="1">
                  <c:v>4.2130000000000001</c:v>
                </c:pt>
                <c:pt idx="2">
                  <c:v>4.4000000000000004</c:v>
                </c:pt>
                <c:pt idx="3">
                  <c:v>4.57</c:v>
                </c:pt>
                <c:pt idx="4">
                  <c:v>4.9969999999999999</c:v>
                </c:pt>
                <c:pt idx="5">
                  <c:v>5.1959999999999997</c:v>
                </c:pt>
                <c:pt idx="6">
                  <c:v>5.3209999999999997</c:v>
                </c:pt>
                <c:pt idx="7">
                  <c:v>5.4740000000000002</c:v>
                </c:pt>
                <c:pt idx="8">
                  <c:v>5.6790000000000003</c:v>
                </c:pt>
                <c:pt idx="9">
                  <c:v>5.7809999999999997</c:v>
                </c:pt>
                <c:pt idx="10">
                  <c:v>5.9720000000000004</c:v>
                </c:pt>
                <c:pt idx="11">
                  <c:v>6.1559999999999997</c:v>
                </c:pt>
                <c:pt idx="12">
                  <c:v>6.2789999999999999</c:v>
                </c:pt>
                <c:pt idx="13">
                  <c:v>6.4290000000000003</c:v>
                </c:pt>
                <c:pt idx="14">
                  <c:v>6.5529999999999999</c:v>
                </c:pt>
                <c:pt idx="15">
                  <c:v>6.633</c:v>
                </c:pt>
                <c:pt idx="16">
                  <c:v>6.7359999999999998</c:v>
                </c:pt>
                <c:pt idx="17">
                  <c:v>6.86</c:v>
                </c:pt>
                <c:pt idx="18">
                  <c:v>6.94</c:v>
                </c:pt>
                <c:pt idx="19">
                  <c:v>7.1449999999999996</c:v>
                </c:pt>
                <c:pt idx="20">
                  <c:v>7.2469999999999999</c:v>
                </c:pt>
                <c:pt idx="21">
                  <c:v>7.3490000000000002</c:v>
                </c:pt>
                <c:pt idx="22">
                  <c:v>7.6219999999999999</c:v>
                </c:pt>
                <c:pt idx="23">
                  <c:v>7.7149999999999999</c:v>
                </c:pt>
                <c:pt idx="24">
                  <c:v>7.827</c:v>
                </c:pt>
                <c:pt idx="25">
                  <c:v>7.5190000000000001</c:v>
                </c:pt>
                <c:pt idx="26">
                  <c:v>8.1</c:v>
                </c:pt>
                <c:pt idx="27">
                  <c:v>8.2390000000000008</c:v>
                </c:pt>
                <c:pt idx="28">
                  <c:v>8.4410000000000007</c:v>
                </c:pt>
                <c:pt idx="29">
                  <c:v>8.6140000000000008</c:v>
                </c:pt>
                <c:pt idx="30">
                  <c:v>8.7949999999999999</c:v>
                </c:pt>
                <c:pt idx="31">
                  <c:v>9.0220000000000002</c:v>
                </c:pt>
                <c:pt idx="32">
                  <c:v>9.26</c:v>
                </c:pt>
              </c:numCache>
            </c:numRef>
          </c:xVal>
          <c:yVal>
            <c:numRef>
              <c:f>'E excitação'!$B$18:$B$50</c:f>
              <c:numCache>
                <c:formatCode>0.000</c:formatCode>
                <c:ptCount val="33"/>
                <c:pt idx="0">
                  <c:v>0.38100000000000001</c:v>
                </c:pt>
                <c:pt idx="1">
                  <c:v>0.377</c:v>
                </c:pt>
                <c:pt idx="2">
                  <c:v>0.36399999999999999</c:v>
                </c:pt>
                <c:pt idx="3">
                  <c:v>0.35199999999999998</c:v>
                </c:pt>
                <c:pt idx="4">
                  <c:v>0.32400000000000001</c:v>
                </c:pt>
                <c:pt idx="5">
                  <c:v>0.313</c:v>
                </c:pt>
                <c:pt idx="6">
                  <c:v>0.30599999999999999</c:v>
                </c:pt>
                <c:pt idx="7">
                  <c:v>0.29799999999999999</c:v>
                </c:pt>
                <c:pt idx="8">
                  <c:v>0.28999999999999998</c:v>
                </c:pt>
                <c:pt idx="9">
                  <c:v>0.28699999999999998</c:v>
                </c:pt>
                <c:pt idx="10">
                  <c:v>0.28000000000000003</c:v>
                </c:pt>
                <c:pt idx="11">
                  <c:v>0.27400000000000002</c:v>
                </c:pt>
                <c:pt idx="12">
                  <c:v>0.27200000000000002</c:v>
                </c:pt>
                <c:pt idx="13">
                  <c:v>0.26800000000000002</c:v>
                </c:pt>
                <c:pt idx="14">
                  <c:v>0.26500000000000001</c:v>
                </c:pt>
                <c:pt idx="15">
                  <c:v>0.26400000000000001</c:v>
                </c:pt>
                <c:pt idx="16">
                  <c:v>0.26200000000000001</c:v>
                </c:pt>
                <c:pt idx="17">
                  <c:v>0.26100000000000001</c:v>
                </c:pt>
                <c:pt idx="18">
                  <c:v>0.26</c:v>
                </c:pt>
                <c:pt idx="19">
                  <c:v>0.25800000000000001</c:v>
                </c:pt>
                <c:pt idx="20">
                  <c:v>0.25700000000000001</c:v>
                </c:pt>
                <c:pt idx="21">
                  <c:v>0.25600000000000001</c:v>
                </c:pt>
                <c:pt idx="22">
                  <c:v>0.255</c:v>
                </c:pt>
                <c:pt idx="23">
                  <c:v>0.255</c:v>
                </c:pt>
                <c:pt idx="24">
                  <c:v>0.255</c:v>
                </c:pt>
                <c:pt idx="25">
                  <c:v>0.25700000000000001</c:v>
                </c:pt>
                <c:pt idx="26">
                  <c:v>0.25700000000000001</c:v>
                </c:pt>
                <c:pt idx="27">
                  <c:v>0.25900000000000001</c:v>
                </c:pt>
                <c:pt idx="28">
                  <c:v>0.26</c:v>
                </c:pt>
                <c:pt idx="29">
                  <c:v>0.26200000000000001</c:v>
                </c:pt>
                <c:pt idx="30">
                  <c:v>0.26400000000000001</c:v>
                </c:pt>
                <c:pt idx="31">
                  <c:v>0.26700000000000002</c:v>
                </c:pt>
                <c:pt idx="32">
                  <c:v>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C9-4276-8D31-9C41762F8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1071"/>
        <c:axId val="184021903"/>
      </c:scatterChart>
      <c:valAx>
        <c:axId val="184021071"/>
        <c:scaling>
          <c:orientation val="minMax"/>
          <c:max val="9.5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Vacel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021903"/>
        <c:crosses val="autoZero"/>
        <c:crossBetween val="midCat"/>
      </c:valAx>
      <c:valAx>
        <c:axId val="184021903"/>
        <c:scaling>
          <c:orientation val="minMax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 /A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02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excitação'!$A$18:$A$50</c:f>
              <c:numCache>
                <c:formatCode>0.000</c:formatCode>
                <c:ptCount val="33"/>
                <c:pt idx="0">
                  <c:v>4.1790000000000003</c:v>
                </c:pt>
                <c:pt idx="1">
                  <c:v>4.2130000000000001</c:v>
                </c:pt>
                <c:pt idx="2">
                  <c:v>4.4000000000000004</c:v>
                </c:pt>
                <c:pt idx="3">
                  <c:v>4.57</c:v>
                </c:pt>
                <c:pt idx="4">
                  <c:v>4.9969999999999999</c:v>
                </c:pt>
                <c:pt idx="5">
                  <c:v>5.1959999999999997</c:v>
                </c:pt>
                <c:pt idx="6">
                  <c:v>5.3209999999999997</c:v>
                </c:pt>
                <c:pt idx="7">
                  <c:v>5.4740000000000002</c:v>
                </c:pt>
                <c:pt idx="8">
                  <c:v>5.6790000000000003</c:v>
                </c:pt>
                <c:pt idx="9">
                  <c:v>5.7809999999999997</c:v>
                </c:pt>
                <c:pt idx="10">
                  <c:v>5.9720000000000004</c:v>
                </c:pt>
                <c:pt idx="11">
                  <c:v>6.1559999999999997</c:v>
                </c:pt>
                <c:pt idx="12">
                  <c:v>6.2789999999999999</c:v>
                </c:pt>
                <c:pt idx="13">
                  <c:v>6.4290000000000003</c:v>
                </c:pt>
                <c:pt idx="14">
                  <c:v>6.5529999999999999</c:v>
                </c:pt>
                <c:pt idx="15">
                  <c:v>6.633</c:v>
                </c:pt>
                <c:pt idx="16">
                  <c:v>6.7359999999999998</c:v>
                </c:pt>
                <c:pt idx="17">
                  <c:v>6.86</c:v>
                </c:pt>
                <c:pt idx="18">
                  <c:v>6.94</c:v>
                </c:pt>
                <c:pt idx="19">
                  <c:v>7.1449999999999996</c:v>
                </c:pt>
                <c:pt idx="20">
                  <c:v>7.2469999999999999</c:v>
                </c:pt>
                <c:pt idx="21">
                  <c:v>7.3490000000000002</c:v>
                </c:pt>
                <c:pt idx="22">
                  <c:v>7.6219999999999999</c:v>
                </c:pt>
                <c:pt idx="23">
                  <c:v>7.7149999999999999</c:v>
                </c:pt>
                <c:pt idx="24">
                  <c:v>7.827</c:v>
                </c:pt>
                <c:pt idx="25">
                  <c:v>7.5190000000000001</c:v>
                </c:pt>
                <c:pt idx="26">
                  <c:v>8.1</c:v>
                </c:pt>
                <c:pt idx="27">
                  <c:v>8.2390000000000008</c:v>
                </c:pt>
                <c:pt idx="28">
                  <c:v>8.4410000000000007</c:v>
                </c:pt>
                <c:pt idx="29">
                  <c:v>8.6140000000000008</c:v>
                </c:pt>
                <c:pt idx="30">
                  <c:v>8.7949999999999999</c:v>
                </c:pt>
                <c:pt idx="31">
                  <c:v>9.0220000000000002</c:v>
                </c:pt>
                <c:pt idx="32">
                  <c:v>9.26</c:v>
                </c:pt>
              </c:numCache>
            </c:numRef>
          </c:xVal>
          <c:yVal>
            <c:numRef>
              <c:f>'E excitação'!$D$18:$D$50</c:f>
              <c:numCache>
                <c:formatCode>0.000</c:formatCode>
                <c:ptCount val="33"/>
                <c:pt idx="0">
                  <c:v>4.4823306258182094E-3</c:v>
                </c:pt>
                <c:pt idx="1">
                  <c:v>2.8564684454037148E-3</c:v>
                </c:pt>
                <c:pt idx="2">
                  <c:v>2.5028828648779311E-3</c:v>
                </c:pt>
                <c:pt idx="3">
                  <c:v>1.3955522424999867E-3</c:v>
                </c:pt>
                <c:pt idx="4">
                  <c:v>-1.7819324986677043E-3</c:v>
                </c:pt>
                <c:pt idx="5">
                  <c:v>-2.4535271283840365E-3</c:v>
                </c:pt>
                <c:pt idx="6">
                  <c:v>-3.368947450802684E-3</c:v>
                </c:pt>
                <c:pt idx="7">
                  <c:v>-4.3447792507380067E-3</c:v>
                </c:pt>
                <c:pt idx="8">
                  <c:v>-3.6637910620349046E-3</c:v>
                </c:pt>
                <c:pt idx="9">
                  <c:v>-2.6561504426179661E-3</c:v>
                </c:pt>
                <c:pt idx="10">
                  <c:v>-2.7086682773093118E-3</c:v>
                </c:pt>
                <c:pt idx="11">
                  <c:v>-2.7025895196097771E-3</c:v>
                </c:pt>
                <c:pt idx="12">
                  <c:v>-1.0635062503537851E-3</c:v>
                </c:pt>
                <c:pt idx="13">
                  <c:v>-1.0331909861099886E-3</c:v>
                </c:pt>
                <c:pt idx="14">
                  <c:v>-1.039639947868265E-3</c:v>
                </c:pt>
                <c:pt idx="15">
                  <c:v>-2.707559588938091E-4</c:v>
                </c:pt>
                <c:pt idx="16">
                  <c:v>-1.8092919809464814E-4</c:v>
                </c:pt>
                <c:pt idx="17">
                  <c:v>1.0548108343952922E-3</c:v>
                </c:pt>
                <c:pt idx="18">
                  <c:v>1.3347844970782452E-3</c:v>
                </c:pt>
                <c:pt idx="19">
                  <c:v>2.0331904235508791E-3</c:v>
                </c:pt>
                <c:pt idx="20">
                  <c:v>2.0641315759067913E-3</c:v>
                </c:pt>
                <c:pt idx="21">
                  <c:v>1.8879626698451446E-3</c:v>
                </c:pt>
                <c:pt idx="22">
                  <c:v>2.0739444582492661E-3</c:v>
                </c:pt>
                <c:pt idx="23">
                  <c:v>2.139166875514964E-3</c:v>
                </c:pt>
                <c:pt idx="24">
                  <c:v>1.9891845574084854E-3</c:v>
                </c:pt>
                <c:pt idx="25">
                  <c:v>3.8007699188145061E-3</c:v>
                </c:pt>
                <c:pt idx="26">
                  <c:v>2.5774520087163966E-3</c:v>
                </c:pt>
                <c:pt idx="27">
                  <c:v>3.2886472642177367E-3</c:v>
                </c:pt>
                <c:pt idx="28">
                  <c:v>1.7300988524082683E-3</c:v>
                </c:pt>
                <c:pt idx="29">
                  <c:v>8.931408721124523E-4</c:v>
                </c:pt>
                <c:pt idx="30">
                  <c:v>-7.1275917887392293E-4</c:v>
                </c:pt>
                <c:pt idx="31">
                  <c:v>-3.1569186264390758E-3</c:v>
                </c:pt>
                <c:pt idx="32">
                  <c:v>-6.9664332100132231E-3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17-4C75-8FB8-9A8479D9D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114095"/>
        <c:axId val="332114511"/>
      </c:scatterChart>
      <c:valAx>
        <c:axId val="332114095"/>
        <c:scaling>
          <c:orientation val="minMax"/>
          <c:max val="9.5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Vacel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2114511"/>
        <c:crossesAt val="-8.0000000000000019E-3"/>
        <c:crossBetween val="midCat"/>
      </c:valAx>
      <c:valAx>
        <c:axId val="33211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de I /mA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2114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ionização'!$A$2:$A$101</c:f>
              <c:numCache>
                <c:formatCode>General</c:formatCode>
                <c:ptCount val="100"/>
                <c:pt idx="0">
                  <c:v>0.05</c:v>
                </c:pt>
                <c:pt idx="1">
                  <c:v>0.23599999999999999</c:v>
                </c:pt>
                <c:pt idx="2">
                  <c:v>0.36099999999999999</c:v>
                </c:pt>
                <c:pt idx="3">
                  <c:v>0.42299999999999999</c:v>
                </c:pt>
                <c:pt idx="4">
                  <c:v>0.54800000000000004</c:v>
                </c:pt>
                <c:pt idx="5">
                  <c:v>0.67100000000000004</c:v>
                </c:pt>
                <c:pt idx="6">
                  <c:v>0.73299999999999998</c:v>
                </c:pt>
                <c:pt idx="7">
                  <c:v>0.91900000000000004</c:v>
                </c:pt>
                <c:pt idx="8">
                  <c:v>1.0409999999999999</c:v>
                </c:pt>
                <c:pt idx="9">
                  <c:v>1.2250000000000001</c:v>
                </c:pt>
                <c:pt idx="10">
                  <c:v>1.3480000000000001</c:v>
                </c:pt>
                <c:pt idx="11">
                  <c:v>1.5309999999999999</c:v>
                </c:pt>
                <c:pt idx="12">
                  <c:v>1.6539999999999999</c:v>
                </c:pt>
                <c:pt idx="13">
                  <c:v>1.764</c:v>
                </c:pt>
                <c:pt idx="14">
                  <c:v>1.8360000000000001</c:v>
                </c:pt>
                <c:pt idx="15">
                  <c:v>1.9570000000000001</c:v>
                </c:pt>
                <c:pt idx="16">
                  <c:v>2.0179999999999998</c:v>
                </c:pt>
                <c:pt idx="17">
                  <c:v>2.2000000000000002</c:v>
                </c:pt>
                <c:pt idx="18">
                  <c:v>2.3580000000000001</c:v>
                </c:pt>
                <c:pt idx="19">
                  <c:v>2.5030000000000001</c:v>
                </c:pt>
                <c:pt idx="20">
                  <c:v>2.6230000000000002</c:v>
                </c:pt>
                <c:pt idx="21">
                  <c:v>2.6859999999999999</c:v>
                </c:pt>
                <c:pt idx="22">
                  <c:v>2.7429999999999999</c:v>
                </c:pt>
                <c:pt idx="23">
                  <c:v>2.8039999999999998</c:v>
                </c:pt>
                <c:pt idx="24">
                  <c:v>2.9239999999999999</c:v>
                </c:pt>
                <c:pt idx="25">
                  <c:v>3.03</c:v>
                </c:pt>
                <c:pt idx="26">
                  <c:v>3.1040000000000001</c:v>
                </c:pt>
                <c:pt idx="27">
                  <c:v>3.2839999999999998</c:v>
                </c:pt>
                <c:pt idx="28">
                  <c:v>3.3519999999999999</c:v>
                </c:pt>
                <c:pt idx="29">
                  <c:v>3.4039999999999999</c:v>
                </c:pt>
                <c:pt idx="30">
                  <c:v>3.5230000000000001</c:v>
                </c:pt>
                <c:pt idx="31">
                  <c:v>3.6429999999999998</c:v>
                </c:pt>
                <c:pt idx="32">
                  <c:v>3.6989999999999998</c:v>
                </c:pt>
                <c:pt idx="33">
                  <c:v>4.0010000000000003</c:v>
                </c:pt>
                <c:pt idx="34">
                  <c:v>4.24</c:v>
                </c:pt>
                <c:pt idx="35">
                  <c:v>4.3639999999999999</c:v>
                </c:pt>
                <c:pt idx="36">
                  <c:v>4.5369999999999999</c:v>
                </c:pt>
                <c:pt idx="37">
                  <c:v>4.7160000000000002</c:v>
                </c:pt>
                <c:pt idx="38">
                  <c:v>4.8940000000000001</c:v>
                </c:pt>
                <c:pt idx="39">
                  <c:v>5.0129999999999999</c:v>
                </c:pt>
                <c:pt idx="40">
                  <c:v>5.2510000000000003</c:v>
                </c:pt>
                <c:pt idx="41">
                  <c:v>5.4290000000000003</c:v>
                </c:pt>
                <c:pt idx="42">
                  <c:v>5.6660000000000004</c:v>
                </c:pt>
                <c:pt idx="43">
                  <c:v>6.0019999999999998</c:v>
                </c:pt>
                <c:pt idx="44">
                  <c:v>6.4630000000000001</c:v>
                </c:pt>
                <c:pt idx="45">
                  <c:v>6.7</c:v>
                </c:pt>
                <c:pt idx="46">
                  <c:v>6.9989999999999997</c:v>
                </c:pt>
                <c:pt idx="47">
                  <c:v>7.2380000000000004</c:v>
                </c:pt>
                <c:pt idx="48">
                  <c:v>7.66</c:v>
                </c:pt>
                <c:pt idx="49">
                  <c:v>7.9960000000000004</c:v>
                </c:pt>
                <c:pt idx="50">
                  <c:v>8.1669999999999998</c:v>
                </c:pt>
              </c:numCache>
            </c:numRef>
          </c:xVal>
          <c:yVal>
            <c:numRef>
              <c:f>'E ionização'!$C$2:$C$101</c:f>
              <c:numCache>
                <c:formatCode>General</c:formatCode>
                <c:ptCount val="100"/>
                <c:pt idx="0">
                  <c:v>1.446</c:v>
                </c:pt>
                <c:pt idx="1">
                  <c:v>1.446</c:v>
                </c:pt>
                <c:pt idx="2">
                  <c:v>1.446</c:v>
                </c:pt>
                <c:pt idx="3">
                  <c:v>1.446</c:v>
                </c:pt>
                <c:pt idx="4">
                  <c:v>1.446</c:v>
                </c:pt>
                <c:pt idx="5">
                  <c:v>1.4470000000000001</c:v>
                </c:pt>
                <c:pt idx="6">
                  <c:v>1.4470000000000001</c:v>
                </c:pt>
                <c:pt idx="7">
                  <c:v>1.4470000000000001</c:v>
                </c:pt>
                <c:pt idx="8">
                  <c:v>1.4470000000000001</c:v>
                </c:pt>
                <c:pt idx="9">
                  <c:v>1.448</c:v>
                </c:pt>
                <c:pt idx="10">
                  <c:v>1.448</c:v>
                </c:pt>
                <c:pt idx="11">
                  <c:v>1.448</c:v>
                </c:pt>
                <c:pt idx="12">
                  <c:v>1.4490000000000001</c:v>
                </c:pt>
                <c:pt idx="13">
                  <c:v>1.4490000000000001</c:v>
                </c:pt>
                <c:pt idx="14">
                  <c:v>1.45</c:v>
                </c:pt>
                <c:pt idx="15">
                  <c:v>1.45</c:v>
                </c:pt>
                <c:pt idx="16">
                  <c:v>1.45</c:v>
                </c:pt>
                <c:pt idx="17">
                  <c:v>1.4510000000000001</c:v>
                </c:pt>
                <c:pt idx="18">
                  <c:v>1.4510000000000001</c:v>
                </c:pt>
                <c:pt idx="19">
                  <c:v>1.4510000000000001</c:v>
                </c:pt>
                <c:pt idx="20">
                  <c:v>1.452</c:v>
                </c:pt>
                <c:pt idx="21">
                  <c:v>1.452</c:v>
                </c:pt>
                <c:pt idx="22">
                  <c:v>1.4530000000000001</c:v>
                </c:pt>
                <c:pt idx="23">
                  <c:v>1.4530000000000001</c:v>
                </c:pt>
                <c:pt idx="24">
                  <c:v>1.4530000000000001</c:v>
                </c:pt>
                <c:pt idx="25">
                  <c:v>1.4530000000000001</c:v>
                </c:pt>
                <c:pt idx="26">
                  <c:v>1.4530000000000001</c:v>
                </c:pt>
                <c:pt idx="27">
                  <c:v>1.4530000000000001</c:v>
                </c:pt>
                <c:pt idx="28">
                  <c:v>1.454</c:v>
                </c:pt>
                <c:pt idx="29">
                  <c:v>1.454</c:v>
                </c:pt>
                <c:pt idx="30">
                  <c:v>1.4550000000000001</c:v>
                </c:pt>
                <c:pt idx="31">
                  <c:v>1.4550000000000001</c:v>
                </c:pt>
                <c:pt idx="32">
                  <c:v>1.456</c:v>
                </c:pt>
                <c:pt idx="33">
                  <c:v>1.456</c:v>
                </c:pt>
                <c:pt idx="34">
                  <c:v>1.456</c:v>
                </c:pt>
                <c:pt idx="35">
                  <c:v>1.456</c:v>
                </c:pt>
                <c:pt idx="36">
                  <c:v>1.456</c:v>
                </c:pt>
                <c:pt idx="37">
                  <c:v>1.4570000000000001</c:v>
                </c:pt>
                <c:pt idx="38">
                  <c:v>1.4570000000000001</c:v>
                </c:pt>
                <c:pt idx="39">
                  <c:v>1.458</c:v>
                </c:pt>
                <c:pt idx="40">
                  <c:v>1.458</c:v>
                </c:pt>
                <c:pt idx="41">
                  <c:v>1.458</c:v>
                </c:pt>
                <c:pt idx="42">
                  <c:v>1.458</c:v>
                </c:pt>
                <c:pt idx="43">
                  <c:v>1.458</c:v>
                </c:pt>
                <c:pt idx="44">
                  <c:v>1.4590000000000001</c:v>
                </c:pt>
                <c:pt idx="45">
                  <c:v>1.4590000000000001</c:v>
                </c:pt>
                <c:pt idx="46">
                  <c:v>1.46</c:v>
                </c:pt>
                <c:pt idx="47">
                  <c:v>1.46</c:v>
                </c:pt>
                <c:pt idx="48">
                  <c:v>1.46</c:v>
                </c:pt>
                <c:pt idx="49">
                  <c:v>1.46</c:v>
                </c:pt>
                <c:pt idx="50">
                  <c:v>1.46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9E-42D4-B6B4-639A10A19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871855"/>
        <c:axId val="1337872687"/>
      </c:scatterChart>
      <c:valAx>
        <c:axId val="133787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Vacel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7872687"/>
        <c:crosses val="autoZero"/>
        <c:crossBetween val="midCat"/>
      </c:valAx>
      <c:valAx>
        <c:axId val="133787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 /A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7871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85052910052909"/>
          <c:y val="5.2665488196257923E-2"/>
          <c:w val="0.78865630511463847"/>
          <c:h val="0.73474161678147898"/>
        </c:manualLayout>
      </c:layout>
      <c:scatterChart>
        <c:scatterStyle val="lineMarker"/>
        <c:varyColors val="0"/>
        <c:ser>
          <c:idx val="0"/>
          <c:order val="0"/>
          <c:tx>
            <c:v>Dados experimentais</c:v>
          </c:tx>
          <c:spPr>
            <a:ln w="12700" cap="flat" cmpd="sng" algn="ctr">
              <a:solidFill>
                <a:schemeClr val="dk1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3"/>
            <c:spPr>
              <a:solidFill>
                <a:schemeClr val="dk1"/>
              </a:solidFill>
              <a:ln w="12700" cap="flat" cmpd="sng" algn="ctr">
                <a:solidFill>
                  <a:schemeClr val="dk1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'E ionização (2)'!$A$2:$A$101</c:f>
              <c:numCache>
                <c:formatCode>0.000</c:formatCode>
                <c:ptCount val="100"/>
                <c:pt idx="0" formatCode="General">
                  <c:v>0.39600000000000002</c:v>
                </c:pt>
                <c:pt idx="1">
                  <c:v>0.53300000000000003</c:v>
                </c:pt>
                <c:pt idx="2">
                  <c:v>0.73899999999999999</c:v>
                </c:pt>
                <c:pt idx="3">
                  <c:v>1.014</c:v>
                </c:pt>
                <c:pt idx="4">
                  <c:v>1.288</c:v>
                </c:pt>
                <c:pt idx="5">
                  <c:v>1.494</c:v>
                </c:pt>
                <c:pt idx="6">
                  <c:v>1.5629999999999999</c:v>
                </c:pt>
                <c:pt idx="7">
                  <c:v>1.708</c:v>
                </c:pt>
                <c:pt idx="8">
                  <c:v>1.8380000000000001</c:v>
                </c:pt>
                <c:pt idx="9">
                  <c:v>1.907</c:v>
                </c:pt>
                <c:pt idx="10">
                  <c:v>2.044</c:v>
                </c:pt>
                <c:pt idx="11">
                  <c:v>2.1819999999999999</c:v>
                </c:pt>
                <c:pt idx="12">
                  <c:v>2.2370000000000001</c:v>
                </c:pt>
                <c:pt idx="13">
                  <c:v>2.3220000000000001</c:v>
                </c:pt>
                <c:pt idx="14">
                  <c:v>2.4119999999999999</c:v>
                </c:pt>
                <c:pt idx="15">
                  <c:v>2.5299999999999998</c:v>
                </c:pt>
                <c:pt idx="16">
                  <c:v>2.6619999999999999</c:v>
                </c:pt>
                <c:pt idx="17">
                  <c:v>2.8530000000000002</c:v>
                </c:pt>
                <c:pt idx="18">
                  <c:v>2.9409999999999998</c:v>
                </c:pt>
                <c:pt idx="19">
                  <c:v>3.0739999999999998</c:v>
                </c:pt>
                <c:pt idx="20">
                  <c:v>3.4159999999999999</c:v>
                </c:pt>
                <c:pt idx="21">
                  <c:v>3.7930000000000001</c:v>
                </c:pt>
                <c:pt idx="22">
                  <c:v>4.1669999999999998</c:v>
                </c:pt>
                <c:pt idx="23">
                  <c:v>4.5819999999999999</c:v>
                </c:pt>
                <c:pt idx="24">
                  <c:v>5.0620000000000003</c:v>
                </c:pt>
                <c:pt idx="25">
                  <c:v>5.2679999999999998</c:v>
                </c:pt>
                <c:pt idx="26">
                  <c:v>5.6109999999999998</c:v>
                </c:pt>
                <c:pt idx="27">
                  <c:v>5.8410000000000002</c:v>
                </c:pt>
                <c:pt idx="28">
                  <c:v>6.0919999999999996</c:v>
                </c:pt>
                <c:pt idx="29">
                  <c:v>6.298</c:v>
                </c:pt>
                <c:pt idx="30">
                  <c:v>6.4589999999999996</c:v>
                </c:pt>
                <c:pt idx="31">
                  <c:v>6.6669999999999998</c:v>
                </c:pt>
                <c:pt idx="32">
                  <c:v>7.0090000000000003</c:v>
                </c:pt>
                <c:pt idx="33">
                  <c:v>7.2830000000000004</c:v>
                </c:pt>
                <c:pt idx="34">
                  <c:v>7.6230000000000002</c:v>
                </c:pt>
                <c:pt idx="35">
                  <c:v>7.9020000000000001</c:v>
                </c:pt>
                <c:pt idx="36">
                  <c:v>8.1120000000000001</c:v>
                </c:pt>
                <c:pt idx="37">
                  <c:v>8.5690000000000008</c:v>
                </c:pt>
                <c:pt idx="38">
                  <c:v>8.8369999999999997</c:v>
                </c:pt>
                <c:pt idx="39">
                  <c:v>9.0719999999999992</c:v>
                </c:pt>
                <c:pt idx="40">
                  <c:v>9.3819999999999997</c:v>
                </c:pt>
                <c:pt idx="41">
                  <c:v>9.827</c:v>
                </c:pt>
                <c:pt idx="42">
                  <c:v>10.034000000000001</c:v>
                </c:pt>
                <c:pt idx="43">
                  <c:v>10.548</c:v>
                </c:pt>
                <c:pt idx="44">
                  <c:v>11.234</c:v>
                </c:pt>
                <c:pt idx="45">
                  <c:v>11.919</c:v>
                </c:pt>
                <c:pt idx="46">
                  <c:v>12.192</c:v>
                </c:pt>
                <c:pt idx="47">
                  <c:v>12.26</c:v>
                </c:pt>
                <c:pt idx="48">
                  <c:v>12.436</c:v>
                </c:pt>
                <c:pt idx="49">
                  <c:v>12.597</c:v>
                </c:pt>
                <c:pt idx="50">
                  <c:v>12.664</c:v>
                </c:pt>
                <c:pt idx="51">
                  <c:v>12.798</c:v>
                </c:pt>
                <c:pt idx="52">
                  <c:v>12.89</c:v>
                </c:pt>
                <c:pt idx="53">
                  <c:v>13.102</c:v>
                </c:pt>
                <c:pt idx="54">
                  <c:v>12.929</c:v>
                </c:pt>
                <c:pt idx="55">
                  <c:v>13.19</c:v>
                </c:pt>
                <c:pt idx="56">
                  <c:v>13.292999999999999</c:v>
                </c:pt>
                <c:pt idx="57">
                  <c:v>13.318</c:v>
                </c:pt>
                <c:pt idx="58">
                  <c:v>13.420999999999999</c:v>
                </c:pt>
                <c:pt idx="59">
                  <c:v>13.507999999999999</c:v>
                </c:pt>
                <c:pt idx="60">
                  <c:v>13.634</c:v>
                </c:pt>
                <c:pt idx="61">
                  <c:v>13.757999999999999</c:v>
                </c:pt>
                <c:pt idx="62">
                  <c:v>13.82</c:v>
                </c:pt>
                <c:pt idx="63">
                  <c:v>14</c:v>
                </c:pt>
                <c:pt idx="64">
                  <c:v>14.112</c:v>
                </c:pt>
                <c:pt idx="65">
                  <c:v>14.215999999999999</c:v>
                </c:pt>
                <c:pt idx="66">
                  <c:v>14.308999999999999</c:v>
                </c:pt>
                <c:pt idx="67">
                  <c:v>14.497999999999999</c:v>
                </c:pt>
                <c:pt idx="68">
                  <c:v>14.557</c:v>
                </c:pt>
                <c:pt idx="69">
                  <c:v>14.673999999999999</c:v>
                </c:pt>
                <c:pt idx="70">
                  <c:v>14.792</c:v>
                </c:pt>
                <c:pt idx="71">
                  <c:v>14.851000000000001</c:v>
                </c:pt>
                <c:pt idx="72">
                  <c:v>14.968999999999999</c:v>
                </c:pt>
                <c:pt idx="73">
                  <c:v>15.029</c:v>
                </c:pt>
                <c:pt idx="74">
                  <c:v>15.193</c:v>
                </c:pt>
                <c:pt idx="75">
                  <c:v>15.269</c:v>
                </c:pt>
                <c:pt idx="76">
                  <c:v>15.388999999999999</c:v>
                </c:pt>
                <c:pt idx="77">
                  <c:v>15.507</c:v>
                </c:pt>
                <c:pt idx="78">
                  <c:v>15.632</c:v>
                </c:pt>
                <c:pt idx="79">
                  <c:v>15.813000000000001</c:v>
                </c:pt>
                <c:pt idx="80">
                  <c:v>15.939</c:v>
                </c:pt>
                <c:pt idx="81">
                  <c:v>16.058</c:v>
                </c:pt>
                <c:pt idx="82">
                  <c:v>16.12</c:v>
                </c:pt>
                <c:pt idx="83">
                  <c:v>16.305</c:v>
                </c:pt>
                <c:pt idx="84">
                  <c:v>16.428000000000001</c:v>
                </c:pt>
                <c:pt idx="85">
                  <c:v>16.550999999999998</c:v>
                </c:pt>
                <c:pt idx="86">
                  <c:v>16.664000000000001</c:v>
                </c:pt>
                <c:pt idx="87">
                  <c:v>16.8</c:v>
                </c:pt>
                <c:pt idx="88">
                  <c:v>16.986000000000001</c:v>
                </c:pt>
                <c:pt idx="89">
                  <c:v>17.113</c:v>
                </c:pt>
                <c:pt idx="90">
                  <c:v>17.363</c:v>
                </c:pt>
                <c:pt idx="91">
                  <c:v>17.489000000000001</c:v>
                </c:pt>
                <c:pt idx="92">
                  <c:v>17.616</c:v>
                </c:pt>
                <c:pt idx="93">
                  <c:v>17.806000000000001</c:v>
                </c:pt>
                <c:pt idx="94">
                  <c:v>18.09</c:v>
                </c:pt>
                <c:pt idx="95">
                  <c:v>18.315000000000001</c:v>
                </c:pt>
                <c:pt idx="96">
                  <c:v>18.510999999999999</c:v>
                </c:pt>
                <c:pt idx="97">
                  <c:v>18.64</c:v>
                </c:pt>
                <c:pt idx="98">
                  <c:v>18.77</c:v>
                </c:pt>
                <c:pt idx="99">
                  <c:v>18.899999999999999</c:v>
                </c:pt>
              </c:numCache>
            </c:numRef>
          </c:xVal>
          <c:yVal>
            <c:numRef>
              <c:f>'E ionização (2)'!$B$2:$B$101</c:f>
              <c:numCache>
                <c:formatCode>0.0000</c:formatCode>
                <c:ptCount val="100"/>
                <c:pt idx="0">
                  <c:v>2.7000000000000001E-3</c:v>
                </c:pt>
                <c:pt idx="1">
                  <c:v>2.7000000000000001E-3</c:v>
                </c:pt>
                <c:pt idx="2">
                  <c:v>2.7000000000000001E-3</c:v>
                </c:pt>
                <c:pt idx="3">
                  <c:v>2.7000000000000001E-3</c:v>
                </c:pt>
                <c:pt idx="4">
                  <c:v>2.7000000000000001E-3</c:v>
                </c:pt>
                <c:pt idx="5">
                  <c:v>2.7000000000000001E-3</c:v>
                </c:pt>
                <c:pt idx="6">
                  <c:v>2.7000000000000001E-3</c:v>
                </c:pt>
                <c:pt idx="7">
                  <c:v>2.7000000000000001E-3</c:v>
                </c:pt>
                <c:pt idx="8">
                  <c:v>2.7000000000000001E-3</c:v>
                </c:pt>
                <c:pt idx="9">
                  <c:v>2.7000000000000001E-3</c:v>
                </c:pt>
                <c:pt idx="10">
                  <c:v>2.7000000000000001E-3</c:v>
                </c:pt>
                <c:pt idx="11">
                  <c:v>2.8E-3</c:v>
                </c:pt>
                <c:pt idx="12">
                  <c:v>2.8E-3</c:v>
                </c:pt>
                <c:pt idx="13">
                  <c:v>2.7000000000000001E-3</c:v>
                </c:pt>
                <c:pt idx="14">
                  <c:v>2.7000000000000001E-3</c:v>
                </c:pt>
                <c:pt idx="15">
                  <c:v>2.7000000000000001E-3</c:v>
                </c:pt>
                <c:pt idx="16">
                  <c:v>2.7000000000000001E-3</c:v>
                </c:pt>
                <c:pt idx="17">
                  <c:v>2.8E-3</c:v>
                </c:pt>
                <c:pt idx="18">
                  <c:v>2.7000000000000001E-3</c:v>
                </c:pt>
                <c:pt idx="19">
                  <c:v>2.7000000000000001E-3</c:v>
                </c:pt>
                <c:pt idx="20">
                  <c:v>2.8E-3</c:v>
                </c:pt>
                <c:pt idx="21">
                  <c:v>2.7000000000000001E-3</c:v>
                </c:pt>
                <c:pt idx="22">
                  <c:v>2.7000000000000001E-3</c:v>
                </c:pt>
                <c:pt idx="23">
                  <c:v>2.8E-3</c:v>
                </c:pt>
                <c:pt idx="24">
                  <c:v>2.7000000000000001E-3</c:v>
                </c:pt>
                <c:pt idx="25">
                  <c:v>2.7000000000000001E-3</c:v>
                </c:pt>
                <c:pt idx="26">
                  <c:v>2.8E-3</c:v>
                </c:pt>
                <c:pt idx="27">
                  <c:v>2.8E-3</c:v>
                </c:pt>
                <c:pt idx="28">
                  <c:v>2.8E-3</c:v>
                </c:pt>
                <c:pt idx="29">
                  <c:v>2.8E-3</c:v>
                </c:pt>
                <c:pt idx="30">
                  <c:v>2.7000000000000001E-3</c:v>
                </c:pt>
                <c:pt idx="31">
                  <c:v>2.7000000000000001E-3</c:v>
                </c:pt>
                <c:pt idx="32">
                  <c:v>2.7000000000000001E-3</c:v>
                </c:pt>
                <c:pt idx="33">
                  <c:v>2.8E-3</c:v>
                </c:pt>
                <c:pt idx="34">
                  <c:v>2.8E-3</c:v>
                </c:pt>
                <c:pt idx="35">
                  <c:v>2.8E-3</c:v>
                </c:pt>
                <c:pt idx="36">
                  <c:v>2.7000000000000001E-3</c:v>
                </c:pt>
                <c:pt idx="37">
                  <c:v>2.8E-3</c:v>
                </c:pt>
                <c:pt idx="38">
                  <c:v>2.7000000000000001E-3</c:v>
                </c:pt>
                <c:pt idx="39">
                  <c:v>2.8E-3</c:v>
                </c:pt>
                <c:pt idx="40">
                  <c:v>2.7000000000000001E-3</c:v>
                </c:pt>
                <c:pt idx="41">
                  <c:v>2.7000000000000001E-3</c:v>
                </c:pt>
                <c:pt idx="42">
                  <c:v>2.7000000000000001E-3</c:v>
                </c:pt>
                <c:pt idx="43">
                  <c:v>2.8E-3</c:v>
                </c:pt>
                <c:pt idx="44">
                  <c:v>2.8E-3</c:v>
                </c:pt>
                <c:pt idx="45">
                  <c:v>2.8E-3</c:v>
                </c:pt>
                <c:pt idx="46">
                  <c:v>2.8999999999999998E-3</c:v>
                </c:pt>
                <c:pt idx="47">
                  <c:v>3.0000000000000001E-3</c:v>
                </c:pt>
                <c:pt idx="48">
                  <c:v>3.2000000000000002E-3</c:v>
                </c:pt>
                <c:pt idx="49">
                  <c:v>3.5000000000000001E-3</c:v>
                </c:pt>
                <c:pt idx="50">
                  <c:v>3.7000000000000002E-3</c:v>
                </c:pt>
                <c:pt idx="51">
                  <c:v>4.1000000000000003E-3</c:v>
                </c:pt>
                <c:pt idx="52">
                  <c:v>4.4000000000000003E-3</c:v>
                </c:pt>
                <c:pt idx="53">
                  <c:v>5.4999999999999997E-3</c:v>
                </c:pt>
                <c:pt idx="54">
                  <c:v>4.5999999999999999E-3</c:v>
                </c:pt>
                <c:pt idx="55">
                  <c:v>6.0000000000000001E-3</c:v>
                </c:pt>
                <c:pt idx="56">
                  <c:v>6.8999999999999999E-3</c:v>
                </c:pt>
                <c:pt idx="57">
                  <c:v>7.1000000000000004E-3</c:v>
                </c:pt>
                <c:pt idx="58">
                  <c:v>8.0000000000000002E-3</c:v>
                </c:pt>
                <c:pt idx="59">
                  <c:v>9.1000000000000004E-3</c:v>
                </c:pt>
                <c:pt idx="60">
                  <c:v>1.11E-2</c:v>
                </c:pt>
                <c:pt idx="61">
                  <c:v>1.3299999999999999E-2</c:v>
                </c:pt>
                <c:pt idx="62">
                  <c:v>1.4500000000000001E-2</c:v>
                </c:pt>
                <c:pt idx="63">
                  <c:v>1.89E-2</c:v>
                </c:pt>
                <c:pt idx="64">
                  <c:v>2.4E-2</c:v>
                </c:pt>
                <c:pt idx="65">
                  <c:v>3.1300000000000001E-2</c:v>
                </c:pt>
                <c:pt idx="66">
                  <c:v>3.6700000000000003E-2</c:v>
                </c:pt>
                <c:pt idx="67">
                  <c:v>4.6699999999999998E-2</c:v>
                </c:pt>
                <c:pt idx="68">
                  <c:v>4.9599999999999998E-2</c:v>
                </c:pt>
                <c:pt idx="69">
                  <c:v>5.5399999999999998E-2</c:v>
                </c:pt>
                <c:pt idx="70">
                  <c:v>6.1199999999999997E-2</c:v>
                </c:pt>
                <c:pt idx="71">
                  <c:v>6.4100000000000004E-2</c:v>
                </c:pt>
                <c:pt idx="72">
                  <c:v>6.9800000000000001E-2</c:v>
                </c:pt>
                <c:pt idx="73">
                  <c:v>7.2599999999999998E-2</c:v>
                </c:pt>
                <c:pt idx="74">
                  <c:v>8.0500000000000002E-2</c:v>
                </c:pt>
                <c:pt idx="75">
                  <c:v>8.3900000000000002E-2</c:v>
                </c:pt>
                <c:pt idx="76">
                  <c:v>8.9599999999999999E-2</c:v>
                </c:pt>
                <c:pt idx="77">
                  <c:v>9.5000000000000001E-2</c:v>
                </c:pt>
                <c:pt idx="78">
                  <c:v>0.1008</c:v>
                </c:pt>
                <c:pt idx="79">
                  <c:v>0.1091</c:v>
                </c:pt>
                <c:pt idx="80">
                  <c:v>0.1147</c:v>
                </c:pt>
                <c:pt idx="81">
                  <c:v>0.12</c:v>
                </c:pt>
                <c:pt idx="82">
                  <c:v>0.12280000000000001</c:v>
                </c:pt>
                <c:pt idx="83">
                  <c:v>0.13100000000000001</c:v>
                </c:pt>
                <c:pt idx="84">
                  <c:v>0.13650000000000001</c:v>
                </c:pt>
                <c:pt idx="85">
                  <c:v>0.14180000000000001</c:v>
                </c:pt>
                <c:pt idx="86">
                  <c:v>0.14660000000000001</c:v>
                </c:pt>
                <c:pt idx="87">
                  <c:v>0.1525</c:v>
                </c:pt>
                <c:pt idx="88">
                  <c:v>0.16039999999999999</c:v>
                </c:pt>
                <c:pt idx="89">
                  <c:v>0.1658</c:v>
                </c:pt>
                <c:pt idx="90">
                  <c:v>0.17630000000000001</c:v>
                </c:pt>
                <c:pt idx="91">
                  <c:v>0.18129999999999999</c:v>
                </c:pt>
                <c:pt idx="92">
                  <c:v>0.18659999999999999</c:v>
                </c:pt>
                <c:pt idx="93">
                  <c:v>0.19439999999999999</c:v>
                </c:pt>
                <c:pt idx="94">
                  <c:v>0.20619999999999999</c:v>
                </c:pt>
                <c:pt idx="95">
                  <c:v>0.2152</c:v>
                </c:pt>
                <c:pt idx="96">
                  <c:v>0.22289999999999999</c:v>
                </c:pt>
                <c:pt idx="97">
                  <c:v>0.2281</c:v>
                </c:pt>
                <c:pt idx="98">
                  <c:v>0.23319999999999999</c:v>
                </c:pt>
                <c:pt idx="99">
                  <c:v>0.2384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F0-40A7-A635-030F71C9E1AC}"/>
            </c:ext>
          </c:extLst>
        </c:ser>
        <c:ser>
          <c:idx val="1"/>
          <c:order val="1"/>
          <c:tx>
            <c:v>Reta do ajuste 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  <c:trendlineType val="linear"/>
            <c:forward val="0.5"/>
            <c:backward val="5.5"/>
            <c:dispRSqr val="0"/>
            <c:dispEq val="0"/>
          </c:trendline>
          <c:xVal>
            <c:numRef>
              <c:f>'E ionização (2)'!$A$96:$A$101</c:f>
              <c:numCache>
                <c:formatCode>0.000</c:formatCode>
                <c:ptCount val="6"/>
                <c:pt idx="0">
                  <c:v>18.09</c:v>
                </c:pt>
                <c:pt idx="1">
                  <c:v>18.315000000000001</c:v>
                </c:pt>
                <c:pt idx="2">
                  <c:v>18.510999999999999</c:v>
                </c:pt>
                <c:pt idx="3">
                  <c:v>18.64</c:v>
                </c:pt>
                <c:pt idx="4">
                  <c:v>18.77</c:v>
                </c:pt>
                <c:pt idx="5">
                  <c:v>18.899999999999999</c:v>
                </c:pt>
              </c:numCache>
            </c:numRef>
          </c:xVal>
          <c:yVal>
            <c:numRef>
              <c:f>'E ionização (2)'!$B$96:$B$101</c:f>
              <c:numCache>
                <c:formatCode>0.0000</c:formatCode>
                <c:ptCount val="6"/>
                <c:pt idx="0">
                  <c:v>0.20619999999999999</c:v>
                </c:pt>
                <c:pt idx="1">
                  <c:v>0.2152</c:v>
                </c:pt>
                <c:pt idx="2">
                  <c:v>0.22289999999999999</c:v>
                </c:pt>
                <c:pt idx="3">
                  <c:v>0.2281</c:v>
                </c:pt>
                <c:pt idx="4">
                  <c:v>0.23319999999999999</c:v>
                </c:pt>
                <c:pt idx="5">
                  <c:v>0.2384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B7-498D-B6F1-3407A7EBB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871855"/>
        <c:axId val="1337872687"/>
      </c:scatterChart>
      <c:valAx>
        <c:axId val="1337871855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Vacel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7872687"/>
        <c:crossesAt val="-5.000000000000001E-2"/>
        <c:crossBetween val="midCat"/>
        <c:majorUnit val="4"/>
      </c:valAx>
      <c:valAx>
        <c:axId val="1337872687"/>
        <c:scaling>
          <c:orientation val="minMax"/>
          <c:max val="0.265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 /A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7871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33631459435626099"/>
          <c:y val="0.17024147333682424"/>
          <c:w val="0.40890145502645509"/>
          <c:h val="0.22382945580377828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1.º ajuste linear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03812488662654"/>
          <c:y val="0.17109232294196722"/>
          <c:w val="0.77559616362801687"/>
          <c:h val="0.6240798270781370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257522185031706"/>
                  <c:y val="2.047988379832033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0.0401x - 0.519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'E ionização (2)'!$A$95:$A$101</c:f>
              <c:numCache>
                <c:formatCode>0.000</c:formatCode>
                <c:ptCount val="7"/>
                <c:pt idx="0">
                  <c:v>17.806000000000001</c:v>
                </c:pt>
                <c:pt idx="1">
                  <c:v>18.09</c:v>
                </c:pt>
                <c:pt idx="2">
                  <c:v>18.315000000000001</c:v>
                </c:pt>
                <c:pt idx="3">
                  <c:v>18.510999999999999</c:v>
                </c:pt>
                <c:pt idx="4">
                  <c:v>18.64</c:v>
                </c:pt>
                <c:pt idx="5">
                  <c:v>18.77</c:v>
                </c:pt>
                <c:pt idx="6">
                  <c:v>18.899999999999999</c:v>
                </c:pt>
              </c:numCache>
            </c:numRef>
          </c:xVal>
          <c:yVal>
            <c:numRef>
              <c:f>'E ionização (2)'!$B$95:$B$101</c:f>
              <c:numCache>
                <c:formatCode>0.0000</c:formatCode>
                <c:ptCount val="7"/>
                <c:pt idx="0">
                  <c:v>0.19439999999999999</c:v>
                </c:pt>
                <c:pt idx="1">
                  <c:v>0.20619999999999999</c:v>
                </c:pt>
                <c:pt idx="2">
                  <c:v>0.2152</c:v>
                </c:pt>
                <c:pt idx="3">
                  <c:v>0.22289999999999999</c:v>
                </c:pt>
                <c:pt idx="4">
                  <c:v>0.2281</c:v>
                </c:pt>
                <c:pt idx="5">
                  <c:v>0.23319999999999999</c:v>
                </c:pt>
                <c:pt idx="6">
                  <c:v>0.2384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4A-4396-A3DF-0E0153416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569056"/>
        <c:axId val="1054566976"/>
      </c:scatterChart>
      <c:valAx>
        <c:axId val="1054569056"/>
        <c:scaling>
          <c:orientation val="minMax"/>
          <c:max val="19"/>
          <c:min val="17.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Vacel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4566976"/>
        <c:crosses val="autoZero"/>
        <c:crossBetween val="midCat"/>
      </c:valAx>
      <c:valAx>
        <c:axId val="1054566976"/>
        <c:scaling>
          <c:orientation val="minMax"/>
          <c:max val="0.24000000000000002"/>
          <c:min val="0.19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4569056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2.º</a:t>
            </a:r>
            <a:r>
              <a:rPr lang="pt-PT" sz="1600" baseline="0"/>
              <a:t> ajuste linear</a:t>
            </a:r>
            <a:endParaRPr lang="pt-PT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506210485077668"/>
                  <c:y val="2.777017247350147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0.0397x - 0.512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'E ionização (2)'!$A$96:$A$101</c:f>
              <c:numCache>
                <c:formatCode>0.000</c:formatCode>
                <c:ptCount val="6"/>
                <c:pt idx="0">
                  <c:v>18.09</c:v>
                </c:pt>
                <c:pt idx="1">
                  <c:v>18.315000000000001</c:v>
                </c:pt>
                <c:pt idx="2">
                  <c:v>18.510999999999999</c:v>
                </c:pt>
                <c:pt idx="3">
                  <c:v>18.64</c:v>
                </c:pt>
                <c:pt idx="4">
                  <c:v>18.77</c:v>
                </c:pt>
                <c:pt idx="5">
                  <c:v>18.899999999999999</c:v>
                </c:pt>
              </c:numCache>
            </c:numRef>
          </c:xVal>
          <c:yVal>
            <c:numRef>
              <c:f>'E ionização (2)'!$B$96:$B$101</c:f>
              <c:numCache>
                <c:formatCode>0.0000</c:formatCode>
                <c:ptCount val="6"/>
                <c:pt idx="0">
                  <c:v>0.20619999999999999</c:v>
                </c:pt>
                <c:pt idx="1">
                  <c:v>0.2152</c:v>
                </c:pt>
                <c:pt idx="2">
                  <c:v>0.22289999999999999</c:v>
                </c:pt>
                <c:pt idx="3">
                  <c:v>0.2281</c:v>
                </c:pt>
                <c:pt idx="4">
                  <c:v>0.23319999999999999</c:v>
                </c:pt>
                <c:pt idx="5">
                  <c:v>0.2384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68-4B1E-A15A-2375D96E9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523264"/>
        <c:axId val="1290523680"/>
      </c:scatterChart>
      <c:valAx>
        <c:axId val="129052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acel </a:t>
                </a:r>
                <a:r>
                  <a:rPr lang="en-US" sz="1400"/>
                  <a:t>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90523680"/>
        <c:crosses val="autoZero"/>
        <c:crossBetween val="midCat"/>
        <c:majorUnit val="0.2"/>
      </c:valAx>
      <c:valAx>
        <c:axId val="1290523680"/>
        <c:scaling>
          <c:orientation val="minMax"/>
          <c:max val="0.24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 /mA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90523264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Gráfico</a:t>
            </a:r>
            <a:r>
              <a:rPr lang="pt-PT" sz="1600" baseline="0"/>
              <a:t> de resíduos para o 1.º ajuste</a:t>
            </a:r>
            <a:endParaRPr lang="pt-PT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ionização (2)'!$A$95:$A$101</c:f>
              <c:numCache>
                <c:formatCode>0.000</c:formatCode>
                <c:ptCount val="7"/>
                <c:pt idx="0">
                  <c:v>17.806000000000001</c:v>
                </c:pt>
                <c:pt idx="1">
                  <c:v>18.09</c:v>
                </c:pt>
                <c:pt idx="2">
                  <c:v>18.315000000000001</c:v>
                </c:pt>
                <c:pt idx="3">
                  <c:v>18.510999999999999</c:v>
                </c:pt>
                <c:pt idx="4">
                  <c:v>18.64</c:v>
                </c:pt>
                <c:pt idx="5">
                  <c:v>18.77</c:v>
                </c:pt>
                <c:pt idx="6">
                  <c:v>18.899999999999999</c:v>
                </c:pt>
              </c:numCache>
            </c:numRef>
          </c:xVal>
          <c:yVal>
            <c:numRef>
              <c:f>'E ionização (2)'!$D$95:$D$101</c:f>
              <c:numCache>
                <c:formatCode>0.0000</c:formatCode>
                <c:ptCount val="7"/>
                <c:pt idx="0">
                  <c:v>-2.2779037564815696E-4</c:v>
                </c:pt>
                <c:pt idx="1">
                  <c:v>1.8597893341526506E-4</c:v>
                </c:pt>
                <c:pt idx="2">
                  <c:v>1.6519757615912622E-4</c:v>
                </c:pt>
                <c:pt idx="3">
                  <c:v>7.0947049493064185E-6</c:v>
                </c:pt>
                <c:pt idx="4">
                  <c:v>3.5180060122402823E-5</c:v>
                </c:pt>
                <c:pt idx="5">
                  <c:v>-7.6826946292157805E-5</c:v>
                </c:pt>
                <c:pt idx="6">
                  <c:v>-8.8833952706812713E-5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96-40F2-953D-4BDC5786C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513808"/>
        <c:axId val="1589516304"/>
      </c:scatterChart>
      <c:valAx>
        <c:axId val="158951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acel</a:t>
                </a:r>
                <a:r>
                  <a:rPr lang="pt-PT" sz="1400"/>
                  <a:t>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89516304"/>
        <c:crossesAt val="-3.0000000000000008E-4"/>
        <c:crossBetween val="midCat"/>
      </c:valAx>
      <c:valAx>
        <c:axId val="158951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de I /mA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89513808"/>
        <c:crosses val="autoZero"/>
        <c:crossBetween val="midCat"/>
        <c:majorUnit val="1.0000000000000003E-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Gráfico de resíduos</a:t>
            </a:r>
            <a:r>
              <a:rPr lang="pt-PT" sz="1600" baseline="0"/>
              <a:t> para o </a:t>
            </a:r>
            <a:r>
              <a:rPr lang="pt-PT" sz="1600"/>
              <a:t>2.º ajuste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ionização (2)'!$A$96:$A$101</c:f>
              <c:numCache>
                <c:formatCode>0.000</c:formatCode>
                <c:ptCount val="6"/>
                <c:pt idx="0">
                  <c:v>18.09</c:v>
                </c:pt>
                <c:pt idx="1">
                  <c:v>18.315000000000001</c:v>
                </c:pt>
                <c:pt idx="2">
                  <c:v>18.510999999999999</c:v>
                </c:pt>
                <c:pt idx="3">
                  <c:v>18.64</c:v>
                </c:pt>
                <c:pt idx="4">
                  <c:v>18.77</c:v>
                </c:pt>
                <c:pt idx="5">
                  <c:v>18.899999999999999</c:v>
                </c:pt>
              </c:numCache>
            </c:numRef>
          </c:xVal>
          <c:yVal>
            <c:numRef>
              <c:f>'E ionização (2)'!$F$96:$F$102</c:f>
              <c:numCache>
                <c:formatCode>0.000000</c:formatCode>
                <c:ptCount val="7"/>
                <c:pt idx="0">
                  <c:v>-1.9113193459208144E-5</c:v>
                </c:pt>
                <c:pt idx="1">
                  <c:v>4.410453221831423E-5</c:v>
                </c:pt>
                <c:pt idx="2">
                  <c:v>-4.08258045246912E-5</c:v>
                </c:pt>
                <c:pt idx="3">
                  <c:v>3.5419024863730941E-5</c:v>
                </c:pt>
                <c:pt idx="4">
                  <c:v>-2.8055178078106868E-5</c:v>
                </c:pt>
                <c:pt idx="5">
                  <c:v>8.4706189800720644E-6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8C-465D-84C1-FF8B2CC47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140880"/>
        <c:axId val="1036138800"/>
      </c:scatterChart>
      <c:valAx>
        <c:axId val="103614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acel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6138800"/>
        <c:crossesAt val="-6.0000000000000022E-5"/>
        <c:crossBetween val="midCat"/>
        <c:majorUnit val="0.2"/>
      </c:valAx>
      <c:valAx>
        <c:axId val="103613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de I /mA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6140880"/>
        <c:crosses val="autoZero"/>
        <c:crossBetween val="midCat"/>
        <c:majorUnit val="2.0000000000000008E-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245318</xdr:colOff>
      <xdr:row>32</xdr:row>
      <xdr:rowOff>7412</xdr:rowOff>
    </xdr:from>
    <xdr:to>
      <xdr:col>15</xdr:col>
      <xdr:colOff>550118</xdr:colOff>
      <xdr:row>47</xdr:row>
      <xdr:rowOff>7410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BC629A8-A7DD-46BE-940B-7C7F88B819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92145</xdr:colOff>
      <xdr:row>16</xdr:row>
      <xdr:rowOff>74345</xdr:rowOff>
    </xdr:from>
    <xdr:to>
      <xdr:col>11</xdr:col>
      <xdr:colOff>462259</xdr:colOff>
      <xdr:row>31</xdr:row>
      <xdr:rowOff>67813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41FCD98-8DFC-30DB-97A6-09BE5A0A7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90549</xdr:colOff>
      <xdr:row>16</xdr:row>
      <xdr:rowOff>86591</xdr:rowOff>
    </xdr:from>
    <xdr:to>
      <xdr:col>19</xdr:col>
      <xdr:colOff>90549</xdr:colOff>
      <xdr:row>31</xdr:row>
      <xdr:rowOff>81645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B8FF48F-2667-E899-0972-E6D3EC222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39</xdr:row>
      <xdr:rowOff>68580</xdr:rowOff>
    </xdr:from>
    <xdr:to>
      <xdr:col>12</xdr:col>
      <xdr:colOff>441960</xdr:colOff>
      <xdr:row>54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28BA05-000D-432E-B745-ECB6A2EEE5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148046</xdr:colOff>
      <xdr:row>34</xdr:row>
      <xdr:rowOff>111579</xdr:rowOff>
    </xdr:from>
    <xdr:to>
      <xdr:col>15</xdr:col>
      <xdr:colOff>569246</xdr:colOff>
      <xdr:row>49</xdr:row>
      <xdr:rowOff>63552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038589-4DB2-4F0C-90F8-85CCFD5951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300989</xdr:colOff>
      <xdr:row>64</xdr:row>
      <xdr:rowOff>1089</xdr:rowOff>
    </xdr:from>
    <xdr:to>
      <xdr:col>14</xdr:col>
      <xdr:colOff>403535</xdr:colOff>
      <xdr:row>78</xdr:row>
      <xdr:rowOff>143562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D8F7F83-F2B4-490E-5D18-3417C9C47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265710</xdr:colOff>
      <xdr:row>80</xdr:row>
      <xdr:rowOff>19297</xdr:rowOff>
    </xdr:from>
    <xdr:to>
      <xdr:col>14</xdr:col>
      <xdr:colOff>368256</xdr:colOff>
      <xdr:row>94</xdr:row>
      <xdr:rowOff>161769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676503F-734A-5CD5-F05B-4F6EC6E7C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425876</xdr:colOff>
      <xdr:row>64</xdr:row>
      <xdr:rowOff>95476</xdr:rowOff>
    </xdr:from>
    <xdr:to>
      <xdr:col>27</xdr:col>
      <xdr:colOff>85076</xdr:colOff>
      <xdr:row>79</xdr:row>
      <xdr:rowOff>57840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142B9FC-F429-87AD-6D0B-B9AFC097B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423752</xdr:colOff>
      <xdr:row>80</xdr:row>
      <xdr:rowOff>10985</xdr:rowOff>
    </xdr:from>
    <xdr:to>
      <xdr:col>27</xdr:col>
      <xdr:colOff>82952</xdr:colOff>
      <xdr:row>94</xdr:row>
      <xdr:rowOff>153457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AC03334-80F9-EEB9-C88A-B8D6C9DE46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EEC1BB-7F79-432D-AE2F-1F31E858DA5B}" name="Tabela1" displayName="Tabela1" ref="A1:D50" totalsRowShown="0" headerRowDxfId="25" headerRowBorderDxfId="24" tableBorderDxfId="23" totalsRowBorderDxfId="22">
  <autoFilter ref="A1:D50" xr:uid="{5EEEC1BB-7F79-432D-AE2F-1F31E858DA5B}"/>
  <tableColumns count="4">
    <tableColumn id="1" xr3:uid="{4DBECD9C-1D95-49FB-990D-926A1528F8D4}" name="Vacel /V ± 0.001V" dataDxfId="21"/>
    <tableColumn id="3" xr3:uid="{0E49CC58-51AE-4547-ABD3-0E36268A2101}" name="I /mA ± 0.001mA" dataDxfId="20"/>
    <tableColumn id="2" xr3:uid="{733ABD0F-FEE4-4693-9D62-87C3692B3996}" name="Ajuste de I /mA" dataDxfId="19">
      <calculatedColumnFormula>$Q$4*Tabela1[[#This Row],[Vacel /V ± 0.001V]]*Tabela1[[#This Row],[Vacel /V ± 0.001V]]+$R$4*Tabela1[[#This Row],[Vacel /V ± 0.001V]]+$S$4</calculatedColumnFormula>
    </tableColumn>
    <tableColumn id="4" xr3:uid="{661D888F-014C-428A-98F9-266E1F744982}" name="Resíduos de I /mA" dataDxfId="18">
      <calculatedColumnFormula>Tabela1[[#This Row],[I /mA ± 0.001mA]]-Tabela1[[#This Row],[Ajuste de I /mA]]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ADAF94-73D6-4525-B9F4-703E87287CA5}" name="Tabela13" displayName="Tabela13" ref="A1:D101" totalsRowShown="0" headerRowDxfId="17" headerRowBorderDxfId="16" tableBorderDxfId="15" totalsRowBorderDxfId="14">
  <autoFilter ref="A1:D101" xr:uid="{5EEEC1BB-7F79-432D-AE2F-1F31E858DA5B}"/>
  <tableColumns count="4">
    <tableColumn id="1" xr3:uid="{43B179B4-99CA-46AD-8FF2-CB8472E9BDBE}" name="Vacel /V" dataDxfId="13"/>
    <tableColumn id="3" xr3:uid="{87E75F97-9F86-4080-B2F3-8766756C2E36}" name="u(Vacel) /V" dataDxfId="12"/>
    <tableColumn id="2" xr3:uid="{9C731ACA-F424-4AA9-BB05-7187DF537732}" name="I /A" dataDxfId="11"/>
    <tableColumn id="4" xr3:uid="{E47F0B2E-99E2-41C7-89C7-3144F8F38764}" name="u(I) /A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12E3E3-D46B-4BB5-BDA6-7B64C445CE08}" name="Tabela135" displayName="Tabela135" ref="A1:F101" totalsRowShown="0" headerRowDxfId="9" headerRowBorderDxfId="8" tableBorderDxfId="7" totalsRowBorderDxfId="6">
  <autoFilter ref="A1:F101" xr:uid="{5EEEC1BB-7F79-432D-AE2F-1F31E858DA5B}"/>
  <tableColumns count="6">
    <tableColumn id="1" xr3:uid="{905BA1C9-7EFE-4F22-9D03-C0382C2D7EA7}" name="Vacel /V ± 0.001V" dataDxfId="5"/>
    <tableColumn id="2" xr3:uid="{FEE7EA8C-2722-486D-A8ED-C80E97534E5A}" name="I /mA ± 0.0001mA" dataDxfId="4"/>
    <tableColumn id="3" xr3:uid="{1F45AF7A-DE12-406B-83A1-3109E9D08C68}" name="Ajuste 1 de I /mA" dataDxfId="3">
      <calculatedColumnFormula>$Q$68*Tabela135[[#This Row],[Vacel /V ± 0.001V]]+$R$68</calculatedColumnFormula>
    </tableColumn>
    <tableColumn id="4" xr3:uid="{7CD86091-6A8D-4A52-B569-81E79599A2FF}" name="Resíduos de I /mA (ajuste 1)" dataDxfId="2">
      <calculatedColumnFormula>Tabela135[[#This Row],[I /mA ± 0.0001mA]]-Tabela135[[#This Row],[Ajuste 1 de I /mA]]</calculatedColumnFormula>
    </tableColumn>
    <tableColumn id="5" xr3:uid="{BF0F55FA-FFBF-4A0F-92E5-D1D4D9079211}" name="Ajuste 2 de I /mA" dataDxfId="1">
      <calculatedColumnFormula>#REF!*Tabela135[[#This Row],[Vacel /V ± 0.001V]]+#REF!</calculatedColumnFormula>
    </tableColumn>
    <tableColumn id="6" xr3:uid="{EE0AC460-7037-46BE-8A19-AB9AE85D08ED}" name="Resíduos de I /mA (ajuste 2)" dataDxfId="0">
      <calculatedColumnFormula>Tabela135[[#This Row],[I /mA ± 0.0001mA]]-Tabela135[[#This Row],[Ajuste 1 de I /mA]]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6FFD-3040-4BA5-8063-7CA164A34565}">
  <dimension ref="A1:S50"/>
  <sheetViews>
    <sheetView topLeftCell="F1" zoomScale="85" zoomScaleNormal="85" workbookViewId="0">
      <selection activeCell="L10" sqref="L10"/>
    </sheetView>
  </sheetViews>
  <sheetFormatPr defaultRowHeight="14.4" x14ac:dyDescent="0.3"/>
  <cols>
    <col min="1" max="1" width="18.88671875" bestFit="1" customWidth="1"/>
    <col min="2" max="2" width="18.109375" bestFit="1" customWidth="1"/>
    <col min="3" max="3" width="17.44140625" bestFit="1" customWidth="1"/>
    <col min="4" max="4" width="19.6640625" bestFit="1" customWidth="1"/>
    <col min="5" max="5" width="14.44140625" bestFit="1" customWidth="1"/>
    <col min="6" max="6" width="16.88671875" bestFit="1" customWidth="1"/>
    <col min="17" max="17" width="9" bestFit="1" customWidth="1"/>
    <col min="18" max="18" width="13" bestFit="1" customWidth="1"/>
    <col min="19" max="19" width="9" bestFit="1" customWidth="1"/>
  </cols>
  <sheetData>
    <row r="1" spans="1:19" x14ac:dyDescent="0.3">
      <c r="A1" s="1" t="s">
        <v>4</v>
      </c>
      <c r="B1" s="8" t="s">
        <v>18</v>
      </c>
      <c r="C1" s="8" t="s">
        <v>27</v>
      </c>
      <c r="D1" s="8" t="s">
        <v>19</v>
      </c>
    </row>
    <row r="2" spans="1:19" ht="15" thickBot="1" x14ac:dyDescent="0.35">
      <c r="A2" s="16">
        <v>0.26100000000000001</v>
      </c>
      <c r="B2" s="16">
        <v>0.11700000000000001</v>
      </c>
      <c r="C2" s="23" t="s">
        <v>10</v>
      </c>
      <c r="D2" s="23" t="s">
        <v>10</v>
      </c>
    </row>
    <row r="3" spans="1:19" ht="15" thickBot="1" x14ac:dyDescent="0.35">
      <c r="A3" s="16">
        <v>1.0820000000000001</v>
      </c>
      <c r="B3" s="16">
        <v>0.30499999999999999</v>
      </c>
      <c r="C3" s="23" t="s">
        <v>10</v>
      </c>
      <c r="D3" s="23" t="s">
        <v>10</v>
      </c>
      <c r="Q3" s="41" t="s">
        <v>26</v>
      </c>
      <c r="R3" s="42"/>
      <c r="S3" s="43"/>
    </row>
    <row r="4" spans="1:19" ht="15" thickBot="1" x14ac:dyDescent="0.35">
      <c r="A4" s="16">
        <v>1.31</v>
      </c>
      <c r="B4" s="16">
        <v>0.35599999999999998</v>
      </c>
      <c r="C4" s="23" t="s">
        <v>10</v>
      </c>
      <c r="D4" s="23" t="s">
        <v>10</v>
      </c>
      <c r="P4" s="18" t="s">
        <v>5</v>
      </c>
      <c r="Q4" s="27">
        <f t="array" ref="Q4:S8">LINEST(B18:B50,A18:A50^{1,2},1,1)</f>
        <v>9.9533861215694817E-3</v>
      </c>
      <c r="R4" s="22">
        <v>-0.15335639926119651</v>
      </c>
      <c r="S4" s="22">
        <v>0.84356771857080159</v>
      </c>
    </row>
    <row r="5" spans="1:19" ht="15" thickBot="1" x14ac:dyDescent="0.35">
      <c r="A5" s="16">
        <v>1.492</v>
      </c>
      <c r="B5" s="16">
        <v>0.39500000000000002</v>
      </c>
      <c r="C5" s="23" t="s">
        <v>10</v>
      </c>
      <c r="D5" s="23" t="s">
        <v>10</v>
      </c>
      <c r="H5" t="s">
        <v>8</v>
      </c>
      <c r="I5">
        <f>-R4/(2*Q4)</f>
        <v>7.7037300365985795</v>
      </c>
      <c r="P5" s="18" t="s">
        <v>6</v>
      </c>
      <c r="Q5" s="28">
        <v>2.348583270901992E-4</v>
      </c>
      <c r="R5" s="16">
        <v>3.1401278348395581E-3</v>
      </c>
      <c r="S5" s="16">
        <v>1.0176999203881414E-2</v>
      </c>
    </row>
    <row r="6" spans="1:19" x14ac:dyDescent="0.3">
      <c r="A6" s="16">
        <v>1.72</v>
      </c>
      <c r="B6" s="16">
        <v>0.43099999999999999</v>
      </c>
      <c r="C6" s="23" t="s">
        <v>10</v>
      </c>
      <c r="D6" s="23" t="s">
        <v>10</v>
      </c>
      <c r="H6" t="s">
        <v>9</v>
      </c>
      <c r="I6">
        <f>SQRT((R4/(2*Q4^2)*Q5)^2+(1/(2*Q4)*R5)^2)</f>
        <v>0.24067591640711253</v>
      </c>
      <c r="Q6" s="16">
        <v>0.99459419053401155</v>
      </c>
      <c r="R6" s="7">
        <v>2.80937361484515E-3</v>
      </c>
      <c r="S6" s="7" t="e">
        <v>#N/A</v>
      </c>
    </row>
    <row r="7" spans="1:19" x14ac:dyDescent="0.3">
      <c r="A7" s="16">
        <v>3.0019999999999998</v>
      </c>
      <c r="B7" s="16">
        <v>0.46300000000000002</v>
      </c>
      <c r="C7" s="23" t="s">
        <v>10</v>
      </c>
      <c r="D7" s="23" t="s">
        <v>10</v>
      </c>
      <c r="Q7" s="7">
        <v>2759.7925809029603</v>
      </c>
      <c r="R7" s="7">
        <v>30</v>
      </c>
      <c r="S7" s="7" t="e">
        <v>#N/A</v>
      </c>
    </row>
    <row r="8" spans="1:19" x14ac:dyDescent="0.3">
      <c r="A8" s="16">
        <v>3.294</v>
      </c>
      <c r="B8" s="16">
        <v>0.44500000000000001</v>
      </c>
      <c r="C8" s="23" t="s">
        <v>10</v>
      </c>
      <c r="D8" s="23" t="s">
        <v>10</v>
      </c>
      <c r="Q8" s="7">
        <v>4.3563768051311798E-2</v>
      </c>
      <c r="R8" s="7">
        <v>2.3677740323364317E-4</v>
      </c>
      <c r="S8" s="7" t="e">
        <v>#N/A</v>
      </c>
    </row>
    <row r="9" spans="1:19" x14ac:dyDescent="0.3">
      <c r="A9" s="16">
        <v>3.8849999999999998</v>
      </c>
      <c r="B9" s="16">
        <v>0.40100000000000002</v>
      </c>
      <c r="C9" s="23" t="s">
        <v>10</v>
      </c>
      <c r="D9" s="23" t="s">
        <v>10</v>
      </c>
    </row>
    <row r="10" spans="1:19" x14ac:dyDescent="0.3">
      <c r="A10" s="16">
        <v>3.5659999999999998</v>
      </c>
      <c r="B10" s="16">
        <v>0.43</v>
      </c>
      <c r="C10" s="23" t="s">
        <v>10</v>
      </c>
      <c r="D10" s="23" t="s">
        <v>10</v>
      </c>
    </row>
    <row r="11" spans="1:19" x14ac:dyDescent="0.3">
      <c r="A11" s="16">
        <v>3.0209999999999999</v>
      </c>
      <c r="B11" s="16">
        <v>0.46800000000000003</v>
      </c>
      <c r="C11" s="23" t="s">
        <v>10</v>
      </c>
      <c r="D11" s="23" t="s">
        <v>10</v>
      </c>
    </row>
    <row r="12" spans="1:19" x14ac:dyDescent="0.3">
      <c r="A12" s="16">
        <v>2.8849999999999998</v>
      </c>
      <c r="B12" s="16">
        <v>0.47499999999999998</v>
      </c>
      <c r="C12" s="23" t="s">
        <v>10</v>
      </c>
      <c r="D12" s="23" t="s">
        <v>10</v>
      </c>
    </row>
    <row r="13" spans="1:19" x14ac:dyDescent="0.3">
      <c r="A13" s="16">
        <v>2.2069999999999999</v>
      </c>
      <c r="B13" s="16">
        <v>0.47899999999999998</v>
      </c>
      <c r="C13" s="23" t="s">
        <v>10</v>
      </c>
      <c r="D13" s="23" t="s">
        <v>10</v>
      </c>
    </row>
    <row r="14" spans="1:19" x14ac:dyDescent="0.3">
      <c r="A14" s="16">
        <v>2.7149999999999999</v>
      </c>
      <c r="B14" s="16">
        <v>0.48199999999999998</v>
      </c>
      <c r="C14" s="23" t="s">
        <v>10</v>
      </c>
      <c r="D14" s="23" t="s">
        <v>10</v>
      </c>
    </row>
    <row r="15" spans="1:19" x14ac:dyDescent="0.3">
      <c r="A15" s="16">
        <v>3.8380000000000001</v>
      </c>
      <c r="B15" s="16">
        <v>0.40799999999999997</v>
      </c>
      <c r="C15" s="23" t="s">
        <v>10</v>
      </c>
      <c r="D15" s="23" t="s">
        <v>10</v>
      </c>
    </row>
    <row r="16" spans="1:19" x14ac:dyDescent="0.3">
      <c r="A16" s="16">
        <v>3.9550000000000001</v>
      </c>
      <c r="B16" s="16">
        <v>0.39800000000000002</v>
      </c>
      <c r="C16" s="23" t="s">
        <v>10</v>
      </c>
      <c r="D16" s="23" t="s">
        <v>10</v>
      </c>
    </row>
    <row r="17" spans="1:4" ht="15" thickBot="1" x14ac:dyDescent="0.35">
      <c r="A17" s="20">
        <v>3.9889999999999999</v>
      </c>
      <c r="B17" s="20">
        <v>0.39700000000000002</v>
      </c>
      <c r="C17" s="21" t="s">
        <v>10</v>
      </c>
      <c r="D17" s="21" t="s">
        <v>10</v>
      </c>
    </row>
    <row r="18" spans="1:4" x14ac:dyDescent="0.3">
      <c r="A18" s="19">
        <v>4.1790000000000003</v>
      </c>
      <c r="B18" s="19">
        <v>0.38100000000000001</v>
      </c>
      <c r="C18" s="44">
        <f>$Q$4*Tabela1[[#This Row],[Vacel /V ± 0.001V]]*Tabela1[[#This Row],[Vacel /V ± 0.001V]]+$R$4*Tabela1[[#This Row],[Vacel /V ± 0.001V]]+$S$4</f>
        <v>0.3765176693741818</v>
      </c>
      <c r="D18" s="24">
        <f>Tabela1[[#This Row],[I /mA ± 0.001mA]]-Tabela1[[#This Row],[Ajuste de I /mA]]</f>
        <v>4.4823306258182094E-3</v>
      </c>
    </row>
    <row r="19" spans="1:4" x14ac:dyDescent="0.3">
      <c r="A19" s="17">
        <v>4.2130000000000001</v>
      </c>
      <c r="B19" s="17">
        <v>0.377</v>
      </c>
      <c r="C19" s="12">
        <f>$Q$4*Tabela1[[#This Row],[Vacel /V ± 0.001V]]*Tabela1[[#This Row],[Vacel /V ± 0.001V]]+$R$4*Tabela1[[#This Row],[Vacel /V ± 0.001V]]+$S$4</f>
        <v>0.37414353155459629</v>
      </c>
      <c r="D19" s="16">
        <f>Tabela1[[#This Row],[I /mA ± 0.001mA]]-Tabela1[[#This Row],[Ajuste de I /mA]]</f>
        <v>2.8564684454037148E-3</v>
      </c>
    </row>
    <row r="20" spans="1:4" x14ac:dyDescent="0.3">
      <c r="A20" s="17">
        <v>4.4000000000000004</v>
      </c>
      <c r="B20" s="17">
        <v>0.36399999999999999</v>
      </c>
      <c r="C20" s="12">
        <f>$Q$4*Tabela1[[#This Row],[Vacel /V ± 0.001V]]*Tabela1[[#This Row],[Vacel /V ± 0.001V]]+$R$4*Tabela1[[#This Row],[Vacel /V ± 0.001V]]+$S$4</f>
        <v>0.36149711713512206</v>
      </c>
      <c r="D20" s="16">
        <f>Tabela1[[#This Row],[I /mA ± 0.001mA]]-Tabela1[[#This Row],[Ajuste de I /mA]]</f>
        <v>2.5028828648779311E-3</v>
      </c>
    </row>
    <row r="21" spans="1:4" x14ac:dyDescent="0.3">
      <c r="A21" s="17">
        <v>4.57</v>
      </c>
      <c r="B21" s="17">
        <v>0.35199999999999998</v>
      </c>
      <c r="C21" s="12">
        <f>$Q$4*Tabela1[[#This Row],[Vacel /V ± 0.001V]]*Tabela1[[#This Row],[Vacel /V ± 0.001V]]+$R$4*Tabela1[[#This Row],[Vacel /V ± 0.001V]]+$S$4</f>
        <v>0.35060444775749999</v>
      </c>
      <c r="D21" s="16">
        <f>Tabela1[[#This Row],[I /mA ± 0.001mA]]-Tabela1[[#This Row],[Ajuste de I /mA]]</f>
        <v>1.3955522424999867E-3</v>
      </c>
    </row>
    <row r="22" spans="1:4" x14ac:dyDescent="0.3">
      <c r="A22" s="17">
        <v>4.9969999999999999</v>
      </c>
      <c r="B22" s="17">
        <v>0.32400000000000001</v>
      </c>
      <c r="C22" s="12">
        <f>$Q$4*Tabela1[[#This Row],[Vacel /V ± 0.001V]]*Tabela1[[#This Row],[Vacel /V ± 0.001V]]+$R$4*Tabela1[[#This Row],[Vacel /V ± 0.001V]]+$S$4</f>
        <v>0.32578193249866771</v>
      </c>
      <c r="D22" s="16">
        <f>Tabela1[[#This Row],[I /mA ± 0.001mA]]-Tabela1[[#This Row],[Ajuste de I /mA]]</f>
        <v>-1.7819324986677043E-3</v>
      </c>
    </row>
    <row r="23" spans="1:4" x14ac:dyDescent="0.3">
      <c r="A23" s="17">
        <v>5.1959999999999997</v>
      </c>
      <c r="B23" s="17">
        <v>0.313</v>
      </c>
      <c r="C23" s="12">
        <f>$Q$4*Tabela1[[#This Row],[Vacel /V ± 0.001V]]*Tabela1[[#This Row],[Vacel /V ± 0.001V]]+$R$4*Tabela1[[#This Row],[Vacel /V ± 0.001V]]+$S$4</f>
        <v>0.31545352712838404</v>
      </c>
      <c r="D23" s="16">
        <f>Tabela1[[#This Row],[I /mA ± 0.001mA]]-Tabela1[[#This Row],[Ajuste de I /mA]]</f>
        <v>-2.4535271283840365E-3</v>
      </c>
    </row>
    <row r="24" spans="1:4" x14ac:dyDescent="0.3">
      <c r="A24" s="17">
        <v>5.3209999999999997</v>
      </c>
      <c r="B24" s="17">
        <v>0.30599999999999999</v>
      </c>
      <c r="C24" s="12">
        <f>$Q$4*Tabela1[[#This Row],[Vacel /V ± 0.001V]]*Tabela1[[#This Row],[Vacel /V ± 0.001V]]+$R$4*Tabela1[[#This Row],[Vacel /V ± 0.001V]]+$S$4</f>
        <v>0.30936894745080268</v>
      </c>
      <c r="D24" s="16">
        <f>Tabela1[[#This Row],[I /mA ± 0.001mA]]-Tabela1[[#This Row],[Ajuste de I /mA]]</f>
        <v>-3.368947450802684E-3</v>
      </c>
    </row>
    <row r="25" spans="1:4" x14ac:dyDescent="0.3">
      <c r="A25" s="17">
        <v>5.4740000000000002</v>
      </c>
      <c r="B25" s="17">
        <v>0.29799999999999999</v>
      </c>
      <c r="C25" s="12">
        <f>$Q$4*Tabela1[[#This Row],[Vacel /V ± 0.001V]]*Tabela1[[#This Row],[Vacel /V ± 0.001V]]+$R$4*Tabela1[[#This Row],[Vacel /V ± 0.001V]]+$S$4</f>
        <v>0.30234477925073799</v>
      </c>
      <c r="D25" s="16">
        <f>Tabela1[[#This Row],[I /mA ± 0.001mA]]-Tabela1[[#This Row],[Ajuste de I /mA]]</f>
        <v>-4.3447792507380067E-3</v>
      </c>
    </row>
    <row r="26" spans="1:4" x14ac:dyDescent="0.3">
      <c r="A26" s="17">
        <v>5.6790000000000003</v>
      </c>
      <c r="B26" s="17">
        <v>0.28999999999999998</v>
      </c>
      <c r="C26" s="12">
        <f>$Q$4*Tabela1[[#This Row],[Vacel /V ± 0.001V]]*Tabela1[[#This Row],[Vacel /V ± 0.001V]]+$R$4*Tabela1[[#This Row],[Vacel /V ± 0.001V]]+$S$4</f>
        <v>0.29366379106203488</v>
      </c>
      <c r="D26" s="16">
        <f>Tabela1[[#This Row],[I /mA ± 0.001mA]]-Tabela1[[#This Row],[Ajuste de I /mA]]</f>
        <v>-3.6637910620349046E-3</v>
      </c>
    </row>
    <row r="27" spans="1:4" x14ac:dyDescent="0.3">
      <c r="A27" s="17">
        <v>5.7809999999999997</v>
      </c>
      <c r="B27" s="17">
        <v>0.28699999999999998</v>
      </c>
      <c r="C27" s="12">
        <f>$Q$4*Tabela1[[#This Row],[Vacel /V ± 0.001V]]*Tabela1[[#This Row],[Vacel /V ± 0.001V]]+$R$4*Tabela1[[#This Row],[Vacel /V ± 0.001V]]+$S$4</f>
        <v>0.28965615044261794</v>
      </c>
      <c r="D27" s="16">
        <f>Tabela1[[#This Row],[I /mA ± 0.001mA]]-Tabela1[[#This Row],[Ajuste de I /mA]]</f>
        <v>-2.6561504426179661E-3</v>
      </c>
    </row>
    <row r="28" spans="1:4" x14ac:dyDescent="0.3">
      <c r="A28" s="17">
        <v>5.9720000000000004</v>
      </c>
      <c r="B28" s="17">
        <v>0.28000000000000003</v>
      </c>
      <c r="C28" s="12">
        <f>$Q$4*Tabela1[[#This Row],[Vacel /V ± 0.001V]]*Tabela1[[#This Row],[Vacel /V ± 0.001V]]+$R$4*Tabela1[[#This Row],[Vacel /V ± 0.001V]]+$S$4</f>
        <v>0.28270866827730934</v>
      </c>
      <c r="D28" s="16">
        <f>Tabela1[[#This Row],[I /mA ± 0.001mA]]-Tabela1[[#This Row],[Ajuste de I /mA]]</f>
        <v>-2.7086682773093118E-3</v>
      </c>
    </row>
    <row r="29" spans="1:4" x14ac:dyDescent="0.3">
      <c r="A29" s="17">
        <v>6.1559999999999997</v>
      </c>
      <c r="B29" s="17">
        <v>0.27400000000000002</v>
      </c>
      <c r="C29" s="12">
        <f>$Q$4*Tabela1[[#This Row],[Vacel /V ± 0.001V]]*Tabela1[[#This Row],[Vacel /V ± 0.001V]]+$R$4*Tabela1[[#This Row],[Vacel /V ± 0.001V]]+$S$4</f>
        <v>0.2767025895196098</v>
      </c>
      <c r="D29" s="16">
        <f>Tabela1[[#This Row],[I /mA ± 0.001mA]]-Tabela1[[#This Row],[Ajuste de I /mA]]</f>
        <v>-2.7025895196097771E-3</v>
      </c>
    </row>
    <row r="30" spans="1:4" x14ac:dyDescent="0.3">
      <c r="A30" s="17">
        <v>6.2789999999999999</v>
      </c>
      <c r="B30" s="17">
        <v>0.27200000000000002</v>
      </c>
      <c r="C30" s="12">
        <f>$Q$4*Tabela1[[#This Row],[Vacel /V ± 0.001V]]*Tabela1[[#This Row],[Vacel /V ± 0.001V]]+$R$4*Tabela1[[#This Row],[Vacel /V ± 0.001V]]+$S$4</f>
        <v>0.2730635062503538</v>
      </c>
      <c r="D30" s="16">
        <f>Tabela1[[#This Row],[I /mA ± 0.001mA]]-Tabela1[[#This Row],[Ajuste de I /mA]]</f>
        <v>-1.0635062503537851E-3</v>
      </c>
    </row>
    <row r="31" spans="1:4" x14ac:dyDescent="0.3">
      <c r="A31" s="17">
        <v>6.4290000000000003</v>
      </c>
      <c r="B31" s="17">
        <v>0.26800000000000002</v>
      </c>
      <c r="C31" s="12">
        <f>$Q$4*Tabela1[[#This Row],[Vacel /V ± 0.001V]]*Tabela1[[#This Row],[Vacel /V ± 0.001V]]+$R$4*Tabela1[[#This Row],[Vacel /V ± 0.001V]]+$S$4</f>
        <v>0.26903319098611</v>
      </c>
      <c r="D31" s="16">
        <f>Tabela1[[#This Row],[I /mA ± 0.001mA]]-Tabela1[[#This Row],[Ajuste de I /mA]]</f>
        <v>-1.0331909861099886E-3</v>
      </c>
    </row>
    <row r="32" spans="1:4" x14ac:dyDescent="0.3">
      <c r="A32" s="17">
        <v>6.5529999999999999</v>
      </c>
      <c r="B32" s="17">
        <v>0.26500000000000001</v>
      </c>
      <c r="C32" s="12">
        <f>$Q$4*Tabela1[[#This Row],[Vacel /V ± 0.001V]]*Tabela1[[#This Row],[Vacel /V ± 0.001V]]+$R$4*Tabela1[[#This Row],[Vacel /V ± 0.001V]]+$S$4</f>
        <v>0.26603963994786828</v>
      </c>
      <c r="D32" s="16">
        <f>Tabela1[[#This Row],[I /mA ± 0.001mA]]-Tabela1[[#This Row],[Ajuste de I /mA]]</f>
        <v>-1.039639947868265E-3</v>
      </c>
    </row>
    <row r="33" spans="1:4" x14ac:dyDescent="0.3">
      <c r="A33" s="17">
        <v>6.633</v>
      </c>
      <c r="B33" s="17">
        <v>0.26400000000000001</v>
      </c>
      <c r="C33" s="12">
        <f>$Q$4*Tabela1[[#This Row],[Vacel /V ± 0.001V]]*Tabela1[[#This Row],[Vacel /V ± 0.001V]]+$R$4*Tabela1[[#This Row],[Vacel /V ± 0.001V]]+$S$4</f>
        <v>0.26427075595889382</v>
      </c>
      <c r="D33" s="16">
        <f>Tabela1[[#This Row],[I /mA ± 0.001mA]]-Tabela1[[#This Row],[Ajuste de I /mA]]</f>
        <v>-2.707559588938091E-4</v>
      </c>
    </row>
    <row r="34" spans="1:4" x14ac:dyDescent="0.3">
      <c r="A34" s="17">
        <v>6.7359999999999998</v>
      </c>
      <c r="B34" s="17">
        <v>0.26200000000000001</v>
      </c>
      <c r="C34" s="12">
        <f>$Q$4*Tabela1[[#This Row],[Vacel /V ± 0.001V]]*Tabela1[[#This Row],[Vacel /V ± 0.001V]]+$R$4*Tabela1[[#This Row],[Vacel /V ± 0.001V]]+$S$4</f>
        <v>0.26218092919809466</v>
      </c>
      <c r="D34" s="16">
        <f>Tabela1[[#This Row],[I /mA ± 0.001mA]]-Tabela1[[#This Row],[Ajuste de I /mA]]</f>
        <v>-1.8092919809464814E-4</v>
      </c>
    </row>
    <row r="35" spans="1:4" x14ac:dyDescent="0.3">
      <c r="A35" s="17">
        <v>6.86</v>
      </c>
      <c r="B35" s="17">
        <v>0.26100000000000001</v>
      </c>
      <c r="C35" s="12">
        <f>$Q$4*Tabela1[[#This Row],[Vacel /V ± 0.001V]]*Tabela1[[#This Row],[Vacel /V ± 0.001V]]+$R$4*Tabela1[[#This Row],[Vacel /V ± 0.001V]]+$S$4</f>
        <v>0.25994518916560472</v>
      </c>
      <c r="D35" s="16">
        <f>Tabela1[[#This Row],[I /mA ± 0.001mA]]-Tabela1[[#This Row],[Ajuste de I /mA]]</f>
        <v>1.0548108343952922E-3</v>
      </c>
    </row>
    <row r="36" spans="1:4" x14ac:dyDescent="0.3">
      <c r="A36" s="17">
        <v>6.94</v>
      </c>
      <c r="B36" s="17">
        <v>0.26</v>
      </c>
      <c r="C36" s="12">
        <f>$Q$4*Tabela1[[#This Row],[Vacel /V ± 0.001V]]*Tabela1[[#This Row],[Vacel /V ± 0.001V]]+$R$4*Tabela1[[#This Row],[Vacel /V ± 0.001V]]+$S$4</f>
        <v>0.25866521550292176</v>
      </c>
      <c r="D36" s="16">
        <f>Tabela1[[#This Row],[I /mA ± 0.001mA]]-Tabela1[[#This Row],[Ajuste de I /mA]]</f>
        <v>1.3347844970782452E-3</v>
      </c>
    </row>
    <row r="37" spans="1:4" x14ac:dyDescent="0.3">
      <c r="A37" s="17">
        <v>7.1449999999999996</v>
      </c>
      <c r="B37" s="17">
        <v>0.25800000000000001</v>
      </c>
      <c r="C37" s="12">
        <f>$Q$4*Tabela1[[#This Row],[Vacel /V ± 0.001V]]*Tabela1[[#This Row],[Vacel /V ± 0.001V]]+$R$4*Tabela1[[#This Row],[Vacel /V ± 0.001V]]+$S$4</f>
        <v>0.25596680957644913</v>
      </c>
      <c r="D37" s="16">
        <f>Tabela1[[#This Row],[I /mA ± 0.001mA]]-Tabela1[[#This Row],[Ajuste de I /mA]]</f>
        <v>2.0331904235508791E-3</v>
      </c>
    </row>
    <row r="38" spans="1:4" x14ac:dyDescent="0.3">
      <c r="A38" s="17">
        <v>7.2469999999999999</v>
      </c>
      <c r="B38" s="17">
        <v>0.25700000000000001</v>
      </c>
      <c r="C38" s="12">
        <f>$Q$4*Tabela1[[#This Row],[Vacel /V ± 0.001V]]*Tabela1[[#This Row],[Vacel /V ± 0.001V]]+$R$4*Tabela1[[#This Row],[Vacel /V ± 0.001V]]+$S$4</f>
        <v>0.25493586842409321</v>
      </c>
      <c r="D38" s="16">
        <f>Tabela1[[#This Row],[I /mA ± 0.001mA]]-Tabela1[[#This Row],[Ajuste de I /mA]]</f>
        <v>2.0641315759067913E-3</v>
      </c>
    </row>
    <row r="39" spans="1:4" x14ac:dyDescent="0.3">
      <c r="A39" s="17">
        <v>7.3490000000000002</v>
      </c>
      <c r="B39" s="17">
        <v>0.25600000000000001</v>
      </c>
      <c r="C39" s="12">
        <f>$Q$4*Tabela1[[#This Row],[Vacel /V ± 0.001V]]*Tabela1[[#This Row],[Vacel /V ± 0.001V]]+$R$4*Tabela1[[#This Row],[Vacel /V ± 0.001V]]+$S$4</f>
        <v>0.25411203733015486</v>
      </c>
      <c r="D39" s="16">
        <f>Tabela1[[#This Row],[I /mA ± 0.001mA]]-Tabela1[[#This Row],[Ajuste de I /mA]]</f>
        <v>1.8879626698451446E-3</v>
      </c>
    </row>
    <row r="40" spans="1:4" x14ac:dyDescent="0.3">
      <c r="A40" s="17">
        <v>7.6219999999999999</v>
      </c>
      <c r="B40" s="17">
        <v>0.255</v>
      </c>
      <c r="C40" s="12">
        <f>$Q$4*Tabela1[[#This Row],[Vacel /V ± 0.001V]]*Tabela1[[#This Row],[Vacel /V ± 0.001V]]+$R$4*Tabela1[[#This Row],[Vacel /V ± 0.001V]]+$S$4</f>
        <v>0.25292605554175074</v>
      </c>
      <c r="D40" s="16">
        <f>Tabela1[[#This Row],[I /mA ± 0.001mA]]-Tabela1[[#This Row],[Ajuste de I /mA]]</f>
        <v>2.0739444582492661E-3</v>
      </c>
    </row>
    <row r="41" spans="1:4" x14ac:dyDescent="0.3">
      <c r="A41" s="17">
        <v>7.7149999999999999</v>
      </c>
      <c r="B41" s="17">
        <v>0.255</v>
      </c>
      <c r="C41" s="12">
        <f>$Q$4*Tabela1[[#This Row],[Vacel /V ± 0.001V]]*Tabela1[[#This Row],[Vacel /V ± 0.001V]]+$R$4*Tabela1[[#This Row],[Vacel /V ± 0.001V]]+$S$4</f>
        <v>0.25286083312448504</v>
      </c>
      <c r="D41" s="16">
        <f>Tabela1[[#This Row],[I /mA ± 0.001mA]]-Tabela1[[#This Row],[Ajuste de I /mA]]</f>
        <v>2.139166875514964E-3</v>
      </c>
    </row>
    <row r="42" spans="1:4" x14ac:dyDescent="0.3">
      <c r="A42" s="17">
        <v>7.827</v>
      </c>
      <c r="B42" s="17">
        <v>0.255</v>
      </c>
      <c r="C42" s="12">
        <f>$Q$4*Tabela1[[#This Row],[Vacel /V ± 0.001V]]*Tabela1[[#This Row],[Vacel /V ± 0.001V]]+$R$4*Tabela1[[#This Row],[Vacel /V ± 0.001V]]+$S$4</f>
        <v>0.25301081544259152</v>
      </c>
      <c r="D42" s="16">
        <f>Tabela1[[#This Row],[I /mA ± 0.001mA]]-Tabela1[[#This Row],[Ajuste de I /mA]]</f>
        <v>1.9891845574084854E-3</v>
      </c>
    </row>
    <row r="43" spans="1:4" x14ac:dyDescent="0.3">
      <c r="A43" s="17">
        <v>7.5190000000000001</v>
      </c>
      <c r="B43" s="17">
        <v>0.25700000000000001</v>
      </c>
      <c r="C43" s="12">
        <f>$Q$4*Tabela1[[#This Row],[Vacel /V ± 0.001V]]*Tabela1[[#This Row],[Vacel /V ± 0.001V]]+$R$4*Tabela1[[#This Row],[Vacel /V ± 0.001V]]+$S$4</f>
        <v>0.2531992300811855</v>
      </c>
      <c r="D43" s="16">
        <f>Tabela1[[#This Row],[I /mA ± 0.001mA]]-Tabela1[[#This Row],[Ajuste de I /mA]]</f>
        <v>3.8007699188145061E-3</v>
      </c>
    </row>
    <row r="44" spans="1:4" x14ac:dyDescent="0.3">
      <c r="A44" s="17">
        <v>8.1</v>
      </c>
      <c r="B44" s="17">
        <v>0.25700000000000001</v>
      </c>
      <c r="C44" s="12">
        <f>$Q$4*Tabela1[[#This Row],[Vacel /V ± 0.001V]]*Tabela1[[#This Row],[Vacel /V ± 0.001V]]+$R$4*Tabela1[[#This Row],[Vacel /V ± 0.001V]]+$S$4</f>
        <v>0.25442254799128361</v>
      </c>
      <c r="D44" s="16">
        <f>Tabela1[[#This Row],[I /mA ± 0.001mA]]-Tabela1[[#This Row],[Ajuste de I /mA]]</f>
        <v>2.5774520087163966E-3</v>
      </c>
    </row>
    <row r="45" spans="1:4" x14ac:dyDescent="0.3">
      <c r="A45" s="17">
        <v>8.2390000000000008</v>
      </c>
      <c r="B45" s="17">
        <v>0.25900000000000001</v>
      </c>
      <c r="C45" s="12">
        <f>$Q$4*Tabela1[[#This Row],[Vacel /V ± 0.001V]]*Tabela1[[#This Row],[Vacel /V ± 0.001V]]+$R$4*Tabela1[[#This Row],[Vacel /V ± 0.001V]]+$S$4</f>
        <v>0.25571135273578227</v>
      </c>
      <c r="D45" s="16">
        <f>Tabela1[[#This Row],[I /mA ± 0.001mA]]-Tabela1[[#This Row],[Ajuste de I /mA]]</f>
        <v>3.2886472642177367E-3</v>
      </c>
    </row>
    <row r="46" spans="1:4" x14ac:dyDescent="0.3">
      <c r="A46" s="17">
        <v>8.4410000000000007</v>
      </c>
      <c r="B46" s="17">
        <v>0.26</v>
      </c>
      <c r="C46" s="12">
        <f>$Q$4*Tabela1[[#This Row],[Vacel /V ± 0.001V]]*Tabela1[[#This Row],[Vacel /V ± 0.001V]]+$R$4*Tabela1[[#This Row],[Vacel /V ± 0.001V]]+$S$4</f>
        <v>0.25826990114759174</v>
      </c>
      <c r="D46" s="16">
        <f>Tabela1[[#This Row],[I /mA ± 0.001mA]]-Tabela1[[#This Row],[Ajuste de I /mA]]</f>
        <v>1.7300988524082683E-3</v>
      </c>
    </row>
    <row r="47" spans="1:4" x14ac:dyDescent="0.3">
      <c r="A47" s="17">
        <v>8.6140000000000008</v>
      </c>
      <c r="B47" s="17">
        <v>0.26200000000000001</v>
      </c>
      <c r="C47" s="12">
        <f>$Q$4*Tabela1[[#This Row],[Vacel /V ± 0.001V]]*Tabela1[[#This Row],[Vacel /V ± 0.001V]]+$R$4*Tabela1[[#This Row],[Vacel /V ± 0.001V]]+$S$4</f>
        <v>0.26110685912788756</v>
      </c>
      <c r="D47" s="16">
        <f>Tabela1[[#This Row],[I /mA ± 0.001mA]]-Tabela1[[#This Row],[Ajuste de I /mA]]</f>
        <v>8.931408721124523E-4</v>
      </c>
    </row>
    <row r="48" spans="1:4" x14ac:dyDescent="0.3">
      <c r="A48" s="17">
        <v>8.7949999999999999</v>
      </c>
      <c r="B48" s="17">
        <v>0.26400000000000001</v>
      </c>
      <c r="C48" s="12">
        <f>$Q$4*Tabela1[[#This Row],[Vacel /V ± 0.001V]]*Tabela1[[#This Row],[Vacel /V ± 0.001V]]+$R$4*Tabela1[[#This Row],[Vacel /V ± 0.001V]]+$S$4</f>
        <v>0.26471275917887394</v>
      </c>
      <c r="D48" s="16">
        <f>Tabela1[[#This Row],[I /mA ± 0.001mA]]-Tabela1[[#This Row],[Ajuste de I /mA]]</f>
        <v>-7.1275917887392293E-4</v>
      </c>
    </row>
    <row r="49" spans="1:4" x14ac:dyDescent="0.3">
      <c r="A49" s="17">
        <v>9.0220000000000002</v>
      </c>
      <c r="B49" s="17">
        <v>0.26700000000000002</v>
      </c>
      <c r="C49" s="12">
        <f>$Q$4*Tabela1[[#This Row],[Vacel /V ± 0.001V]]*Tabela1[[#This Row],[Vacel /V ± 0.001V]]+$R$4*Tabela1[[#This Row],[Vacel /V ± 0.001V]]+$S$4</f>
        <v>0.27015691862643909</v>
      </c>
      <c r="D49" s="16">
        <f>Tabela1[[#This Row],[I /mA ± 0.001mA]]-Tabela1[[#This Row],[Ajuste de I /mA]]</f>
        <v>-3.1569186264390758E-3</v>
      </c>
    </row>
    <row r="50" spans="1:4" x14ac:dyDescent="0.3">
      <c r="A50" s="17">
        <v>9.26</v>
      </c>
      <c r="B50" s="17">
        <v>0.27</v>
      </c>
      <c r="C50" s="12">
        <f>$Q$4*Tabela1[[#This Row],[Vacel /V ± 0.001V]]*Tabela1[[#This Row],[Vacel /V ± 0.001V]]+$R$4*Tabela1[[#This Row],[Vacel /V ± 0.001V]]+$S$4</f>
        <v>0.27696643321001324</v>
      </c>
      <c r="D50" s="16">
        <f>Tabela1[[#This Row],[I /mA ± 0.001mA]]-Tabela1[[#This Row],[Ajuste de I /mA]]</f>
        <v>-6.9664332100132231E-3</v>
      </c>
    </row>
  </sheetData>
  <mergeCells count="1">
    <mergeCell ref="Q3:S3"/>
  </mergeCells>
  <phoneticPr fontId="1" type="noConversion"/>
  <pageMargins left="0.7" right="0.7" top="0.75" bottom="0.75" header="0.3" footer="0.3"/>
  <pageSetup paperSize="9" orientation="portrait" r:id="rId1"/>
  <ignoredErrors>
    <ignoredError sqref="C2:D17" calculatedColumn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6AEC-5FB4-4FAA-B169-0D34EFD1FD24}">
  <dimension ref="A1:D101"/>
  <sheetViews>
    <sheetView topLeftCell="A205" zoomScale="55" zoomScaleNormal="55" workbookViewId="0">
      <selection activeCell="E50" sqref="E50"/>
    </sheetView>
  </sheetViews>
  <sheetFormatPr defaultRowHeight="14.4" x14ac:dyDescent="0.3"/>
  <cols>
    <col min="1" max="1" width="9.77734375" customWidth="1"/>
    <col min="2" max="2" width="12.77734375" bestFit="1" customWidth="1"/>
  </cols>
  <sheetData>
    <row r="1" spans="1:4" x14ac:dyDescent="0.3">
      <c r="A1" s="1" t="s">
        <v>0</v>
      </c>
      <c r="B1" s="8" t="s">
        <v>3</v>
      </c>
      <c r="C1" s="8" t="s">
        <v>1</v>
      </c>
      <c r="D1" s="2" t="s">
        <v>2</v>
      </c>
    </row>
    <row r="2" spans="1:4" x14ac:dyDescent="0.3">
      <c r="A2" s="3">
        <v>0.05</v>
      </c>
      <c r="B2" s="7"/>
      <c r="C2" s="7">
        <v>1.446</v>
      </c>
      <c r="D2" s="4"/>
    </row>
    <row r="3" spans="1:4" x14ac:dyDescent="0.3">
      <c r="A3" s="3">
        <v>0.23599999999999999</v>
      </c>
      <c r="B3" s="7"/>
      <c r="C3" s="7">
        <v>1.446</v>
      </c>
      <c r="D3" s="4"/>
    </row>
    <row r="4" spans="1:4" x14ac:dyDescent="0.3">
      <c r="A4" s="3">
        <v>0.36099999999999999</v>
      </c>
      <c r="B4" s="7"/>
      <c r="C4" s="7">
        <v>1.446</v>
      </c>
      <c r="D4" s="4"/>
    </row>
    <row r="5" spans="1:4" x14ac:dyDescent="0.3">
      <c r="A5" s="3">
        <v>0.42299999999999999</v>
      </c>
      <c r="B5" s="7"/>
      <c r="C5" s="7">
        <v>1.446</v>
      </c>
      <c r="D5" s="4"/>
    </row>
    <row r="6" spans="1:4" x14ac:dyDescent="0.3">
      <c r="A6" s="3">
        <v>0.54800000000000004</v>
      </c>
      <c r="B6" s="7"/>
      <c r="C6" s="7">
        <v>1.446</v>
      </c>
      <c r="D6" s="4"/>
    </row>
    <row r="7" spans="1:4" x14ac:dyDescent="0.3">
      <c r="A7" s="3">
        <v>0.67100000000000004</v>
      </c>
      <c r="B7" s="7"/>
      <c r="C7" s="7">
        <v>1.4470000000000001</v>
      </c>
      <c r="D7" s="4"/>
    </row>
    <row r="8" spans="1:4" x14ac:dyDescent="0.3">
      <c r="A8" s="3">
        <v>0.73299999999999998</v>
      </c>
      <c r="B8" s="7"/>
      <c r="C8" s="7">
        <v>1.4470000000000001</v>
      </c>
      <c r="D8" s="4"/>
    </row>
    <row r="9" spans="1:4" x14ac:dyDescent="0.3">
      <c r="A9" s="3">
        <v>0.91900000000000004</v>
      </c>
      <c r="B9" s="7"/>
      <c r="C9" s="7">
        <v>1.4470000000000001</v>
      </c>
      <c r="D9" s="4"/>
    </row>
    <row r="10" spans="1:4" x14ac:dyDescent="0.3">
      <c r="A10" s="3">
        <v>1.0409999999999999</v>
      </c>
      <c r="B10" s="7"/>
      <c r="C10" s="7">
        <v>1.4470000000000001</v>
      </c>
      <c r="D10" s="4"/>
    </row>
    <row r="11" spans="1:4" x14ac:dyDescent="0.3">
      <c r="A11" s="3">
        <v>1.2250000000000001</v>
      </c>
      <c r="B11" s="7"/>
      <c r="C11" s="7">
        <v>1.448</v>
      </c>
      <c r="D11" s="4"/>
    </row>
    <row r="12" spans="1:4" x14ac:dyDescent="0.3">
      <c r="A12" s="3">
        <v>1.3480000000000001</v>
      </c>
      <c r="B12" s="7"/>
      <c r="C12" s="7">
        <v>1.448</v>
      </c>
      <c r="D12" s="4"/>
    </row>
    <row r="13" spans="1:4" x14ac:dyDescent="0.3">
      <c r="A13" s="3">
        <v>1.5309999999999999</v>
      </c>
      <c r="B13" s="7"/>
      <c r="C13" s="7">
        <v>1.448</v>
      </c>
      <c r="D13" s="4"/>
    </row>
    <row r="14" spans="1:4" x14ac:dyDescent="0.3">
      <c r="A14" s="3">
        <v>1.6539999999999999</v>
      </c>
      <c r="B14" s="7"/>
      <c r="C14" s="7">
        <v>1.4490000000000001</v>
      </c>
      <c r="D14" s="4"/>
    </row>
    <row r="15" spans="1:4" x14ac:dyDescent="0.3">
      <c r="A15" s="3">
        <v>1.764</v>
      </c>
      <c r="B15" s="7"/>
      <c r="C15" s="7">
        <v>1.4490000000000001</v>
      </c>
      <c r="D15" s="4"/>
    </row>
    <row r="16" spans="1:4" x14ac:dyDescent="0.3">
      <c r="A16" s="3">
        <v>1.8360000000000001</v>
      </c>
      <c r="B16" s="7"/>
      <c r="C16" s="7">
        <v>1.45</v>
      </c>
      <c r="D16" s="4"/>
    </row>
    <row r="17" spans="1:4" x14ac:dyDescent="0.3">
      <c r="A17" s="3">
        <v>1.9570000000000001</v>
      </c>
      <c r="B17" s="7"/>
      <c r="C17" s="7">
        <v>1.45</v>
      </c>
      <c r="D17" s="4"/>
    </row>
    <row r="18" spans="1:4" x14ac:dyDescent="0.3">
      <c r="A18" s="3">
        <v>2.0179999999999998</v>
      </c>
      <c r="B18" s="7"/>
      <c r="C18" s="7">
        <v>1.45</v>
      </c>
      <c r="D18" s="4"/>
    </row>
    <row r="19" spans="1:4" x14ac:dyDescent="0.3">
      <c r="A19" s="3">
        <v>2.2000000000000002</v>
      </c>
      <c r="B19" s="7"/>
      <c r="C19" s="7">
        <v>1.4510000000000001</v>
      </c>
      <c r="D19" s="4"/>
    </row>
    <row r="20" spans="1:4" x14ac:dyDescent="0.3">
      <c r="A20" s="3">
        <v>2.3580000000000001</v>
      </c>
      <c r="B20" s="7"/>
      <c r="C20" s="7">
        <v>1.4510000000000001</v>
      </c>
      <c r="D20" s="4"/>
    </row>
    <row r="21" spans="1:4" x14ac:dyDescent="0.3">
      <c r="A21" s="3">
        <v>2.5030000000000001</v>
      </c>
      <c r="B21" s="7"/>
      <c r="C21" s="7">
        <v>1.4510000000000001</v>
      </c>
      <c r="D21" s="4"/>
    </row>
    <row r="22" spans="1:4" x14ac:dyDescent="0.3">
      <c r="A22" s="3">
        <v>2.6230000000000002</v>
      </c>
      <c r="B22" s="7"/>
      <c r="C22" s="7">
        <v>1.452</v>
      </c>
      <c r="D22" s="4"/>
    </row>
    <row r="23" spans="1:4" x14ac:dyDescent="0.3">
      <c r="A23" s="3">
        <v>2.6859999999999999</v>
      </c>
      <c r="B23" s="7"/>
      <c r="C23" s="7">
        <v>1.452</v>
      </c>
      <c r="D23" s="4"/>
    </row>
    <row r="24" spans="1:4" x14ac:dyDescent="0.3">
      <c r="A24" s="3">
        <v>2.7429999999999999</v>
      </c>
      <c r="B24" s="7"/>
      <c r="C24" s="7">
        <v>1.4530000000000001</v>
      </c>
      <c r="D24" s="4"/>
    </row>
    <row r="25" spans="1:4" x14ac:dyDescent="0.3">
      <c r="A25" s="5">
        <v>2.8039999999999998</v>
      </c>
      <c r="B25" s="9"/>
      <c r="C25" s="9">
        <v>1.4530000000000001</v>
      </c>
      <c r="D25" s="6"/>
    </row>
    <row r="26" spans="1:4" x14ac:dyDescent="0.3">
      <c r="A26" s="3">
        <v>2.9239999999999999</v>
      </c>
      <c r="B26" s="7"/>
      <c r="C26" s="7">
        <v>1.4530000000000001</v>
      </c>
      <c r="D26" s="4"/>
    </row>
    <row r="27" spans="1:4" x14ac:dyDescent="0.3">
      <c r="A27" s="3">
        <v>3.03</v>
      </c>
      <c r="B27" s="7"/>
      <c r="C27" s="7">
        <v>1.4530000000000001</v>
      </c>
      <c r="D27" s="4"/>
    </row>
    <row r="28" spans="1:4" x14ac:dyDescent="0.3">
      <c r="A28" s="3">
        <v>3.1040000000000001</v>
      </c>
      <c r="B28" s="7"/>
      <c r="C28" s="7">
        <v>1.4530000000000001</v>
      </c>
      <c r="D28" s="4"/>
    </row>
    <row r="29" spans="1:4" x14ac:dyDescent="0.3">
      <c r="A29" s="3">
        <v>3.2839999999999998</v>
      </c>
      <c r="B29" s="7"/>
      <c r="C29" s="7">
        <v>1.4530000000000001</v>
      </c>
      <c r="D29" s="4"/>
    </row>
    <row r="30" spans="1:4" x14ac:dyDescent="0.3">
      <c r="A30" s="3">
        <v>3.3519999999999999</v>
      </c>
      <c r="B30" s="7"/>
      <c r="C30" s="7">
        <v>1.454</v>
      </c>
      <c r="D30" s="4"/>
    </row>
    <row r="31" spans="1:4" x14ac:dyDescent="0.3">
      <c r="A31" s="3">
        <v>3.4039999999999999</v>
      </c>
      <c r="B31" s="7"/>
      <c r="C31" s="7">
        <v>1.454</v>
      </c>
      <c r="D31" s="4"/>
    </row>
    <row r="32" spans="1:4" x14ac:dyDescent="0.3">
      <c r="A32" s="3">
        <v>3.5230000000000001</v>
      </c>
      <c r="B32" s="7"/>
      <c r="C32" s="7">
        <v>1.4550000000000001</v>
      </c>
      <c r="D32" s="4"/>
    </row>
    <row r="33" spans="1:4" x14ac:dyDescent="0.3">
      <c r="A33" s="3">
        <v>3.6429999999999998</v>
      </c>
      <c r="B33" s="7"/>
      <c r="C33" s="7">
        <v>1.4550000000000001</v>
      </c>
      <c r="D33" s="4"/>
    </row>
    <row r="34" spans="1:4" x14ac:dyDescent="0.3">
      <c r="A34" s="3">
        <v>3.6989999999999998</v>
      </c>
      <c r="B34" s="7"/>
      <c r="C34" s="7">
        <v>1.456</v>
      </c>
      <c r="D34" s="4"/>
    </row>
    <row r="35" spans="1:4" x14ac:dyDescent="0.3">
      <c r="A35" s="3">
        <v>4.0010000000000003</v>
      </c>
      <c r="B35" s="7"/>
      <c r="C35" s="7">
        <v>1.456</v>
      </c>
      <c r="D35" s="4"/>
    </row>
    <row r="36" spans="1:4" x14ac:dyDescent="0.3">
      <c r="A36" s="3">
        <v>4.24</v>
      </c>
      <c r="B36" s="7"/>
      <c r="C36" s="7">
        <v>1.456</v>
      </c>
      <c r="D36" s="4"/>
    </row>
    <row r="37" spans="1:4" x14ac:dyDescent="0.3">
      <c r="A37" s="3">
        <v>4.3639999999999999</v>
      </c>
      <c r="B37" s="7"/>
      <c r="C37" s="7">
        <v>1.456</v>
      </c>
      <c r="D37" s="4"/>
    </row>
    <row r="38" spans="1:4" x14ac:dyDescent="0.3">
      <c r="A38" s="3">
        <v>4.5369999999999999</v>
      </c>
      <c r="B38" s="7"/>
      <c r="C38" s="7">
        <v>1.456</v>
      </c>
      <c r="D38" s="4"/>
    </row>
    <row r="39" spans="1:4" x14ac:dyDescent="0.3">
      <c r="A39" s="3">
        <v>4.7160000000000002</v>
      </c>
      <c r="B39" s="7"/>
      <c r="C39" s="7">
        <v>1.4570000000000001</v>
      </c>
      <c r="D39" s="4"/>
    </row>
    <row r="40" spans="1:4" x14ac:dyDescent="0.3">
      <c r="A40" s="3">
        <v>4.8940000000000001</v>
      </c>
      <c r="B40" s="7"/>
      <c r="C40" s="7">
        <v>1.4570000000000001</v>
      </c>
      <c r="D40" s="4"/>
    </row>
    <row r="41" spans="1:4" x14ac:dyDescent="0.3">
      <c r="A41" s="3">
        <v>5.0129999999999999</v>
      </c>
      <c r="B41" s="7"/>
      <c r="C41" s="7">
        <v>1.458</v>
      </c>
      <c r="D41" s="4"/>
    </row>
    <row r="42" spans="1:4" x14ac:dyDescent="0.3">
      <c r="A42" s="3">
        <v>5.2510000000000003</v>
      </c>
      <c r="B42" s="7"/>
      <c r="C42" s="7">
        <v>1.458</v>
      </c>
      <c r="D42" s="4"/>
    </row>
    <row r="43" spans="1:4" x14ac:dyDescent="0.3">
      <c r="A43" s="3">
        <v>5.4290000000000003</v>
      </c>
      <c r="B43" s="7"/>
      <c r="C43" s="7">
        <v>1.458</v>
      </c>
      <c r="D43" s="4"/>
    </row>
    <row r="44" spans="1:4" x14ac:dyDescent="0.3">
      <c r="A44" s="3">
        <v>5.6660000000000004</v>
      </c>
      <c r="B44" s="7"/>
      <c r="C44" s="7">
        <v>1.458</v>
      </c>
      <c r="D44" s="4"/>
    </row>
    <row r="45" spans="1:4" x14ac:dyDescent="0.3">
      <c r="A45" s="3">
        <v>6.0019999999999998</v>
      </c>
      <c r="B45" s="7"/>
      <c r="C45" s="7">
        <v>1.458</v>
      </c>
      <c r="D45" s="4"/>
    </row>
    <row r="46" spans="1:4" x14ac:dyDescent="0.3">
      <c r="A46" s="3">
        <v>6.4630000000000001</v>
      </c>
      <c r="B46" s="7"/>
      <c r="C46" s="7">
        <v>1.4590000000000001</v>
      </c>
      <c r="D46" s="4"/>
    </row>
    <row r="47" spans="1:4" x14ac:dyDescent="0.3">
      <c r="A47" s="3">
        <v>6.7</v>
      </c>
      <c r="B47" s="7"/>
      <c r="C47" s="7">
        <v>1.4590000000000001</v>
      </c>
      <c r="D47" s="4"/>
    </row>
    <row r="48" spans="1:4" x14ac:dyDescent="0.3">
      <c r="A48" s="3">
        <v>6.9989999999999997</v>
      </c>
      <c r="B48" s="7"/>
      <c r="C48" s="7">
        <v>1.46</v>
      </c>
      <c r="D48" s="4"/>
    </row>
    <row r="49" spans="1:4" x14ac:dyDescent="0.3">
      <c r="A49" s="3">
        <v>7.2380000000000004</v>
      </c>
      <c r="B49" s="7"/>
      <c r="C49" s="7">
        <v>1.46</v>
      </c>
      <c r="D49" s="4"/>
    </row>
    <row r="50" spans="1:4" x14ac:dyDescent="0.3">
      <c r="A50" s="3">
        <v>7.66</v>
      </c>
      <c r="B50" s="7"/>
      <c r="C50" s="7">
        <v>1.46</v>
      </c>
      <c r="D50" s="4"/>
    </row>
    <row r="51" spans="1:4" x14ac:dyDescent="0.3">
      <c r="A51" s="3">
        <v>7.9960000000000004</v>
      </c>
      <c r="B51" s="7"/>
      <c r="C51" s="7">
        <v>1.46</v>
      </c>
      <c r="D51" s="4"/>
    </row>
    <row r="52" spans="1:4" x14ac:dyDescent="0.3">
      <c r="A52" s="3">
        <v>8.1669999999999998</v>
      </c>
      <c r="B52" s="7"/>
      <c r="C52" s="7">
        <v>1.46</v>
      </c>
      <c r="D52" s="4"/>
    </row>
    <row r="53" spans="1:4" x14ac:dyDescent="0.3">
      <c r="A53" s="3"/>
      <c r="B53" s="7"/>
      <c r="C53" s="7"/>
      <c r="D53" s="4"/>
    </row>
    <row r="54" spans="1:4" x14ac:dyDescent="0.3">
      <c r="A54" s="3"/>
      <c r="B54" s="7"/>
      <c r="C54" s="7"/>
      <c r="D54" s="4"/>
    </row>
    <row r="55" spans="1:4" x14ac:dyDescent="0.3">
      <c r="A55" s="3"/>
      <c r="B55" s="7"/>
      <c r="C55" s="7"/>
      <c r="D55" s="4"/>
    </row>
    <row r="56" spans="1:4" x14ac:dyDescent="0.3">
      <c r="A56" s="3"/>
      <c r="B56" s="7"/>
      <c r="C56" s="7"/>
      <c r="D56" s="4"/>
    </row>
    <row r="57" spans="1:4" x14ac:dyDescent="0.3">
      <c r="A57" s="3"/>
      <c r="B57" s="7"/>
      <c r="C57" s="7"/>
      <c r="D57" s="4"/>
    </row>
    <row r="58" spans="1:4" x14ac:dyDescent="0.3">
      <c r="A58" s="3"/>
      <c r="B58" s="7"/>
      <c r="C58" s="7"/>
      <c r="D58" s="4"/>
    </row>
    <row r="59" spans="1:4" x14ac:dyDescent="0.3">
      <c r="A59" s="3"/>
      <c r="B59" s="7"/>
      <c r="C59" s="7"/>
      <c r="D59" s="4"/>
    </row>
    <row r="60" spans="1:4" x14ac:dyDescent="0.3">
      <c r="A60" s="3"/>
      <c r="B60" s="7"/>
      <c r="C60" s="7"/>
      <c r="D60" s="4"/>
    </row>
    <row r="61" spans="1:4" x14ac:dyDescent="0.3">
      <c r="A61" s="3"/>
      <c r="B61" s="7"/>
      <c r="C61" s="7"/>
      <c r="D61" s="4"/>
    </row>
    <row r="62" spans="1:4" x14ac:dyDescent="0.3">
      <c r="A62" s="3"/>
      <c r="B62" s="7"/>
      <c r="C62" s="7"/>
      <c r="D62" s="4"/>
    </row>
    <row r="63" spans="1:4" x14ac:dyDescent="0.3">
      <c r="A63" s="3"/>
      <c r="B63" s="7"/>
      <c r="C63" s="7"/>
      <c r="D63" s="4"/>
    </row>
    <row r="64" spans="1:4" x14ac:dyDescent="0.3">
      <c r="A64" s="3"/>
      <c r="B64" s="7"/>
      <c r="C64" s="7"/>
      <c r="D64" s="4"/>
    </row>
    <row r="65" spans="1:4" x14ac:dyDescent="0.3">
      <c r="A65" s="3"/>
      <c r="B65" s="7"/>
      <c r="C65" s="7"/>
      <c r="D65" s="4"/>
    </row>
    <row r="66" spans="1:4" x14ac:dyDescent="0.3">
      <c r="A66" s="3"/>
      <c r="B66" s="7"/>
      <c r="C66" s="7"/>
      <c r="D66" s="4"/>
    </row>
    <row r="67" spans="1:4" x14ac:dyDescent="0.3">
      <c r="A67" s="3"/>
      <c r="B67" s="7"/>
      <c r="C67" s="7"/>
      <c r="D67" s="4"/>
    </row>
    <row r="68" spans="1:4" x14ac:dyDescent="0.3">
      <c r="A68" s="3"/>
      <c r="B68" s="7"/>
      <c r="C68" s="7"/>
      <c r="D68" s="4"/>
    </row>
    <row r="69" spans="1:4" x14ac:dyDescent="0.3">
      <c r="A69" s="3"/>
      <c r="B69" s="7"/>
      <c r="C69" s="7"/>
      <c r="D69" s="4"/>
    </row>
    <row r="70" spans="1:4" x14ac:dyDescent="0.3">
      <c r="A70" s="3"/>
      <c r="B70" s="7"/>
      <c r="C70" s="7"/>
      <c r="D70" s="4"/>
    </row>
    <row r="71" spans="1:4" x14ac:dyDescent="0.3">
      <c r="A71" s="3"/>
      <c r="B71" s="7"/>
      <c r="C71" s="7"/>
      <c r="D71" s="4"/>
    </row>
    <row r="72" spans="1:4" x14ac:dyDescent="0.3">
      <c r="A72" s="3"/>
      <c r="B72" s="7"/>
      <c r="C72" s="7"/>
      <c r="D72" s="4"/>
    </row>
    <row r="73" spans="1:4" x14ac:dyDescent="0.3">
      <c r="A73" s="3"/>
      <c r="B73" s="7"/>
      <c r="C73" s="7"/>
      <c r="D73" s="4"/>
    </row>
    <row r="74" spans="1:4" x14ac:dyDescent="0.3">
      <c r="A74" s="3"/>
      <c r="B74" s="7"/>
      <c r="C74" s="7"/>
      <c r="D74" s="4"/>
    </row>
    <row r="75" spans="1:4" x14ac:dyDescent="0.3">
      <c r="A75" s="3"/>
      <c r="B75" s="7"/>
      <c r="C75" s="7"/>
      <c r="D75" s="4"/>
    </row>
    <row r="76" spans="1:4" x14ac:dyDescent="0.3">
      <c r="A76" s="3"/>
      <c r="B76" s="7"/>
      <c r="C76" s="7"/>
      <c r="D76" s="4"/>
    </row>
    <row r="77" spans="1:4" x14ac:dyDescent="0.3">
      <c r="A77" s="3"/>
      <c r="B77" s="7"/>
      <c r="C77" s="7"/>
      <c r="D77" s="4"/>
    </row>
    <row r="78" spans="1:4" x14ac:dyDescent="0.3">
      <c r="A78" s="3"/>
      <c r="B78" s="7"/>
      <c r="C78" s="7"/>
      <c r="D78" s="4"/>
    </row>
    <row r="79" spans="1:4" x14ac:dyDescent="0.3">
      <c r="A79" s="3"/>
      <c r="B79" s="7"/>
      <c r="C79" s="7"/>
      <c r="D79" s="4"/>
    </row>
    <row r="80" spans="1:4" x14ac:dyDescent="0.3">
      <c r="A80" s="3"/>
      <c r="B80" s="7"/>
      <c r="C80" s="7"/>
      <c r="D80" s="4"/>
    </row>
    <row r="81" spans="1:4" x14ac:dyDescent="0.3">
      <c r="A81" s="3"/>
      <c r="B81" s="7"/>
      <c r="C81" s="7"/>
      <c r="D81" s="4"/>
    </row>
    <row r="82" spans="1:4" x14ac:dyDescent="0.3">
      <c r="A82" s="3"/>
      <c r="B82" s="7"/>
      <c r="C82" s="7"/>
      <c r="D82" s="4"/>
    </row>
    <row r="83" spans="1:4" x14ac:dyDescent="0.3">
      <c r="A83" s="3"/>
      <c r="B83" s="7"/>
      <c r="C83" s="7"/>
      <c r="D83" s="4"/>
    </row>
    <row r="84" spans="1:4" x14ac:dyDescent="0.3">
      <c r="A84" s="3"/>
      <c r="B84" s="7"/>
      <c r="C84" s="7"/>
      <c r="D84" s="4"/>
    </row>
    <row r="85" spans="1:4" x14ac:dyDescent="0.3">
      <c r="A85" s="3"/>
      <c r="B85" s="7"/>
      <c r="C85" s="7"/>
      <c r="D85" s="4"/>
    </row>
    <row r="86" spans="1:4" x14ac:dyDescent="0.3">
      <c r="A86" s="3"/>
      <c r="B86" s="7"/>
      <c r="C86" s="7"/>
      <c r="D86" s="4"/>
    </row>
    <row r="87" spans="1:4" x14ac:dyDescent="0.3">
      <c r="A87" s="3"/>
      <c r="B87" s="7"/>
      <c r="C87" s="7"/>
      <c r="D87" s="4"/>
    </row>
    <row r="88" spans="1:4" x14ac:dyDescent="0.3">
      <c r="A88" s="3"/>
      <c r="B88" s="7"/>
      <c r="C88" s="7"/>
      <c r="D88" s="4"/>
    </row>
    <row r="89" spans="1:4" x14ac:dyDescent="0.3">
      <c r="A89" s="3"/>
      <c r="B89" s="7"/>
      <c r="C89" s="7"/>
      <c r="D89" s="4"/>
    </row>
    <row r="90" spans="1:4" x14ac:dyDescent="0.3">
      <c r="A90" s="3"/>
      <c r="B90" s="7"/>
      <c r="C90" s="7"/>
      <c r="D90" s="4"/>
    </row>
    <row r="91" spans="1:4" x14ac:dyDescent="0.3">
      <c r="A91" s="3"/>
      <c r="B91" s="7"/>
      <c r="C91" s="7"/>
      <c r="D91" s="4"/>
    </row>
    <row r="92" spans="1:4" x14ac:dyDescent="0.3">
      <c r="A92" s="3"/>
      <c r="B92" s="7"/>
      <c r="C92" s="7"/>
      <c r="D92" s="4"/>
    </row>
    <row r="93" spans="1:4" x14ac:dyDescent="0.3">
      <c r="A93" s="3"/>
      <c r="B93" s="7"/>
      <c r="C93" s="7"/>
      <c r="D93" s="4"/>
    </row>
    <row r="94" spans="1:4" x14ac:dyDescent="0.3">
      <c r="A94" s="3"/>
      <c r="B94" s="7"/>
      <c r="C94" s="7"/>
      <c r="D94" s="4"/>
    </row>
    <row r="95" spans="1:4" x14ac:dyDescent="0.3">
      <c r="A95" s="3"/>
      <c r="B95" s="7"/>
      <c r="C95" s="7"/>
      <c r="D95" s="4"/>
    </row>
    <row r="96" spans="1:4" x14ac:dyDescent="0.3">
      <c r="A96" s="3"/>
      <c r="B96" s="7"/>
      <c r="C96" s="7"/>
      <c r="D96" s="4"/>
    </row>
    <row r="97" spans="1:4" x14ac:dyDescent="0.3">
      <c r="A97" s="3"/>
      <c r="B97" s="7"/>
      <c r="C97" s="7"/>
      <c r="D97" s="4"/>
    </row>
    <row r="98" spans="1:4" x14ac:dyDescent="0.3">
      <c r="A98" s="3"/>
      <c r="B98" s="7"/>
      <c r="C98" s="7"/>
      <c r="D98" s="4"/>
    </row>
    <row r="99" spans="1:4" x14ac:dyDescent="0.3">
      <c r="A99" s="3"/>
      <c r="B99" s="7"/>
      <c r="C99" s="7"/>
      <c r="D99" s="4"/>
    </row>
    <row r="100" spans="1:4" x14ac:dyDescent="0.3">
      <c r="A100" s="3"/>
      <c r="B100" s="7"/>
      <c r="C100" s="7"/>
      <c r="D100" s="4"/>
    </row>
    <row r="101" spans="1:4" x14ac:dyDescent="0.3">
      <c r="A101" s="3"/>
      <c r="B101" s="7"/>
      <c r="C101" s="7"/>
      <c r="D101" s="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B92D-DD24-4C70-8336-0A9AE084C754}">
  <dimension ref="A1:S102"/>
  <sheetViews>
    <sheetView tabSelected="1" topLeftCell="G28" zoomScale="40" zoomScaleNormal="40" workbookViewId="0">
      <selection activeCell="B51" sqref="A1:B51"/>
    </sheetView>
  </sheetViews>
  <sheetFormatPr defaultRowHeight="14.4" x14ac:dyDescent="0.3"/>
  <cols>
    <col min="1" max="1" width="18.88671875" bestFit="1" customWidth="1"/>
    <col min="2" max="2" width="20" bestFit="1" customWidth="1"/>
    <col min="3" max="3" width="19.6640625" bestFit="1" customWidth="1"/>
    <col min="4" max="4" width="29" customWidth="1"/>
    <col min="5" max="5" width="19.6640625" bestFit="1" customWidth="1"/>
    <col min="6" max="6" width="29" bestFit="1" customWidth="1"/>
    <col min="9" max="9" width="9" bestFit="1" customWidth="1"/>
    <col min="10" max="10" width="12" bestFit="1" customWidth="1"/>
    <col min="12" max="12" width="15" bestFit="1" customWidth="1"/>
    <col min="13" max="13" width="13" bestFit="1" customWidth="1"/>
    <col min="14" max="14" width="13.109375" bestFit="1" customWidth="1"/>
    <col min="15" max="15" width="9.88671875" bestFit="1" customWidth="1"/>
    <col min="16" max="18" width="13" bestFit="1" customWidth="1"/>
  </cols>
  <sheetData>
    <row r="1" spans="1:6" x14ac:dyDescent="0.3">
      <c r="A1" s="14" t="s">
        <v>4</v>
      </c>
      <c r="B1" s="15" t="s">
        <v>20</v>
      </c>
      <c r="C1" s="25" t="s">
        <v>21</v>
      </c>
      <c r="D1" s="25" t="s">
        <v>22</v>
      </c>
      <c r="E1" s="25" t="s">
        <v>23</v>
      </c>
      <c r="F1" s="25" t="s">
        <v>24</v>
      </c>
    </row>
    <row r="2" spans="1:6" x14ac:dyDescent="0.3">
      <c r="A2" s="3">
        <v>0.39600000000000002</v>
      </c>
      <c r="B2" s="12">
        <v>2.7000000000000001E-3</v>
      </c>
    </row>
    <row r="3" spans="1:6" x14ac:dyDescent="0.3">
      <c r="A3" s="10">
        <v>0.53300000000000003</v>
      </c>
      <c r="B3" s="12">
        <v>2.7000000000000001E-3</v>
      </c>
    </row>
    <row r="4" spans="1:6" x14ac:dyDescent="0.3">
      <c r="A4" s="10">
        <v>0.73899999999999999</v>
      </c>
      <c r="B4" s="12">
        <v>2.7000000000000001E-3</v>
      </c>
    </row>
    <row r="5" spans="1:6" x14ac:dyDescent="0.3">
      <c r="A5" s="10">
        <v>1.014</v>
      </c>
      <c r="B5" s="12">
        <v>2.7000000000000001E-3</v>
      </c>
    </row>
    <row r="6" spans="1:6" x14ac:dyDescent="0.3">
      <c r="A6" s="10">
        <v>1.288</v>
      </c>
      <c r="B6" s="12">
        <v>2.7000000000000001E-3</v>
      </c>
    </row>
    <row r="7" spans="1:6" x14ac:dyDescent="0.3">
      <c r="A7" s="10">
        <v>1.494</v>
      </c>
      <c r="B7" s="12">
        <v>2.7000000000000001E-3</v>
      </c>
    </row>
    <row r="8" spans="1:6" x14ac:dyDescent="0.3">
      <c r="A8" s="10">
        <v>1.5629999999999999</v>
      </c>
      <c r="B8" s="12">
        <v>2.7000000000000001E-3</v>
      </c>
    </row>
    <row r="9" spans="1:6" x14ac:dyDescent="0.3">
      <c r="A9" s="10">
        <v>1.708</v>
      </c>
      <c r="B9" s="12">
        <v>2.7000000000000001E-3</v>
      </c>
    </row>
    <row r="10" spans="1:6" x14ac:dyDescent="0.3">
      <c r="A10" s="10">
        <v>1.8380000000000001</v>
      </c>
      <c r="B10" s="12">
        <v>2.7000000000000001E-3</v>
      </c>
    </row>
    <row r="11" spans="1:6" x14ac:dyDescent="0.3">
      <c r="A11" s="10">
        <v>1.907</v>
      </c>
      <c r="B11" s="12">
        <v>2.7000000000000001E-3</v>
      </c>
    </row>
    <row r="12" spans="1:6" x14ac:dyDescent="0.3">
      <c r="A12" s="10">
        <v>2.044</v>
      </c>
      <c r="B12" s="12">
        <v>2.7000000000000001E-3</v>
      </c>
    </row>
    <row r="13" spans="1:6" x14ac:dyDescent="0.3">
      <c r="A13" s="10">
        <v>2.1819999999999999</v>
      </c>
      <c r="B13" s="12">
        <v>2.8E-3</v>
      </c>
    </row>
    <row r="14" spans="1:6" x14ac:dyDescent="0.3">
      <c r="A14" s="10">
        <v>2.2370000000000001</v>
      </c>
      <c r="B14" s="12">
        <v>2.8E-3</v>
      </c>
    </row>
    <row r="15" spans="1:6" x14ac:dyDescent="0.3">
      <c r="A15" s="10">
        <v>2.3220000000000001</v>
      </c>
      <c r="B15" s="12">
        <v>2.7000000000000001E-3</v>
      </c>
    </row>
    <row r="16" spans="1:6" x14ac:dyDescent="0.3">
      <c r="A16" s="10">
        <v>2.4119999999999999</v>
      </c>
      <c r="B16" s="12">
        <v>2.7000000000000001E-3</v>
      </c>
    </row>
    <row r="17" spans="1:2" x14ac:dyDescent="0.3">
      <c r="A17" s="10">
        <v>2.5299999999999998</v>
      </c>
      <c r="B17" s="12">
        <v>2.7000000000000001E-3</v>
      </c>
    </row>
    <row r="18" spans="1:2" x14ac:dyDescent="0.3">
      <c r="A18" s="10">
        <v>2.6619999999999999</v>
      </c>
      <c r="B18" s="12">
        <v>2.7000000000000001E-3</v>
      </c>
    </row>
    <row r="19" spans="1:2" x14ac:dyDescent="0.3">
      <c r="A19" s="10">
        <v>2.8530000000000002</v>
      </c>
      <c r="B19" s="12">
        <v>2.8E-3</v>
      </c>
    </row>
    <row r="20" spans="1:2" x14ac:dyDescent="0.3">
      <c r="A20" s="10">
        <v>2.9409999999999998</v>
      </c>
      <c r="B20" s="12">
        <v>2.7000000000000001E-3</v>
      </c>
    </row>
    <row r="21" spans="1:2" x14ac:dyDescent="0.3">
      <c r="A21" s="10">
        <v>3.0739999999999998</v>
      </c>
      <c r="B21" s="12">
        <v>2.7000000000000001E-3</v>
      </c>
    </row>
    <row r="22" spans="1:2" x14ac:dyDescent="0.3">
      <c r="A22" s="10">
        <v>3.4159999999999999</v>
      </c>
      <c r="B22" s="12">
        <v>2.8E-3</v>
      </c>
    </row>
    <row r="23" spans="1:2" x14ac:dyDescent="0.3">
      <c r="A23" s="10">
        <v>3.7930000000000001</v>
      </c>
      <c r="B23" s="12">
        <v>2.7000000000000001E-3</v>
      </c>
    </row>
    <row r="24" spans="1:2" x14ac:dyDescent="0.3">
      <c r="A24" s="10">
        <v>4.1669999999999998</v>
      </c>
      <c r="B24" s="12">
        <v>2.7000000000000001E-3</v>
      </c>
    </row>
    <row r="25" spans="1:2" x14ac:dyDescent="0.3">
      <c r="A25" s="11">
        <v>4.5819999999999999</v>
      </c>
      <c r="B25" s="13">
        <v>2.8E-3</v>
      </c>
    </row>
    <row r="26" spans="1:2" x14ac:dyDescent="0.3">
      <c r="A26" s="10">
        <v>5.0620000000000003</v>
      </c>
      <c r="B26" s="12">
        <v>2.7000000000000001E-3</v>
      </c>
    </row>
    <row r="27" spans="1:2" x14ac:dyDescent="0.3">
      <c r="A27" s="10">
        <v>5.2679999999999998</v>
      </c>
      <c r="B27" s="12">
        <v>2.7000000000000001E-3</v>
      </c>
    </row>
    <row r="28" spans="1:2" x14ac:dyDescent="0.3">
      <c r="A28" s="10">
        <v>5.6109999999999998</v>
      </c>
      <c r="B28" s="12">
        <v>2.8E-3</v>
      </c>
    </row>
    <row r="29" spans="1:2" x14ac:dyDescent="0.3">
      <c r="A29" s="10">
        <v>5.8410000000000002</v>
      </c>
      <c r="B29" s="12">
        <v>2.8E-3</v>
      </c>
    </row>
    <row r="30" spans="1:2" x14ac:dyDescent="0.3">
      <c r="A30" s="10">
        <v>6.0919999999999996</v>
      </c>
      <c r="B30" s="12">
        <v>2.8E-3</v>
      </c>
    </row>
    <row r="31" spans="1:2" x14ac:dyDescent="0.3">
      <c r="A31" s="10">
        <v>6.298</v>
      </c>
      <c r="B31" s="12">
        <v>2.8E-3</v>
      </c>
    </row>
    <row r="32" spans="1:2" x14ac:dyDescent="0.3">
      <c r="A32" s="10">
        <v>6.4589999999999996</v>
      </c>
      <c r="B32" s="12">
        <v>2.7000000000000001E-3</v>
      </c>
    </row>
    <row r="33" spans="1:2" x14ac:dyDescent="0.3">
      <c r="A33" s="10">
        <v>6.6669999999999998</v>
      </c>
      <c r="B33" s="12">
        <v>2.7000000000000001E-3</v>
      </c>
    </row>
    <row r="34" spans="1:2" x14ac:dyDescent="0.3">
      <c r="A34" s="10">
        <v>7.0090000000000003</v>
      </c>
      <c r="B34" s="12">
        <v>2.7000000000000001E-3</v>
      </c>
    </row>
    <row r="35" spans="1:2" x14ac:dyDescent="0.3">
      <c r="A35" s="10">
        <v>7.2830000000000004</v>
      </c>
      <c r="B35" s="12">
        <v>2.8E-3</v>
      </c>
    </row>
    <row r="36" spans="1:2" x14ac:dyDescent="0.3">
      <c r="A36" s="10">
        <v>7.6230000000000002</v>
      </c>
      <c r="B36" s="12">
        <v>2.8E-3</v>
      </c>
    </row>
    <row r="37" spans="1:2" x14ac:dyDescent="0.3">
      <c r="A37" s="10">
        <v>7.9020000000000001</v>
      </c>
      <c r="B37" s="12">
        <v>2.8E-3</v>
      </c>
    </row>
    <row r="38" spans="1:2" x14ac:dyDescent="0.3">
      <c r="A38" s="10">
        <v>8.1120000000000001</v>
      </c>
      <c r="B38" s="12">
        <v>2.7000000000000001E-3</v>
      </c>
    </row>
    <row r="39" spans="1:2" x14ac:dyDescent="0.3">
      <c r="A39" s="10">
        <v>8.5690000000000008</v>
      </c>
      <c r="B39" s="12">
        <v>2.8E-3</v>
      </c>
    </row>
    <row r="40" spans="1:2" x14ac:dyDescent="0.3">
      <c r="A40" s="10">
        <v>8.8369999999999997</v>
      </c>
      <c r="B40" s="12">
        <v>2.7000000000000001E-3</v>
      </c>
    </row>
    <row r="41" spans="1:2" x14ac:dyDescent="0.3">
      <c r="A41" s="10">
        <v>9.0719999999999992</v>
      </c>
      <c r="B41" s="12">
        <v>2.8E-3</v>
      </c>
    </row>
    <row r="42" spans="1:2" x14ac:dyDescent="0.3">
      <c r="A42" s="10">
        <v>9.3819999999999997</v>
      </c>
      <c r="B42" s="12">
        <v>2.7000000000000001E-3</v>
      </c>
    </row>
    <row r="43" spans="1:2" x14ac:dyDescent="0.3">
      <c r="A43" s="10">
        <v>9.827</v>
      </c>
      <c r="B43" s="12">
        <v>2.7000000000000001E-3</v>
      </c>
    </row>
    <row r="44" spans="1:2" x14ac:dyDescent="0.3">
      <c r="A44" s="10">
        <v>10.034000000000001</v>
      </c>
      <c r="B44" s="12">
        <v>2.7000000000000001E-3</v>
      </c>
    </row>
    <row r="45" spans="1:2" x14ac:dyDescent="0.3">
      <c r="A45" s="10">
        <v>10.548</v>
      </c>
      <c r="B45" s="12">
        <v>2.8E-3</v>
      </c>
    </row>
    <row r="46" spans="1:2" x14ac:dyDescent="0.3">
      <c r="A46" s="10">
        <v>11.234</v>
      </c>
      <c r="B46" s="12">
        <v>2.8E-3</v>
      </c>
    </row>
    <row r="47" spans="1:2" x14ac:dyDescent="0.3">
      <c r="A47" s="10">
        <v>11.919</v>
      </c>
      <c r="B47" s="12">
        <v>2.8E-3</v>
      </c>
    </row>
    <row r="48" spans="1:2" x14ac:dyDescent="0.3">
      <c r="A48" s="10">
        <v>12.192</v>
      </c>
      <c r="B48" s="12">
        <v>2.8999999999999998E-3</v>
      </c>
    </row>
    <row r="49" spans="1:2" x14ac:dyDescent="0.3">
      <c r="A49" s="10">
        <v>12.26</v>
      </c>
      <c r="B49" s="12">
        <v>3.0000000000000001E-3</v>
      </c>
    </row>
    <row r="50" spans="1:2" x14ac:dyDescent="0.3">
      <c r="A50" s="10">
        <v>12.436</v>
      </c>
      <c r="B50" s="12">
        <v>3.2000000000000002E-3</v>
      </c>
    </row>
    <row r="51" spans="1:2" x14ac:dyDescent="0.3">
      <c r="A51" s="10">
        <v>12.597</v>
      </c>
      <c r="B51" s="12">
        <v>3.5000000000000001E-3</v>
      </c>
    </row>
    <row r="52" spans="1:2" x14ac:dyDescent="0.3">
      <c r="A52" s="10">
        <v>12.664</v>
      </c>
      <c r="B52" s="12">
        <v>3.7000000000000002E-3</v>
      </c>
    </row>
    <row r="53" spans="1:2" x14ac:dyDescent="0.3">
      <c r="A53" s="10">
        <v>12.798</v>
      </c>
      <c r="B53" s="12">
        <v>4.1000000000000003E-3</v>
      </c>
    </row>
    <row r="54" spans="1:2" x14ac:dyDescent="0.3">
      <c r="A54" s="10">
        <v>12.89</v>
      </c>
      <c r="B54" s="12">
        <v>4.4000000000000003E-3</v>
      </c>
    </row>
    <row r="55" spans="1:2" x14ac:dyDescent="0.3">
      <c r="A55" s="10">
        <v>13.102</v>
      </c>
      <c r="B55" s="12">
        <v>5.4999999999999997E-3</v>
      </c>
    </row>
    <row r="56" spans="1:2" x14ac:dyDescent="0.3">
      <c r="A56" s="10">
        <v>12.929</v>
      </c>
      <c r="B56" s="12">
        <v>4.5999999999999999E-3</v>
      </c>
    </row>
    <row r="57" spans="1:2" x14ac:dyDescent="0.3">
      <c r="A57" s="10">
        <v>13.19</v>
      </c>
      <c r="B57" s="12">
        <v>6.0000000000000001E-3</v>
      </c>
    </row>
    <row r="58" spans="1:2" x14ac:dyDescent="0.3">
      <c r="A58" s="10">
        <v>13.292999999999999</v>
      </c>
      <c r="B58" s="12">
        <v>6.8999999999999999E-3</v>
      </c>
    </row>
    <row r="59" spans="1:2" x14ac:dyDescent="0.3">
      <c r="A59" s="10">
        <v>13.318</v>
      </c>
      <c r="B59" s="12">
        <v>7.1000000000000004E-3</v>
      </c>
    </row>
    <row r="60" spans="1:2" x14ac:dyDescent="0.3">
      <c r="A60" s="10">
        <v>13.420999999999999</v>
      </c>
      <c r="B60" s="12">
        <v>8.0000000000000002E-3</v>
      </c>
    </row>
    <row r="61" spans="1:2" x14ac:dyDescent="0.3">
      <c r="A61" s="10">
        <v>13.507999999999999</v>
      </c>
      <c r="B61" s="12">
        <v>9.1000000000000004E-3</v>
      </c>
    </row>
    <row r="62" spans="1:2" x14ac:dyDescent="0.3">
      <c r="A62" s="10">
        <v>13.634</v>
      </c>
      <c r="B62" s="12">
        <v>1.11E-2</v>
      </c>
    </row>
    <row r="63" spans="1:2" x14ac:dyDescent="0.3">
      <c r="A63" s="10">
        <v>13.757999999999999</v>
      </c>
      <c r="B63" s="12">
        <v>1.3299999999999999E-2</v>
      </c>
    </row>
    <row r="64" spans="1:2" x14ac:dyDescent="0.3">
      <c r="A64" s="10">
        <v>13.82</v>
      </c>
      <c r="B64" s="12">
        <v>1.4500000000000001E-2</v>
      </c>
    </row>
    <row r="65" spans="1:19" x14ac:dyDescent="0.3">
      <c r="A65" s="10">
        <v>14</v>
      </c>
      <c r="B65" s="12">
        <v>1.89E-2</v>
      </c>
    </row>
    <row r="66" spans="1:19" ht="15" thickBot="1" x14ac:dyDescent="0.35">
      <c r="A66" s="10">
        <v>14.112</v>
      </c>
      <c r="B66" s="12">
        <v>2.4E-2</v>
      </c>
    </row>
    <row r="67" spans="1:19" ht="15" thickBot="1" x14ac:dyDescent="0.35">
      <c r="A67" s="10">
        <v>14.215999999999999</v>
      </c>
      <c r="B67" s="12">
        <v>3.1300000000000001E-2</v>
      </c>
      <c r="P67" s="41" t="s">
        <v>29</v>
      </c>
      <c r="Q67" s="42"/>
      <c r="R67" s="42"/>
      <c r="S67" s="43"/>
    </row>
    <row r="68" spans="1:19" x14ac:dyDescent="0.3">
      <c r="A68" s="10">
        <v>14.308999999999999</v>
      </c>
      <c r="B68" s="12">
        <v>3.6700000000000003E-2</v>
      </c>
      <c r="P68" s="32" t="s">
        <v>13</v>
      </c>
      <c r="Q68" s="33">
        <f t="array" ref="Q68:R72">LINEST(B95:B101,A95:A101,1,1)</f>
        <v>4.0092361587805117E-2</v>
      </c>
      <c r="R68" s="34">
        <v>-0.51925680005680985</v>
      </c>
      <c r="S68" s="8" t="s">
        <v>7</v>
      </c>
    </row>
    <row r="69" spans="1:19" x14ac:dyDescent="0.3">
      <c r="A69" s="10">
        <v>14.497999999999999</v>
      </c>
      <c r="B69" s="12">
        <v>4.6699999999999998E-2</v>
      </c>
      <c r="P69" s="31" t="s">
        <v>14</v>
      </c>
      <c r="Q69" s="35">
        <v>1.6871761923463986E-4</v>
      </c>
      <c r="R69" s="36">
        <v>3.1105877858099876E-3</v>
      </c>
      <c r="S69" s="7" t="s">
        <v>17</v>
      </c>
    </row>
    <row r="70" spans="1:19" x14ac:dyDescent="0.3">
      <c r="A70" s="10">
        <v>14.557</v>
      </c>
      <c r="B70" s="12">
        <v>4.9599999999999998E-2</v>
      </c>
      <c r="P70" s="31" t="s">
        <v>15</v>
      </c>
      <c r="Q70" s="38">
        <v>0.99991146211344017</v>
      </c>
      <c r="R70" s="35">
        <v>1.6052954891836223E-4</v>
      </c>
      <c r="S70" s="7" t="s">
        <v>16</v>
      </c>
    </row>
    <row r="71" spans="1:19" x14ac:dyDescent="0.3">
      <c r="A71" s="10">
        <v>14.673999999999999</v>
      </c>
      <c r="B71" s="12">
        <v>5.5399999999999998E-2</v>
      </c>
      <c r="Q71">
        <v>56467.999235464813</v>
      </c>
      <c r="R71">
        <v>5</v>
      </c>
    </row>
    <row r="72" spans="1:19" x14ac:dyDescent="0.3">
      <c r="A72" s="10">
        <v>14.792</v>
      </c>
      <c r="B72" s="12">
        <v>6.1199999999999997E-2</v>
      </c>
      <c r="Q72">
        <v>1.4551654370339065E-3</v>
      </c>
      <c r="R72">
        <v>1.2884868037966428E-7</v>
      </c>
    </row>
    <row r="73" spans="1:19" x14ac:dyDescent="0.3">
      <c r="A73" s="10">
        <v>14.851000000000001</v>
      </c>
      <c r="B73" s="12">
        <v>6.4100000000000004E-2</v>
      </c>
    </row>
    <row r="74" spans="1:19" x14ac:dyDescent="0.3">
      <c r="A74" s="10">
        <v>14.968999999999999</v>
      </c>
      <c r="B74" s="12">
        <v>6.9800000000000001E-2</v>
      </c>
    </row>
    <row r="75" spans="1:19" x14ac:dyDescent="0.3">
      <c r="A75" s="10">
        <v>15.029</v>
      </c>
      <c r="B75" s="12">
        <v>7.2599999999999998E-2</v>
      </c>
    </row>
    <row r="76" spans="1:19" x14ac:dyDescent="0.3">
      <c r="A76" s="10">
        <v>15.193</v>
      </c>
      <c r="B76" s="12">
        <v>8.0500000000000002E-2</v>
      </c>
    </row>
    <row r="77" spans="1:19" x14ac:dyDescent="0.3">
      <c r="A77" s="10">
        <v>15.269</v>
      </c>
      <c r="B77" s="12">
        <v>8.3900000000000002E-2</v>
      </c>
    </row>
    <row r="78" spans="1:19" x14ac:dyDescent="0.3">
      <c r="A78" s="10">
        <v>15.388999999999999</v>
      </c>
      <c r="B78" s="12">
        <v>8.9599999999999999E-2</v>
      </c>
    </row>
    <row r="79" spans="1:19" x14ac:dyDescent="0.3">
      <c r="A79" s="10">
        <v>15.507</v>
      </c>
      <c r="B79" s="12">
        <v>9.5000000000000001E-2</v>
      </c>
    </row>
    <row r="80" spans="1:19" x14ac:dyDescent="0.3">
      <c r="A80" s="10">
        <v>15.632</v>
      </c>
      <c r="B80" s="12">
        <v>0.1008</v>
      </c>
    </row>
    <row r="81" spans="1:19" x14ac:dyDescent="0.3">
      <c r="A81" s="10">
        <v>15.813000000000001</v>
      </c>
      <c r="B81" s="12">
        <v>0.1091</v>
      </c>
    </row>
    <row r="82" spans="1:19" x14ac:dyDescent="0.3">
      <c r="A82" s="10">
        <v>15.939</v>
      </c>
      <c r="B82" s="12">
        <v>0.1147</v>
      </c>
    </row>
    <row r="83" spans="1:19" ht="15" thickBot="1" x14ac:dyDescent="0.35">
      <c r="A83" s="10">
        <v>16.058</v>
      </c>
      <c r="B83" s="12">
        <v>0.12</v>
      </c>
    </row>
    <row r="84" spans="1:19" ht="15" thickBot="1" x14ac:dyDescent="0.35">
      <c r="A84" s="10">
        <v>16.12</v>
      </c>
      <c r="B84" s="12">
        <v>0.12280000000000001</v>
      </c>
      <c r="P84" s="41" t="s">
        <v>28</v>
      </c>
      <c r="Q84" s="42"/>
      <c r="R84" s="42"/>
      <c r="S84" s="43"/>
    </row>
    <row r="85" spans="1:19" x14ac:dyDescent="0.3">
      <c r="A85" s="10">
        <v>16.305</v>
      </c>
      <c r="B85" s="12">
        <v>0.13100000000000001</v>
      </c>
      <c r="P85" s="32" t="s">
        <v>13</v>
      </c>
      <c r="Q85" s="33" cm="1">
        <f t="array" ref="Q85:R89">LINEST(B96:B101,A96:A101,1,1)</f>
        <v>3.9719032330321882E-2</v>
      </c>
      <c r="R85" s="34">
        <v>-0.51229818166206365</v>
      </c>
      <c r="S85" s="8" t="s">
        <v>7</v>
      </c>
    </row>
    <row r="86" spans="1:19" x14ac:dyDescent="0.3">
      <c r="A86" s="10">
        <v>16.428000000000001</v>
      </c>
      <c r="B86" s="12">
        <v>0.13650000000000001</v>
      </c>
      <c r="P86" s="31" t="s">
        <v>14</v>
      </c>
      <c r="Q86" s="35">
        <v>5.8401300674048598E-5</v>
      </c>
      <c r="R86" s="36">
        <v>1.0827410425557032E-3</v>
      </c>
      <c r="S86" s="7" t="s">
        <v>17</v>
      </c>
    </row>
    <row r="87" spans="1:19" x14ac:dyDescent="0.3">
      <c r="A87" s="10">
        <v>16.550999999999998</v>
      </c>
      <c r="B87" s="12">
        <v>0.14180000000000001</v>
      </c>
      <c r="P87" s="31" t="s">
        <v>15</v>
      </c>
      <c r="Q87" s="37">
        <v>0.99999135223347047</v>
      </c>
      <c r="R87" s="38">
        <v>3.902121848011811E-5</v>
      </c>
      <c r="S87" s="7" t="s">
        <v>16</v>
      </c>
    </row>
    <row r="88" spans="1:19" x14ac:dyDescent="0.3">
      <c r="A88" s="10">
        <v>16.664000000000001</v>
      </c>
      <c r="B88" s="12">
        <v>0.14660000000000001</v>
      </c>
      <c r="Q88">
        <v>462543.17751426966</v>
      </c>
      <c r="R88">
        <v>4</v>
      </c>
    </row>
    <row r="89" spans="1:19" x14ac:dyDescent="0.3">
      <c r="A89" s="10">
        <v>16.8</v>
      </c>
      <c r="B89" s="12">
        <v>0.1525</v>
      </c>
      <c r="Q89">
        <v>7.0429390937803331E-4</v>
      </c>
      <c r="R89">
        <v>6.0906219666924436E-9</v>
      </c>
    </row>
    <row r="90" spans="1:19" x14ac:dyDescent="0.3">
      <c r="A90" s="10">
        <v>16.986000000000001</v>
      </c>
      <c r="B90" s="12">
        <v>0.16039999999999999</v>
      </c>
    </row>
    <row r="91" spans="1:19" x14ac:dyDescent="0.3">
      <c r="A91" s="10">
        <v>17.113</v>
      </c>
      <c r="B91" s="12">
        <v>0.1658</v>
      </c>
    </row>
    <row r="92" spans="1:19" x14ac:dyDescent="0.3">
      <c r="A92" s="10">
        <v>17.363</v>
      </c>
      <c r="B92" s="12">
        <v>0.17630000000000001</v>
      </c>
    </row>
    <row r="93" spans="1:19" x14ac:dyDescent="0.3">
      <c r="A93" s="10">
        <v>17.489000000000001</v>
      </c>
      <c r="B93" s="12">
        <v>0.18129999999999999</v>
      </c>
    </row>
    <row r="94" spans="1:19" x14ac:dyDescent="0.3">
      <c r="A94" s="10">
        <v>17.616</v>
      </c>
      <c r="B94" s="12">
        <v>0.18659999999999999</v>
      </c>
      <c r="C94" s="30" t="s">
        <v>21</v>
      </c>
      <c r="D94" s="30" t="s">
        <v>22</v>
      </c>
      <c r="E94" s="7"/>
      <c r="F94" s="7"/>
    </row>
    <row r="95" spans="1:19" x14ac:dyDescent="0.3">
      <c r="A95" s="10">
        <v>17.806000000000001</v>
      </c>
      <c r="B95" s="12">
        <v>0.19439999999999999</v>
      </c>
      <c r="C95" s="7">
        <f>$Q$68*Tabela135[[#This Row],[Vacel /V ± 0.001V]]+$R$68</f>
        <v>0.19462779037564815</v>
      </c>
      <c r="D95" s="12">
        <f>Tabela135[[#This Row],[I /mA ± 0.0001mA]]-Tabela135[[#This Row],[Ajuste 1 de I /mA]]</f>
        <v>-2.2779037564815696E-4</v>
      </c>
      <c r="E95" s="30" t="s">
        <v>23</v>
      </c>
      <c r="F95" s="30" t="s">
        <v>24</v>
      </c>
    </row>
    <row r="96" spans="1:19" x14ac:dyDescent="0.3">
      <c r="A96" s="10">
        <v>18.09</v>
      </c>
      <c r="B96" s="12">
        <v>0.20619999999999999</v>
      </c>
      <c r="C96" s="7">
        <f>$Q$68*Tabela135[[#This Row],[Vacel /V ± 0.001V]]+$R$68</f>
        <v>0.20601402106658473</v>
      </c>
      <c r="D96" s="12">
        <f>Tabela135[[#This Row],[I /mA ± 0.0001mA]]-Tabela135[[#This Row],[Ajuste 1 de I /mA]]</f>
        <v>1.8597893341526506E-4</v>
      </c>
      <c r="E96" s="7">
        <f>$Q$85*Tabela135[[#This Row],[Vacel /V ± 0.001V]]+$R$85</f>
        <v>0.2062191131934592</v>
      </c>
      <c r="F96" s="29">
        <f>Tabela135[[#This Row],[I /mA ± 0.0001mA]]-Tabela135[[#This Row],[Ajuste 2 de I /mA]]</f>
        <v>-1.9113193459208144E-5</v>
      </c>
    </row>
    <row r="97" spans="1:12" x14ac:dyDescent="0.3">
      <c r="A97" s="10">
        <v>18.315000000000001</v>
      </c>
      <c r="B97" s="12">
        <v>0.2152</v>
      </c>
      <c r="C97" s="7">
        <f>$Q$68*Tabela135[[#This Row],[Vacel /V ± 0.001V]]+$R$68</f>
        <v>0.21503480242384088</v>
      </c>
      <c r="D97" s="12">
        <f>Tabela135[[#This Row],[I /mA ± 0.0001mA]]-Tabela135[[#This Row],[Ajuste 1 de I /mA]]</f>
        <v>1.6519757615912622E-4</v>
      </c>
      <c r="E97" s="7">
        <f>$Q$85*Tabela135[[#This Row],[Vacel /V ± 0.001V]]+$R$85</f>
        <v>0.21515589546778169</v>
      </c>
      <c r="F97" s="29">
        <f>Tabela135[[#This Row],[I /mA ± 0.0001mA]]-Tabela135[[#This Row],[Ajuste 2 de I /mA]]</f>
        <v>4.410453221831423E-5</v>
      </c>
    </row>
    <row r="98" spans="1:12" x14ac:dyDescent="0.3">
      <c r="A98" s="10">
        <v>18.510999999999999</v>
      </c>
      <c r="B98" s="12">
        <v>0.22289999999999999</v>
      </c>
      <c r="C98" s="7">
        <f>$Q$68*Tabela135[[#This Row],[Vacel /V ± 0.001V]]+$R$68</f>
        <v>0.22289290529505068</v>
      </c>
      <c r="D98" s="12">
        <f>Tabela135[[#This Row],[I /mA ± 0.0001mA]]-Tabela135[[#This Row],[Ajuste 1 de I /mA]]</f>
        <v>7.0947049493064185E-6</v>
      </c>
      <c r="E98" s="7">
        <f>$Q$85*Tabela135[[#This Row],[Vacel /V ± 0.001V]]+$R$85</f>
        <v>0.22294082580452468</v>
      </c>
      <c r="F98" s="29">
        <f>Tabela135[[#This Row],[I /mA ± 0.0001mA]]-Tabela135[[#This Row],[Ajuste 2 de I /mA]]</f>
        <v>-4.08258045246912E-5</v>
      </c>
    </row>
    <row r="99" spans="1:12" x14ac:dyDescent="0.3">
      <c r="A99" s="10">
        <v>18.64</v>
      </c>
      <c r="B99" s="12">
        <v>0.2281</v>
      </c>
      <c r="C99" s="7">
        <f>$Q$68*Tabela135[[#This Row],[Vacel /V ± 0.001V]]+$R$68</f>
        <v>0.22806481993987759</v>
      </c>
      <c r="D99" s="12">
        <f>Tabela135[[#This Row],[I /mA ± 0.0001mA]]-Tabela135[[#This Row],[Ajuste 1 de I /mA]]</f>
        <v>3.5180060122402823E-5</v>
      </c>
      <c r="E99" s="7">
        <f>$Q$85*Tabela135[[#This Row],[Vacel /V ± 0.001V]]+$R$85</f>
        <v>0.22806458097513627</v>
      </c>
      <c r="F99" s="29">
        <f>Tabela135[[#This Row],[I /mA ± 0.0001mA]]-Tabela135[[#This Row],[Ajuste 2 de I /mA]]</f>
        <v>3.5419024863730941E-5</v>
      </c>
      <c r="K99" s="7" t="s">
        <v>11</v>
      </c>
      <c r="L99" s="39">
        <f>-R85/Q85</f>
        <v>12.8980529384894</v>
      </c>
    </row>
    <row r="100" spans="1:12" x14ac:dyDescent="0.3">
      <c r="A100" s="10">
        <v>18.77</v>
      </c>
      <c r="B100" s="12">
        <v>0.23319999999999999</v>
      </c>
      <c r="C100" s="7">
        <f>$Q$68*Tabela135[[#This Row],[Vacel /V ± 0.001V]]+$R$68</f>
        <v>0.23327682694629215</v>
      </c>
      <c r="D100" s="12">
        <f>Tabela135[[#This Row],[I /mA ± 0.0001mA]]-Tabela135[[#This Row],[Ajuste 1 de I /mA]]</f>
        <v>-7.6826946292157805E-5</v>
      </c>
      <c r="E100" s="7">
        <f>$Q$85*Tabela135[[#This Row],[Vacel /V ± 0.001V]]+$R$85</f>
        <v>0.2332280551780781</v>
      </c>
      <c r="F100" s="29">
        <f>Tabela135[[#This Row],[I /mA ± 0.0001mA]]-Tabela135[[#This Row],[Ajuste 2 de I /mA]]</f>
        <v>-2.8055178078106868E-5</v>
      </c>
      <c r="K100" s="7" t="s">
        <v>12</v>
      </c>
      <c r="L100" s="39">
        <f>SQRT((R86/Q85)^2+(R85/(Q85^2)*Q86)^2)</f>
        <v>3.3207997919356844E-2</v>
      </c>
    </row>
    <row r="101" spans="1:12" x14ac:dyDescent="0.3">
      <c r="A101" s="10">
        <v>18.899999999999999</v>
      </c>
      <c r="B101" s="12">
        <v>0.2384</v>
      </c>
      <c r="C101" s="7">
        <f>$Q$68*Tabela135[[#This Row],[Vacel /V ± 0.001V]]+$R$68</f>
        <v>0.23848883395270681</v>
      </c>
      <c r="D101" s="12">
        <f>Tabela135[[#This Row],[I /mA ± 0.0001mA]]-Tabela135[[#This Row],[Ajuste 1 de I /mA]]</f>
        <v>-8.8833952706812713E-5</v>
      </c>
      <c r="E101" s="7">
        <f>$Q$85*Tabela135[[#This Row],[Vacel /V ± 0.001V]]+$R$85</f>
        <v>0.23839152938101993</v>
      </c>
      <c r="F101" s="29">
        <f>Tabela135[[#This Row],[I /mA ± 0.0001mA]]-Tabela135[[#This Row],[Ajuste 2 de I /mA]]</f>
        <v>8.4706189800720644E-6</v>
      </c>
    </row>
    <row r="102" spans="1:12" x14ac:dyDescent="0.3">
      <c r="F102" s="26"/>
      <c r="K102" t="s">
        <v>25</v>
      </c>
      <c r="L102" s="40">
        <f>(L99-12.1299)/12.1299*100</f>
        <v>6.3327227634968191</v>
      </c>
    </row>
  </sheetData>
  <mergeCells count="2">
    <mergeCell ref="P67:S67"/>
    <mergeCell ref="P84:S84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 excitação</vt:lpstr>
      <vt:lpstr>E ionização</vt:lpstr>
      <vt:lpstr>E ionização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Salomé Gomes</cp:lastModifiedBy>
  <cp:lastPrinted>2022-04-03T20:07:49Z</cp:lastPrinted>
  <dcterms:created xsi:type="dcterms:W3CDTF">2022-04-03T19:11:38Z</dcterms:created>
  <dcterms:modified xsi:type="dcterms:W3CDTF">2022-05-22T16:06:38Z</dcterms:modified>
</cp:coreProperties>
</file>