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Ambiente de Trabalho\6b - lançamento\"/>
    </mc:Choice>
  </mc:AlternateContent>
  <xr:revisionPtr revIDLastSave="0" documentId="13_ncr:1_{7E43D86C-EED5-4391-B24F-33C9F538C0F9}" xr6:coauthVersionLast="47" xr6:coauthVersionMax="47" xr10:uidLastSave="{00000000-0000-0000-0000-000000000000}"/>
  <bookViews>
    <workbookView xWindow="-108" yWindow="-108" windowWidth="23256" windowHeight="12456" xr2:uid="{E3B97DAB-F56B-4F1D-B140-62E03DA4F1D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1" l="1" a="1"/>
  <c r="B19" i="1" s="1"/>
  <c r="C13" i="1"/>
  <c r="C21" i="1" l="1"/>
  <c r="B21" i="1"/>
  <c r="C20" i="1"/>
  <c r="B20" i="1"/>
  <c r="C19" i="1"/>
  <c r="D8" i="1"/>
  <c r="E8" i="1"/>
  <c r="F8" i="1"/>
  <c r="G8" i="1"/>
  <c r="G11" i="1" s="1"/>
  <c r="H8" i="1"/>
  <c r="H11" i="1" s="1"/>
  <c r="I8" i="1"/>
  <c r="I11" i="1" s="1"/>
  <c r="J8" i="1"/>
  <c r="J11" i="1" s="1"/>
  <c r="K8" i="1"/>
  <c r="L8" i="1"/>
  <c r="M8" i="1"/>
  <c r="C8" i="1"/>
  <c r="D9" i="1"/>
  <c r="D10" i="1" s="1"/>
  <c r="D12" i="1" s="1"/>
  <c r="E9" i="1"/>
  <c r="E10" i="1" s="1"/>
  <c r="E12" i="1" s="1"/>
  <c r="F9" i="1"/>
  <c r="F10" i="1" s="1"/>
  <c r="F12" i="1" s="1"/>
  <c r="G9" i="1"/>
  <c r="G10" i="1" s="1"/>
  <c r="H9" i="1"/>
  <c r="H10" i="1" s="1"/>
  <c r="I9" i="1"/>
  <c r="I10" i="1" s="1"/>
  <c r="J9" i="1"/>
  <c r="J10" i="1" s="1"/>
  <c r="K9" i="1"/>
  <c r="K10" i="1" s="1"/>
  <c r="L9" i="1"/>
  <c r="L10" i="1" s="1"/>
  <c r="L12" i="1" s="1"/>
  <c r="M9" i="1"/>
  <c r="M10" i="1" s="1"/>
  <c r="M12" i="1" s="1"/>
  <c r="C9" i="1"/>
  <c r="C10" i="1" s="1"/>
  <c r="C12" i="1" s="1"/>
  <c r="D13" i="1"/>
  <c r="E13" i="1"/>
  <c r="F13" i="1"/>
  <c r="G13" i="1"/>
  <c r="H13" i="1"/>
  <c r="I13" i="1"/>
  <c r="J13" i="1"/>
  <c r="K13" i="1"/>
  <c r="L13" i="1"/>
  <c r="M13" i="1"/>
  <c r="K12" i="1" l="1"/>
  <c r="J12" i="1"/>
  <c r="F11" i="1"/>
  <c r="H12" i="1"/>
  <c r="M11" i="1"/>
  <c r="K11" i="1"/>
  <c r="I12" i="1"/>
  <c r="G12" i="1"/>
  <c r="L11" i="1"/>
  <c r="E11" i="1"/>
  <c r="D11" i="1"/>
  <c r="C11" i="1"/>
  <c r="B27" i="1" l="1"/>
  <c r="B29" i="1" s="1"/>
  <c r="B25" i="1"/>
  <c r="L38" i="1" l="1"/>
  <c r="D33" i="1"/>
  <c r="D34" i="1" s="1"/>
  <c r="G33" i="1"/>
  <c r="G34" i="1" s="1"/>
  <c r="H33" i="1"/>
  <c r="H34" i="1" s="1"/>
  <c r="I33" i="1"/>
  <c r="I34" i="1" s="1"/>
  <c r="L33" i="1"/>
  <c r="L34" i="1" s="1"/>
  <c r="M33" i="1"/>
  <c r="M34" i="1" s="1"/>
  <c r="E33" i="1"/>
  <c r="E34" i="1" s="1"/>
  <c r="F33" i="1"/>
  <c r="F34" i="1" s="1"/>
  <c r="J33" i="1"/>
  <c r="J34" i="1" s="1"/>
  <c r="K33" i="1"/>
  <c r="K34" i="1" s="1"/>
  <c r="C33" i="1"/>
  <c r="C34" i="1" s="1"/>
</calcChain>
</file>

<file path=xl/sharedStrings.xml><?xml version="1.0" encoding="utf-8"?>
<sst xmlns="http://schemas.openxmlformats.org/spreadsheetml/2006/main" count="23" uniqueCount="23">
  <si>
    <t>Ensaio</t>
  </si>
  <si>
    <t>θ</t>
  </si>
  <si>
    <r>
      <t>x</t>
    </r>
    <r>
      <rPr>
        <sz val="11"/>
        <color theme="1"/>
        <rFont val="Calibri"/>
        <family val="2"/>
      </rPr>
      <t>̄</t>
    </r>
    <r>
      <rPr>
        <sz val="11"/>
        <color theme="1"/>
        <rFont val="Calibri"/>
        <family val="2"/>
        <scheme val="minor"/>
      </rPr>
      <t xml:space="preserve"> (m)</t>
    </r>
  </si>
  <si>
    <t>x (m)</t>
  </si>
  <si>
    <r>
      <t>u(x</t>
    </r>
    <r>
      <rPr>
        <sz val="11"/>
        <color theme="1"/>
        <rFont val="Calibri"/>
        <family val="2"/>
      </rPr>
      <t>̄)</t>
    </r>
    <r>
      <rPr>
        <sz val="11"/>
        <color theme="1"/>
        <rFont val="Calibri"/>
        <family val="2"/>
        <scheme val="minor"/>
      </rPr>
      <t xml:space="preserve"> (m)</t>
    </r>
  </si>
  <si>
    <r>
      <t>v</t>
    </r>
    <r>
      <rPr>
        <sz val="11"/>
        <color theme="1"/>
        <rFont val="Calibri"/>
        <family val="2"/>
      </rPr>
      <t>̄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(m/s)</t>
    </r>
  </si>
  <si>
    <r>
      <t>u(v̄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) (m/s)</t>
    </r>
  </si>
  <si>
    <r>
      <t>sen(2</t>
    </r>
    <r>
      <rPr>
        <sz val="11"/>
        <color theme="1"/>
        <rFont val="Calibri"/>
        <family val="2"/>
      </rPr>
      <t>θ)</t>
    </r>
  </si>
  <si>
    <t>m</t>
  </si>
  <si>
    <r>
      <t>s(x</t>
    </r>
    <r>
      <rPr>
        <sz val="11"/>
        <color theme="1"/>
        <rFont val="Calibri"/>
        <family val="2"/>
      </rPr>
      <t>̄) (m)</t>
    </r>
  </si>
  <si>
    <r>
      <t>g(m/s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</si>
  <si>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b</t>
  </si>
  <si>
    <r>
      <t>s</t>
    </r>
    <r>
      <rPr>
        <vertAlign val="subscript"/>
        <sz val="11"/>
        <color theme="1"/>
        <rFont val="Calibri"/>
        <family val="2"/>
        <scheme val="minor"/>
      </rPr>
      <t>b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</si>
  <si>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</si>
  <si>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</si>
  <si>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r>
      <t>s</t>
    </r>
    <r>
      <rPr>
        <vertAlign val="subscript"/>
        <sz val="11"/>
        <color theme="1"/>
        <rFont val="Calibri"/>
        <family val="2"/>
        <scheme val="minor"/>
      </rPr>
      <t>m</t>
    </r>
  </si>
  <si>
    <t>Parâmetros de ajuste:</t>
  </si>
  <si>
    <t>Ajuste em x</t>
  </si>
  <si>
    <t>v0</t>
  </si>
  <si>
    <t>s(v0)</t>
  </si>
  <si>
    <t>u(v0)</t>
  </si>
  <si>
    <t>resíduos</t>
  </si>
  <si>
    <t>v0 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</si>
</sst>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985388994714"/>
          <c:y val="4.6973219884769345E-2"/>
          <c:w val="0.78156557810856153"/>
          <c:h val="0.76341166126155202"/>
        </c:manualLayout>
      </c:layout>
      <c:scatterChart>
        <c:scatterStyle val="lineMarker"/>
        <c:varyColors val="0"/>
        <c:ser>
          <c:idx val="0"/>
          <c:order val="0"/>
          <c:tx>
            <c:v>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Folha1!$E$2:$K$2</c:f>
              <c:numCache>
                <c:formatCode>General</c:formatCode>
                <c:ptCount val="7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</c:numCache>
            </c:numRef>
          </c:xVal>
          <c:yVal>
            <c:numRef>
              <c:f>Folha1!$E$8:$K$8</c:f>
              <c:numCache>
                <c:formatCode>0.0000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BB-47EB-945B-11328ACCC1CF}"/>
            </c:ext>
          </c:extLst>
        </c:ser>
        <c:ser>
          <c:idx val="1"/>
          <c:order val="1"/>
          <c:tx>
            <c:v>x excluídos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(Folha1!$C$2:$D$2,Folha1!$L$2:$M$2)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70</c:v>
                </c:pt>
                <c:pt idx="3">
                  <c:v>80</c:v>
                </c:pt>
              </c:numCache>
            </c:numRef>
          </c:xVal>
          <c:yVal>
            <c:numRef>
              <c:f>(Folha1!$C$8:$D$8,Folha1!$L$8:$M$8)</c:f>
              <c:numCache>
                <c:formatCode>0.0000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AB-49B6-8A57-3E2B4C36075D}"/>
            </c:ext>
          </c:extLst>
        </c:ser>
        <c:ser>
          <c:idx val="2"/>
          <c:order val="2"/>
          <c:tx>
            <c:v>x ajuste</c:v>
          </c:tx>
          <c:spPr>
            <a:ln w="127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Folha1!$C$2:$M$2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</c:numCache>
            </c:numRef>
          </c:xVal>
          <c:yVal>
            <c:numRef>
              <c:f>Folha1!$C$33:$M$33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AB-49B6-8A57-3E2B4C360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449679"/>
        <c:axId val="303448847"/>
      </c:scatterChart>
      <c:valAx>
        <c:axId val="303449679"/>
        <c:scaling>
          <c:orientation val="minMax"/>
          <c:max val="9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θ</a:t>
                </a:r>
                <a:r>
                  <a:rPr lang="pt-PT"/>
                  <a:t> (º)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448847"/>
        <c:crosses val="autoZero"/>
        <c:crossBetween val="midCat"/>
        <c:majorUnit val="10"/>
      </c:valAx>
      <c:valAx>
        <c:axId val="303448847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x̄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449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1394462859677352"/>
          <c:y val="9.912559872361959E-2"/>
          <c:w val="0.18988995726495728"/>
          <c:h val="0.22255098279141491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07863247863247"/>
          <c:y val="4.7624891761609632E-2"/>
          <c:w val="0.78218974358974369"/>
          <c:h val="0.77985061397587729"/>
        </c:manualLayout>
      </c:layout>
      <c:scatterChart>
        <c:scatterStyle val="lineMarker"/>
        <c:varyColors val="0"/>
        <c:ser>
          <c:idx val="0"/>
          <c:order val="0"/>
          <c:tx>
            <c:v>v0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Folha1!$E$12:$K$12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plus>
            <c:minus>
              <c:numRef>
                <c:f>Folha1!$E$12:$K$12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Folha1!$E$2:$K$2</c:f>
              <c:numCache>
                <c:formatCode>General</c:formatCode>
                <c:ptCount val="7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</c:numCache>
            </c:numRef>
          </c:xVal>
          <c:yVal>
            <c:numRef>
              <c:f>Folha1!$E$11:$K$11</c:f>
              <c:numCache>
                <c:formatCode>0.0000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F3-4E5C-8326-81D23BFA20F2}"/>
            </c:ext>
          </c:extLst>
        </c:ser>
        <c:ser>
          <c:idx val="1"/>
          <c:order val="1"/>
          <c:tx>
            <c:v>v0 excluídos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(Folha1!$C$12:$D$12,Folha1!$L$12:$M$12)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(Folha1!$C$12:$D$12,Folha1!$L$12:$M$12)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(Folha1!$C$2:$D$2,Folha1!$L$2:$M$2)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70</c:v>
                </c:pt>
                <c:pt idx="3">
                  <c:v>80</c:v>
                </c:pt>
              </c:numCache>
            </c:numRef>
          </c:xVal>
          <c:yVal>
            <c:numRef>
              <c:f>(Folha1!$C$11:$D$11,Folha1!$L$11:$M$11)</c:f>
              <c:numCache>
                <c:formatCode>0.0000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528-4085-AE91-BC9FCACF4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152847"/>
        <c:axId val="360153263"/>
      </c:scatterChart>
      <c:valAx>
        <c:axId val="360152847"/>
        <c:scaling>
          <c:orientation val="minMax"/>
          <c:max val="9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/>
                  <a:t>θ</a:t>
                </a:r>
                <a:r>
                  <a:rPr lang="pt-PT" sz="1200"/>
                  <a:t> (º)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153263"/>
        <c:crosses val="autoZero"/>
        <c:crossBetween val="midCat"/>
        <c:majorUnit val="10"/>
      </c:valAx>
      <c:valAx>
        <c:axId val="360153263"/>
        <c:scaling>
          <c:orientation val="minMax"/>
          <c:max val="4.8499999999999996"/>
          <c:min val="4.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v̄</a:t>
                </a:r>
                <a:r>
                  <a:rPr lang="pt-PT" sz="1200" baseline="-25000"/>
                  <a:t>o</a:t>
                </a:r>
                <a:r>
                  <a:rPr lang="pt-PT" sz="1200"/>
                  <a:t>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152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69965811965812"/>
          <c:y val="0.10998281822086764"/>
          <c:w val="0.180865811965812"/>
          <c:h val="0.15896169914096739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274786324786326"/>
          <c:y val="5.4350000000000002E-2"/>
          <c:w val="0.7356111111111111"/>
          <c:h val="0.71450659722222221"/>
        </c:manualLayout>
      </c:layout>
      <c:scatterChart>
        <c:scatterStyle val="lineMarker"/>
        <c:varyColors val="0"/>
        <c:ser>
          <c:idx val="0"/>
          <c:order val="0"/>
          <c:tx>
            <c:v>x 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028525641025642"/>
                  <c:y val="1.47298442509914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Folha1!$E$13:$K$13</c:f>
              <c:numCache>
                <c:formatCode>0.0000</c:formatCode>
                <c:ptCount val="7"/>
                <c:pt idx="0">
                  <c:v>0.8660254037844386</c:v>
                </c:pt>
                <c:pt idx="1">
                  <c:v>0.93969262078590832</c:v>
                </c:pt>
                <c:pt idx="2">
                  <c:v>0.98480775301220802</c:v>
                </c:pt>
                <c:pt idx="3">
                  <c:v>1</c:v>
                </c:pt>
                <c:pt idx="4">
                  <c:v>0.98480775301220802</c:v>
                </c:pt>
                <c:pt idx="5">
                  <c:v>0.93969262078590843</c:v>
                </c:pt>
                <c:pt idx="6">
                  <c:v>0.86602540378443871</c:v>
                </c:pt>
              </c:numCache>
            </c:numRef>
          </c:xVal>
          <c:yVal>
            <c:numRef>
              <c:f>Folha1!$E$8:$K$8</c:f>
              <c:numCache>
                <c:formatCode>0.0000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FE-4143-9F35-604F29363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68815"/>
        <c:axId val="126665487"/>
      </c:scatterChart>
      <c:valAx>
        <c:axId val="126668815"/>
        <c:scaling>
          <c:orientation val="minMax"/>
          <c:max val="1.02"/>
          <c:min val="0.85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/>
                  <a:t>sen(2</a:t>
                </a:r>
                <a:r>
                  <a:rPr lang="el-GR" sz="1200"/>
                  <a:t>θ)</a:t>
                </a:r>
                <a:endParaRPr lang="pt-PT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65487"/>
        <c:crosses val="autoZero"/>
        <c:crossBetween val="midCat"/>
      </c:valAx>
      <c:valAx>
        <c:axId val="126665487"/>
        <c:scaling>
          <c:orientation val="minMax"/>
          <c:min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aseline="0"/>
                  <a:t>x</a:t>
                </a:r>
                <a:r>
                  <a:rPr lang="pt-PT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̄</a:t>
                </a:r>
                <a:r>
                  <a:rPr lang="pt-PT" baseline="0"/>
                  <a:t> </a:t>
                </a:r>
                <a:r>
                  <a:rPr lang="pt-PT"/>
                  <a:t>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68815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03974358974356"/>
          <c:y val="0.51100868055555559"/>
          <c:w val="0.25884487179487181"/>
          <c:h val="0.18392133609691513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Folha1!$C$13:$M$13</c:f>
              <c:numCache>
                <c:formatCode>0.0000</c:formatCode>
                <c:ptCount val="11"/>
                <c:pt idx="0">
                  <c:v>0.34202014332566871</c:v>
                </c:pt>
                <c:pt idx="1">
                  <c:v>0.64278760968653925</c:v>
                </c:pt>
                <c:pt idx="2">
                  <c:v>0.8660254037844386</c:v>
                </c:pt>
                <c:pt idx="3">
                  <c:v>0.93969262078590832</c:v>
                </c:pt>
                <c:pt idx="4">
                  <c:v>0.98480775301220802</c:v>
                </c:pt>
                <c:pt idx="5">
                  <c:v>1</c:v>
                </c:pt>
                <c:pt idx="6">
                  <c:v>0.98480775301220802</c:v>
                </c:pt>
                <c:pt idx="7">
                  <c:v>0.93969262078590843</c:v>
                </c:pt>
                <c:pt idx="8">
                  <c:v>0.86602540378443871</c:v>
                </c:pt>
                <c:pt idx="9">
                  <c:v>0.64278760968653947</c:v>
                </c:pt>
                <c:pt idx="10">
                  <c:v>0.34202014332566888</c:v>
                </c:pt>
              </c:numCache>
            </c:numRef>
          </c:xVal>
          <c:yVal>
            <c:numRef>
              <c:f>Folha1!$C$34:$M$34</c:f>
              <c:numCache>
                <c:formatCode>0.0000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24-48CF-BFAE-645630064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143007"/>
        <c:axId val="1091143839"/>
      </c:scatterChart>
      <c:valAx>
        <c:axId val="1091143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5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50" b="0" i="0" baseline="0">
                    <a:effectLst/>
                  </a:rPr>
                  <a:t>θ</a:t>
                </a:r>
                <a:r>
                  <a:rPr lang="pt-PT" sz="1050" b="0" i="0" baseline="0">
                    <a:effectLst/>
                  </a:rPr>
                  <a:t> (º)</a:t>
                </a:r>
                <a:endParaRPr lang="pt-PT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5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143839"/>
        <c:crossesAt val="-0.12000000000000001"/>
        <c:crossBetween val="midCat"/>
      </c:valAx>
      <c:valAx>
        <c:axId val="109114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de</a:t>
                </a:r>
                <a:r>
                  <a:rPr lang="pt-PT" baseline="0"/>
                  <a:t> x (m)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143007"/>
        <c:crosses val="autoZero"/>
        <c:crossBetween val="midCat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312420</xdr:colOff>
      <xdr:row>16</xdr:row>
      <xdr:rowOff>38100</xdr:rowOff>
    </xdr:from>
    <xdr:to>
      <xdr:col>21</xdr:col>
      <xdr:colOff>115620</xdr:colOff>
      <xdr:row>31</xdr:row>
      <xdr:rowOff>174900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AA61A85-5347-428D-9B4F-1A204A8451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281940</xdr:colOff>
      <xdr:row>13</xdr:row>
      <xdr:rowOff>137160</xdr:rowOff>
    </xdr:from>
    <xdr:to>
      <xdr:col>13</xdr:col>
      <xdr:colOff>85140</xdr:colOff>
      <xdr:row>29</xdr:row>
      <xdr:rowOff>68220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45C6409-0D30-46D7-8159-44296048BD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320040</xdr:colOff>
      <xdr:row>0</xdr:row>
      <xdr:rowOff>0</xdr:rowOff>
    </xdr:from>
    <xdr:to>
      <xdr:col>21</xdr:col>
      <xdr:colOff>123240</xdr:colOff>
      <xdr:row>15</xdr:row>
      <xdr:rowOff>106320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ACE2DA7-DE34-432B-AF96-A10B8752C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350520</xdr:colOff>
      <xdr:row>35</xdr:row>
      <xdr:rowOff>15240</xdr:rowOff>
    </xdr:from>
    <xdr:to>
      <xdr:col>8</xdr:col>
      <xdr:colOff>45720</xdr:colOff>
      <xdr:row>50</xdr:row>
      <xdr:rowOff>15240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4A4910DE-F5A4-4B4E-90C8-65A7A6ADC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F49C-B1ED-4D60-9B97-C8A92385BDF0}">
  <dimension ref="A1:M38"/>
  <sheetViews>
    <sheetView tabSelected="1" zoomScale="85" zoomScaleNormal="85" workbookViewId="0">
      <selection activeCell="D25" sqref="D25"/>
    </sheetView>
  </sheetViews>
  <sheetFormatPr defaultRowHeight="14.4" x14ac:dyDescent="0.3"/>
  <sheetData>
    <row r="1" spans="1:13" x14ac:dyDescent="0.3">
      <c r="A1" s="7"/>
      <c r="B1" s="7" t="s">
        <v>0</v>
      </c>
      <c r="C1" s="9" t="s">
        <v>1</v>
      </c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3">
      <c r="A2" s="7"/>
      <c r="B2" s="7"/>
      <c r="C2" s="8">
        <v>10</v>
      </c>
      <c r="D2" s="8">
        <v>20</v>
      </c>
      <c r="E2" s="8">
        <v>30</v>
      </c>
      <c r="F2" s="8">
        <v>35</v>
      </c>
      <c r="G2" s="8">
        <v>40</v>
      </c>
      <c r="H2" s="8">
        <v>45</v>
      </c>
      <c r="I2" s="8">
        <v>50</v>
      </c>
      <c r="J2" s="8">
        <v>55</v>
      </c>
      <c r="K2" s="8">
        <v>60</v>
      </c>
      <c r="L2" s="8">
        <v>70</v>
      </c>
      <c r="M2" s="8">
        <v>80</v>
      </c>
    </row>
    <row r="3" spans="1:13" x14ac:dyDescent="0.3">
      <c r="A3" s="7" t="s">
        <v>3</v>
      </c>
      <c r="B3" s="8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7"/>
      <c r="B4" s="8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7"/>
      <c r="B5" s="8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7"/>
      <c r="B6" s="8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7"/>
      <c r="B7" s="8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7" t="s">
        <v>2</v>
      </c>
      <c r="B8" s="7"/>
      <c r="C8" s="2" t="e">
        <f>AVERAGE(C3:C7)</f>
        <v>#DIV/0!</v>
      </c>
      <c r="D8" s="2" t="e">
        <f t="shared" ref="D8:M8" si="0">AVERAGE(D3:D7)</f>
        <v>#DIV/0!</v>
      </c>
      <c r="E8" s="2" t="e">
        <f t="shared" si="0"/>
        <v>#DIV/0!</v>
      </c>
      <c r="F8" s="2" t="e">
        <f t="shared" si="0"/>
        <v>#DIV/0!</v>
      </c>
      <c r="G8" s="2" t="e">
        <f t="shared" si="0"/>
        <v>#DIV/0!</v>
      </c>
      <c r="H8" s="2" t="e">
        <f t="shared" si="0"/>
        <v>#DIV/0!</v>
      </c>
      <c r="I8" s="2" t="e">
        <f t="shared" si="0"/>
        <v>#DIV/0!</v>
      </c>
      <c r="J8" s="2" t="e">
        <f t="shared" si="0"/>
        <v>#DIV/0!</v>
      </c>
      <c r="K8" s="2" t="e">
        <f t="shared" si="0"/>
        <v>#DIV/0!</v>
      </c>
      <c r="L8" s="2" t="e">
        <f t="shared" si="0"/>
        <v>#DIV/0!</v>
      </c>
      <c r="M8" s="2" t="e">
        <f t="shared" si="0"/>
        <v>#DIV/0!</v>
      </c>
    </row>
    <row r="9" spans="1:13" x14ac:dyDescent="0.3">
      <c r="A9" s="7" t="s">
        <v>9</v>
      </c>
      <c r="B9" s="7"/>
      <c r="C9" s="2" t="e">
        <f>STDEV(C3:C7)</f>
        <v>#DIV/0!</v>
      </c>
      <c r="D9" s="2" t="e">
        <f t="shared" ref="D9:M9" si="1">STDEV(D3:D7)</f>
        <v>#DIV/0!</v>
      </c>
      <c r="E9" s="2" t="e">
        <f t="shared" si="1"/>
        <v>#DIV/0!</v>
      </c>
      <c r="F9" s="2" t="e">
        <f t="shared" si="1"/>
        <v>#DIV/0!</v>
      </c>
      <c r="G9" s="2" t="e">
        <f t="shared" si="1"/>
        <v>#DIV/0!</v>
      </c>
      <c r="H9" s="2" t="e">
        <f t="shared" si="1"/>
        <v>#DIV/0!</v>
      </c>
      <c r="I9" s="2" t="e">
        <f t="shared" si="1"/>
        <v>#DIV/0!</v>
      </c>
      <c r="J9" s="2" t="e">
        <f t="shared" si="1"/>
        <v>#DIV/0!</v>
      </c>
      <c r="K9" s="2" t="e">
        <f t="shared" si="1"/>
        <v>#DIV/0!</v>
      </c>
      <c r="L9" s="2" t="e">
        <f t="shared" si="1"/>
        <v>#DIV/0!</v>
      </c>
      <c r="M9" s="2" t="e">
        <f t="shared" si="1"/>
        <v>#DIV/0!</v>
      </c>
    </row>
    <row r="10" spans="1:13" x14ac:dyDescent="0.3">
      <c r="A10" s="7" t="s">
        <v>4</v>
      </c>
      <c r="B10" s="7"/>
      <c r="C10" s="3" t="e">
        <f>C9/SQRT(5)</f>
        <v>#DIV/0!</v>
      </c>
      <c r="D10" s="3" t="e">
        <f t="shared" ref="D10:M10" si="2">D9/SQRT(5)</f>
        <v>#DIV/0!</v>
      </c>
      <c r="E10" s="3" t="e">
        <f t="shared" si="2"/>
        <v>#DIV/0!</v>
      </c>
      <c r="F10" s="3" t="e">
        <f t="shared" si="2"/>
        <v>#DIV/0!</v>
      </c>
      <c r="G10" s="3" t="e">
        <f t="shared" si="2"/>
        <v>#DIV/0!</v>
      </c>
      <c r="H10" s="3" t="e">
        <f t="shared" si="2"/>
        <v>#DIV/0!</v>
      </c>
      <c r="I10" s="3" t="e">
        <f t="shared" si="2"/>
        <v>#DIV/0!</v>
      </c>
      <c r="J10" s="3" t="e">
        <f t="shared" si="2"/>
        <v>#DIV/0!</v>
      </c>
      <c r="K10" s="3" t="e">
        <f t="shared" si="2"/>
        <v>#DIV/0!</v>
      </c>
      <c r="L10" s="3" t="e">
        <f t="shared" si="2"/>
        <v>#DIV/0!</v>
      </c>
      <c r="M10" s="3" t="e">
        <f t="shared" si="2"/>
        <v>#DIV/0!</v>
      </c>
    </row>
    <row r="11" spans="1:13" ht="15.6" x14ac:dyDescent="0.3">
      <c r="A11" s="7" t="s">
        <v>5</v>
      </c>
      <c r="B11" s="7"/>
      <c r="C11" s="2" t="e">
        <f>SQRT($B$16*C8/C13)</f>
        <v>#DIV/0!</v>
      </c>
      <c r="D11" s="2" t="e">
        <f t="shared" ref="D11:M11" si="3">SQRT($B$16*D8/D13)</f>
        <v>#DIV/0!</v>
      </c>
      <c r="E11" s="2" t="e">
        <f t="shared" si="3"/>
        <v>#DIV/0!</v>
      </c>
      <c r="F11" s="2" t="e">
        <f t="shared" si="3"/>
        <v>#DIV/0!</v>
      </c>
      <c r="G11" s="2" t="e">
        <f t="shared" si="3"/>
        <v>#DIV/0!</v>
      </c>
      <c r="H11" s="2" t="e">
        <f t="shared" si="3"/>
        <v>#DIV/0!</v>
      </c>
      <c r="I11" s="2" t="e">
        <f t="shared" si="3"/>
        <v>#DIV/0!</v>
      </c>
      <c r="J11" s="2" t="e">
        <f t="shared" si="3"/>
        <v>#DIV/0!</v>
      </c>
      <c r="K11" s="2" t="e">
        <f t="shared" si="3"/>
        <v>#DIV/0!</v>
      </c>
      <c r="L11" s="2" t="e">
        <f t="shared" si="3"/>
        <v>#DIV/0!</v>
      </c>
      <c r="M11" s="2" t="e">
        <f t="shared" si="3"/>
        <v>#DIV/0!</v>
      </c>
    </row>
    <row r="12" spans="1:13" ht="15.6" x14ac:dyDescent="0.3">
      <c r="A12" s="7" t="s">
        <v>6</v>
      </c>
      <c r="B12" s="7"/>
      <c r="C12" s="2" t="e">
        <f>1/2*C10*SQRT($B$16/(C13*C8))</f>
        <v>#DIV/0!</v>
      </c>
      <c r="D12" s="2" t="e">
        <f t="shared" ref="D12:M12" si="4">1/2*D10*SQRT($B$16/(D13*D8))</f>
        <v>#DIV/0!</v>
      </c>
      <c r="E12" s="2" t="e">
        <f t="shared" si="4"/>
        <v>#DIV/0!</v>
      </c>
      <c r="F12" s="2" t="e">
        <f t="shared" si="4"/>
        <v>#DIV/0!</v>
      </c>
      <c r="G12" s="2" t="e">
        <f t="shared" si="4"/>
        <v>#DIV/0!</v>
      </c>
      <c r="H12" s="2" t="e">
        <f t="shared" si="4"/>
        <v>#DIV/0!</v>
      </c>
      <c r="I12" s="2" t="e">
        <f t="shared" si="4"/>
        <v>#DIV/0!</v>
      </c>
      <c r="J12" s="2" t="e">
        <f t="shared" si="4"/>
        <v>#DIV/0!</v>
      </c>
      <c r="K12" s="2" t="e">
        <f t="shared" si="4"/>
        <v>#DIV/0!</v>
      </c>
      <c r="L12" s="2" t="e">
        <f t="shared" si="4"/>
        <v>#DIV/0!</v>
      </c>
      <c r="M12" s="2" t="e">
        <f t="shared" si="4"/>
        <v>#DIV/0!</v>
      </c>
    </row>
    <row r="13" spans="1:13" x14ac:dyDescent="0.3">
      <c r="A13" s="7" t="s">
        <v>7</v>
      </c>
      <c r="B13" s="7"/>
      <c r="C13" s="2">
        <f>SIN(2*PI()*C2/180)</f>
        <v>0.34202014332566871</v>
      </c>
      <c r="D13" s="2">
        <f t="shared" ref="D13:M13" si="5">SIN(2*PI()*D2/180)</f>
        <v>0.64278760968653925</v>
      </c>
      <c r="E13" s="2">
        <f t="shared" si="5"/>
        <v>0.8660254037844386</v>
      </c>
      <c r="F13" s="2">
        <f t="shared" si="5"/>
        <v>0.93969262078590832</v>
      </c>
      <c r="G13" s="2">
        <f t="shared" si="5"/>
        <v>0.98480775301220802</v>
      </c>
      <c r="H13" s="2">
        <f t="shared" si="5"/>
        <v>1</v>
      </c>
      <c r="I13" s="2">
        <f t="shared" si="5"/>
        <v>0.98480775301220802</v>
      </c>
      <c r="J13" s="2">
        <f t="shared" si="5"/>
        <v>0.93969262078590843</v>
      </c>
      <c r="K13" s="2">
        <f t="shared" si="5"/>
        <v>0.86602540378443871</v>
      </c>
      <c r="L13" s="2">
        <f t="shared" si="5"/>
        <v>0.64278760968653947</v>
      </c>
      <c r="M13" s="2">
        <f t="shared" si="5"/>
        <v>0.34202014332566888</v>
      </c>
    </row>
    <row r="16" spans="1:13" ht="16.2" x14ac:dyDescent="0.3">
      <c r="A16" s="8" t="s">
        <v>10</v>
      </c>
      <c r="B16" s="1">
        <v>9.81</v>
      </c>
    </row>
    <row r="17" spans="1:4" ht="15" thickBot="1" x14ac:dyDescent="0.35"/>
    <row r="18" spans="1:4" ht="15" thickBot="1" x14ac:dyDescent="0.35">
      <c r="A18" s="14" t="s">
        <v>16</v>
      </c>
      <c r="B18" s="15"/>
      <c r="C18" s="15"/>
      <c r="D18" s="16"/>
    </row>
    <row r="19" spans="1:4" x14ac:dyDescent="0.3">
      <c r="A19" s="10" t="s">
        <v>8</v>
      </c>
      <c r="B19" s="4" t="e">
        <f t="array" ref="B19:C21">LINEST(C8:M8,C13:M13,1,1)</f>
        <v>#VALUE!</v>
      </c>
      <c r="C19" s="4" t="e">
        <v>#VALUE!</v>
      </c>
      <c r="D19" s="12" t="s">
        <v>11</v>
      </c>
    </row>
    <row r="20" spans="1:4" ht="15.6" x14ac:dyDescent="0.3">
      <c r="A20" s="11" t="s">
        <v>15</v>
      </c>
      <c r="B20" s="1" t="e">
        <v>#VALUE!</v>
      </c>
      <c r="C20" s="1" t="e">
        <v>#VALUE!</v>
      </c>
      <c r="D20" s="13" t="s">
        <v>12</v>
      </c>
    </row>
    <row r="21" spans="1:4" ht="16.2" x14ac:dyDescent="0.3">
      <c r="A21" s="11" t="s">
        <v>14</v>
      </c>
      <c r="B21" s="1" t="e">
        <v>#VALUE!</v>
      </c>
      <c r="C21" s="1" t="e">
        <v>#VALUE!</v>
      </c>
      <c r="D21" s="13" t="s">
        <v>13</v>
      </c>
    </row>
    <row r="25" spans="1:4" x14ac:dyDescent="0.3">
      <c r="A25" s="17" t="s">
        <v>18</v>
      </c>
      <c r="B25" s="5" t="e">
        <f>AVERAGEA(E11:K11)</f>
        <v>#DIV/0!</v>
      </c>
    </row>
    <row r="27" spans="1:4" x14ac:dyDescent="0.3">
      <c r="A27" s="17" t="s">
        <v>19</v>
      </c>
      <c r="B27" s="5" t="e">
        <f>STDEV(E11:K11)</f>
        <v>#DIV/0!</v>
      </c>
    </row>
    <row r="29" spans="1:4" x14ac:dyDescent="0.3">
      <c r="A29" s="17" t="s">
        <v>20</v>
      </c>
      <c r="B29" s="5" t="e">
        <f>B27/SQRT(7)</f>
        <v>#DIV/0!</v>
      </c>
    </row>
    <row r="33" spans="1:13" x14ac:dyDescent="0.3">
      <c r="A33" s="18" t="s">
        <v>17</v>
      </c>
      <c r="B33" s="18"/>
      <c r="C33" s="5" t="e">
        <f>$B$19*C13+$C$19</f>
        <v>#VALUE!</v>
      </c>
      <c r="D33" s="5" t="e">
        <f t="shared" ref="D33:M33" si="6">$B$19*D13+$C$19</f>
        <v>#VALUE!</v>
      </c>
      <c r="E33" s="5" t="e">
        <f t="shared" si="6"/>
        <v>#VALUE!</v>
      </c>
      <c r="F33" s="5" t="e">
        <f t="shared" si="6"/>
        <v>#VALUE!</v>
      </c>
      <c r="G33" s="5" t="e">
        <f t="shared" si="6"/>
        <v>#VALUE!</v>
      </c>
      <c r="H33" s="5" t="e">
        <f t="shared" si="6"/>
        <v>#VALUE!</v>
      </c>
      <c r="I33" s="5" t="e">
        <f t="shared" si="6"/>
        <v>#VALUE!</v>
      </c>
      <c r="J33" s="5" t="e">
        <f t="shared" si="6"/>
        <v>#VALUE!</v>
      </c>
      <c r="K33" s="5" t="e">
        <f t="shared" si="6"/>
        <v>#VALUE!</v>
      </c>
      <c r="L33" s="5" t="e">
        <f t="shared" si="6"/>
        <v>#VALUE!</v>
      </c>
      <c r="M33" s="5" t="e">
        <f t="shared" si="6"/>
        <v>#VALUE!</v>
      </c>
    </row>
    <row r="34" spans="1:13" x14ac:dyDescent="0.3">
      <c r="A34" s="18" t="s">
        <v>21</v>
      </c>
      <c r="B34" s="18"/>
      <c r="C34" s="6" t="e">
        <f>C8-C33</f>
        <v>#DIV/0!</v>
      </c>
      <c r="D34" s="6" t="e">
        <f t="shared" ref="D34:M34" si="7">D8-D33</f>
        <v>#DIV/0!</v>
      </c>
      <c r="E34" s="6" t="e">
        <f t="shared" si="7"/>
        <v>#DIV/0!</v>
      </c>
      <c r="F34" s="6" t="e">
        <f t="shared" si="7"/>
        <v>#DIV/0!</v>
      </c>
      <c r="G34" s="6" t="e">
        <f t="shared" si="7"/>
        <v>#DIV/0!</v>
      </c>
      <c r="H34" s="6" t="e">
        <f t="shared" si="7"/>
        <v>#DIV/0!</v>
      </c>
      <c r="I34" s="6" t="e">
        <f t="shared" si="7"/>
        <v>#DIV/0!</v>
      </c>
      <c r="J34" s="6" t="e">
        <f t="shared" si="7"/>
        <v>#DIV/0!</v>
      </c>
      <c r="K34" s="6" t="e">
        <f t="shared" si="7"/>
        <v>#DIV/0!</v>
      </c>
      <c r="L34" s="6" t="e">
        <f t="shared" si="7"/>
        <v>#DIV/0!</v>
      </c>
      <c r="M34" s="6" t="e">
        <f t="shared" si="7"/>
        <v>#DIV/0!</v>
      </c>
    </row>
    <row r="38" spans="1:13" x14ac:dyDescent="0.3">
      <c r="K38" t="s">
        <v>22</v>
      </c>
      <c r="L38" t="e">
        <f>SQRT(B16*B19)</f>
        <v>#VALUE!</v>
      </c>
    </row>
  </sheetData>
  <mergeCells count="13">
    <mergeCell ref="A33:B33"/>
    <mergeCell ref="A34:B34"/>
    <mergeCell ref="A18:D18"/>
    <mergeCell ref="C1:M1"/>
    <mergeCell ref="A1:A2"/>
    <mergeCell ref="A12:B12"/>
    <mergeCell ref="A11:B11"/>
    <mergeCell ref="A13:B13"/>
    <mergeCell ref="A9:B9"/>
    <mergeCell ref="B1:B2"/>
    <mergeCell ref="A3:A7"/>
    <mergeCell ref="A8:B8"/>
    <mergeCell ref="A10:B10"/>
  </mergeCells>
  <pageMargins left="0.7" right="0.7" top="0.75" bottom="0.75" header="0.3" footer="0.3"/>
  <pageSetup paperSize="9" orientation="portrait" r:id="rId1"/>
  <ignoredErrors>
    <ignoredError sqref="C8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Gomes</dc:creator>
  <cp:lastModifiedBy>nunop</cp:lastModifiedBy>
  <dcterms:created xsi:type="dcterms:W3CDTF">2022-03-20T11:22:37Z</dcterms:created>
  <dcterms:modified xsi:type="dcterms:W3CDTF">2022-05-09T09:46:47Z</dcterms:modified>
</cp:coreProperties>
</file>