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7EE1CDDA-08CB-4AAD-A5A1-0842CD582045}" xr6:coauthVersionLast="47" xr6:coauthVersionMax="47" xr10:uidLastSave="{00000000-0000-0000-0000-000000000000}"/>
  <bookViews>
    <workbookView xWindow="-108" yWindow="-108" windowWidth="23256" windowHeight="12456" xr2:uid="{E3B97DAB-F56B-4F1D-B140-62E03DA4F1D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1" l="1"/>
  <c r="C33" i="1"/>
  <c r="E25" i="1"/>
  <c r="B19" i="1" a="1"/>
  <c r="B20" i="1" s="1"/>
  <c r="C19" i="1" l="1"/>
  <c r="B19" i="1"/>
  <c r="C21" i="1"/>
  <c r="B21" i="1"/>
  <c r="C20" i="1"/>
  <c r="E8" i="1"/>
  <c r="F8" i="1"/>
  <c r="G8" i="1"/>
  <c r="G11" i="1" s="1"/>
  <c r="H8" i="1"/>
  <c r="H11" i="1" s="1"/>
  <c r="I8" i="1"/>
  <c r="I11" i="1" s="1"/>
  <c r="J8" i="1"/>
  <c r="J11" i="1" s="1"/>
  <c r="K8" i="1"/>
  <c r="E9" i="1"/>
  <c r="E10" i="1" s="1"/>
  <c r="F9" i="1"/>
  <c r="F10" i="1" s="1"/>
  <c r="G9" i="1"/>
  <c r="G10" i="1" s="1"/>
  <c r="G12" i="1" s="1"/>
  <c r="H9" i="1"/>
  <c r="H10" i="1" s="1"/>
  <c r="H12" i="1" s="1"/>
  <c r="I9" i="1"/>
  <c r="I10" i="1" s="1"/>
  <c r="I12" i="1" s="1"/>
  <c r="J9" i="1"/>
  <c r="J10" i="1" s="1"/>
  <c r="J12" i="1" s="1"/>
  <c r="K9" i="1"/>
  <c r="K10" i="1" s="1"/>
  <c r="E13" i="1"/>
  <c r="F13" i="1"/>
  <c r="G13" i="1"/>
  <c r="H13" i="1"/>
  <c r="I13" i="1"/>
  <c r="J13" i="1"/>
  <c r="K13" i="1"/>
  <c r="F11" i="1" l="1"/>
  <c r="F12" i="1" s="1"/>
  <c r="K11" i="1"/>
  <c r="K12" i="1" s="1"/>
  <c r="E11" i="1"/>
  <c r="E12" i="1" s="1"/>
  <c r="B27" i="1" l="1"/>
  <c r="B29" i="1" s="1"/>
  <c r="E33" i="1" l="1"/>
  <c r="E34" i="1" s="1"/>
  <c r="F33" i="1"/>
  <c r="F34" i="1" s="1"/>
  <c r="G33" i="1"/>
  <c r="G34" i="1" s="1"/>
  <c r="C34" i="1"/>
  <c r="D33" i="1"/>
  <c r="D34" i="1" s="1"/>
  <c r="H33" i="1"/>
  <c r="H34" i="1" s="1"/>
  <c r="I33" i="1"/>
  <c r="I34" i="1" s="1"/>
</calcChain>
</file>

<file path=xl/sharedStrings.xml><?xml version="1.0" encoding="utf-8"?>
<sst xmlns="http://schemas.openxmlformats.org/spreadsheetml/2006/main" count="68" uniqueCount="25">
  <si>
    <t>Ensaio</t>
  </si>
  <si>
    <t>θ</t>
  </si>
  <si>
    <r>
      <t>x</t>
    </r>
    <r>
      <rPr>
        <sz val="11"/>
        <color theme="1"/>
        <rFont val="Calibri"/>
        <family val="2"/>
      </rPr>
      <t>̄</t>
    </r>
    <r>
      <rPr>
        <sz val="11"/>
        <color theme="1"/>
        <rFont val="Calibri"/>
        <family val="2"/>
        <scheme val="minor"/>
      </rPr>
      <t xml:space="preserve"> (m)</t>
    </r>
  </si>
  <si>
    <t>x (m)</t>
  </si>
  <si>
    <r>
      <t>v</t>
    </r>
    <r>
      <rPr>
        <sz val="11"/>
        <color theme="1"/>
        <rFont val="Calibri"/>
        <family val="2"/>
      </rPr>
      <t>̄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(m/s)</t>
    </r>
  </si>
  <si>
    <t>m</t>
  </si>
  <si>
    <r>
      <t>s(x</t>
    </r>
    <r>
      <rPr>
        <sz val="11"/>
        <color theme="1"/>
        <rFont val="Calibri"/>
        <family val="2"/>
      </rPr>
      <t>̄) (m)</t>
    </r>
  </si>
  <si>
    <t>b</t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</si>
  <si>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</si>
  <si>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</si>
  <si>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Parâmetros de ajuste:</t>
  </si>
  <si>
    <t>Ajuste em x</t>
  </si>
  <si>
    <t>v0</t>
  </si>
  <si>
    <t>s(v0)</t>
  </si>
  <si>
    <t>u(v0)</t>
  </si>
  <si>
    <t>v0 ajuste</t>
  </si>
  <si>
    <t>2.292</t>
  </si>
  <si>
    <r>
      <t>u(x</t>
    </r>
    <r>
      <rPr>
        <sz val="11"/>
        <color theme="1"/>
        <rFont val="Calibri"/>
        <family val="2"/>
      </rPr>
      <t>̄)</t>
    </r>
    <r>
      <rPr>
        <sz val="11"/>
        <color theme="1"/>
        <rFont val="Calibri"/>
        <family val="2"/>
        <scheme val="minor"/>
      </rPr>
      <t xml:space="preserve"> (%)</t>
    </r>
  </si>
  <si>
    <r>
      <t>u(v̄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) (%)</t>
    </r>
  </si>
  <si>
    <t>-</t>
  </si>
  <si>
    <r>
      <t>sen(2</t>
    </r>
    <r>
      <rPr>
        <sz val="11"/>
        <color theme="1"/>
        <rFont val="Calibri"/>
        <family val="2"/>
      </rPr>
      <t>θ)</t>
    </r>
    <r>
      <rPr>
        <sz val="11"/>
        <color theme="1"/>
        <rFont val="Calibri"/>
        <family val="2"/>
        <scheme val="minor"/>
      </rPr>
      <t xml:space="preserve"> (s.u.)</t>
    </r>
  </si>
  <si>
    <r>
      <t>g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</si>
  <si>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u(m)</t>
  </si>
  <si>
    <t>u(b)</t>
  </si>
  <si>
    <t>Resíduos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</si>
</sst>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0" fontId="0" fillId="0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985388994714"/>
          <c:y val="4.6973219884769345E-2"/>
          <c:w val="0.78156557810856153"/>
          <c:h val="0.76341166126155202"/>
        </c:manualLayout>
      </c:layout>
      <c:scatterChart>
        <c:scatterStyle val="lineMarker"/>
        <c:varyColors val="0"/>
        <c:ser>
          <c:idx val="0"/>
          <c:order val="0"/>
          <c:tx>
            <c:v>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10"/>
            <c:backward val="6"/>
            <c:dispRSqr val="0"/>
            <c:dispEq val="1"/>
            <c:trendlineLbl>
              <c:layout>
                <c:manualLayout>
                  <c:x val="0.1070034670375531"/>
                  <c:y val="-0.6735889460124160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-0,0014x</a:t>
                    </a:r>
                    <a:r>
                      <a:rPr lang="en-US" baseline="30000">
                        <a:solidFill>
                          <a:schemeClr val="accent1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chemeClr val="accent1"/>
                        </a:solidFill>
                      </a:rPr>
                      <a:t> + 0,1323x - 0,8089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Folha1!$E$2:$K$2</c:f>
              <c:numCache>
                <c:formatCode>General</c:formatCode>
                <c:ptCount val="7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</c:numCache>
            </c:numRef>
          </c:xVal>
          <c:yVal>
            <c:numRef>
              <c:f>Folha1!$E$8:$K$8</c:f>
              <c:numCache>
                <c:formatCode>0.0000</c:formatCode>
                <c:ptCount val="7"/>
                <c:pt idx="0">
                  <c:v>1.8897999999999999</c:v>
                </c:pt>
                <c:pt idx="1">
                  <c:v>2.1025</c:v>
                </c:pt>
                <c:pt idx="2">
                  <c:v>2.2114000000000003</c:v>
                </c:pt>
                <c:pt idx="3">
                  <c:v>2.2917999999999998</c:v>
                </c:pt>
                <c:pt idx="4">
                  <c:v>2.2842500000000001</c:v>
                </c:pt>
                <c:pt idx="5">
                  <c:v>2.2054999999999998</c:v>
                </c:pt>
                <c:pt idx="6">
                  <c:v>2.0489999999999999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BB-47EB-945B-11328ACCC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449679"/>
        <c:axId val="303448847"/>
      </c:scatterChart>
      <c:valAx>
        <c:axId val="303449679"/>
        <c:scaling>
          <c:orientation val="minMax"/>
          <c:max val="75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θ</a:t>
                </a:r>
                <a:r>
                  <a:rPr lang="pt-PT"/>
                  <a:t> (º)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448847"/>
        <c:crosses val="autoZero"/>
        <c:crossBetween val="midCat"/>
        <c:majorUnit val="10"/>
      </c:valAx>
      <c:valAx>
        <c:axId val="303448847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x̄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449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957005578224156"/>
          <c:y val="7.2900412101621917E-2"/>
          <c:w val="0.18718164265671722"/>
          <c:h val="0.1963257771044406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07863247863247"/>
          <c:y val="4.7624891761609632E-2"/>
          <c:w val="0.78218974358974369"/>
          <c:h val="0.77985061397587729"/>
        </c:manualLayout>
      </c:layout>
      <c:scatterChart>
        <c:scatterStyle val="lineMarker"/>
        <c:varyColors val="0"/>
        <c:ser>
          <c:idx val="0"/>
          <c:order val="0"/>
          <c:tx>
            <c:v>v0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Folha1!$E$12:$K$12</c:f>
                <c:numCache>
                  <c:formatCode>General</c:formatCode>
                  <c:ptCount val="7"/>
                  <c:pt idx="0">
                    <c:v>8.8035259253614281E-4</c:v>
                  </c:pt>
                  <c:pt idx="1">
                    <c:v>9.340931402172511E-4</c:v>
                  </c:pt>
                  <c:pt idx="2">
                    <c:v>4.3450448817304913E-4</c:v>
                  </c:pt>
                  <c:pt idx="3">
                    <c:v>3.0462570863840831E-4</c:v>
                  </c:pt>
                  <c:pt idx="4">
                    <c:v>3.4528351233845459E-4</c:v>
                  </c:pt>
                  <c:pt idx="5">
                    <c:v>2.9880250536553759E-4</c:v>
                  </c:pt>
                  <c:pt idx="6">
                    <c:v>1.2092481180662877E-3</c:v>
                  </c:pt>
                </c:numCache>
              </c:numRef>
            </c:plus>
            <c:minus>
              <c:numRef>
                <c:f>Folha1!$E$12:$K$12</c:f>
                <c:numCache>
                  <c:formatCode>General</c:formatCode>
                  <c:ptCount val="7"/>
                  <c:pt idx="0">
                    <c:v>8.8035259253614281E-4</c:v>
                  </c:pt>
                  <c:pt idx="1">
                    <c:v>9.340931402172511E-4</c:v>
                  </c:pt>
                  <c:pt idx="2">
                    <c:v>4.3450448817304913E-4</c:v>
                  </c:pt>
                  <c:pt idx="3">
                    <c:v>3.0462570863840831E-4</c:v>
                  </c:pt>
                  <c:pt idx="4">
                    <c:v>3.4528351233845459E-4</c:v>
                  </c:pt>
                  <c:pt idx="5">
                    <c:v>2.9880250536553759E-4</c:v>
                  </c:pt>
                  <c:pt idx="6">
                    <c:v>1.2092481180662877E-3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Folha1!$E$2:$K$2</c:f>
              <c:numCache>
                <c:formatCode>General</c:formatCode>
                <c:ptCount val="7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</c:numCache>
            </c:numRef>
          </c:xVal>
          <c:yVal>
            <c:numRef>
              <c:f>Folha1!$E$11:$K$11</c:f>
              <c:numCache>
                <c:formatCode>0.0000</c:formatCode>
                <c:ptCount val="7"/>
                <c:pt idx="0">
                  <c:v>4.6267614688440091</c:v>
                </c:pt>
                <c:pt idx="1">
                  <c:v>4.685000026749865</c:v>
                </c:pt>
                <c:pt idx="2">
                  <c:v>4.6934524986870576</c:v>
                </c:pt>
                <c:pt idx="3">
                  <c:v>4.7415775855721272</c:v>
                </c:pt>
                <c:pt idx="4">
                  <c:v>4.7701341298481461</c:v>
                </c:pt>
                <c:pt idx="5">
                  <c:v>4.798385394827001</c:v>
                </c:pt>
                <c:pt idx="6">
                  <c:v>4.8177045950114499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F3-4E5C-8326-81D23BFA2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152847"/>
        <c:axId val="360153263"/>
      </c:scatterChart>
      <c:valAx>
        <c:axId val="360152847"/>
        <c:scaling>
          <c:orientation val="minMax"/>
          <c:max val="65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/>
                  <a:t>θ</a:t>
                </a:r>
                <a:r>
                  <a:rPr lang="pt-PT" sz="1200"/>
                  <a:t> (º)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153263"/>
        <c:crosses val="autoZero"/>
        <c:crossBetween val="midCat"/>
        <c:majorUnit val="10"/>
      </c:valAx>
      <c:valAx>
        <c:axId val="360153263"/>
        <c:scaling>
          <c:orientation val="minMax"/>
          <c:max val="4.8499999999999996"/>
          <c:min val="4.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v̄</a:t>
                </a:r>
                <a:r>
                  <a:rPr lang="pt-PT" sz="1200" baseline="-25000"/>
                  <a:t>o</a:t>
                </a:r>
                <a:r>
                  <a:rPr lang="pt-PT" sz="1200"/>
                  <a:t>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152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69965811965812"/>
          <c:y val="0.10998281822086764"/>
          <c:w val="0.19690431509815473"/>
          <c:h val="0.15069134329659817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274786324786326"/>
          <c:y val="5.4350000000000002E-2"/>
          <c:w val="0.7356111111111111"/>
          <c:h val="0.71450659722222221"/>
        </c:manualLayout>
      </c:layout>
      <c:scatterChart>
        <c:scatterStyle val="lineMarker"/>
        <c:varyColors val="0"/>
        <c:ser>
          <c:idx val="0"/>
          <c:order val="0"/>
          <c:tx>
            <c:v>x 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028525641025642"/>
                  <c:y val="1.472984425099141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2,3704x - 0,0808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Folha1!$E$13:$K$13</c:f>
              <c:numCache>
                <c:formatCode>0.0000</c:formatCode>
                <c:ptCount val="7"/>
                <c:pt idx="0">
                  <c:v>0.8660254037844386</c:v>
                </c:pt>
                <c:pt idx="1">
                  <c:v>0.93969262078590832</c:v>
                </c:pt>
                <c:pt idx="2">
                  <c:v>0.98480775301220802</c:v>
                </c:pt>
                <c:pt idx="3">
                  <c:v>1</c:v>
                </c:pt>
                <c:pt idx="4">
                  <c:v>0.98480775301220802</c:v>
                </c:pt>
                <c:pt idx="5">
                  <c:v>0.93969262078590843</c:v>
                </c:pt>
                <c:pt idx="6">
                  <c:v>0.86602540378443871</c:v>
                </c:pt>
              </c:numCache>
            </c:numRef>
          </c:xVal>
          <c:yVal>
            <c:numRef>
              <c:f>Folha1!$E$8:$K$8</c:f>
              <c:numCache>
                <c:formatCode>0.0000</c:formatCode>
                <c:ptCount val="7"/>
                <c:pt idx="0">
                  <c:v>1.8897999999999999</c:v>
                </c:pt>
                <c:pt idx="1">
                  <c:v>2.1025</c:v>
                </c:pt>
                <c:pt idx="2">
                  <c:v>2.2114000000000003</c:v>
                </c:pt>
                <c:pt idx="3">
                  <c:v>2.2917999999999998</c:v>
                </c:pt>
                <c:pt idx="4">
                  <c:v>2.2842500000000001</c:v>
                </c:pt>
                <c:pt idx="5">
                  <c:v>2.2054999999999998</c:v>
                </c:pt>
                <c:pt idx="6">
                  <c:v>2.0489999999999999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FE-4143-9F35-604F29363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68815"/>
        <c:axId val="126665487"/>
      </c:scatterChart>
      <c:valAx>
        <c:axId val="126668815"/>
        <c:scaling>
          <c:orientation val="minMax"/>
          <c:max val="1.02"/>
          <c:min val="0.85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sen(2</a:t>
                </a:r>
                <a:r>
                  <a:rPr lang="el-GR" sz="1200"/>
                  <a:t>θ)</a:t>
                </a:r>
                <a:r>
                  <a:rPr lang="pt-PT" sz="1200"/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65487"/>
        <c:crosses val="autoZero"/>
        <c:crossBetween val="midCat"/>
      </c:valAx>
      <c:valAx>
        <c:axId val="126665487"/>
        <c:scaling>
          <c:orientation val="minMax"/>
          <c:min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aseline="0"/>
                  <a:t>x</a:t>
                </a:r>
                <a:r>
                  <a:rPr lang="pt-PT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̄</a:t>
                </a:r>
                <a:r>
                  <a:rPr lang="pt-PT" baseline="0"/>
                  <a:t> </a:t>
                </a:r>
                <a:r>
                  <a:rPr lang="pt-PT"/>
                  <a:t>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68815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03974358974356"/>
          <c:y val="0.51100868055555559"/>
          <c:w val="0.25884487179487181"/>
          <c:h val="0.18392133609691513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37292213473316"/>
          <c:y val="6.3588844921132981E-2"/>
          <c:w val="0.79617563429571303"/>
          <c:h val="0.7308403556599272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Folha1!$E$13:$K$13</c:f>
              <c:numCache>
                <c:formatCode>0.0000</c:formatCode>
                <c:ptCount val="7"/>
                <c:pt idx="0">
                  <c:v>0.8660254037844386</c:v>
                </c:pt>
                <c:pt idx="1">
                  <c:v>0.93969262078590832</c:v>
                </c:pt>
                <c:pt idx="2">
                  <c:v>0.98480775301220802</c:v>
                </c:pt>
                <c:pt idx="3">
                  <c:v>1</c:v>
                </c:pt>
                <c:pt idx="4">
                  <c:v>0.98480775301220802</c:v>
                </c:pt>
                <c:pt idx="5">
                  <c:v>0.93969262078590843</c:v>
                </c:pt>
                <c:pt idx="6">
                  <c:v>0.86602540378443871</c:v>
                </c:pt>
              </c:numCache>
            </c:numRef>
          </c:xVal>
          <c:yVal>
            <c:numRef>
              <c:f>Folha1!$C$34:$I$34</c:f>
              <c:numCache>
                <c:formatCode>0.0000</c:formatCode>
                <c:ptCount val="7"/>
                <c:pt idx="0">
                  <c:v>-8.2246183448225318E-2</c:v>
                </c:pt>
                <c:pt idx="1">
                  <c:v>-4.4165311891825709E-2</c:v>
                </c:pt>
                <c:pt idx="2">
                  <c:v>-4.2205215279475627E-2</c:v>
                </c:pt>
                <c:pt idx="3">
                  <c:v>2.1834212390552388E-3</c:v>
                </c:pt>
                <c:pt idx="4">
                  <c:v>3.0644784720524232E-2</c:v>
                </c:pt>
                <c:pt idx="5">
                  <c:v>5.8834688108174049E-2</c:v>
                </c:pt>
                <c:pt idx="6">
                  <c:v>7.695381655177469E-2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2F-4E6A-BBE2-846E7AEE2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751904"/>
        <c:axId val="235753152"/>
      </c:scatterChart>
      <c:valAx>
        <c:axId val="23575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sen(2</a:t>
                </a:r>
                <a:r>
                  <a:rPr lang="el-GR"/>
                  <a:t>θ)</a:t>
                </a:r>
                <a:r>
                  <a:rPr lang="pt-PT"/>
                  <a:t> (s.u.)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753152"/>
        <c:crossesAt val="-2500"/>
        <c:crossBetween val="midCat"/>
      </c:valAx>
      <c:valAx>
        <c:axId val="23575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75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312420</xdr:colOff>
      <xdr:row>16</xdr:row>
      <xdr:rowOff>38100</xdr:rowOff>
    </xdr:from>
    <xdr:to>
      <xdr:col>21</xdr:col>
      <xdr:colOff>115620</xdr:colOff>
      <xdr:row>31</xdr:row>
      <xdr:rowOff>174900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AA61A85-5347-428D-9B4F-1A204A8451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281940</xdr:colOff>
      <xdr:row>13</xdr:row>
      <xdr:rowOff>137160</xdr:rowOff>
    </xdr:from>
    <xdr:to>
      <xdr:col>13</xdr:col>
      <xdr:colOff>85140</xdr:colOff>
      <xdr:row>29</xdr:row>
      <xdr:rowOff>68220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45C6409-0D30-46D7-8159-44296048B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320040</xdr:colOff>
      <xdr:row>0</xdr:row>
      <xdr:rowOff>0</xdr:rowOff>
    </xdr:from>
    <xdr:to>
      <xdr:col>21</xdr:col>
      <xdr:colOff>123240</xdr:colOff>
      <xdr:row>15</xdr:row>
      <xdr:rowOff>106320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ACE2DA7-DE34-432B-AF96-A10B8752C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2908</xdr:colOff>
      <xdr:row>34</xdr:row>
      <xdr:rowOff>172760</xdr:rowOff>
    </xdr:from>
    <xdr:to>
      <xdr:col>8</xdr:col>
      <xdr:colOff>241396</xdr:colOff>
      <xdr:row>50</xdr:row>
      <xdr:rowOff>30830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22CC6B-8DF0-D6B2-A8E3-DCD1EB88B9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F49C-B1ED-4D60-9B97-C8A92385BDF0}">
  <dimension ref="A1:M34"/>
  <sheetViews>
    <sheetView tabSelected="1" zoomScale="70" zoomScaleNormal="70" workbookViewId="0">
      <selection activeCell="N38" sqref="N38"/>
    </sheetView>
  </sheetViews>
  <sheetFormatPr defaultRowHeight="14.4" x14ac:dyDescent="0.3"/>
  <cols>
    <col min="3" max="3" width="9.77734375" bestFit="1" customWidth="1"/>
    <col min="9" max="9" width="9.77734375" bestFit="1" customWidth="1"/>
  </cols>
  <sheetData>
    <row r="1" spans="1:13" x14ac:dyDescent="0.3">
      <c r="A1" s="18" t="s">
        <v>0</v>
      </c>
      <c r="B1" s="19"/>
      <c r="C1" s="13" t="s">
        <v>1</v>
      </c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3">
      <c r="A2" s="20"/>
      <c r="B2" s="21"/>
      <c r="C2" s="8">
        <v>10</v>
      </c>
      <c r="D2" s="8">
        <v>20</v>
      </c>
      <c r="E2" s="8">
        <v>30</v>
      </c>
      <c r="F2" s="8">
        <v>35</v>
      </c>
      <c r="G2" s="8">
        <v>40</v>
      </c>
      <c r="H2" s="8">
        <v>45</v>
      </c>
      <c r="I2" s="8">
        <v>50</v>
      </c>
      <c r="J2" s="8">
        <v>55</v>
      </c>
      <c r="K2" s="8">
        <v>60</v>
      </c>
      <c r="L2" s="16">
        <v>70</v>
      </c>
      <c r="M2" s="16">
        <v>80</v>
      </c>
    </row>
    <row r="3" spans="1:13" x14ac:dyDescent="0.3">
      <c r="A3" s="14" t="s">
        <v>3</v>
      </c>
      <c r="B3" s="8">
        <v>1</v>
      </c>
      <c r="C3" s="2" t="s">
        <v>19</v>
      </c>
      <c r="D3" s="2" t="s">
        <v>19</v>
      </c>
      <c r="E3" s="2">
        <v>1.8819999999999999</v>
      </c>
      <c r="F3" s="2">
        <v>2.109</v>
      </c>
      <c r="G3" s="2">
        <v>2.2029999999999998</v>
      </c>
      <c r="H3" s="2">
        <v>2.29</v>
      </c>
      <c r="I3" s="2">
        <v>2.2869999999999999</v>
      </c>
      <c r="J3" s="2">
        <v>2.2109999999999999</v>
      </c>
      <c r="K3" s="15">
        <v>2.0129999999999999</v>
      </c>
      <c r="L3" s="17" t="s">
        <v>19</v>
      </c>
      <c r="M3" s="17" t="s">
        <v>19</v>
      </c>
    </row>
    <row r="4" spans="1:13" x14ac:dyDescent="0.3">
      <c r="A4" s="14"/>
      <c r="B4" s="8">
        <v>2</v>
      </c>
      <c r="C4" s="2" t="s">
        <v>19</v>
      </c>
      <c r="D4" s="2" t="s">
        <v>19</v>
      </c>
      <c r="E4" s="2">
        <v>1.877</v>
      </c>
      <c r="F4" s="2">
        <v>2.0790000000000002</v>
      </c>
      <c r="G4" s="2">
        <v>2.2010000000000001</v>
      </c>
      <c r="H4" s="2">
        <v>2.302</v>
      </c>
      <c r="I4" s="2" t="s">
        <v>16</v>
      </c>
      <c r="J4" s="2">
        <v>2.2000000000000002</v>
      </c>
      <c r="K4" s="15">
        <v>2.0710000000000002</v>
      </c>
      <c r="L4" s="17" t="s">
        <v>19</v>
      </c>
      <c r="M4" s="17" t="s">
        <v>19</v>
      </c>
    </row>
    <row r="5" spans="1:13" x14ac:dyDescent="0.3">
      <c r="A5" s="14"/>
      <c r="B5" s="8">
        <v>3</v>
      </c>
      <c r="C5" s="2" t="s">
        <v>19</v>
      </c>
      <c r="D5" s="2" t="s">
        <v>19</v>
      </c>
      <c r="E5" s="2">
        <v>1.913</v>
      </c>
      <c r="F5" s="2">
        <v>2.1179999999999999</v>
      </c>
      <c r="G5" s="2">
        <v>2.2130000000000001</v>
      </c>
      <c r="H5" s="2">
        <v>2.2959999999999998</v>
      </c>
      <c r="I5" s="2">
        <v>2.2850000000000001</v>
      </c>
      <c r="J5" s="2">
        <v>2.2094999999999998</v>
      </c>
      <c r="K5" s="15">
        <v>2.0619999999999998</v>
      </c>
      <c r="L5" s="17" t="s">
        <v>19</v>
      </c>
      <c r="M5" s="17" t="s">
        <v>19</v>
      </c>
    </row>
    <row r="6" spans="1:13" x14ac:dyDescent="0.3">
      <c r="A6" s="14"/>
      <c r="B6" s="8">
        <v>4</v>
      </c>
      <c r="C6" s="2" t="s">
        <v>19</v>
      </c>
      <c r="D6" s="2" t="s">
        <v>19</v>
      </c>
      <c r="E6" s="2">
        <v>1.885</v>
      </c>
      <c r="F6" s="2">
        <v>2.0870000000000002</v>
      </c>
      <c r="G6" s="2">
        <v>2.2240000000000002</v>
      </c>
      <c r="H6" s="2">
        <v>2.286</v>
      </c>
      <c r="I6" s="2">
        <v>2.2730000000000001</v>
      </c>
      <c r="J6" s="2">
        <v>2.1970000000000001</v>
      </c>
      <c r="K6" s="15">
        <v>2.0569999999999999</v>
      </c>
      <c r="L6" s="17" t="s">
        <v>19</v>
      </c>
      <c r="M6" s="17" t="s">
        <v>19</v>
      </c>
    </row>
    <row r="7" spans="1:13" x14ac:dyDescent="0.3">
      <c r="A7" s="14"/>
      <c r="B7" s="8">
        <v>5</v>
      </c>
      <c r="C7" s="2" t="s">
        <v>19</v>
      </c>
      <c r="D7" s="2" t="s">
        <v>19</v>
      </c>
      <c r="E7" s="2">
        <v>1.8919999999999999</v>
      </c>
      <c r="F7" s="2">
        <v>2.1194999999999999</v>
      </c>
      <c r="G7" s="2">
        <v>2.2160000000000002</v>
      </c>
      <c r="H7" s="2">
        <v>2.2850000000000001</v>
      </c>
      <c r="I7" s="2">
        <v>2.2919999999999998</v>
      </c>
      <c r="J7" s="2">
        <v>2.21</v>
      </c>
      <c r="K7" s="15">
        <v>2.0419999999999998</v>
      </c>
      <c r="L7" s="17" t="s">
        <v>19</v>
      </c>
      <c r="M7" s="17" t="s">
        <v>19</v>
      </c>
    </row>
    <row r="8" spans="1:13" x14ac:dyDescent="0.3">
      <c r="A8" s="14" t="s">
        <v>2</v>
      </c>
      <c r="B8" s="14"/>
      <c r="C8" s="2" t="s">
        <v>19</v>
      </c>
      <c r="D8" s="2" t="s">
        <v>19</v>
      </c>
      <c r="E8" s="2">
        <f t="shared" ref="D8:M8" si="0">AVERAGE(E3:E7)</f>
        <v>1.8897999999999999</v>
      </c>
      <c r="F8" s="2">
        <f t="shared" si="0"/>
        <v>2.1025</v>
      </c>
      <c r="G8" s="2">
        <f t="shared" si="0"/>
        <v>2.2114000000000003</v>
      </c>
      <c r="H8" s="2">
        <f t="shared" si="0"/>
        <v>2.2917999999999998</v>
      </c>
      <c r="I8" s="2">
        <f t="shared" si="0"/>
        <v>2.2842500000000001</v>
      </c>
      <c r="J8" s="2">
        <f t="shared" si="0"/>
        <v>2.2054999999999998</v>
      </c>
      <c r="K8" s="2">
        <f t="shared" si="0"/>
        <v>2.0489999999999999</v>
      </c>
      <c r="L8" s="17" t="s">
        <v>19</v>
      </c>
      <c r="M8" s="17" t="s">
        <v>19</v>
      </c>
    </row>
    <row r="9" spans="1:13" x14ac:dyDescent="0.3">
      <c r="A9" s="14" t="s">
        <v>6</v>
      </c>
      <c r="B9" s="14"/>
      <c r="C9" s="2" t="s">
        <v>19</v>
      </c>
      <c r="D9" s="2" t="s">
        <v>19</v>
      </c>
      <c r="E9" s="2">
        <f t="shared" ref="D9:M9" si="1">STDEV(E3:E7)</f>
        <v>1.4060583202698268E-2</v>
      </c>
      <c r="F9" s="2">
        <f t="shared" si="1"/>
        <v>1.8466185312619253E-2</v>
      </c>
      <c r="G9" s="2">
        <f t="shared" si="1"/>
        <v>9.5026312145637878E-3</v>
      </c>
      <c r="H9" s="2">
        <f t="shared" si="1"/>
        <v>7.1554175279992735E-3</v>
      </c>
      <c r="I9" s="2">
        <f t="shared" si="1"/>
        <v>8.0570879768477564E-3</v>
      </c>
      <c r="J9" s="2">
        <f t="shared" si="1"/>
        <v>6.4999999999998739E-3</v>
      </c>
      <c r="K9" s="2">
        <f t="shared" si="1"/>
        <v>2.2704625079485525E-2</v>
      </c>
      <c r="L9" s="17" t="s">
        <v>19</v>
      </c>
      <c r="M9" s="17" t="s">
        <v>19</v>
      </c>
    </row>
    <row r="10" spans="1:13" x14ac:dyDescent="0.3">
      <c r="A10" s="14" t="s">
        <v>17</v>
      </c>
      <c r="B10" s="14"/>
      <c r="C10" s="2" t="s">
        <v>19</v>
      </c>
      <c r="D10" s="2" t="s">
        <v>19</v>
      </c>
      <c r="E10" s="9">
        <f t="shared" ref="D10:M10" si="2">(E9/SQRT(5))/E8</f>
        <v>3.3273806587496061E-3</v>
      </c>
      <c r="F10" s="9">
        <f t="shared" si="2"/>
        <v>3.9278616546135408E-3</v>
      </c>
      <c r="G10" s="9">
        <f t="shared" si="2"/>
        <v>1.9217264502917623E-3</v>
      </c>
      <c r="H10" s="9">
        <f t="shared" si="2"/>
        <v>1.3962823981150084E-3</v>
      </c>
      <c r="I10" s="9">
        <f t="shared" si="2"/>
        <v>1.5774277261182299E-3</v>
      </c>
      <c r="J10" s="9">
        <f t="shared" si="2"/>
        <v>1.3180178511673862E-3</v>
      </c>
      <c r="K10" s="9">
        <f t="shared" si="2"/>
        <v>4.9554987878356466E-3</v>
      </c>
      <c r="L10" s="17" t="s">
        <v>19</v>
      </c>
      <c r="M10" s="17" t="s">
        <v>19</v>
      </c>
    </row>
    <row r="11" spans="1:13" ht="15.6" x14ac:dyDescent="0.3">
      <c r="A11" s="14" t="s">
        <v>4</v>
      </c>
      <c r="B11" s="14"/>
      <c r="C11" s="2" t="s">
        <v>19</v>
      </c>
      <c r="D11" s="2" t="s">
        <v>19</v>
      </c>
      <c r="E11" s="2">
        <f t="shared" ref="D11:M11" si="3">SQRT($B$16*E8/E13)</f>
        <v>4.6267614688440091</v>
      </c>
      <c r="F11" s="2">
        <f t="shared" si="3"/>
        <v>4.685000026749865</v>
      </c>
      <c r="G11" s="2">
        <f t="shared" si="3"/>
        <v>4.6934524986870576</v>
      </c>
      <c r="H11" s="2">
        <f t="shared" si="3"/>
        <v>4.7415775855721272</v>
      </c>
      <c r="I11" s="2">
        <f t="shared" si="3"/>
        <v>4.7701341298481461</v>
      </c>
      <c r="J11" s="2">
        <f t="shared" si="3"/>
        <v>4.798385394827001</v>
      </c>
      <c r="K11" s="2">
        <f t="shared" si="3"/>
        <v>4.8177045950114499</v>
      </c>
      <c r="L11" s="17" t="s">
        <v>19</v>
      </c>
      <c r="M11" s="17" t="s">
        <v>19</v>
      </c>
    </row>
    <row r="12" spans="1:13" ht="15.6" x14ac:dyDescent="0.3">
      <c r="A12" s="14" t="s">
        <v>18</v>
      </c>
      <c r="B12" s="14"/>
      <c r="C12" s="2" t="s">
        <v>19</v>
      </c>
      <c r="D12" s="2" t="s">
        <v>19</v>
      </c>
      <c r="E12" s="10">
        <f t="shared" ref="D12:M12" si="4">(1/2*E10*SQRT($B$16/(E13*E8)))/E11</f>
        <v>8.8035259253614281E-4</v>
      </c>
      <c r="F12" s="10">
        <f t="shared" si="4"/>
        <v>9.340931402172511E-4</v>
      </c>
      <c r="G12" s="10">
        <f t="shared" si="4"/>
        <v>4.3450448817304913E-4</v>
      </c>
      <c r="H12" s="11">
        <f t="shared" si="4"/>
        <v>3.0462570863840831E-4</v>
      </c>
      <c r="I12" s="11">
        <f t="shared" si="4"/>
        <v>3.4528351233845459E-4</v>
      </c>
      <c r="J12" s="10">
        <f t="shared" si="4"/>
        <v>2.9880250536553759E-4</v>
      </c>
      <c r="K12" s="10">
        <f t="shared" si="4"/>
        <v>1.2092481180662877E-3</v>
      </c>
      <c r="L12" s="17" t="s">
        <v>19</v>
      </c>
      <c r="M12" s="17" t="s">
        <v>19</v>
      </c>
    </row>
    <row r="13" spans="1:13" x14ac:dyDescent="0.3">
      <c r="A13" s="14" t="s">
        <v>20</v>
      </c>
      <c r="B13" s="14"/>
      <c r="C13" s="2" t="s">
        <v>19</v>
      </c>
      <c r="D13" s="2" t="s">
        <v>19</v>
      </c>
      <c r="E13" s="2">
        <f t="shared" ref="D13:M13" si="5">SIN(2*PI()*E2/180)</f>
        <v>0.8660254037844386</v>
      </c>
      <c r="F13" s="2">
        <f t="shared" si="5"/>
        <v>0.93969262078590832</v>
      </c>
      <c r="G13" s="2">
        <f t="shared" si="5"/>
        <v>0.98480775301220802</v>
      </c>
      <c r="H13" s="2">
        <f t="shared" si="5"/>
        <v>1</v>
      </c>
      <c r="I13" s="2">
        <f t="shared" si="5"/>
        <v>0.98480775301220802</v>
      </c>
      <c r="J13" s="2">
        <f t="shared" si="5"/>
        <v>0.93969262078590843</v>
      </c>
      <c r="K13" s="2">
        <f t="shared" si="5"/>
        <v>0.86602540378443871</v>
      </c>
      <c r="L13" s="17" t="s">
        <v>19</v>
      </c>
      <c r="M13" s="17" t="s">
        <v>19</v>
      </c>
    </row>
    <row r="14" spans="1:13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ht="16.2" x14ac:dyDescent="0.3">
      <c r="A16" s="5" t="s">
        <v>21</v>
      </c>
      <c r="B16" s="1">
        <v>9.81</v>
      </c>
    </row>
    <row r="18" spans="1:11" x14ac:dyDescent="0.3">
      <c r="A18" s="14" t="s">
        <v>10</v>
      </c>
      <c r="B18" s="14"/>
      <c r="C18" s="14"/>
      <c r="D18" s="14"/>
    </row>
    <row r="19" spans="1:11" x14ac:dyDescent="0.3">
      <c r="A19" s="23" t="s">
        <v>5</v>
      </c>
      <c r="B19" s="3">
        <f t="array" ref="B19:C21">LINEST(E8:K8,E13:K13,1,1)</f>
        <v>2.370377700573604</v>
      </c>
      <c r="C19" s="3">
        <v>-8.0761121812659376E-2</v>
      </c>
      <c r="D19" s="23" t="s">
        <v>7</v>
      </c>
    </row>
    <row r="20" spans="1:11" x14ac:dyDescent="0.3">
      <c r="A20" s="8" t="s">
        <v>22</v>
      </c>
      <c r="B20" s="1">
        <v>0.47370047016794675</v>
      </c>
      <c r="C20" s="1">
        <v>0.44601707073868618</v>
      </c>
      <c r="D20" s="8" t="s">
        <v>23</v>
      </c>
    </row>
    <row r="21" spans="1:11" ht="16.2" x14ac:dyDescent="0.3">
      <c r="A21" s="8" t="s">
        <v>9</v>
      </c>
      <c r="B21" s="1">
        <v>0.83355307119159816</v>
      </c>
      <c r="C21" s="1">
        <v>6.4534595727614108E-2</v>
      </c>
      <c r="D21" s="8" t="s">
        <v>8</v>
      </c>
    </row>
    <row r="22" spans="1:11" x14ac:dyDescent="0.3">
      <c r="A22" s="22"/>
      <c r="B22" s="22"/>
      <c r="C22" s="22"/>
      <c r="D22" s="22"/>
    </row>
    <row r="23" spans="1:11" x14ac:dyDescent="0.3">
      <c r="A23" s="22"/>
      <c r="B23" s="22"/>
      <c r="C23" s="22"/>
      <c r="D23" s="22"/>
    </row>
    <row r="24" spans="1:11" x14ac:dyDescent="0.3">
      <c r="A24" s="22"/>
    </row>
    <row r="25" spans="1:11" x14ac:dyDescent="0.3">
      <c r="A25" s="7" t="s">
        <v>12</v>
      </c>
      <c r="B25" s="4">
        <f>AVERAGEA(E11:K11)</f>
        <v>4.7332879570770938</v>
      </c>
      <c r="D25" s="6" t="s">
        <v>15</v>
      </c>
      <c r="E25" s="4">
        <f>SQRT(B16*B19)</f>
        <v>4.8221784747795322</v>
      </c>
    </row>
    <row r="26" spans="1:11" x14ac:dyDescent="0.3">
      <c r="A26" s="22"/>
    </row>
    <row r="27" spans="1:11" x14ac:dyDescent="0.3">
      <c r="A27" s="7" t="s">
        <v>13</v>
      </c>
      <c r="B27" s="4">
        <f>STDEV(E11:K11)</f>
        <v>6.8382117796380384E-2</v>
      </c>
    </row>
    <row r="28" spans="1:11" x14ac:dyDescent="0.3">
      <c r="A28" s="22"/>
    </row>
    <row r="29" spans="1:11" x14ac:dyDescent="0.3">
      <c r="A29" s="7" t="s">
        <v>14</v>
      </c>
      <c r="B29" s="4">
        <f>B27/SQRT(7)</f>
        <v>2.584601111616381E-2</v>
      </c>
    </row>
    <row r="30" spans="1:11" x14ac:dyDescent="0.3">
      <c r="A30" s="22"/>
    </row>
    <row r="32" spans="1:11" x14ac:dyDescent="0.3">
      <c r="A32" s="22"/>
      <c r="B32" s="22"/>
      <c r="C32" s="8">
        <v>30</v>
      </c>
      <c r="D32" s="8">
        <v>35</v>
      </c>
      <c r="E32" s="8">
        <v>40</v>
      </c>
      <c r="F32" s="8">
        <v>45</v>
      </c>
      <c r="G32" s="8">
        <v>50</v>
      </c>
      <c r="H32" s="8">
        <v>55</v>
      </c>
      <c r="I32" s="8">
        <v>60</v>
      </c>
      <c r="J32" s="22"/>
      <c r="K32" s="22"/>
    </row>
    <row r="33" spans="1:11" x14ac:dyDescent="0.3">
      <c r="A33" s="12" t="s">
        <v>11</v>
      </c>
      <c r="B33" s="12"/>
      <c r="C33" s="24">
        <f>$B$19*E13+$C$19</f>
        <v>1.9720461834482252</v>
      </c>
      <c r="D33" s="24">
        <f>$B$19*F13+$C$19</f>
        <v>2.1466653118918257</v>
      </c>
      <c r="E33" s="24">
        <f>$B$19*G13+$C$19</f>
        <v>2.2536052152794759</v>
      </c>
      <c r="F33" s="24">
        <f>$B$19*H13+$C$19</f>
        <v>2.2896165787609446</v>
      </c>
      <c r="G33" s="24">
        <f>$B$19*I13+$C$19</f>
        <v>2.2536052152794759</v>
      </c>
      <c r="H33" s="24">
        <f>$B$19*J13+$C$19</f>
        <v>2.1466653118918257</v>
      </c>
      <c r="I33" s="24">
        <f>$B$19*K13+$C$19</f>
        <v>1.9720461834482252</v>
      </c>
      <c r="J33" s="22"/>
      <c r="K33" s="22"/>
    </row>
    <row r="34" spans="1:11" x14ac:dyDescent="0.3">
      <c r="A34" s="12" t="s">
        <v>24</v>
      </c>
      <c r="B34" s="12"/>
      <c r="C34" s="25">
        <f>E8-C33</f>
        <v>-8.2246183448225318E-2</v>
      </c>
      <c r="D34" s="25">
        <f>F8-D33</f>
        <v>-4.4165311891825709E-2</v>
      </c>
      <c r="E34" s="25">
        <f>G8-E33</f>
        <v>-4.2205215279475627E-2</v>
      </c>
      <c r="F34" s="25">
        <f>H8-F33</f>
        <v>2.1834212390552388E-3</v>
      </c>
      <c r="G34" s="25">
        <f>I8-G33</f>
        <v>3.0644784720524232E-2</v>
      </c>
      <c r="H34" s="25">
        <f>J8-H33</f>
        <v>5.8834688108174049E-2</v>
      </c>
      <c r="I34" s="25">
        <f>K8-I33</f>
        <v>7.695381655177469E-2</v>
      </c>
      <c r="J34" s="22"/>
      <c r="K34" s="22"/>
    </row>
  </sheetData>
  <mergeCells count="12">
    <mergeCell ref="A33:B33"/>
    <mergeCell ref="A34:B34"/>
    <mergeCell ref="A18:D18"/>
    <mergeCell ref="C1:M1"/>
    <mergeCell ref="A12:B12"/>
    <mergeCell ref="A11:B11"/>
    <mergeCell ref="A13:B13"/>
    <mergeCell ref="A9:B9"/>
    <mergeCell ref="A3:A7"/>
    <mergeCell ref="A8:B8"/>
    <mergeCell ref="A10:B10"/>
    <mergeCell ref="A1:B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Gomes</dc:creator>
  <cp:lastModifiedBy>nunop</cp:lastModifiedBy>
  <dcterms:created xsi:type="dcterms:W3CDTF">2022-03-20T11:22:37Z</dcterms:created>
  <dcterms:modified xsi:type="dcterms:W3CDTF">2022-05-09T13:48:34Z</dcterms:modified>
</cp:coreProperties>
</file>