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\"/>
    </mc:Choice>
  </mc:AlternateContent>
  <xr:revisionPtr revIDLastSave="0" documentId="13_ncr:1_{B00CB701-60FF-4BA8-87B2-DC2F979D2C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5" i="1" l="1"/>
  <c r="G24" i="1"/>
  <c r="A9" i="1"/>
  <c r="A8" i="1"/>
  <c r="A7" i="1"/>
  <c r="A6" i="1"/>
  <c r="A5" i="1"/>
  <c r="A4" i="1"/>
  <c r="A3" i="1"/>
  <c r="A10" i="1"/>
  <c r="A11" i="1"/>
  <c r="A2" i="1"/>
  <c r="C2" i="1"/>
  <c r="C3" i="1"/>
  <c r="C4" i="1"/>
  <c r="C5" i="1"/>
  <c r="C6" i="1"/>
  <c r="C7" i="1"/>
  <c r="C8" i="1"/>
  <c r="C9" i="1"/>
  <c r="C10" i="1"/>
  <c r="C11" i="1"/>
  <c r="D20" i="1" l="1" a="1"/>
  <c r="E20" i="1" l="1"/>
  <c r="D21" i="1"/>
  <c r="D20" i="1"/>
  <c r="E21" i="1"/>
  <c r="D7" i="1"/>
  <c r="E7" i="1" s="1"/>
  <c r="D2" i="1"/>
  <c r="E2" i="1" s="1"/>
  <c r="D11" i="1"/>
  <c r="E11" i="1" s="1"/>
  <c r="D8" i="1"/>
  <c r="E8" i="1" s="1"/>
  <c r="D5" i="1"/>
  <c r="E5" i="1" s="1"/>
  <c r="D9" i="1"/>
  <c r="E9" i="1" s="1"/>
  <c r="D10" i="1"/>
  <c r="E10" i="1" s="1"/>
  <c r="D4" i="1"/>
  <c r="E4" i="1" s="1"/>
  <c r="D15" i="1" l="1"/>
  <c r="D17" i="1" s="1"/>
  <c r="D3" i="1"/>
  <c r="E3" i="1" s="1"/>
  <c r="D6" i="1"/>
  <c r="E6" i="1" s="1"/>
</calcChain>
</file>

<file path=xl/sharedStrings.xml><?xml version="1.0" encoding="utf-8"?>
<sst xmlns="http://schemas.openxmlformats.org/spreadsheetml/2006/main" count="19" uniqueCount="19">
  <si>
    <r>
      <t>R (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)</t>
    </r>
  </si>
  <si>
    <r>
      <t>t</t>
    </r>
    <r>
      <rPr>
        <vertAlign val="subscript"/>
        <sz val="11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</rPr>
      <t>µs</t>
    </r>
    <r>
      <rPr>
        <sz val="11"/>
        <color theme="1"/>
        <rFont val="Calibri"/>
        <family val="2"/>
        <scheme val="minor"/>
      </rPr>
      <t>)</t>
    </r>
  </si>
  <si>
    <t>Ajuste (s)</t>
  </si>
  <si>
    <t>Resíduos(s)</t>
  </si>
  <si>
    <r>
      <t>t</t>
    </r>
    <r>
      <rPr>
        <vertAlign val="subscript"/>
        <sz val="11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>(s)</t>
    </r>
  </si>
  <si>
    <t>Análise estatísitca</t>
  </si>
  <si>
    <t>Declive (m)</t>
  </si>
  <si>
    <t>u(m)</t>
  </si>
  <si>
    <t>Ordenada na origem (b)</t>
  </si>
  <si>
    <t>u(b)</t>
  </si>
  <si>
    <t>Valor de C do declive:</t>
  </si>
  <si>
    <t>Valor de C do multímetro:</t>
  </si>
  <si>
    <t>Erro percentual:</t>
  </si>
  <si>
    <t>Valor experimental</t>
  </si>
  <si>
    <t>Valor de referência</t>
  </si>
  <si>
    <t>Erro percentual</t>
  </si>
  <si>
    <t>τ (µs)</t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</si>
  <si>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1/2 </t>
    </r>
    <r>
      <rPr>
        <sz val="11"/>
        <color theme="1"/>
        <rFont val="Calibri"/>
        <family val="2"/>
        <scheme val="minor"/>
      </rPr>
      <t>(µs)</t>
    </r>
  </si>
  <si>
    <t>Valor 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</si>
</sst>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/>
    <xf numFmtId="2" fontId="0" fillId="0" borderId="1" xfId="0" applyNumberFormat="1" applyBorder="1"/>
    <xf numFmtId="165" fontId="0" fillId="0" borderId="1" xfId="0" applyNumberForma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11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</a:t>
            </a:r>
            <a:r>
              <a:rPr lang="en-US" sz="1600" baseline="-25000"/>
              <a:t>1/2</a:t>
            </a:r>
            <a:r>
              <a:rPr lang="en-US" sz="1600" baseline="0"/>
              <a:t>(R)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839407644510052"/>
          <c:y val="0.18300928166102143"/>
          <c:w val="0.73104312308434893"/>
          <c:h val="0.58880431612715078"/>
        </c:manualLayout>
      </c:layout>
      <c:scatterChart>
        <c:scatterStyle val="lineMarker"/>
        <c:varyColors val="0"/>
        <c:ser>
          <c:idx val="0"/>
          <c:order val="0"/>
          <c:tx>
            <c:v>t1/2(R)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8161298256366588"/>
                  <c:y val="1.252144459596181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stdErr"/>
            <c:noEndCap val="1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Folha1!$A$2:$A$11</c:f>
              <c:numCache>
                <c:formatCode>General</c:formatCode>
                <c:ptCount val="10"/>
                <c:pt idx="0">
                  <c:v>217.2</c:v>
                </c:pt>
                <c:pt idx="1">
                  <c:v>317.2</c:v>
                </c:pt>
                <c:pt idx="2">
                  <c:v>417.2</c:v>
                </c:pt>
                <c:pt idx="3">
                  <c:v>517.20000000000005</c:v>
                </c:pt>
                <c:pt idx="4">
                  <c:v>617.20000000000005</c:v>
                </c:pt>
                <c:pt idx="5">
                  <c:v>717.2</c:v>
                </c:pt>
                <c:pt idx="6">
                  <c:v>817.2</c:v>
                </c:pt>
                <c:pt idx="7">
                  <c:v>917.2</c:v>
                </c:pt>
                <c:pt idx="8">
                  <c:v>1017.2</c:v>
                </c:pt>
                <c:pt idx="9">
                  <c:v>1117.2</c:v>
                </c:pt>
              </c:numCache>
            </c:numRef>
          </c:xVal>
          <c:yVal>
            <c:numRef>
              <c:f>Folha1!$C$2:$C$11</c:f>
              <c:numCache>
                <c:formatCode>0.00E+00</c:formatCode>
                <c:ptCount val="10"/>
                <c:pt idx="0">
                  <c:v>1.1999999999999999E-4</c:v>
                </c:pt>
                <c:pt idx="1">
                  <c:v>9.9999999999999991E-5</c:v>
                </c:pt>
                <c:pt idx="2">
                  <c:v>1.1999999999999999E-4</c:v>
                </c:pt>
                <c:pt idx="3">
                  <c:v>1.5999999999999999E-4</c:v>
                </c:pt>
                <c:pt idx="4">
                  <c:v>1.9999999999999998E-4</c:v>
                </c:pt>
                <c:pt idx="5">
                  <c:v>1.9999999999999998E-4</c:v>
                </c:pt>
                <c:pt idx="6">
                  <c:v>2.1999999999999998E-4</c:v>
                </c:pt>
                <c:pt idx="7">
                  <c:v>1.9999999999999998E-4</c:v>
                </c:pt>
                <c:pt idx="8">
                  <c:v>2.9999999999999997E-4</c:v>
                </c:pt>
                <c:pt idx="9">
                  <c:v>2.9999999999999997E-4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CA-470A-B9D9-A27B39E6F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970480"/>
        <c:axId val="353967568"/>
      </c:scatterChart>
      <c:valAx>
        <c:axId val="35397048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R(</a:t>
                </a:r>
                <a:r>
                  <a:rPr lang="el-GR" sz="1400"/>
                  <a:t>Ω</a:t>
                </a:r>
                <a:r>
                  <a:rPr lang="pt-PT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967568"/>
        <c:crossesAt val="0"/>
        <c:crossBetween val="midCat"/>
      </c:valAx>
      <c:valAx>
        <c:axId val="35396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t</a:t>
                </a:r>
                <a:r>
                  <a:rPr lang="pt-PT" sz="1400" baseline="-25000"/>
                  <a:t>1/2</a:t>
                </a:r>
                <a:r>
                  <a:rPr lang="pt-PT" sz="1400"/>
                  <a:t>(S)</a:t>
                </a:r>
              </a:p>
            </c:rich>
          </c:tx>
          <c:layout>
            <c:manualLayout>
              <c:xMode val="edge"/>
              <c:yMode val="edge"/>
              <c:x val="3.2208554402802653E-2"/>
              <c:y val="0.410651586716512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970480"/>
        <c:crossesAt val="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586673361008712"/>
          <c:y val="0.58716389617964426"/>
          <c:w val="0.24225048268655375"/>
          <c:h val="0.15625109361329836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530096237970253"/>
          <c:y val="0.18300925925925926"/>
          <c:w val="0.77903237095363076"/>
          <c:h val="0.58880431612715078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Folha1!$A$2:$A$11</c:f>
              <c:numCache>
                <c:formatCode>General</c:formatCode>
                <c:ptCount val="10"/>
                <c:pt idx="0">
                  <c:v>217.2</c:v>
                </c:pt>
                <c:pt idx="1">
                  <c:v>317.2</c:v>
                </c:pt>
                <c:pt idx="2">
                  <c:v>417.2</c:v>
                </c:pt>
                <c:pt idx="3">
                  <c:v>517.20000000000005</c:v>
                </c:pt>
                <c:pt idx="4">
                  <c:v>617.20000000000005</c:v>
                </c:pt>
                <c:pt idx="5">
                  <c:v>717.2</c:v>
                </c:pt>
                <c:pt idx="6">
                  <c:v>817.2</c:v>
                </c:pt>
                <c:pt idx="7">
                  <c:v>917.2</c:v>
                </c:pt>
                <c:pt idx="8">
                  <c:v>1017.2</c:v>
                </c:pt>
                <c:pt idx="9">
                  <c:v>1117.2</c:v>
                </c:pt>
              </c:numCache>
            </c:numRef>
          </c:xVal>
          <c:yVal>
            <c:numRef>
              <c:f>Folha1!$E$2:$E$11</c:f>
              <c:numCache>
                <c:formatCode>General</c:formatCode>
                <c:ptCount val="10"/>
                <c:pt idx="0">
                  <c:v>-2.6181818181818166E-5</c:v>
                </c:pt>
                <c:pt idx="1">
                  <c:v>1.5636363636363653E-5</c:v>
                </c:pt>
                <c:pt idx="2">
                  <c:v>1.7454545454545462E-5</c:v>
                </c:pt>
                <c:pt idx="3">
                  <c:v>-7.2727272727268581E-7</c:v>
                </c:pt>
                <c:pt idx="4">
                  <c:v>-1.8909090909090888E-5</c:v>
                </c:pt>
                <c:pt idx="5">
                  <c:v>2.909090909090933E-6</c:v>
                </c:pt>
                <c:pt idx="6">
                  <c:v>4.7272727272727559E-6</c:v>
                </c:pt>
                <c:pt idx="7">
                  <c:v>4.6545454545454548E-5</c:v>
                </c:pt>
                <c:pt idx="8">
                  <c:v>-3.1636363636363622E-5</c:v>
                </c:pt>
                <c:pt idx="9">
                  <c:v>-9.8181818181818006E-6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7D-4B2E-A8BA-754B688B7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903503"/>
        <c:axId val="459904751"/>
      </c:scatterChart>
      <c:valAx>
        <c:axId val="459903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baseline="0">
                    <a:effectLst/>
                  </a:rPr>
                  <a:t>R(</a:t>
                </a:r>
                <a:r>
                  <a:rPr lang="el-GR" sz="1400" b="0" i="0" baseline="0">
                    <a:effectLst/>
                  </a:rPr>
                  <a:t>Ω</a:t>
                </a:r>
                <a:r>
                  <a:rPr lang="pt-PT" sz="1400" b="0" i="0" baseline="0">
                    <a:effectLst/>
                  </a:rPr>
                  <a:t>)</a:t>
                </a:r>
                <a:endParaRPr lang="en-US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904751"/>
        <c:crossesAt val="-1.0000000000000004E-5"/>
        <c:crossBetween val="midCat"/>
      </c:valAx>
      <c:valAx>
        <c:axId val="459904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baseline="0">
                    <a:effectLst/>
                  </a:rPr>
                  <a:t>t</a:t>
                </a:r>
                <a:r>
                  <a:rPr lang="pt-PT" sz="1400" b="0" i="0" baseline="-25000">
                    <a:effectLst/>
                  </a:rPr>
                  <a:t>1/2</a:t>
                </a:r>
                <a:r>
                  <a:rPr lang="pt-PT" sz="1400" b="0" i="0" baseline="0">
                    <a:effectLst/>
                  </a:rPr>
                  <a:t>(S)</a:t>
                </a:r>
                <a:endParaRPr lang="en-US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9035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343985126859143"/>
          <c:y val="0.67512685914260728"/>
          <c:w val="0.13489348206474192"/>
          <c:h val="7.8125546806649182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330005</xdr:colOff>
      <xdr:row>1</xdr:row>
      <xdr:rowOff>1173</xdr:rowOff>
    </xdr:from>
    <xdr:to>
      <xdr:col>12</xdr:col>
      <xdr:colOff>544286</xdr:colOff>
      <xdr:row>16</xdr:row>
      <xdr:rowOff>3517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81B50A9-0ED8-4BBE-A09E-DDC5519CE1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606335</xdr:colOff>
      <xdr:row>26</xdr:row>
      <xdr:rowOff>2474</xdr:rowOff>
    </xdr:from>
    <xdr:to>
      <xdr:col>8</xdr:col>
      <xdr:colOff>94706</xdr:colOff>
      <xdr:row>40</xdr:row>
      <xdr:rowOff>43544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C8B28E-B863-4B96-9829-E69391AEC2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zoomScaleNormal="100" workbookViewId="0">
      <selection activeCell="I20" sqref="I20"/>
    </sheetView>
  </sheetViews>
  <sheetFormatPr defaultRowHeight="14.4" x14ac:dyDescent="0.3"/>
  <cols>
    <col min="3" max="3" width="10" bestFit="1" customWidth="1"/>
    <col min="5" max="5" width="10.6640625" customWidth="1"/>
    <col min="7" max="7" width="11.5546875" customWidth="1"/>
    <col min="8" max="8" width="10.44140625" customWidth="1"/>
    <col min="9" max="9" width="10.21875" customWidth="1"/>
    <col min="10" max="10" width="12" bestFit="1" customWidth="1"/>
    <col min="11" max="11" width="11.33203125" customWidth="1"/>
    <col min="14" max="14" width="12.33203125" customWidth="1"/>
    <col min="15" max="15" width="13" customWidth="1"/>
  </cols>
  <sheetData>
    <row r="1" spans="1:5" ht="15.6" x14ac:dyDescent="0.35">
      <c r="A1" s="14" t="s">
        <v>0</v>
      </c>
      <c r="B1" s="14" t="s">
        <v>1</v>
      </c>
      <c r="C1" s="14" t="s">
        <v>4</v>
      </c>
      <c r="D1" s="14" t="s">
        <v>2</v>
      </c>
      <c r="E1" s="14" t="s">
        <v>3</v>
      </c>
    </row>
    <row r="2" spans="1:5" x14ac:dyDescent="0.3">
      <c r="A2" s="1">
        <f>100+117.2</f>
        <v>217.2</v>
      </c>
      <c r="B2" s="4">
        <v>120</v>
      </c>
      <c r="C2" s="13">
        <f t="shared" ref="C2:C6" si="0">B2*0.000001</f>
        <v>1.1999999999999999E-4</v>
      </c>
      <c r="D2" s="13">
        <f>A2*$D$20+$E$20</f>
        <v>9.3818181818181823E-5</v>
      </c>
      <c r="E2" s="1">
        <f>D2-C2</f>
        <v>-2.6181818181818166E-5</v>
      </c>
    </row>
    <row r="3" spans="1:5" x14ac:dyDescent="0.3">
      <c r="A3" s="1">
        <f>200+117.2</f>
        <v>317.2</v>
      </c>
      <c r="B3" s="5">
        <v>100</v>
      </c>
      <c r="C3" s="13">
        <f t="shared" si="0"/>
        <v>9.9999999999999991E-5</v>
      </c>
      <c r="D3" s="13">
        <f>A3*$D$20+$E$20</f>
        <v>1.1563636363636364E-4</v>
      </c>
      <c r="E3" s="1">
        <f t="shared" ref="E3:E11" si="1">D3-C3</f>
        <v>1.5636363636363653E-5</v>
      </c>
    </row>
    <row r="4" spans="1:5" x14ac:dyDescent="0.3">
      <c r="A4" s="1">
        <f>300+117.2</f>
        <v>417.2</v>
      </c>
      <c r="B4" s="5">
        <v>120</v>
      </c>
      <c r="C4" s="13">
        <f t="shared" si="0"/>
        <v>1.1999999999999999E-4</v>
      </c>
      <c r="D4" s="13">
        <f>A4*$D$20+$E$20</f>
        <v>1.3745454545454545E-4</v>
      </c>
      <c r="E4" s="1">
        <f t="shared" si="1"/>
        <v>1.7454545454545462E-5</v>
      </c>
    </row>
    <row r="5" spans="1:5" x14ac:dyDescent="0.3">
      <c r="A5" s="1">
        <f>400+117.2</f>
        <v>517.20000000000005</v>
      </c>
      <c r="B5" s="5">
        <v>160</v>
      </c>
      <c r="C5" s="13">
        <f t="shared" si="0"/>
        <v>1.5999999999999999E-4</v>
      </c>
      <c r="D5" s="13">
        <f>A5*$D$20+$E$20</f>
        <v>1.592727272727273E-4</v>
      </c>
      <c r="E5" s="1">
        <f t="shared" si="1"/>
        <v>-7.2727272727268581E-7</v>
      </c>
    </row>
    <row r="6" spans="1:5" x14ac:dyDescent="0.3">
      <c r="A6" s="1">
        <f>500+117.2</f>
        <v>617.20000000000005</v>
      </c>
      <c r="B6" s="6">
        <v>200</v>
      </c>
      <c r="C6" s="13">
        <f t="shared" si="0"/>
        <v>1.9999999999999998E-4</v>
      </c>
      <c r="D6" s="13">
        <f>A6*$D$20+$E$20</f>
        <v>1.8109090909090909E-4</v>
      </c>
      <c r="E6" s="1">
        <f t="shared" si="1"/>
        <v>-1.8909090909090888E-5</v>
      </c>
    </row>
    <row r="7" spans="1:5" x14ac:dyDescent="0.3">
      <c r="A7" s="1">
        <f>600+117.2</f>
        <v>717.2</v>
      </c>
      <c r="B7" s="5">
        <v>200</v>
      </c>
      <c r="C7" s="13">
        <f t="shared" ref="C7:C11" si="2">B7*0.000001</f>
        <v>1.9999999999999998E-4</v>
      </c>
      <c r="D7" s="13">
        <f>A7*$D$20+$E$20</f>
        <v>2.0290909090909092E-4</v>
      </c>
      <c r="E7" s="1">
        <f t="shared" si="1"/>
        <v>2.909090909090933E-6</v>
      </c>
    </row>
    <row r="8" spans="1:5" x14ac:dyDescent="0.3">
      <c r="A8" s="1">
        <f>700+117.2</f>
        <v>817.2</v>
      </c>
      <c r="B8" s="6">
        <v>220</v>
      </c>
      <c r="C8" s="13">
        <f t="shared" si="2"/>
        <v>2.1999999999999998E-4</v>
      </c>
      <c r="D8" s="13">
        <f>A8*$D$20+$E$20</f>
        <v>2.2472727272727274E-4</v>
      </c>
      <c r="E8" s="1">
        <f t="shared" si="1"/>
        <v>4.7272727272727559E-6</v>
      </c>
    </row>
    <row r="9" spans="1:5" x14ac:dyDescent="0.3">
      <c r="A9" s="1">
        <f>800+117.2</f>
        <v>917.2</v>
      </c>
      <c r="B9" s="6">
        <v>200</v>
      </c>
      <c r="C9" s="13">
        <f t="shared" si="2"/>
        <v>1.9999999999999998E-4</v>
      </c>
      <c r="D9" s="13">
        <f>A9*$D$20+$E$20</f>
        <v>2.4654545454545453E-4</v>
      </c>
      <c r="E9" s="1">
        <f t="shared" si="1"/>
        <v>4.6545454545454548E-5</v>
      </c>
    </row>
    <row r="10" spans="1:5" x14ac:dyDescent="0.3">
      <c r="A10" s="1">
        <f>900+117.2</f>
        <v>1017.2</v>
      </c>
      <c r="B10" s="1">
        <v>300</v>
      </c>
      <c r="C10" s="13">
        <f t="shared" si="2"/>
        <v>2.9999999999999997E-4</v>
      </c>
      <c r="D10" s="13">
        <f>A10*$D$20+$E$20</f>
        <v>2.6836363636363635E-4</v>
      </c>
      <c r="E10" s="1">
        <f t="shared" si="1"/>
        <v>-3.1636363636363622E-5</v>
      </c>
    </row>
    <row r="11" spans="1:5" x14ac:dyDescent="0.3">
      <c r="A11" s="1">
        <f>1000+117.2</f>
        <v>1117.2</v>
      </c>
      <c r="B11" s="1">
        <v>300</v>
      </c>
      <c r="C11" s="13">
        <f t="shared" si="2"/>
        <v>2.9999999999999997E-4</v>
      </c>
      <c r="D11" s="13">
        <f>A11*$D$20+$E$20</f>
        <v>2.9018181818181817E-4</v>
      </c>
      <c r="E11" s="1">
        <f t="shared" si="1"/>
        <v>-9.8181818181818006E-6</v>
      </c>
    </row>
    <row r="15" spans="1:5" x14ac:dyDescent="0.3">
      <c r="A15" s="15" t="s">
        <v>10</v>
      </c>
      <c r="B15" s="15"/>
      <c r="C15" s="15"/>
      <c r="D15" s="10">
        <f>D20/0.693</f>
        <v>3.1483667847304207E-7</v>
      </c>
      <c r="E15" s="10"/>
    </row>
    <row r="16" spans="1:5" x14ac:dyDescent="0.3">
      <c r="A16" s="15" t="s">
        <v>11</v>
      </c>
      <c r="B16" s="15"/>
      <c r="C16" s="15"/>
      <c r="D16" s="12">
        <v>3.4999999999999998E-7</v>
      </c>
      <c r="E16" s="12"/>
    </row>
    <row r="17" spans="1:9" x14ac:dyDescent="0.3">
      <c r="A17" s="15" t="s">
        <v>12</v>
      </c>
      <c r="B17" s="15"/>
      <c r="C17" s="15"/>
      <c r="D17" s="11">
        <f>ABS(D15-D16)/D16</f>
        <v>0.10046663293416548</v>
      </c>
      <c r="E17" s="11"/>
    </row>
    <row r="19" spans="1:9" x14ac:dyDescent="0.3">
      <c r="C19" s="2"/>
      <c r="D19" s="17" t="s">
        <v>5</v>
      </c>
      <c r="E19" s="17"/>
      <c r="F19" s="2"/>
      <c r="G19" s="2"/>
    </row>
    <row r="20" spans="1:9" x14ac:dyDescent="0.3">
      <c r="C20" s="16" t="s">
        <v>6</v>
      </c>
      <c r="D20" s="3">
        <f t="array" ref="D20:E21">LINEST(C2:C11,A2:A11,TRUE,TRUE)</f>
        <v>2.1818181818181815E-7</v>
      </c>
      <c r="E20" s="3">
        <v>4.6429090909090923E-5</v>
      </c>
      <c r="F20" s="18" t="s">
        <v>8</v>
      </c>
      <c r="G20" s="17"/>
    </row>
    <row r="21" spans="1:9" x14ac:dyDescent="0.3">
      <c r="C21" s="16" t="s">
        <v>7</v>
      </c>
      <c r="D21" s="3">
        <v>2.7212053721992299E-8</v>
      </c>
      <c r="E21" s="3">
        <v>1.9766814845188557E-5</v>
      </c>
      <c r="F21" s="18" t="s">
        <v>9</v>
      </c>
      <c r="G21" s="17"/>
    </row>
    <row r="23" spans="1:9" x14ac:dyDescent="0.3">
      <c r="B23" s="7"/>
      <c r="C23" s="17" t="s">
        <v>13</v>
      </c>
      <c r="D23" s="17"/>
      <c r="E23" s="15" t="s">
        <v>14</v>
      </c>
      <c r="F23" s="15"/>
      <c r="G23" s="15" t="s">
        <v>15</v>
      </c>
      <c r="H23" s="15"/>
      <c r="I23" s="19" t="s">
        <v>18</v>
      </c>
    </row>
    <row r="24" spans="1:9" ht="15.6" x14ac:dyDescent="0.35">
      <c r="B24" s="20" t="s">
        <v>17</v>
      </c>
      <c r="C24" s="10">
        <v>233</v>
      </c>
      <c r="D24" s="10"/>
      <c r="E24" s="10">
        <v>226</v>
      </c>
      <c r="F24" s="10"/>
      <c r="G24" s="11">
        <f>ABS(C24-E24)/E24</f>
        <v>3.0973451327433628E-2</v>
      </c>
      <c r="H24" s="11"/>
      <c r="I24" s="8">
        <v>220</v>
      </c>
    </row>
    <row r="25" spans="1:9" x14ac:dyDescent="0.3">
      <c r="B25" s="21" t="s">
        <v>16</v>
      </c>
      <c r="C25" s="10">
        <v>381</v>
      </c>
      <c r="D25" s="10"/>
      <c r="E25" s="10">
        <v>326</v>
      </c>
      <c r="F25" s="10"/>
      <c r="G25" s="11">
        <f>ABS(C25-E25)/E25</f>
        <v>0.16871165644171779</v>
      </c>
      <c r="H25" s="11"/>
      <c r="I25" s="8">
        <v>392</v>
      </c>
    </row>
    <row r="40" spans="3:4" x14ac:dyDescent="0.3">
      <c r="C40" s="9"/>
      <c r="D40" s="9"/>
    </row>
    <row r="41" spans="3:4" x14ac:dyDescent="0.3">
      <c r="C41" s="9"/>
      <c r="D41" s="9"/>
    </row>
  </sheetData>
  <mergeCells count="18">
    <mergeCell ref="A16:C16"/>
    <mergeCell ref="A15:C15"/>
    <mergeCell ref="A17:C17"/>
    <mergeCell ref="C23:D23"/>
    <mergeCell ref="C24:D24"/>
    <mergeCell ref="D15:E15"/>
    <mergeCell ref="D16:E16"/>
    <mergeCell ref="D17:E17"/>
    <mergeCell ref="D19:E19"/>
    <mergeCell ref="F20:G20"/>
    <mergeCell ref="F21:G21"/>
    <mergeCell ref="C25:D25"/>
    <mergeCell ref="E24:F24"/>
    <mergeCell ref="E25:F25"/>
    <mergeCell ref="G23:H23"/>
    <mergeCell ref="E23:F23"/>
    <mergeCell ref="G24:H24"/>
    <mergeCell ref="G25:H25"/>
  </mergeCells>
  <pageMargins left="0.23622047244094491" right="0.23622047244094491" top="0.15748031496062992" bottom="0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Quelhas Ferreira de Sousa</dc:creator>
  <cp:lastModifiedBy>nunop</cp:lastModifiedBy>
  <cp:lastPrinted>2022-03-28T15:16:56Z</cp:lastPrinted>
  <dcterms:created xsi:type="dcterms:W3CDTF">2015-06-05T18:19:34Z</dcterms:created>
  <dcterms:modified xsi:type="dcterms:W3CDTF">2022-03-28T15:20:55Z</dcterms:modified>
</cp:coreProperties>
</file>