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esktop\faculdade\2º Ano\2ºS\LABS\LABSFISICAII\-114\T3A - RLC\"/>
    </mc:Choice>
  </mc:AlternateContent>
  <xr:revisionPtr revIDLastSave="0" documentId="13_ncr:1_{90D77603-4CE0-4F71-AD15-FB0D485286A2}" xr6:coauthVersionLast="47" xr6:coauthVersionMax="47" xr10:uidLastSave="{00000000-0000-0000-0000-000000000000}"/>
  <bookViews>
    <workbookView xWindow="-120" yWindow="-120" windowWidth="29040" windowHeight="15720" activeTab="1" xr2:uid="{3659F482-0B07-407A-8A91-9F1A6577D275}"/>
  </bookViews>
  <sheets>
    <sheet name="Regime Permanente (R=r+RL)" sheetId="4" r:id="rId1"/>
    <sheet name="Regime Permanente (R=RL)" sheetId="3" r:id="rId2"/>
    <sheet name="Regime transitóri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4" l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5" i="4"/>
  <c r="I5" i="3"/>
  <c r="I6" i="3"/>
  <c r="I19" i="3"/>
  <c r="I7" i="3"/>
  <c r="I8" i="3"/>
  <c r="I9" i="3"/>
  <c r="I10" i="3"/>
  <c r="I11" i="3"/>
  <c r="I12" i="3"/>
  <c r="I13" i="3"/>
  <c r="I14" i="3"/>
  <c r="I15" i="3"/>
  <c r="I16" i="3"/>
  <c r="I17" i="3"/>
  <c r="I18" i="3"/>
  <c r="I20" i="3"/>
  <c r="I21" i="3"/>
  <c r="I22" i="3"/>
  <c r="I23" i="3"/>
  <c r="I24" i="3"/>
  <c r="I25" i="3"/>
  <c r="I26" i="3"/>
  <c r="I27" i="3"/>
  <c r="I28" i="3"/>
  <c r="I29" i="3"/>
  <c r="I30" i="3"/>
  <c r="I31" i="3"/>
  <c r="I33" i="3"/>
  <c r="I32" i="3"/>
  <c r="H5" i="4"/>
  <c r="J26" i="4"/>
  <c r="H26" i="4"/>
  <c r="J27" i="4"/>
  <c r="H27" i="4"/>
  <c r="J24" i="4"/>
  <c r="H24" i="4"/>
  <c r="J17" i="4"/>
  <c r="H17" i="4"/>
  <c r="J16" i="4"/>
  <c r="H16" i="4"/>
  <c r="J20" i="4"/>
  <c r="H20" i="4"/>
  <c r="J19" i="4"/>
  <c r="H19" i="4"/>
  <c r="J18" i="4"/>
  <c r="H18" i="4"/>
  <c r="J15" i="4"/>
  <c r="H15" i="4"/>
  <c r="J13" i="4"/>
  <c r="H13" i="4"/>
  <c r="J12" i="4"/>
  <c r="H12" i="4"/>
  <c r="J11" i="4"/>
  <c r="H11" i="4"/>
  <c r="J25" i="4"/>
  <c r="H25" i="4"/>
  <c r="J23" i="4"/>
  <c r="H23" i="4"/>
  <c r="J22" i="4"/>
  <c r="H22" i="4"/>
  <c r="J21" i="4"/>
  <c r="H21" i="4"/>
  <c r="J14" i="4"/>
  <c r="H14" i="4"/>
  <c r="J10" i="4"/>
  <c r="H10" i="4"/>
  <c r="J9" i="4"/>
  <c r="H9" i="4"/>
  <c r="J8" i="4"/>
  <c r="H8" i="4"/>
  <c r="J7" i="4"/>
  <c r="H7" i="4"/>
  <c r="J6" i="4"/>
  <c r="H6" i="4"/>
  <c r="J5" i="4"/>
  <c r="J15" i="3"/>
  <c r="J16" i="3"/>
  <c r="J17" i="3"/>
  <c r="J20" i="3"/>
  <c r="J21" i="3"/>
  <c r="J22" i="3"/>
  <c r="J19" i="3"/>
  <c r="J31" i="3"/>
  <c r="J33" i="3"/>
  <c r="J32" i="3"/>
  <c r="H15" i="3"/>
  <c r="H16" i="3"/>
  <c r="H17" i="3"/>
  <c r="H20" i="3"/>
  <c r="H21" i="3"/>
  <c r="H22" i="3"/>
  <c r="H19" i="3"/>
  <c r="H31" i="3"/>
  <c r="H33" i="3"/>
  <c r="H32" i="3"/>
  <c r="H6" i="3"/>
  <c r="H7" i="3"/>
  <c r="H8" i="3"/>
  <c r="H9" i="3"/>
  <c r="H10" i="3"/>
  <c r="H14" i="3"/>
  <c r="H24" i="3"/>
  <c r="H27" i="3"/>
  <c r="H28" i="3"/>
  <c r="H29" i="3"/>
  <c r="H30" i="3"/>
  <c r="H11" i="3"/>
  <c r="H12" i="3"/>
  <c r="H13" i="3"/>
  <c r="H18" i="3"/>
  <c r="H23" i="3"/>
  <c r="H25" i="3"/>
  <c r="H26" i="3"/>
  <c r="H5" i="3"/>
  <c r="J26" i="3"/>
  <c r="J25" i="3"/>
  <c r="J23" i="3"/>
  <c r="J18" i="3"/>
  <c r="J13" i="3"/>
  <c r="J12" i="3"/>
  <c r="J11" i="3"/>
  <c r="J30" i="3"/>
  <c r="J29" i="3"/>
  <c r="J28" i="3"/>
  <c r="J27" i="3"/>
  <c r="J24" i="3"/>
  <c r="J14" i="3"/>
  <c r="J10" i="3"/>
  <c r="J9" i="3"/>
  <c r="J8" i="3"/>
  <c r="J7" i="3"/>
  <c r="J6" i="3"/>
  <c r="J5" i="3"/>
  <c r="H7" i="2"/>
  <c r="H8" i="2"/>
  <c r="I8" i="2" s="1"/>
  <c r="H9" i="2"/>
  <c r="H10" i="2"/>
  <c r="H11" i="2"/>
  <c r="H12" i="2"/>
  <c r="I12" i="2" s="1"/>
  <c r="H13" i="2"/>
  <c r="H14" i="2"/>
  <c r="I14" i="2" s="1"/>
  <c r="H15" i="2"/>
  <c r="H16" i="2"/>
  <c r="I16" i="2" s="1"/>
  <c r="H17" i="2"/>
  <c r="H18" i="2"/>
  <c r="H19" i="2"/>
  <c r="H20" i="2"/>
  <c r="I20" i="2" s="1"/>
  <c r="H21" i="2"/>
  <c r="H22" i="2"/>
  <c r="I22" i="2" s="1"/>
  <c r="H23" i="2"/>
  <c r="H24" i="2"/>
  <c r="I24" i="2" s="1"/>
  <c r="H25" i="2"/>
  <c r="H6" i="2"/>
  <c r="I6" i="2" s="1"/>
  <c r="B7" i="2"/>
  <c r="L7" i="2" s="1"/>
  <c r="I7" i="2"/>
  <c r="J7" i="2"/>
  <c r="B8" i="2"/>
  <c r="K8" i="2" s="1"/>
  <c r="J8" i="2"/>
  <c r="B9" i="2"/>
  <c r="L9" i="2" s="1"/>
  <c r="I9" i="2"/>
  <c r="J9" i="2"/>
  <c r="B10" i="2"/>
  <c r="K10" i="2" s="1"/>
  <c r="I10" i="2"/>
  <c r="J10" i="2"/>
  <c r="B11" i="2"/>
  <c r="L11" i="2" s="1"/>
  <c r="I11" i="2"/>
  <c r="J11" i="2"/>
  <c r="B12" i="2"/>
  <c r="K12" i="2" s="1"/>
  <c r="J12" i="2"/>
  <c r="B13" i="2"/>
  <c r="K13" i="2" s="1"/>
  <c r="I13" i="2"/>
  <c r="J13" i="2"/>
  <c r="B14" i="2"/>
  <c r="K14" i="2" s="1"/>
  <c r="J14" i="2"/>
  <c r="B15" i="2"/>
  <c r="L15" i="2" s="1"/>
  <c r="I15" i="2"/>
  <c r="J15" i="2"/>
  <c r="B16" i="2"/>
  <c r="K16" i="2" s="1"/>
  <c r="J16" i="2"/>
  <c r="B17" i="2"/>
  <c r="K17" i="2" s="1"/>
  <c r="I17" i="2"/>
  <c r="J17" i="2"/>
  <c r="B18" i="2"/>
  <c r="K18" i="2" s="1"/>
  <c r="I18" i="2"/>
  <c r="J18" i="2"/>
  <c r="B19" i="2"/>
  <c r="L19" i="2" s="1"/>
  <c r="I19" i="2"/>
  <c r="J19" i="2"/>
  <c r="B20" i="2"/>
  <c r="K20" i="2" s="1"/>
  <c r="J20" i="2"/>
  <c r="B21" i="2"/>
  <c r="L21" i="2" s="1"/>
  <c r="I21" i="2"/>
  <c r="J21" i="2"/>
  <c r="B22" i="2"/>
  <c r="K22" i="2" s="1"/>
  <c r="J22" i="2"/>
  <c r="B23" i="2"/>
  <c r="K23" i="2" s="1"/>
  <c r="I23" i="2"/>
  <c r="J23" i="2"/>
  <c r="B24" i="2"/>
  <c r="K24" i="2" s="1"/>
  <c r="J24" i="2"/>
  <c r="B25" i="2"/>
  <c r="K25" i="2" s="1"/>
  <c r="I25" i="2"/>
  <c r="J25" i="2"/>
  <c r="J6" i="2"/>
  <c r="B6" i="2"/>
  <c r="L6" i="2" s="1"/>
  <c r="L20" i="2" l="1"/>
  <c r="L22" i="2"/>
  <c r="L14" i="2"/>
  <c r="L12" i="2"/>
  <c r="K15" i="2"/>
  <c r="L23" i="2"/>
  <c r="K6" i="2"/>
  <c r="K7" i="2"/>
  <c r="L17" i="2"/>
  <c r="K11" i="2"/>
  <c r="K9" i="2"/>
  <c r="L25" i="2"/>
  <c r="K19" i="2"/>
  <c r="L18" i="2"/>
  <c r="L10" i="2"/>
  <c r="L13" i="2"/>
  <c r="L24" i="2"/>
  <c r="K21" i="2"/>
  <c r="L16" i="2"/>
  <c r="L8" i="2"/>
</calcChain>
</file>

<file path=xl/sharedStrings.xml><?xml version="1.0" encoding="utf-8"?>
<sst xmlns="http://schemas.openxmlformats.org/spreadsheetml/2006/main" count="40" uniqueCount="30">
  <si>
    <t>f</t>
  </si>
  <si>
    <t>ω</t>
  </si>
  <si>
    <r>
      <t>V</t>
    </r>
    <r>
      <rPr>
        <vertAlign val="subscript"/>
        <sz val="11"/>
        <color theme="1"/>
        <rFont val="Calibri"/>
        <family val="2"/>
        <scheme val="minor"/>
      </rPr>
      <t>C0</t>
    </r>
  </si>
  <si>
    <r>
      <t>Sem resistência r (R = R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)</t>
    </r>
  </si>
  <si>
    <r>
      <t>ϕ</t>
    </r>
    <r>
      <rPr>
        <vertAlign val="subscript"/>
        <sz val="11"/>
        <color theme="1"/>
        <rFont val="Calibri"/>
        <family val="2"/>
        <scheme val="minor"/>
      </rPr>
      <t>C</t>
    </r>
  </si>
  <si>
    <r>
      <t>R</t>
    </r>
    <r>
      <rPr>
        <vertAlign val="subscript"/>
        <sz val="11"/>
        <color theme="1"/>
        <rFont val="Calibri"/>
        <family val="2"/>
        <scheme val="minor"/>
      </rPr>
      <t>L</t>
    </r>
  </si>
  <si>
    <r>
      <t>u(R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)</t>
    </r>
  </si>
  <si>
    <t>L</t>
  </si>
  <si>
    <t>u(L)</t>
  </si>
  <si>
    <t>C</t>
  </si>
  <si>
    <t>u(C)</t>
  </si>
  <si>
    <t>r</t>
  </si>
  <si>
    <t>R</t>
  </si>
  <si>
    <r>
      <t>T</t>
    </r>
    <r>
      <rPr>
        <vertAlign val="subscript"/>
        <sz val="11"/>
        <color theme="1"/>
        <rFont val="Calibri"/>
        <family val="2"/>
        <scheme val="minor"/>
      </rPr>
      <t>exp</t>
    </r>
  </si>
  <si>
    <r>
      <rPr>
        <sz val="11"/>
        <color theme="1"/>
        <rFont val="Calibri"/>
        <family val="2"/>
      </rPr>
      <t>ω</t>
    </r>
    <r>
      <rPr>
        <vertAlign val="subscript"/>
        <sz val="11"/>
        <color theme="1"/>
        <rFont val="Calibri"/>
        <family val="2"/>
      </rPr>
      <t>exp</t>
    </r>
  </si>
  <si>
    <r>
      <t>t</t>
    </r>
    <r>
      <rPr>
        <vertAlign val="subscript"/>
        <sz val="11"/>
        <color theme="1"/>
        <rFont val="Calibri"/>
        <family val="2"/>
      </rPr>
      <t>j</t>
    </r>
    <r>
      <rPr>
        <sz val="11"/>
        <color theme="1"/>
        <rFont val="Calibri"/>
        <family val="2"/>
      </rPr>
      <t>-t</t>
    </r>
    <r>
      <rPr>
        <vertAlign val="subscript"/>
        <sz val="11"/>
        <color theme="1"/>
        <rFont val="Calibri"/>
        <family val="2"/>
      </rPr>
      <t>i</t>
    </r>
  </si>
  <si>
    <r>
      <t>v</t>
    </r>
    <r>
      <rPr>
        <vertAlign val="subscript"/>
        <sz val="11"/>
        <color theme="1"/>
        <rFont val="Calibri"/>
        <family val="2"/>
      </rPr>
      <t>C max i</t>
    </r>
  </si>
  <si>
    <r>
      <t>v</t>
    </r>
    <r>
      <rPr>
        <vertAlign val="subscript"/>
        <sz val="11"/>
        <color theme="1"/>
        <rFont val="Calibri"/>
        <family val="2"/>
      </rPr>
      <t>C max j</t>
    </r>
  </si>
  <si>
    <r>
      <t>β</t>
    </r>
    <r>
      <rPr>
        <vertAlign val="subscript"/>
        <sz val="11"/>
        <color theme="1"/>
        <rFont val="Calibri"/>
        <family val="2"/>
      </rPr>
      <t>exp</t>
    </r>
  </si>
  <si>
    <r>
      <t>ω</t>
    </r>
    <r>
      <rPr>
        <vertAlign val="subscript"/>
        <sz val="11"/>
        <color theme="1"/>
        <rFont val="Calibri"/>
        <family val="2"/>
      </rPr>
      <t>nom</t>
    </r>
  </si>
  <si>
    <r>
      <t>β</t>
    </r>
    <r>
      <rPr>
        <vertAlign val="subscript"/>
        <sz val="11"/>
        <color theme="1"/>
        <rFont val="Calibri"/>
        <family val="2"/>
      </rPr>
      <t>nom</t>
    </r>
  </si>
  <si>
    <t>j-i</t>
  </si>
  <si>
    <r>
      <t>COM resistencia r (R = R</t>
    </r>
    <r>
      <rPr>
        <vertAlign val="subscript"/>
        <sz val="11"/>
        <color theme="1"/>
        <rFont val="Calibri"/>
        <family val="2"/>
        <scheme val="minor"/>
      </rPr>
      <t xml:space="preserve">L </t>
    </r>
    <r>
      <rPr>
        <sz val="11"/>
        <color theme="1"/>
        <rFont val="Calibri"/>
        <family val="2"/>
        <scheme val="minor"/>
      </rPr>
      <t>+ 47)</t>
    </r>
  </si>
  <si>
    <r>
      <t>V</t>
    </r>
    <r>
      <rPr>
        <vertAlign val="subscript"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0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</si>
  <si>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± 0,01</t>
    </r>
  </si>
  <si>
    <r>
      <t>u(V</t>
    </r>
    <r>
      <rPr>
        <vertAlign val="subscript"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>)</t>
    </r>
  </si>
  <si>
    <r>
      <t>u(V</t>
    </r>
    <r>
      <rPr>
        <vertAlign val="subscript"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</si>
  <si>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t>u(V0)</t>
  </si>
  <si>
    <r>
      <t>u(ϕ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)</t>
    </r>
  </si>
  <si>
    <t>AS FORMULAS DE WEXP BEXP E WNOM E BNOM PODEM ESTAR ERRADAS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</si>
</sst>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3" xfId="0" applyFill="1" applyBorder="1"/>
    <xf numFmtId="0" fontId="0" fillId="2" borderId="1" xfId="0" applyFill="1" applyBorder="1"/>
    <xf numFmtId="0" fontId="0" fillId="3" borderId="4" xfId="0" applyFill="1" applyBorder="1"/>
    <xf numFmtId="0" fontId="0" fillId="3" borderId="2" xfId="0" applyFill="1" applyBorder="1"/>
    <xf numFmtId="0" fontId="0" fillId="3" borderId="0" xfId="0" applyFill="1"/>
    <xf numFmtId="0" fontId="0" fillId="2" borderId="5" xfId="0" applyFill="1" applyBorder="1"/>
    <xf numFmtId="0" fontId="1" fillId="2" borderId="5" xfId="0" applyFont="1" applyFill="1" applyBorder="1"/>
    <xf numFmtId="0" fontId="0" fillId="3" borderId="5" xfId="0" applyFill="1" applyBorder="1"/>
    <xf numFmtId="0" fontId="0" fillId="0" borderId="5" xfId="0" applyBorder="1"/>
    <xf numFmtId="0" fontId="1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167" fontId="0" fillId="3" borderId="5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67" fontId="0" fillId="3" borderId="5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DF85"/>
      <color rgb="FFDAEFC3"/>
      <color rgb="FFCEEAB0"/>
      <color rgb="FFF7FCF2"/>
      <color rgb="FFF0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baseline="0">
                <a:effectLst/>
              </a:rPr>
              <a:t>V</a:t>
            </a:r>
            <a:r>
              <a:rPr lang="pt-PT" sz="1400" b="0" i="0" baseline="-25000">
                <a:effectLst/>
              </a:rPr>
              <a:t>C0</a:t>
            </a:r>
            <a:r>
              <a:rPr lang="pt-PT" sz="1400" b="0" i="0" baseline="0">
                <a:effectLst/>
              </a:rPr>
              <a:t>/V</a:t>
            </a:r>
            <a:r>
              <a:rPr lang="pt-PT" sz="1400" b="0" i="0" baseline="-25000">
                <a:effectLst/>
              </a:rPr>
              <a:t>0</a:t>
            </a:r>
            <a:r>
              <a:rPr lang="pt-PT" sz="1400" b="0" i="0" baseline="0">
                <a:effectLst/>
              </a:rPr>
              <a:t> </a:t>
            </a:r>
            <a:r>
              <a:rPr lang="pt-PT" sz="1400" baseline="0"/>
              <a:t>em função da frequência ângular</a:t>
            </a:r>
            <a:endParaRPr lang="pt-PT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659276817535654"/>
          <c:y val="0.18235004916420847"/>
          <c:w val="0.82385671049860731"/>
          <c:h val="0.64140478015469315"/>
        </c:manualLayout>
      </c:layout>
      <c:scatterChart>
        <c:scatterStyle val="lineMarker"/>
        <c:varyColors val="0"/>
        <c:ser>
          <c:idx val="0"/>
          <c:order val="0"/>
          <c:tx>
            <c:v>Regime Permanente Com Resistência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'Regime Permanente (R=r+RL)'!$J$5:$J$27</c:f>
              <c:numCache>
                <c:formatCode>0</c:formatCode>
                <c:ptCount val="23"/>
                <c:pt idx="0">
                  <c:v>3141.5926535897929</c:v>
                </c:pt>
                <c:pt idx="1">
                  <c:v>6283.1853071795858</c:v>
                </c:pt>
                <c:pt idx="2">
                  <c:v>9424.7779607693792</c:v>
                </c:pt>
                <c:pt idx="3">
                  <c:v>12566.370614359172</c:v>
                </c:pt>
                <c:pt idx="4">
                  <c:v>15707.963267948966</c:v>
                </c:pt>
                <c:pt idx="5">
                  <c:v>16336.281798666923</c:v>
                </c:pt>
                <c:pt idx="6">
                  <c:v>16964.600329384884</c:v>
                </c:pt>
                <c:pt idx="7">
                  <c:v>17592.91886010284</c:v>
                </c:pt>
                <c:pt idx="8">
                  <c:v>18221.237390820799</c:v>
                </c:pt>
                <c:pt idx="9">
                  <c:v>18849.555921538758</c:v>
                </c:pt>
                <c:pt idx="10">
                  <c:v>19477.874452256718</c:v>
                </c:pt>
                <c:pt idx="11">
                  <c:v>19565.83904655723</c:v>
                </c:pt>
                <c:pt idx="12">
                  <c:v>19584.688602478771</c:v>
                </c:pt>
                <c:pt idx="13">
                  <c:v>20106.192982974677</c:v>
                </c:pt>
                <c:pt idx="14">
                  <c:v>20734.511513692636</c:v>
                </c:pt>
                <c:pt idx="15">
                  <c:v>21362.830044410592</c:v>
                </c:pt>
                <c:pt idx="16">
                  <c:v>21991.148575128551</c:v>
                </c:pt>
                <c:pt idx="17">
                  <c:v>23561.944901923449</c:v>
                </c:pt>
                <c:pt idx="18">
                  <c:v>25132.741228718343</c:v>
                </c:pt>
                <c:pt idx="19">
                  <c:v>28274.333882308139</c:v>
                </c:pt>
                <c:pt idx="20">
                  <c:v>31415.926535897932</c:v>
                </c:pt>
                <c:pt idx="21">
                  <c:v>37699.111843077517</c:v>
                </c:pt>
                <c:pt idx="22">
                  <c:v>43982.297150257102</c:v>
                </c:pt>
              </c:numCache>
            </c:numRef>
          </c:xVal>
          <c:yVal>
            <c:numRef>
              <c:f>'Regime Permanente (R=r+RL)'!$H$5:$H$27</c:f>
              <c:numCache>
                <c:formatCode>0.0</c:formatCode>
                <c:ptCount val="23"/>
                <c:pt idx="0">
                  <c:v>1</c:v>
                </c:pt>
                <c:pt idx="1">
                  <c:v>1.0882352941176472</c:v>
                </c:pt>
                <c:pt idx="2">
                  <c:v>1.2745098039215685</c:v>
                </c:pt>
                <c:pt idx="3">
                  <c:v>1.7254901960784315</c:v>
                </c:pt>
                <c:pt idx="4">
                  <c:v>2.6862745098039218</c:v>
                </c:pt>
                <c:pt idx="5">
                  <c:v>3.1372549019607843</c:v>
                </c:pt>
                <c:pt idx="6">
                  <c:v>3.6862745098039214</c:v>
                </c:pt>
                <c:pt idx="7">
                  <c:v>4.5098039215686274</c:v>
                </c:pt>
                <c:pt idx="8">
                  <c:v>5.6470588235294112</c:v>
                </c:pt>
                <c:pt idx="9">
                  <c:v>7.0588235294117645</c:v>
                </c:pt>
                <c:pt idx="10">
                  <c:v>7.9411764705882346</c:v>
                </c:pt>
                <c:pt idx="11">
                  <c:v>7.8431372549019605</c:v>
                </c:pt>
                <c:pt idx="12">
                  <c:v>7.8431372549019605</c:v>
                </c:pt>
                <c:pt idx="13">
                  <c:v>7.0588235294117645</c:v>
                </c:pt>
                <c:pt idx="14">
                  <c:v>5.5294117647058822</c:v>
                </c:pt>
                <c:pt idx="15">
                  <c:v>4.2352941176470589</c:v>
                </c:pt>
                <c:pt idx="16">
                  <c:v>3.3725490196078431</c:v>
                </c:pt>
                <c:pt idx="17">
                  <c:v>2.1568627450980395</c:v>
                </c:pt>
                <c:pt idx="18">
                  <c:v>1.5294117647058825</c:v>
                </c:pt>
                <c:pt idx="19" formatCode="0.00">
                  <c:v>0.90196078431372551</c:v>
                </c:pt>
                <c:pt idx="20" formatCode="0.00">
                  <c:v>0.62745098039215685</c:v>
                </c:pt>
                <c:pt idx="21" formatCode="0.00">
                  <c:v>0.36666666666666664</c:v>
                </c:pt>
                <c:pt idx="22" formatCode="0.00">
                  <c:v>0.24509803921568626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5-432D-B5AE-FA8F2095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16927"/>
        <c:axId val="210242719"/>
      </c:scatterChart>
      <c:valAx>
        <c:axId val="547116927"/>
        <c:scaling>
          <c:orientation val="minMax"/>
          <c:max val="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ω</a:t>
                </a:r>
                <a:endParaRPr lang="pt-P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242719"/>
        <c:crosses val="autoZero"/>
        <c:crossBetween val="midCat"/>
      </c:valAx>
      <c:valAx>
        <c:axId val="210242719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aseline="0"/>
                  <a:t>V</a:t>
                </a:r>
                <a:r>
                  <a:rPr lang="pt-PT" sz="1200" baseline="-25000"/>
                  <a:t>C0</a:t>
                </a:r>
                <a:r>
                  <a:rPr lang="pt-PT" sz="1200" baseline="0"/>
                  <a:t>/V</a:t>
                </a:r>
                <a:r>
                  <a:rPr lang="pt-PT" sz="1200" baseline="-25000"/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711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59493038068429"/>
          <c:y val="0.18399003401623018"/>
          <c:w val="0.2755568619463783"/>
          <c:h val="0.1629470837719358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Diferença</a:t>
            </a:r>
            <a:r>
              <a:rPr lang="pt-PT" baseline="0"/>
              <a:t> de fase em função da frequência ângular</a:t>
            </a:r>
            <a:endParaRPr lang="pt-PT"/>
          </a:p>
        </c:rich>
      </c:tx>
      <c:layout>
        <c:manualLayout>
          <c:xMode val="edge"/>
          <c:yMode val="edge"/>
          <c:x val="0.17473944852349282"/>
          <c:y val="3.441494591937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352435637522411"/>
          <c:y val="0.2147918356616956"/>
          <c:w val="0.8269518248387292"/>
          <c:h val="0.63354517940949184"/>
        </c:manualLayout>
      </c:layout>
      <c:scatterChart>
        <c:scatterStyle val="lineMarker"/>
        <c:varyColors val="0"/>
        <c:ser>
          <c:idx val="0"/>
          <c:order val="0"/>
          <c:tx>
            <c:v>Regime Permanente Com Resistência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'Regime Permanente (R=r+RL)'!$G$5:$G$27</c:f>
                <c:numCache>
                  <c:formatCode>General</c:formatCode>
                  <c:ptCount val="23"/>
                  <c:pt idx="0">
                    <c:v>1E-3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0.1</c:v>
                  </c:pt>
                  <c:pt idx="5">
                    <c:v>0.1</c:v>
                  </c:pt>
                  <c:pt idx="6">
                    <c:v>0.1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0.1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</c:numCache>
              </c:numRef>
            </c:plus>
            <c:minus>
              <c:numRef>
                <c:f>'Regime Permanente (R=r+RL)'!$G$5:$G$27</c:f>
                <c:numCache>
                  <c:formatCode>General</c:formatCode>
                  <c:ptCount val="23"/>
                  <c:pt idx="0">
                    <c:v>1E-3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0.1</c:v>
                  </c:pt>
                  <c:pt idx="5">
                    <c:v>0.1</c:v>
                  </c:pt>
                  <c:pt idx="6">
                    <c:v>0.1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0.1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'Regime Permanente (R=r+RL)'!$J$5:$J$34</c:f>
              <c:numCache>
                <c:formatCode>0</c:formatCode>
                <c:ptCount val="30"/>
                <c:pt idx="0">
                  <c:v>3141.5926535897929</c:v>
                </c:pt>
                <c:pt idx="1">
                  <c:v>6283.1853071795858</c:v>
                </c:pt>
                <c:pt idx="2">
                  <c:v>9424.7779607693792</c:v>
                </c:pt>
                <c:pt idx="3">
                  <c:v>12566.370614359172</c:v>
                </c:pt>
                <c:pt idx="4">
                  <c:v>15707.963267948966</c:v>
                </c:pt>
                <c:pt idx="5">
                  <c:v>16336.281798666923</c:v>
                </c:pt>
                <c:pt idx="6">
                  <c:v>16964.600329384884</c:v>
                </c:pt>
                <c:pt idx="7">
                  <c:v>17592.91886010284</c:v>
                </c:pt>
                <c:pt idx="8">
                  <c:v>18221.237390820799</c:v>
                </c:pt>
                <c:pt idx="9">
                  <c:v>18849.555921538758</c:v>
                </c:pt>
                <c:pt idx="10">
                  <c:v>19477.874452256718</c:v>
                </c:pt>
                <c:pt idx="11">
                  <c:v>19565.83904655723</c:v>
                </c:pt>
                <c:pt idx="12">
                  <c:v>19584.688602478771</c:v>
                </c:pt>
                <c:pt idx="13">
                  <c:v>20106.192982974677</c:v>
                </c:pt>
                <c:pt idx="14">
                  <c:v>20734.511513692636</c:v>
                </c:pt>
                <c:pt idx="15">
                  <c:v>21362.830044410592</c:v>
                </c:pt>
                <c:pt idx="16">
                  <c:v>21991.148575128551</c:v>
                </c:pt>
                <c:pt idx="17">
                  <c:v>23561.944901923449</c:v>
                </c:pt>
                <c:pt idx="18">
                  <c:v>25132.741228718343</c:v>
                </c:pt>
                <c:pt idx="19">
                  <c:v>28274.333882308139</c:v>
                </c:pt>
                <c:pt idx="20">
                  <c:v>31415.926535897932</c:v>
                </c:pt>
                <c:pt idx="21">
                  <c:v>37699.111843077517</c:v>
                </c:pt>
                <c:pt idx="22">
                  <c:v>43982.297150257102</c:v>
                </c:pt>
              </c:numCache>
            </c:numRef>
          </c:xVal>
          <c:yVal>
            <c:numRef>
              <c:f>'Regime Permanente (R=r+RL)'!$F$5:$F$34</c:f>
              <c:numCache>
                <c:formatCode>0.00</c:formatCode>
                <c:ptCount val="30"/>
                <c:pt idx="0" formatCode="0\.000">
                  <c:v>0.35899999999999999</c:v>
                </c:pt>
                <c:pt idx="1">
                  <c:v>1.5</c:v>
                </c:pt>
                <c:pt idx="2">
                  <c:v>4.32</c:v>
                </c:pt>
                <c:pt idx="3">
                  <c:v>7</c:v>
                </c:pt>
                <c:pt idx="4" formatCode="0\.0">
                  <c:v>15</c:v>
                </c:pt>
                <c:pt idx="5" formatCode="0\.0">
                  <c:v>18</c:v>
                </c:pt>
                <c:pt idx="6" formatCode="0\.0">
                  <c:v>22.5</c:v>
                </c:pt>
                <c:pt idx="7" formatCode="0\.0">
                  <c:v>29</c:v>
                </c:pt>
                <c:pt idx="8" formatCode="0\.0">
                  <c:v>41</c:v>
                </c:pt>
                <c:pt idx="9" formatCode="0\.0">
                  <c:v>59</c:v>
                </c:pt>
                <c:pt idx="10" formatCode="0\.0">
                  <c:v>85</c:v>
                </c:pt>
                <c:pt idx="11" formatCode="0\.0">
                  <c:v>88.6</c:v>
                </c:pt>
                <c:pt idx="12" formatCode="0\.0">
                  <c:v>90.1</c:v>
                </c:pt>
                <c:pt idx="13" formatCode="General">
                  <c:v>112</c:v>
                </c:pt>
                <c:pt idx="14" formatCode="General">
                  <c:v>131</c:v>
                </c:pt>
                <c:pt idx="15" formatCode="General">
                  <c:v>141</c:v>
                </c:pt>
                <c:pt idx="16" formatCode="General">
                  <c:v>150</c:v>
                </c:pt>
                <c:pt idx="17" formatCode="General">
                  <c:v>160</c:v>
                </c:pt>
                <c:pt idx="18" formatCode="General">
                  <c:v>164</c:v>
                </c:pt>
                <c:pt idx="19" formatCode="General">
                  <c:v>170</c:v>
                </c:pt>
                <c:pt idx="20" formatCode="General">
                  <c:v>171</c:v>
                </c:pt>
                <c:pt idx="21" formatCode="General">
                  <c:v>174</c:v>
                </c:pt>
                <c:pt idx="22" formatCode="General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E-4D97-83E2-5B3C829D9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1231"/>
        <c:axId val="305091583"/>
      </c:scatterChart>
      <c:valAx>
        <c:axId val="308391231"/>
        <c:scaling>
          <c:orientation val="minMax"/>
          <c:max val="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ω</a:t>
                </a:r>
                <a:endParaRPr lang="pt-P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091583"/>
        <c:crosses val="autoZero"/>
        <c:crossBetween val="midCat"/>
      </c:valAx>
      <c:valAx>
        <c:axId val="305091583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ϕ</a:t>
                </a:r>
                <a:r>
                  <a:rPr lang="pt-PT" sz="1200" baseline="-25000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39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85675428107945"/>
          <c:y val="0.68827833864333099"/>
          <c:w val="0.32333750544822265"/>
          <c:h val="0.1535688980964129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baseline="0">
                <a:effectLst/>
              </a:rPr>
              <a:t>V</a:t>
            </a:r>
            <a:r>
              <a:rPr lang="pt-PT" sz="1400" b="0" i="0" baseline="-25000">
                <a:effectLst/>
              </a:rPr>
              <a:t>C0</a:t>
            </a:r>
            <a:r>
              <a:rPr lang="pt-PT" sz="1400" b="0" i="0" baseline="0">
                <a:effectLst/>
              </a:rPr>
              <a:t>/V</a:t>
            </a:r>
            <a:r>
              <a:rPr lang="pt-PT" sz="1400" b="0" i="0" baseline="-25000">
                <a:effectLst/>
              </a:rPr>
              <a:t>0</a:t>
            </a:r>
            <a:r>
              <a:rPr lang="pt-PT" sz="1400" b="0" i="0" baseline="0">
                <a:effectLst/>
              </a:rPr>
              <a:t> </a:t>
            </a:r>
            <a:r>
              <a:rPr lang="pt-PT" sz="1400" baseline="0"/>
              <a:t>em função da frequência ângular</a:t>
            </a:r>
            <a:endParaRPr lang="pt-PT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659276817535654"/>
          <c:y val="0.18235004916420847"/>
          <c:w val="0.82385671049860731"/>
          <c:h val="0.64140478015469315"/>
        </c:manualLayout>
      </c:layout>
      <c:scatterChart>
        <c:scatterStyle val="lineMarker"/>
        <c:varyColors val="0"/>
        <c:ser>
          <c:idx val="0"/>
          <c:order val="0"/>
          <c:tx>
            <c:v>Regime Permanente Sem Resistência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'Regime Permanente (R=RL)'!$I$5:$I$33</c:f>
                <c:numCache>
                  <c:formatCode>General</c:formatCode>
                  <c:ptCount val="29"/>
                  <c:pt idx="0">
                    <c:v>9.9498936912668826E-2</c:v>
                  </c:pt>
                  <c:pt idx="1">
                    <c:v>0.10421711581112401</c:v>
                  </c:pt>
                  <c:pt idx="2">
                    <c:v>0.11391127488845343</c:v>
                  </c:pt>
                  <c:pt idx="3">
                    <c:v>0.12969369171885248</c:v>
                  </c:pt>
                  <c:pt idx="4">
                    <c:v>0.16550924525621699</c:v>
                  </c:pt>
                  <c:pt idx="5">
                    <c:v>0.17944122762473655</c:v>
                  </c:pt>
                  <c:pt idx="6">
                    <c:v>0.19923922973432917</c:v>
                  </c:pt>
                  <c:pt idx="7">
                    <c:v>0.22463606347822745</c:v>
                  </c:pt>
                  <c:pt idx="8">
                    <c:v>0.26615435216663191</c:v>
                  </c:pt>
                  <c:pt idx="9">
                    <c:v>0.35754083389824448</c:v>
                  </c:pt>
                  <c:pt idx="10">
                    <c:v>0.39460023132349231</c:v>
                  </c:pt>
                  <c:pt idx="11">
                    <c:v>0.43181795187343608</c:v>
                  </c:pt>
                  <c:pt idx="12">
                    <c:v>0.47017956110909015</c:v>
                  </c:pt>
                  <c:pt idx="13">
                    <c:v>0.50182289772822464</c:v>
                  </c:pt>
                  <c:pt idx="14">
                    <c:v>0.50753643551156014</c:v>
                  </c:pt>
                  <c:pt idx="15">
                    <c:v>0.49990387388164559</c:v>
                  </c:pt>
                  <c:pt idx="16">
                    <c:v>0.46813083867895383</c:v>
                  </c:pt>
                  <c:pt idx="17">
                    <c:v>0.42508790958193732</c:v>
                  </c:pt>
                  <c:pt idx="18">
                    <c:v>0.3896981747912116</c:v>
                  </c:pt>
                  <c:pt idx="19">
                    <c:v>0.32515929317209802</c:v>
                  </c:pt>
                  <c:pt idx="20">
                    <c:v>0.27468481815925294</c:v>
                  </c:pt>
                  <c:pt idx="21">
                    <c:v>0.22549019607843138</c:v>
                  </c:pt>
                  <c:pt idx="22">
                    <c:v>0.19136491466610916</c:v>
                  </c:pt>
                  <c:pt idx="23">
                    <c:v>0.14771097228744473</c:v>
                  </c:pt>
                  <c:pt idx="24">
                    <c:v>0.12362274718547542</c:v>
                  </c:pt>
                  <c:pt idx="25">
                    <c:v>7.843749976066515E-2</c:v>
                  </c:pt>
                  <c:pt idx="26">
                    <c:v>9.4855157799503875E-2</c:v>
                  </c:pt>
                  <c:pt idx="27">
                    <c:v>6.0124502378282207E-2</c:v>
                  </c:pt>
                  <c:pt idx="28">
                    <c:v>4.9029410784509751E-2</c:v>
                  </c:pt>
                </c:numCache>
              </c:numRef>
            </c:plus>
            <c:minus>
              <c:numRef>
                <c:f>'Regime Permanente (R=RL)'!$I$5:$I$32</c:f>
                <c:numCache>
                  <c:formatCode>General</c:formatCode>
                  <c:ptCount val="28"/>
                  <c:pt idx="0">
                    <c:v>9.9498936912668826E-2</c:v>
                  </c:pt>
                  <c:pt idx="1">
                    <c:v>0.10421711581112401</c:v>
                  </c:pt>
                  <c:pt idx="2">
                    <c:v>0.11391127488845343</c:v>
                  </c:pt>
                  <c:pt idx="3">
                    <c:v>0.12969369171885248</c:v>
                  </c:pt>
                  <c:pt idx="4">
                    <c:v>0.16550924525621699</c:v>
                  </c:pt>
                  <c:pt idx="5">
                    <c:v>0.17944122762473655</c:v>
                  </c:pt>
                  <c:pt idx="6">
                    <c:v>0.19923922973432917</c:v>
                  </c:pt>
                  <c:pt idx="7">
                    <c:v>0.22463606347822745</c:v>
                  </c:pt>
                  <c:pt idx="8">
                    <c:v>0.26615435216663191</c:v>
                  </c:pt>
                  <c:pt idx="9">
                    <c:v>0.35754083389824448</c:v>
                  </c:pt>
                  <c:pt idx="10">
                    <c:v>0.39460023132349231</c:v>
                  </c:pt>
                  <c:pt idx="11">
                    <c:v>0.43181795187343608</c:v>
                  </c:pt>
                  <c:pt idx="12">
                    <c:v>0.47017956110909015</c:v>
                  </c:pt>
                  <c:pt idx="13">
                    <c:v>0.50182289772822464</c:v>
                  </c:pt>
                  <c:pt idx="14">
                    <c:v>0.50753643551156014</c:v>
                  </c:pt>
                  <c:pt idx="15">
                    <c:v>0.49990387388164559</c:v>
                  </c:pt>
                  <c:pt idx="16">
                    <c:v>0.46813083867895383</c:v>
                  </c:pt>
                  <c:pt idx="17">
                    <c:v>0.42508790958193732</c:v>
                  </c:pt>
                  <c:pt idx="18">
                    <c:v>0.3896981747912116</c:v>
                  </c:pt>
                  <c:pt idx="19">
                    <c:v>0.32515929317209802</c:v>
                  </c:pt>
                  <c:pt idx="20">
                    <c:v>0.27468481815925294</c:v>
                  </c:pt>
                  <c:pt idx="21">
                    <c:v>0.22549019607843138</c:v>
                  </c:pt>
                  <c:pt idx="22">
                    <c:v>0.19136491466610916</c:v>
                  </c:pt>
                  <c:pt idx="23">
                    <c:v>0.14771097228744473</c:v>
                  </c:pt>
                  <c:pt idx="24">
                    <c:v>0.12362274718547542</c:v>
                  </c:pt>
                  <c:pt idx="25">
                    <c:v>7.843749976066515E-2</c:v>
                  </c:pt>
                  <c:pt idx="26">
                    <c:v>9.4855157799503875E-2</c:v>
                  </c:pt>
                  <c:pt idx="27">
                    <c:v>6.0124502378282207E-2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'Regime Permanente (R=RL)'!$J$5:$J$33</c:f>
              <c:numCache>
                <c:formatCode>0</c:formatCode>
                <c:ptCount val="29"/>
                <c:pt idx="0">
                  <c:v>3141.5926535897929</c:v>
                </c:pt>
                <c:pt idx="1">
                  <c:v>6283.1853071795858</c:v>
                </c:pt>
                <c:pt idx="2">
                  <c:v>9424.7779607693792</c:v>
                </c:pt>
                <c:pt idx="3">
                  <c:v>12566.370614359172</c:v>
                </c:pt>
                <c:pt idx="4">
                  <c:v>15707.963267948966</c:v>
                </c:pt>
                <c:pt idx="5">
                  <c:v>16336.281798666923</c:v>
                </c:pt>
                <c:pt idx="6">
                  <c:v>16964.600329384884</c:v>
                </c:pt>
                <c:pt idx="7">
                  <c:v>17592.91886010284</c:v>
                </c:pt>
                <c:pt idx="8">
                  <c:v>18221.237390820799</c:v>
                </c:pt>
                <c:pt idx="9">
                  <c:v>18849.555921538758</c:v>
                </c:pt>
                <c:pt idx="10">
                  <c:v>19006.63555421825</c:v>
                </c:pt>
                <c:pt idx="11">
                  <c:v>19163.715186897738</c:v>
                </c:pt>
                <c:pt idx="12">
                  <c:v>19320.794819577226</c:v>
                </c:pt>
                <c:pt idx="13">
                  <c:v>19477.874452256718</c:v>
                </c:pt>
                <c:pt idx="14">
                  <c:v>19565.83904655723</c:v>
                </c:pt>
                <c:pt idx="15">
                  <c:v>19634.954084936206</c:v>
                </c:pt>
                <c:pt idx="16">
                  <c:v>19792.033717615697</c:v>
                </c:pt>
                <c:pt idx="17">
                  <c:v>19949.113350295185</c:v>
                </c:pt>
                <c:pt idx="18">
                  <c:v>20106.192982974677</c:v>
                </c:pt>
                <c:pt idx="19">
                  <c:v>20420.352248333656</c:v>
                </c:pt>
                <c:pt idx="20">
                  <c:v>20734.511513692636</c:v>
                </c:pt>
                <c:pt idx="21">
                  <c:v>21362.830044410592</c:v>
                </c:pt>
                <c:pt idx="22">
                  <c:v>21991.148575128551</c:v>
                </c:pt>
                <c:pt idx="23">
                  <c:v>23561.944901923449</c:v>
                </c:pt>
                <c:pt idx="24">
                  <c:v>25132.741228718343</c:v>
                </c:pt>
                <c:pt idx="25">
                  <c:v>31415.926535897932</c:v>
                </c:pt>
                <c:pt idx="26">
                  <c:v>28274.333882308139</c:v>
                </c:pt>
                <c:pt idx="27">
                  <c:v>37699.111843077517</c:v>
                </c:pt>
                <c:pt idx="28">
                  <c:v>43982.297150257102</c:v>
                </c:pt>
              </c:numCache>
            </c:numRef>
          </c:xVal>
          <c:yVal>
            <c:numRef>
              <c:f>'Regime Permanente (R=RL)'!$H$5:$H$33</c:f>
              <c:numCache>
                <c:formatCode>0\.0</c:formatCode>
                <c:ptCount val="29"/>
                <c:pt idx="0" formatCode="0\.000">
                  <c:v>1</c:v>
                </c:pt>
                <c:pt idx="1">
                  <c:v>1.0980392156862746</c:v>
                </c:pt>
                <c:pt idx="2">
                  <c:v>1.3137254901960784</c:v>
                </c:pt>
                <c:pt idx="3">
                  <c:v>1.7058823529411764</c:v>
                </c:pt>
                <c:pt idx="4">
                  <c:v>2.784313725490196</c:v>
                </c:pt>
                <c:pt idx="5">
                  <c:v>3.2745098039215685</c:v>
                </c:pt>
                <c:pt idx="6">
                  <c:v>4.0392156862745097</c:v>
                </c:pt>
                <c:pt idx="7">
                  <c:v>5.1372549019607847</c:v>
                </c:pt>
                <c:pt idx="8">
                  <c:v>7.215686274509804</c:v>
                </c:pt>
                <c:pt idx="9">
                  <c:v>12.058823529411764</c:v>
                </c:pt>
                <c:pt idx="10">
                  <c:v>14.901960784313724</c:v>
                </c:pt>
                <c:pt idx="11">
                  <c:v>18.03921568627451</c:v>
                </c:pt>
                <c:pt idx="12">
                  <c:v>21.56862745098039</c:v>
                </c:pt>
                <c:pt idx="13">
                  <c:v>24.705882352941174</c:v>
                </c:pt>
                <c:pt idx="14">
                  <c:v>25.294117647058822</c:v>
                </c:pt>
                <c:pt idx="15">
                  <c:v>24.509803921568626</c:v>
                </c:pt>
                <c:pt idx="16">
                  <c:v>21.372549019607842</c:v>
                </c:pt>
                <c:pt idx="17">
                  <c:v>17.450980392156865</c:v>
                </c:pt>
                <c:pt idx="18">
                  <c:v>14.509803921568627</c:v>
                </c:pt>
                <c:pt idx="19">
                  <c:v>9.8039215686274517</c:v>
                </c:pt>
                <c:pt idx="20">
                  <c:v>7.6862745098039209</c:v>
                </c:pt>
                <c:pt idx="21">
                  <c:v>5.1764705882352944</c:v>
                </c:pt>
                <c:pt idx="22">
                  <c:v>3.725490196078431</c:v>
                </c:pt>
                <c:pt idx="23">
                  <c:v>2.2156862745098036</c:v>
                </c:pt>
                <c:pt idx="24">
                  <c:v>1.5490196078431373</c:v>
                </c:pt>
                <c:pt idx="25" formatCode="0.00">
                  <c:v>0.62745098039215685</c:v>
                </c:pt>
                <c:pt idx="26" formatCode="0.00">
                  <c:v>0.91764705882352948</c:v>
                </c:pt>
                <c:pt idx="27" formatCode="0.00">
                  <c:v>0.36862745098039212</c:v>
                </c:pt>
                <c:pt idx="28" formatCode="0.00">
                  <c:v>0.24509803921568626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1-4A81-AB60-B8B8885D2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16927"/>
        <c:axId val="210242719"/>
      </c:scatterChart>
      <c:valAx>
        <c:axId val="547116927"/>
        <c:scaling>
          <c:orientation val="minMax"/>
          <c:max val="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ω</a:t>
                </a:r>
                <a:endParaRPr lang="pt-P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242719"/>
        <c:crossesAt val="-10"/>
        <c:crossBetween val="midCat"/>
      </c:valAx>
      <c:valAx>
        <c:axId val="210242719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aseline="0"/>
                  <a:t>V</a:t>
                </a:r>
                <a:r>
                  <a:rPr lang="pt-PT" sz="1200" baseline="-25000"/>
                  <a:t>C0</a:t>
                </a:r>
                <a:r>
                  <a:rPr lang="pt-PT" sz="1200" baseline="0"/>
                  <a:t>/V</a:t>
                </a:r>
                <a:r>
                  <a:rPr lang="pt-PT" sz="1200" baseline="-25000"/>
                  <a:t>0</a:t>
                </a:r>
              </a:p>
            </c:rich>
          </c:tx>
          <c:layout>
            <c:manualLayout>
              <c:xMode val="edge"/>
              <c:yMode val="edge"/>
              <c:x val="1.5807611835283657E-2"/>
              <c:y val="0.41715509993963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711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38299881499038"/>
          <c:y val="0.1877239244036398"/>
          <c:w val="0.31834010702118204"/>
          <c:h val="0.1305226044671923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Diferença</a:t>
            </a:r>
            <a:r>
              <a:rPr lang="pt-PT" baseline="0"/>
              <a:t> de fase em função da frequência ângular</a:t>
            </a:r>
            <a:endParaRPr lang="pt-PT"/>
          </a:p>
        </c:rich>
      </c:tx>
      <c:layout>
        <c:manualLayout>
          <c:xMode val="edge"/>
          <c:yMode val="edge"/>
          <c:x val="0.17473944852349282"/>
          <c:y val="3.441494591937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352435637522411"/>
          <c:y val="0.24755771018432446"/>
          <c:w val="0.8269518248387292"/>
          <c:h val="0.60077922174117537"/>
        </c:manualLayout>
      </c:layout>
      <c:scatterChart>
        <c:scatterStyle val="lineMarker"/>
        <c:varyColors val="0"/>
        <c:ser>
          <c:idx val="0"/>
          <c:order val="0"/>
          <c:tx>
            <c:v>Regime Permanente Sem Resistência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'Regime Permanente (R=RL)'!$G$5:$G$33</c:f>
                <c:numCache>
                  <c:formatCode>General</c:formatCode>
                  <c:ptCount val="29"/>
                  <c:pt idx="0">
                    <c:v>1E-3</c:v>
                  </c:pt>
                  <c:pt idx="1">
                    <c:v>1E-3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0.1</c:v>
                  </c:pt>
                  <c:pt idx="13">
                    <c:v>0.1</c:v>
                  </c:pt>
                  <c:pt idx="14">
                    <c:v>0.1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</c:numCache>
              </c:numRef>
            </c:plus>
            <c:minus>
              <c:numRef>
                <c:f>'Regime Permanente (R=RL)'!$G$5:$G$33</c:f>
                <c:numCache>
                  <c:formatCode>General</c:formatCode>
                  <c:ptCount val="29"/>
                  <c:pt idx="0">
                    <c:v>1E-3</c:v>
                  </c:pt>
                  <c:pt idx="1">
                    <c:v>1E-3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0.1</c:v>
                  </c:pt>
                  <c:pt idx="13">
                    <c:v>0.1</c:v>
                  </c:pt>
                  <c:pt idx="14">
                    <c:v>0.1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'Regime Permanente (R=RL)'!$J$5:$J$33</c:f>
              <c:numCache>
                <c:formatCode>0</c:formatCode>
                <c:ptCount val="29"/>
                <c:pt idx="0">
                  <c:v>3141.5926535897929</c:v>
                </c:pt>
                <c:pt idx="1">
                  <c:v>6283.1853071795858</c:v>
                </c:pt>
                <c:pt idx="2">
                  <c:v>9424.7779607693792</c:v>
                </c:pt>
                <c:pt idx="3">
                  <c:v>12566.370614359172</c:v>
                </c:pt>
                <c:pt idx="4">
                  <c:v>15707.963267948966</c:v>
                </c:pt>
                <c:pt idx="5">
                  <c:v>16336.281798666923</c:v>
                </c:pt>
                <c:pt idx="6">
                  <c:v>16964.600329384884</c:v>
                </c:pt>
                <c:pt idx="7">
                  <c:v>17592.91886010284</c:v>
                </c:pt>
                <c:pt idx="8">
                  <c:v>18221.237390820799</c:v>
                </c:pt>
                <c:pt idx="9">
                  <c:v>18849.555921538758</c:v>
                </c:pt>
                <c:pt idx="10">
                  <c:v>19006.63555421825</c:v>
                </c:pt>
                <c:pt idx="11">
                  <c:v>19163.715186897738</c:v>
                </c:pt>
                <c:pt idx="12">
                  <c:v>19320.794819577226</c:v>
                </c:pt>
                <c:pt idx="13">
                  <c:v>19477.874452256718</c:v>
                </c:pt>
                <c:pt idx="14">
                  <c:v>19565.83904655723</c:v>
                </c:pt>
                <c:pt idx="15">
                  <c:v>19634.954084936206</c:v>
                </c:pt>
                <c:pt idx="16">
                  <c:v>19792.033717615697</c:v>
                </c:pt>
                <c:pt idx="17">
                  <c:v>19949.113350295185</c:v>
                </c:pt>
                <c:pt idx="18">
                  <c:v>20106.192982974677</c:v>
                </c:pt>
                <c:pt idx="19">
                  <c:v>20420.352248333656</c:v>
                </c:pt>
                <c:pt idx="20">
                  <c:v>20734.511513692636</c:v>
                </c:pt>
                <c:pt idx="21">
                  <c:v>21362.830044410592</c:v>
                </c:pt>
                <c:pt idx="22">
                  <c:v>21991.148575128551</c:v>
                </c:pt>
                <c:pt idx="23">
                  <c:v>23561.944901923449</c:v>
                </c:pt>
                <c:pt idx="24">
                  <c:v>25132.741228718343</c:v>
                </c:pt>
                <c:pt idx="25">
                  <c:v>31415.926535897932</c:v>
                </c:pt>
                <c:pt idx="26">
                  <c:v>28274.333882308139</c:v>
                </c:pt>
                <c:pt idx="27">
                  <c:v>37699.111843077517</c:v>
                </c:pt>
                <c:pt idx="28">
                  <c:v>43982.297150257102</c:v>
                </c:pt>
              </c:numCache>
            </c:numRef>
          </c:xVal>
          <c:yVal>
            <c:numRef>
              <c:f>'Regime Permanente (R=RL)'!$F$5:$F$33</c:f>
              <c:numCache>
                <c:formatCode>0\.000</c:formatCode>
                <c:ptCount val="29"/>
                <c:pt idx="0">
                  <c:v>0</c:v>
                </c:pt>
                <c:pt idx="1">
                  <c:v>0.72</c:v>
                </c:pt>
                <c:pt idx="2" formatCode="0.00">
                  <c:v>1</c:v>
                </c:pt>
                <c:pt idx="3" formatCode="0.00">
                  <c:v>2.16</c:v>
                </c:pt>
                <c:pt idx="4" formatCode="0.00">
                  <c:v>4.5</c:v>
                </c:pt>
                <c:pt idx="5" formatCode="0.00">
                  <c:v>6</c:v>
                </c:pt>
                <c:pt idx="6" formatCode="0.00">
                  <c:v>7</c:v>
                </c:pt>
                <c:pt idx="7" formatCode="0.00">
                  <c:v>8.8699999999999992</c:v>
                </c:pt>
                <c:pt idx="8" formatCode="0\.0">
                  <c:v>14.5</c:v>
                </c:pt>
                <c:pt idx="9" formatCode="0\.0">
                  <c:v>28.5</c:v>
                </c:pt>
                <c:pt idx="10" formatCode="0\.0">
                  <c:v>35.6</c:v>
                </c:pt>
                <c:pt idx="11" formatCode="0\.0">
                  <c:v>44</c:v>
                </c:pt>
                <c:pt idx="12" formatCode="0\.0">
                  <c:v>57</c:v>
                </c:pt>
                <c:pt idx="13" formatCode="0\.0">
                  <c:v>77.5</c:v>
                </c:pt>
                <c:pt idx="14" formatCode="0\.0">
                  <c:v>90</c:v>
                </c:pt>
                <c:pt idx="15" formatCode="General">
                  <c:v>100</c:v>
                </c:pt>
                <c:pt idx="16" formatCode="General">
                  <c:v>120</c:v>
                </c:pt>
                <c:pt idx="17" formatCode="General">
                  <c:v>133</c:v>
                </c:pt>
                <c:pt idx="18" formatCode="General">
                  <c:v>142</c:v>
                </c:pt>
                <c:pt idx="19" formatCode="General">
                  <c:v>153</c:v>
                </c:pt>
                <c:pt idx="20" formatCode="General">
                  <c:v>160</c:v>
                </c:pt>
                <c:pt idx="21" formatCode="General">
                  <c:v>165</c:v>
                </c:pt>
                <c:pt idx="22" formatCode="General">
                  <c:v>169</c:v>
                </c:pt>
                <c:pt idx="23" formatCode="General">
                  <c:v>173</c:v>
                </c:pt>
                <c:pt idx="24" formatCode="General">
                  <c:v>174</c:v>
                </c:pt>
                <c:pt idx="25" formatCode="General">
                  <c:v>176</c:v>
                </c:pt>
                <c:pt idx="26" formatCode="General">
                  <c:v>175</c:v>
                </c:pt>
                <c:pt idx="27" formatCode="General">
                  <c:v>175</c:v>
                </c:pt>
                <c:pt idx="28" formatCode="General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F-435C-827B-BFB7EC9A7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1231"/>
        <c:axId val="305091583"/>
      </c:scatterChart>
      <c:valAx>
        <c:axId val="308391231"/>
        <c:scaling>
          <c:orientation val="minMax"/>
          <c:max val="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ω</a:t>
                </a:r>
                <a:endParaRPr lang="pt-P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091583"/>
        <c:crossesAt val="-1000000"/>
        <c:crossBetween val="midCat"/>
      </c:valAx>
      <c:valAx>
        <c:axId val="305091583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ϕ</a:t>
                </a:r>
                <a:r>
                  <a:rPr lang="pt-PT" sz="1200" baseline="-25000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39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021331394115686"/>
          <c:y val="0.70090847477714058"/>
          <c:w val="0.32650481657844627"/>
          <c:h val="0.1399295589471618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baseline="0">
                <a:effectLst/>
              </a:rPr>
              <a:t>V</a:t>
            </a:r>
            <a:r>
              <a:rPr lang="pt-PT" sz="1400" b="0" i="0" baseline="-25000">
                <a:effectLst/>
              </a:rPr>
              <a:t>C0</a:t>
            </a:r>
            <a:r>
              <a:rPr lang="pt-PT" sz="1400" b="0" i="0" baseline="0">
                <a:effectLst/>
              </a:rPr>
              <a:t>/V</a:t>
            </a:r>
            <a:r>
              <a:rPr lang="pt-PT" sz="1400" b="0" i="0" baseline="-25000">
                <a:effectLst/>
              </a:rPr>
              <a:t>0</a:t>
            </a:r>
            <a:r>
              <a:rPr lang="pt-PT" sz="1400" b="0" i="0" baseline="0">
                <a:effectLst/>
              </a:rPr>
              <a:t> </a:t>
            </a:r>
            <a:r>
              <a:rPr lang="pt-PT" sz="1400" baseline="0"/>
              <a:t>em função da frequência ângular</a:t>
            </a:r>
            <a:endParaRPr lang="pt-PT" sz="14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659276817535654"/>
          <c:y val="0.16355903331993044"/>
          <c:w val="0.82385671049860731"/>
          <c:h val="0.68368500815825428"/>
        </c:manualLayout>
      </c:layout>
      <c:scatterChart>
        <c:scatterStyle val="lineMarker"/>
        <c:varyColors val="0"/>
        <c:ser>
          <c:idx val="1"/>
          <c:order val="0"/>
          <c:tx>
            <c:v>Regime Permanente Com Resistência</c:v>
          </c:tx>
          <c:spPr>
            <a:ln w="25400">
              <a:noFill/>
            </a:ln>
          </c:spPr>
          <c:marker>
            <c:symbol val="circle"/>
            <c:size val="4"/>
          </c:marker>
          <c:errBars>
            <c:errDir val="y"/>
            <c:errBarType val="both"/>
            <c:errValType val="cust"/>
            <c:noEndCap val="0"/>
            <c:plus>
              <c:numRef>
                <c:f>'Regime Permanente (R=r+RL)'!$I$5:$I$27</c:f>
                <c:numCache>
                  <c:formatCode>General</c:formatCode>
                  <c:ptCount val="23"/>
                  <c:pt idx="0">
                    <c:v>9.9498936912668826E-2</c:v>
                  </c:pt>
                  <c:pt idx="1">
                    <c:v>0.10375495337508199</c:v>
                  </c:pt>
                  <c:pt idx="2">
                    <c:v>0.11221101119862351</c:v>
                  </c:pt>
                  <c:pt idx="3">
                    <c:v>0.13043269309460853</c:v>
                  </c:pt>
                  <c:pt idx="4">
                    <c:v>0.16257964658604904</c:v>
                  </c:pt>
                  <c:pt idx="5">
                    <c:v>0.17565169477616585</c:v>
                  </c:pt>
                  <c:pt idx="6">
                    <c:v>0.19035772391125097</c:v>
                  </c:pt>
                  <c:pt idx="7">
                    <c:v>0.21049912307435184</c:v>
                  </c:pt>
                  <c:pt idx="8">
                    <c:v>0.23549827744047674</c:v>
                  </c:pt>
                  <c:pt idx="9">
                    <c:v>0.26324944278622653</c:v>
                  </c:pt>
                  <c:pt idx="10">
                    <c:v>0.27919668364506162</c:v>
                  </c:pt>
                  <c:pt idx="11">
                    <c:v>0.27747003329578246</c:v>
                  </c:pt>
                  <c:pt idx="12">
                    <c:v>0.27747003329578246</c:v>
                  </c:pt>
                  <c:pt idx="13">
                    <c:v>0.26324944278622653</c:v>
                  </c:pt>
                  <c:pt idx="14">
                    <c:v>0.23303655537264142</c:v>
                  </c:pt>
                  <c:pt idx="15">
                    <c:v>0.20400639261455697</c:v>
                  </c:pt>
                  <c:pt idx="16">
                    <c:v>0.18209976099026184</c:v>
                  </c:pt>
                  <c:pt idx="17">
                    <c:v>0.14574577203253439</c:v>
                  </c:pt>
                  <c:pt idx="18">
                    <c:v>0.12284278515825164</c:v>
                  </c:pt>
                  <c:pt idx="19">
                    <c:v>9.4041022730352641E-2</c:v>
                  </c:pt>
                  <c:pt idx="20">
                    <c:v>7.843749976066515E-2</c:v>
                  </c:pt>
                  <c:pt idx="21">
                    <c:v>5.996442620930599E-2</c:v>
                  </c:pt>
                  <c:pt idx="22">
                    <c:v>4.9029410784509751E-2</c:v>
                  </c:pt>
                </c:numCache>
              </c:numRef>
            </c:plus>
            <c:minus>
              <c:numRef>
                <c:f>'Regime Permanente (R=r+RL)'!$I$5:$I$27</c:f>
                <c:numCache>
                  <c:formatCode>General</c:formatCode>
                  <c:ptCount val="23"/>
                  <c:pt idx="0">
                    <c:v>9.9498936912668826E-2</c:v>
                  </c:pt>
                  <c:pt idx="1">
                    <c:v>0.10375495337508199</c:v>
                  </c:pt>
                  <c:pt idx="2">
                    <c:v>0.11221101119862351</c:v>
                  </c:pt>
                  <c:pt idx="3">
                    <c:v>0.13043269309460853</c:v>
                  </c:pt>
                  <c:pt idx="4">
                    <c:v>0.16257964658604904</c:v>
                  </c:pt>
                  <c:pt idx="5">
                    <c:v>0.17565169477616585</c:v>
                  </c:pt>
                  <c:pt idx="6">
                    <c:v>0.19035772391125097</c:v>
                  </c:pt>
                  <c:pt idx="7">
                    <c:v>0.21049912307435184</c:v>
                  </c:pt>
                  <c:pt idx="8">
                    <c:v>0.23549827744047674</c:v>
                  </c:pt>
                  <c:pt idx="9">
                    <c:v>0.26324944278622653</c:v>
                  </c:pt>
                  <c:pt idx="10">
                    <c:v>0.27919668364506162</c:v>
                  </c:pt>
                  <c:pt idx="11">
                    <c:v>0.27747003329578246</c:v>
                  </c:pt>
                  <c:pt idx="12">
                    <c:v>0.27747003329578246</c:v>
                  </c:pt>
                  <c:pt idx="13">
                    <c:v>0.26324944278622653</c:v>
                  </c:pt>
                  <c:pt idx="14">
                    <c:v>0.23303655537264142</c:v>
                  </c:pt>
                  <c:pt idx="15">
                    <c:v>0.20400639261455697</c:v>
                  </c:pt>
                  <c:pt idx="16">
                    <c:v>0.18209976099026184</c:v>
                  </c:pt>
                  <c:pt idx="17">
                    <c:v>0.14574577203253439</c:v>
                  </c:pt>
                  <c:pt idx="18">
                    <c:v>0.12284278515825164</c:v>
                  </c:pt>
                  <c:pt idx="19">
                    <c:v>9.4041022730352641E-2</c:v>
                  </c:pt>
                  <c:pt idx="20">
                    <c:v>7.843749976066515E-2</c:v>
                  </c:pt>
                  <c:pt idx="21">
                    <c:v>5.996442620930599E-2</c:v>
                  </c:pt>
                  <c:pt idx="22">
                    <c:v>4.9029410784509751E-2</c:v>
                  </c:pt>
                </c:numCache>
              </c:numRef>
            </c:minus>
          </c:errBars>
          <c:xVal>
            <c:numRef>
              <c:f>'Regime Permanente (R=r+RL)'!$J$5:$J$34</c:f>
              <c:numCache>
                <c:formatCode>0</c:formatCode>
                <c:ptCount val="30"/>
                <c:pt idx="0">
                  <c:v>3141.5926535897929</c:v>
                </c:pt>
                <c:pt idx="1">
                  <c:v>6283.1853071795858</c:v>
                </c:pt>
                <c:pt idx="2">
                  <c:v>9424.7779607693792</c:v>
                </c:pt>
                <c:pt idx="3">
                  <c:v>12566.370614359172</c:v>
                </c:pt>
                <c:pt idx="4">
                  <c:v>15707.963267948966</c:v>
                </c:pt>
                <c:pt idx="5">
                  <c:v>16336.281798666923</c:v>
                </c:pt>
                <c:pt idx="6">
                  <c:v>16964.600329384884</c:v>
                </c:pt>
                <c:pt idx="7">
                  <c:v>17592.91886010284</c:v>
                </c:pt>
                <c:pt idx="8">
                  <c:v>18221.237390820799</c:v>
                </c:pt>
                <c:pt idx="9">
                  <c:v>18849.555921538758</c:v>
                </c:pt>
                <c:pt idx="10">
                  <c:v>19477.874452256718</c:v>
                </c:pt>
                <c:pt idx="11">
                  <c:v>19565.83904655723</c:v>
                </c:pt>
                <c:pt idx="12">
                  <c:v>19584.688602478771</c:v>
                </c:pt>
                <c:pt idx="13">
                  <c:v>20106.192982974677</c:v>
                </c:pt>
                <c:pt idx="14">
                  <c:v>20734.511513692636</c:v>
                </c:pt>
                <c:pt idx="15">
                  <c:v>21362.830044410592</c:v>
                </c:pt>
                <c:pt idx="16">
                  <c:v>21991.148575128551</c:v>
                </c:pt>
                <c:pt idx="17">
                  <c:v>23561.944901923449</c:v>
                </c:pt>
                <c:pt idx="18">
                  <c:v>25132.741228718343</c:v>
                </c:pt>
                <c:pt idx="19">
                  <c:v>28274.333882308139</c:v>
                </c:pt>
                <c:pt idx="20">
                  <c:v>31415.926535897932</c:v>
                </c:pt>
                <c:pt idx="21">
                  <c:v>37699.111843077517</c:v>
                </c:pt>
                <c:pt idx="22">
                  <c:v>43982.297150257102</c:v>
                </c:pt>
              </c:numCache>
            </c:numRef>
          </c:xVal>
          <c:yVal>
            <c:numRef>
              <c:f>'Regime Permanente (R=r+RL)'!$H$5:$H$34</c:f>
              <c:numCache>
                <c:formatCode>0.0</c:formatCode>
                <c:ptCount val="30"/>
                <c:pt idx="0">
                  <c:v>1</c:v>
                </c:pt>
                <c:pt idx="1">
                  <c:v>1.0882352941176472</c:v>
                </c:pt>
                <c:pt idx="2">
                  <c:v>1.2745098039215685</c:v>
                </c:pt>
                <c:pt idx="3">
                  <c:v>1.7254901960784315</c:v>
                </c:pt>
                <c:pt idx="4">
                  <c:v>2.6862745098039218</c:v>
                </c:pt>
                <c:pt idx="5">
                  <c:v>3.1372549019607843</c:v>
                </c:pt>
                <c:pt idx="6">
                  <c:v>3.6862745098039214</c:v>
                </c:pt>
                <c:pt idx="7">
                  <c:v>4.5098039215686274</c:v>
                </c:pt>
                <c:pt idx="8">
                  <c:v>5.6470588235294112</c:v>
                </c:pt>
                <c:pt idx="9">
                  <c:v>7.0588235294117645</c:v>
                </c:pt>
                <c:pt idx="10">
                  <c:v>7.9411764705882346</c:v>
                </c:pt>
                <c:pt idx="11">
                  <c:v>7.8431372549019605</c:v>
                </c:pt>
                <c:pt idx="12">
                  <c:v>7.8431372549019605</c:v>
                </c:pt>
                <c:pt idx="13">
                  <c:v>7.0588235294117645</c:v>
                </c:pt>
                <c:pt idx="14">
                  <c:v>5.5294117647058822</c:v>
                </c:pt>
                <c:pt idx="15">
                  <c:v>4.2352941176470589</c:v>
                </c:pt>
                <c:pt idx="16">
                  <c:v>3.3725490196078431</c:v>
                </c:pt>
                <c:pt idx="17">
                  <c:v>2.1568627450980395</c:v>
                </c:pt>
                <c:pt idx="18">
                  <c:v>1.5294117647058825</c:v>
                </c:pt>
                <c:pt idx="19" formatCode="0.00">
                  <c:v>0.90196078431372551</c:v>
                </c:pt>
                <c:pt idx="20" formatCode="0.00">
                  <c:v>0.62745098039215685</c:v>
                </c:pt>
                <c:pt idx="21" formatCode="0.00">
                  <c:v>0.36666666666666664</c:v>
                </c:pt>
                <c:pt idx="22" formatCode="0.00">
                  <c:v>0.24509803921568626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B3-436D-8AA3-8822ACAAFBF7}"/>
            </c:ext>
          </c:extLst>
        </c:ser>
        <c:ser>
          <c:idx val="0"/>
          <c:order val="1"/>
          <c:tx>
            <c:v>Regime Permanente Sem Resistência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</c:errBars>
          <c:errBars>
            <c:errDir val="y"/>
            <c:errBarType val="both"/>
            <c:errValType val="cust"/>
            <c:noEndCap val="0"/>
            <c:plus>
              <c:numRef>
                <c:f>'Regime Permanente (R=RL)'!$I$5:$I$33</c:f>
                <c:numCache>
                  <c:formatCode>General</c:formatCode>
                  <c:ptCount val="29"/>
                  <c:pt idx="0">
                    <c:v>9.9498936912668826E-2</c:v>
                  </c:pt>
                  <c:pt idx="1">
                    <c:v>0.10421711581112401</c:v>
                  </c:pt>
                  <c:pt idx="2">
                    <c:v>0.11391127488845343</c:v>
                  </c:pt>
                  <c:pt idx="3">
                    <c:v>0.12969369171885248</c:v>
                  </c:pt>
                  <c:pt idx="4">
                    <c:v>0.16550924525621699</c:v>
                  </c:pt>
                  <c:pt idx="5">
                    <c:v>0.17944122762473655</c:v>
                  </c:pt>
                  <c:pt idx="6">
                    <c:v>0.19923922973432917</c:v>
                  </c:pt>
                  <c:pt idx="7">
                    <c:v>0.22463606347822745</c:v>
                  </c:pt>
                  <c:pt idx="8">
                    <c:v>0.26615435216663191</c:v>
                  </c:pt>
                  <c:pt idx="9">
                    <c:v>0.35754083389824448</c:v>
                  </c:pt>
                  <c:pt idx="10">
                    <c:v>0.39460023132349231</c:v>
                  </c:pt>
                  <c:pt idx="11">
                    <c:v>0.43181795187343608</c:v>
                  </c:pt>
                  <c:pt idx="12">
                    <c:v>0.47017956110909015</c:v>
                  </c:pt>
                  <c:pt idx="13">
                    <c:v>0.50182289772822464</c:v>
                  </c:pt>
                  <c:pt idx="14">
                    <c:v>0.50753643551156014</c:v>
                  </c:pt>
                  <c:pt idx="15">
                    <c:v>0.49990387388164559</c:v>
                  </c:pt>
                  <c:pt idx="16">
                    <c:v>0.46813083867895383</c:v>
                  </c:pt>
                  <c:pt idx="17">
                    <c:v>0.42508790958193732</c:v>
                  </c:pt>
                  <c:pt idx="18">
                    <c:v>0.3896981747912116</c:v>
                  </c:pt>
                  <c:pt idx="19">
                    <c:v>0.32515929317209802</c:v>
                  </c:pt>
                  <c:pt idx="20">
                    <c:v>0.27468481815925294</c:v>
                  </c:pt>
                  <c:pt idx="21">
                    <c:v>0.22549019607843138</c:v>
                  </c:pt>
                  <c:pt idx="22">
                    <c:v>0.19136491466610916</c:v>
                  </c:pt>
                  <c:pt idx="23">
                    <c:v>0.14771097228744473</c:v>
                  </c:pt>
                  <c:pt idx="24">
                    <c:v>0.12362274718547542</c:v>
                  </c:pt>
                  <c:pt idx="25">
                    <c:v>7.843749976066515E-2</c:v>
                  </c:pt>
                  <c:pt idx="26">
                    <c:v>9.4855157799503875E-2</c:v>
                  </c:pt>
                  <c:pt idx="27">
                    <c:v>6.0124502378282207E-2</c:v>
                  </c:pt>
                  <c:pt idx="28">
                    <c:v>4.9029410784509751E-2</c:v>
                  </c:pt>
                </c:numCache>
              </c:numRef>
            </c:plus>
            <c:minus>
              <c:numRef>
                <c:f>'Regime Permanente (R=RL)'!$I$5:$I$33</c:f>
                <c:numCache>
                  <c:formatCode>General</c:formatCode>
                  <c:ptCount val="29"/>
                  <c:pt idx="0">
                    <c:v>9.9498936912668826E-2</c:v>
                  </c:pt>
                  <c:pt idx="1">
                    <c:v>0.10421711581112401</c:v>
                  </c:pt>
                  <c:pt idx="2">
                    <c:v>0.11391127488845343</c:v>
                  </c:pt>
                  <c:pt idx="3">
                    <c:v>0.12969369171885248</c:v>
                  </c:pt>
                  <c:pt idx="4">
                    <c:v>0.16550924525621699</c:v>
                  </c:pt>
                  <c:pt idx="5">
                    <c:v>0.17944122762473655</c:v>
                  </c:pt>
                  <c:pt idx="6">
                    <c:v>0.19923922973432917</c:v>
                  </c:pt>
                  <c:pt idx="7">
                    <c:v>0.22463606347822745</c:v>
                  </c:pt>
                  <c:pt idx="8">
                    <c:v>0.26615435216663191</c:v>
                  </c:pt>
                  <c:pt idx="9">
                    <c:v>0.35754083389824448</c:v>
                  </c:pt>
                  <c:pt idx="10">
                    <c:v>0.39460023132349231</c:v>
                  </c:pt>
                  <c:pt idx="11">
                    <c:v>0.43181795187343608</c:v>
                  </c:pt>
                  <c:pt idx="12">
                    <c:v>0.47017956110909015</c:v>
                  </c:pt>
                  <c:pt idx="13">
                    <c:v>0.50182289772822464</c:v>
                  </c:pt>
                  <c:pt idx="14">
                    <c:v>0.50753643551156014</c:v>
                  </c:pt>
                  <c:pt idx="15">
                    <c:v>0.49990387388164559</c:v>
                  </c:pt>
                  <c:pt idx="16">
                    <c:v>0.46813083867895383</c:v>
                  </c:pt>
                  <c:pt idx="17">
                    <c:v>0.42508790958193732</c:v>
                  </c:pt>
                  <c:pt idx="18">
                    <c:v>0.3896981747912116</c:v>
                  </c:pt>
                  <c:pt idx="19">
                    <c:v>0.32515929317209802</c:v>
                  </c:pt>
                  <c:pt idx="20">
                    <c:v>0.27468481815925294</c:v>
                  </c:pt>
                  <c:pt idx="21">
                    <c:v>0.22549019607843138</c:v>
                  </c:pt>
                  <c:pt idx="22">
                    <c:v>0.19136491466610916</c:v>
                  </c:pt>
                  <c:pt idx="23">
                    <c:v>0.14771097228744473</c:v>
                  </c:pt>
                  <c:pt idx="24">
                    <c:v>0.12362274718547542</c:v>
                  </c:pt>
                  <c:pt idx="25">
                    <c:v>7.843749976066515E-2</c:v>
                  </c:pt>
                  <c:pt idx="26">
                    <c:v>9.4855157799503875E-2</c:v>
                  </c:pt>
                  <c:pt idx="27">
                    <c:v>6.0124502378282207E-2</c:v>
                  </c:pt>
                  <c:pt idx="28">
                    <c:v>4.9029410784509751E-2</c:v>
                  </c:pt>
                </c:numCache>
              </c:numRef>
            </c:minus>
          </c:errBars>
          <c:xVal>
            <c:numRef>
              <c:f>'Regime Permanente (R=RL)'!$J$5:$J$33</c:f>
              <c:numCache>
                <c:formatCode>0</c:formatCode>
                <c:ptCount val="29"/>
                <c:pt idx="0">
                  <c:v>3141.5926535897929</c:v>
                </c:pt>
                <c:pt idx="1">
                  <c:v>6283.1853071795858</c:v>
                </c:pt>
                <c:pt idx="2">
                  <c:v>9424.7779607693792</c:v>
                </c:pt>
                <c:pt idx="3">
                  <c:v>12566.370614359172</c:v>
                </c:pt>
                <c:pt idx="4">
                  <c:v>15707.963267948966</c:v>
                </c:pt>
                <c:pt idx="5">
                  <c:v>16336.281798666923</c:v>
                </c:pt>
                <c:pt idx="6">
                  <c:v>16964.600329384884</c:v>
                </c:pt>
                <c:pt idx="7">
                  <c:v>17592.91886010284</c:v>
                </c:pt>
                <c:pt idx="8">
                  <c:v>18221.237390820799</c:v>
                </c:pt>
                <c:pt idx="9">
                  <c:v>18849.555921538758</c:v>
                </c:pt>
                <c:pt idx="10">
                  <c:v>19006.63555421825</c:v>
                </c:pt>
                <c:pt idx="11">
                  <c:v>19163.715186897738</c:v>
                </c:pt>
                <c:pt idx="12">
                  <c:v>19320.794819577226</c:v>
                </c:pt>
                <c:pt idx="13">
                  <c:v>19477.874452256718</c:v>
                </c:pt>
                <c:pt idx="14">
                  <c:v>19565.83904655723</c:v>
                </c:pt>
                <c:pt idx="15">
                  <c:v>19634.954084936206</c:v>
                </c:pt>
                <c:pt idx="16">
                  <c:v>19792.033717615697</c:v>
                </c:pt>
                <c:pt idx="17">
                  <c:v>19949.113350295185</c:v>
                </c:pt>
                <c:pt idx="18">
                  <c:v>20106.192982974677</c:v>
                </c:pt>
                <c:pt idx="19">
                  <c:v>20420.352248333656</c:v>
                </c:pt>
                <c:pt idx="20">
                  <c:v>20734.511513692636</c:v>
                </c:pt>
                <c:pt idx="21">
                  <c:v>21362.830044410592</c:v>
                </c:pt>
                <c:pt idx="22">
                  <c:v>21991.148575128551</c:v>
                </c:pt>
                <c:pt idx="23">
                  <c:v>23561.944901923449</c:v>
                </c:pt>
                <c:pt idx="24">
                  <c:v>25132.741228718343</c:v>
                </c:pt>
                <c:pt idx="25">
                  <c:v>31415.926535897932</c:v>
                </c:pt>
                <c:pt idx="26">
                  <c:v>28274.333882308139</c:v>
                </c:pt>
                <c:pt idx="27">
                  <c:v>37699.111843077517</c:v>
                </c:pt>
                <c:pt idx="28">
                  <c:v>43982.297150257102</c:v>
                </c:pt>
              </c:numCache>
            </c:numRef>
          </c:xVal>
          <c:yVal>
            <c:numRef>
              <c:f>'Regime Permanente (R=RL)'!$H$5:$H$33</c:f>
              <c:numCache>
                <c:formatCode>0.0</c:formatCode>
                <c:ptCount val="29"/>
                <c:pt idx="0" formatCode="0.000">
                  <c:v>1</c:v>
                </c:pt>
                <c:pt idx="1">
                  <c:v>1.0980392156862746</c:v>
                </c:pt>
                <c:pt idx="2">
                  <c:v>1.3137254901960784</c:v>
                </c:pt>
                <c:pt idx="3">
                  <c:v>1.7058823529411764</c:v>
                </c:pt>
                <c:pt idx="4">
                  <c:v>2.784313725490196</c:v>
                </c:pt>
                <c:pt idx="5">
                  <c:v>3.2745098039215685</c:v>
                </c:pt>
                <c:pt idx="6">
                  <c:v>4.0392156862745097</c:v>
                </c:pt>
                <c:pt idx="7">
                  <c:v>5.1372549019607847</c:v>
                </c:pt>
                <c:pt idx="8">
                  <c:v>7.215686274509804</c:v>
                </c:pt>
                <c:pt idx="9">
                  <c:v>12.058823529411764</c:v>
                </c:pt>
                <c:pt idx="10">
                  <c:v>14.901960784313724</c:v>
                </c:pt>
                <c:pt idx="11">
                  <c:v>18.03921568627451</c:v>
                </c:pt>
                <c:pt idx="12">
                  <c:v>21.56862745098039</c:v>
                </c:pt>
                <c:pt idx="13">
                  <c:v>24.705882352941174</c:v>
                </c:pt>
                <c:pt idx="14">
                  <c:v>25.294117647058822</c:v>
                </c:pt>
                <c:pt idx="15">
                  <c:v>24.509803921568626</c:v>
                </c:pt>
                <c:pt idx="16">
                  <c:v>21.372549019607842</c:v>
                </c:pt>
                <c:pt idx="17">
                  <c:v>17.450980392156865</c:v>
                </c:pt>
                <c:pt idx="18">
                  <c:v>14.509803921568627</c:v>
                </c:pt>
                <c:pt idx="19">
                  <c:v>9.8039215686274517</c:v>
                </c:pt>
                <c:pt idx="20">
                  <c:v>7.6862745098039209</c:v>
                </c:pt>
                <c:pt idx="21">
                  <c:v>5.1764705882352944</c:v>
                </c:pt>
                <c:pt idx="22">
                  <c:v>3.725490196078431</c:v>
                </c:pt>
                <c:pt idx="23">
                  <c:v>2.2156862745098036</c:v>
                </c:pt>
                <c:pt idx="24">
                  <c:v>1.5490196078431373</c:v>
                </c:pt>
                <c:pt idx="25" formatCode="0.00">
                  <c:v>0.62745098039215685</c:v>
                </c:pt>
                <c:pt idx="26" formatCode="0.00">
                  <c:v>0.91764705882352948</c:v>
                </c:pt>
                <c:pt idx="27" formatCode="0.00">
                  <c:v>0.36862745098039212</c:v>
                </c:pt>
                <c:pt idx="28" formatCode="0.00">
                  <c:v>0.24509803921568626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B3-436D-8AA3-8822ACAAF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16927"/>
        <c:axId val="210242719"/>
      </c:scatterChart>
      <c:valAx>
        <c:axId val="547116927"/>
        <c:scaling>
          <c:orientation val="minMax"/>
          <c:max val="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ω</a:t>
                </a:r>
                <a:endParaRPr lang="pt-PT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242719"/>
        <c:crosses val="autoZero"/>
        <c:crossBetween val="midCat"/>
      </c:valAx>
      <c:valAx>
        <c:axId val="210242719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aseline="0"/>
                  <a:t>V</a:t>
                </a:r>
                <a:r>
                  <a:rPr lang="pt-PT" sz="1200" baseline="-25000"/>
                  <a:t>C0</a:t>
                </a:r>
                <a:r>
                  <a:rPr lang="pt-PT" sz="1200" baseline="0"/>
                  <a:t>/V</a:t>
                </a:r>
                <a:r>
                  <a:rPr lang="pt-PT" sz="1200" baseline="-25000"/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71169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105545521134379"/>
          <c:y val="0.16119127157424526"/>
          <c:w val="0.29212492635472176"/>
          <c:h val="0.2834256307897064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  <c:extLst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Diferença</a:t>
            </a:r>
            <a:r>
              <a:rPr lang="pt-PT" baseline="0"/>
              <a:t> de fase em função da frequência ângular</a:t>
            </a:r>
            <a:endParaRPr lang="pt-PT"/>
          </a:p>
        </c:rich>
      </c:tx>
      <c:layout>
        <c:manualLayout>
          <c:xMode val="edge"/>
          <c:yMode val="edge"/>
          <c:x val="0.17473944852349282"/>
          <c:y val="3.4414945919370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52435637522411"/>
          <c:y val="0.24755771018432446"/>
          <c:w val="0.8269518248387292"/>
          <c:h val="0.62184201597023792"/>
        </c:manualLayout>
      </c:layout>
      <c:scatterChart>
        <c:scatterStyle val="lineMarker"/>
        <c:varyColors val="0"/>
        <c:ser>
          <c:idx val="1"/>
          <c:order val="0"/>
          <c:tx>
            <c:v>Regime Permanente Com Resistência</c:v>
          </c:tx>
          <c:spPr>
            <a:ln w="25400">
              <a:noFill/>
            </a:ln>
          </c:spPr>
          <c:marker>
            <c:symbol val="circle"/>
            <c:size val="4"/>
            <c:spPr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'Regime Permanente (R=r+RL)'!$G$5:$G$27</c:f>
                <c:numCache>
                  <c:formatCode>General</c:formatCode>
                  <c:ptCount val="23"/>
                  <c:pt idx="0">
                    <c:v>1E-3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0.1</c:v>
                  </c:pt>
                  <c:pt idx="5">
                    <c:v>0.1</c:v>
                  </c:pt>
                  <c:pt idx="6">
                    <c:v>0.1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0.1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</c:numCache>
              </c:numRef>
            </c:plus>
            <c:minus>
              <c:numRef>
                <c:f>'Regime Permanente (R=r+RL)'!$G$5:$G$27</c:f>
                <c:numCache>
                  <c:formatCode>General</c:formatCode>
                  <c:ptCount val="23"/>
                  <c:pt idx="0">
                    <c:v>1E-3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0.1</c:v>
                  </c:pt>
                  <c:pt idx="5">
                    <c:v>0.1</c:v>
                  </c:pt>
                  <c:pt idx="6">
                    <c:v>0.1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0.1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</c:numCache>
              </c:numRef>
            </c:minus>
          </c:errBars>
          <c:xVal>
            <c:numRef>
              <c:f>'Regime Permanente (R=r+RL)'!$J$5:$J$34</c:f>
              <c:numCache>
                <c:formatCode>0</c:formatCode>
                <c:ptCount val="30"/>
                <c:pt idx="0">
                  <c:v>3141.5926535897929</c:v>
                </c:pt>
                <c:pt idx="1">
                  <c:v>6283.1853071795858</c:v>
                </c:pt>
                <c:pt idx="2">
                  <c:v>9424.7779607693792</c:v>
                </c:pt>
                <c:pt idx="3">
                  <c:v>12566.370614359172</c:v>
                </c:pt>
                <c:pt idx="4">
                  <c:v>15707.963267948966</c:v>
                </c:pt>
                <c:pt idx="5">
                  <c:v>16336.281798666923</c:v>
                </c:pt>
                <c:pt idx="6">
                  <c:v>16964.600329384884</c:v>
                </c:pt>
                <c:pt idx="7">
                  <c:v>17592.91886010284</c:v>
                </c:pt>
                <c:pt idx="8">
                  <c:v>18221.237390820799</c:v>
                </c:pt>
                <c:pt idx="9">
                  <c:v>18849.555921538758</c:v>
                </c:pt>
                <c:pt idx="10">
                  <c:v>19477.874452256718</c:v>
                </c:pt>
                <c:pt idx="11">
                  <c:v>19565.83904655723</c:v>
                </c:pt>
                <c:pt idx="12">
                  <c:v>19584.688602478771</c:v>
                </c:pt>
                <c:pt idx="13">
                  <c:v>20106.192982974677</c:v>
                </c:pt>
                <c:pt idx="14">
                  <c:v>20734.511513692636</c:v>
                </c:pt>
                <c:pt idx="15">
                  <c:v>21362.830044410592</c:v>
                </c:pt>
                <c:pt idx="16">
                  <c:v>21991.148575128551</c:v>
                </c:pt>
                <c:pt idx="17">
                  <c:v>23561.944901923449</c:v>
                </c:pt>
                <c:pt idx="18">
                  <c:v>25132.741228718343</c:v>
                </c:pt>
                <c:pt idx="19">
                  <c:v>28274.333882308139</c:v>
                </c:pt>
                <c:pt idx="20">
                  <c:v>31415.926535897932</c:v>
                </c:pt>
                <c:pt idx="21">
                  <c:v>37699.111843077517</c:v>
                </c:pt>
                <c:pt idx="22">
                  <c:v>43982.297150257102</c:v>
                </c:pt>
              </c:numCache>
            </c:numRef>
          </c:xVal>
          <c:yVal>
            <c:numRef>
              <c:f>'Regime Permanente (R=r+RL)'!$F$5:$F$34</c:f>
              <c:numCache>
                <c:formatCode>0.00</c:formatCode>
                <c:ptCount val="30"/>
                <c:pt idx="0" formatCode="0.000">
                  <c:v>0.35899999999999999</c:v>
                </c:pt>
                <c:pt idx="1">
                  <c:v>1.5</c:v>
                </c:pt>
                <c:pt idx="2">
                  <c:v>4.32</c:v>
                </c:pt>
                <c:pt idx="3">
                  <c:v>7</c:v>
                </c:pt>
                <c:pt idx="4" formatCode="0.0">
                  <c:v>15</c:v>
                </c:pt>
                <c:pt idx="5" formatCode="0.0">
                  <c:v>18</c:v>
                </c:pt>
                <c:pt idx="6" formatCode="0.0">
                  <c:v>22.5</c:v>
                </c:pt>
                <c:pt idx="7" formatCode="0.0">
                  <c:v>29</c:v>
                </c:pt>
                <c:pt idx="8" formatCode="0.0">
                  <c:v>41</c:v>
                </c:pt>
                <c:pt idx="9" formatCode="0.0">
                  <c:v>59</c:v>
                </c:pt>
                <c:pt idx="10" formatCode="0.0">
                  <c:v>85</c:v>
                </c:pt>
                <c:pt idx="11" formatCode="0.0">
                  <c:v>88.6</c:v>
                </c:pt>
                <c:pt idx="12" formatCode="0.0">
                  <c:v>90.1</c:v>
                </c:pt>
                <c:pt idx="13" formatCode="General">
                  <c:v>112</c:v>
                </c:pt>
                <c:pt idx="14" formatCode="General">
                  <c:v>131</c:v>
                </c:pt>
                <c:pt idx="15" formatCode="General">
                  <c:v>141</c:v>
                </c:pt>
                <c:pt idx="16" formatCode="General">
                  <c:v>150</c:v>
                </c:pt>
                <c:pt idx="17" formatCode="General">
                  <c:v>160</c:v>
                </c:pt>
                <c:pt idx="18" formatCode="General">
                  <c:v>164</c:v>
                </c:pt>
                <c:pt idx="19" formatCode="General">
                  <c:v>170</c:v>
                </c:pt>
                <c:pt idx="20" formatCode="General">
                  <c:v>171</c:v>
                </c:pt>
                <c:pt idx="21" formatCode="General">
                  <c:v>174</c:v>
                </c:pt>
                <c:pt idx="22" formatCode="General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99-4948-86A4-90667F864283}"/>
            </c:ext>
          </c:extLst>
        </c:ser>
        <c:ser>
          <c:idx val="0"/>
          <c:order val="1"/>
          <c:tx>
            <c:v>Regime Permanente Sem Resistência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</c:errBars>
          <c:errBars>
            <c:errDir val="y"/>
            <c:errBarType val="both"/>
            <c:errValType val="cust"/>
            <c:noEndCap val="0"/>
            <c:plus>
              <c:numRef>
                <c:f>'Regime Permanente (R=RL)'!$G$5:$G$33</c:f>
                <c:numCache>
                  <c:formatCode>General</c:formatCode>
                  <c:ptCount val="29"/>
                  <c:pt idx="0">
                    <c:v>1E-3</c:v>
                  </c:pt>
                  <c:pt idx="1">
                    <c:v>1E-3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0.1</c:v>
                  </c:pt>
                  <c:pt idx="13">
                    <c:v>0.1</c:v>
                  </c:pt>
                  <c:pt idx="14">
                    <c:v>0.1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</c:numCache>
              </c:numRef>
            </c:plus>
            <c:minus>
              <c:numRef>
                <c:f>'Regime Permanente (R=RL)'!$G$5:$G$32</c:f>
                <c:numCache>
                  <c:formatCode>General</c:formatCode>
                  <c:ptCount val="28"/>
                  <c:pt idx="0">
                    <c:v>1E-3</c:v>
                  </c:pt>
                  <c:pt idx="1">
                    <c:v>1E-3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0.1</c:v>
                  </c:pt>
                  <c:pt idx="13">
                    <c:v>0.1</c:v>
                  </c:pt>
                  <c:pt idx="14">
                    <c:v>0.1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</c:numCache>
              </c:numRef>
            </c:minus>
          </c:errBars>
          <c:xVal>
            <c:numRef>
              <c:f>'Regime Permanente (R=RL)'!$J$5:$J$33</c:f>
              <c:numCache>
                <c:formatCode>0</c:formatCode>
                <c:ptCount val="29"/>
                <c:pt idx="0">
                  <c:v>3141.5926535897929</c:v>
                </c:pt>
                <c:pt idx="1">
                  <c:v>6283.1853071795858</c:v>
                </c:pt>
                <c:pt idx="2">
                  <c:v>9424.7779607693792</c:v>
                </c:pt>
                <c:pt idx="3">
                  <c:v>12566.370614359172</c:v>
                </c:pt>
                <c:pt idx="4">
                  <c:v>15707.963267948966</c:v>
                </c:pt>
                <c:pt idx="5">
                  <c:v>16336.281798666923</c:v>
                </c:pt>
                <c:pt idx="6">
                  <c:v>16964.600329384884</c:v>
                </c:pt>
                <c:pt idx="7">
                  <c:v>17592.91886010284</c:v>
                </c:pt>
                <c:pt idx="8">
                  <c:v>18221.237390820799</c:v>
                </c:pt>
                <c:pt idx="9">
                  <c:v>18849.555921538758</c:v>
                </c:pt>
                <c:pt idx="10">
                  <c:v>19006.63555421825</c:v>
                </c:pt>
                <c:pt idx="11">
                  <c:v>19163.715186897738</c:v>
                </c:pt>
                <c:pt idx="12">
                  <c:v>19320.794819577226</c:v>
                </c:pt>
                <c:pt idx="13">
                  <c:v>19477.874452256718</c:v>
                </c:pt>
                <c:pt idx="14">
                  <c:v>19565.83904655723</c:v>
                </c:pt>
                <c:pt idx="15">
                  <c:v>19634.954084936206</c:v>
                </c:pt>
                <c:pt idx="16">
                  <c:v>19792.033717615697</c:v>
                </c:pt>
                <c:pt idx="17">
                  <c:v>19949.113350295185</c:v>
                </c:pt>
                <c:pt idx="18">
                  <c:v>20106.192982974677</c:v>
                </c:pt>
                <c:pt idx="19">
                  <c:v>20420.352248333656</c:v>
                </c:pt>
                <c:pt idx="20">
                  <c:v>20734.511513692636</c:v>
                </c:pt>
                <c:pt idx="21">
                  <c:v>21362.830044410592</c:v>
                </c:pt>
                <c:pt idx="22">
                  <c:v>21991.148575128551</c:v>
                </c:pt>
                <c:pt idx="23">
                  <c:v>23561.944901923449</c:v>
                </c:pt>
                <c:pt idx="24">
                  <c:v>25132.741228718343</c:v>
                </c:pt>
                <c:pt idx="25">
                  <c:v>31415.926535897932</c:v>
                </c:pt>
                <c:pt idx="26">
                  <c:v>28274.333882308139</c:v>
                </c:pt>
                <c:pt idx="27">
                  <c:v>37699.111843077517</c:v>
                </c:pt>
                <c:pt idx="28">
                  <c:v>43982.297150257102</c:v>
                </c:pt>
              </c:numCache>
            </c:numRef>
          </c:xVal>
          <c:yVal>
            <c:numRef>
              <c:f>'Regime Permanente (R=RL)'!$F$5:$F$33</c:f>
              <c:numCache>
                <c:formatCode>0.000</c:formatCode>
                <c:ptCount val="29"/>
                <c:pt idx="0">
                  <c:v>0</c:v>
                </c:pt>
                <c:pt idx="1">
                  <c:v>0.72</c:v>
                </c:pt>
                <c:pt idx="2" formatCode="0.00">
                  <c:v>1</c:v>
                </c:pt>
                <c:pt idx="3" formatCode="0.00">
                  <c:v>2.16</c:v>
                </c:pt>
                <c:pt idx="4" formatCode="0.00">
                  <c:v>4.5</c:v>
                </c:pt>
                <c:pt idx="5" formatCode="0.00">
                  <c:v>6</c:v>
                </c:pt>
                <c:pt idx="6" formatCode="0.00">
                  <c:v>7</c:v>
                </c:pt>
                <c:pt idx="7" formatCode="0.00">
                  <c:v>8.8699999999999992</c:v>
                </c:pt>
                <c:pt idx="8" formatCode="0.0">
                  <c:v>14.5</c:v>
                </c:pt>
                <c:pt idx="9" formatCode="0.0">
                  <c:v>28.5</c:v>
                </c:pt>
                <c:pt idx="10" formatCode="0.0">
                  <c:v>35.6</c:v>
                </c:pt>
                <c:pt idx="11" formatCode="0.0">
                  <c:v>44</c:v>
                </c:pt>
                <c:pt idx="12" formatCode="0.0">
                  <c:v>57</c:v>
                </c:pt>
                <c:pt idx="13" formatCode="0.0">
                  <c:v>77.5</c:v>
                </c:pt>
                <c:pt idx="14" formatCode="0.0">
                  <c:v>90</c:v>
                </c:pt>
                <c:pt idx="15" formatCode="General">
                  <c:v>100</c:v>
                </c:pt>
                <c:pt idx="16" formatCode="General">
                  <c:v>120</c:v>
                </c:pt>
                <c:pt idx="17" formatCode="General">
                  <c:v>133</c:v>
                </c:pt>
                <c:pt idx="18" formatCode="General">
                  <c:v>142</c:v>
                </c:pt>
                <c:pt idx="19" formatCode="General">
                  <c:v>153</c:v>
                </c:pt>
                <c:pt idx="20" formatCode="General">
                  <c:v>160</c:v>
                </c:pt>
                <c:pt idx="21" formatCode="General">
                  <c:v>165</c:v>
                </c:pt>
                <c:pt idx="22" formatCode="General">
                  <c:v>169</c:v>
                </c:pt>
                <c:pt idx="23" formatCode="General">
                  <c:v>173</c:v>
                </c:pt>
                <c:pt idx="24" formatCode="General">
                  <c:v>174</c:v>
                </c:pt>
                <c:pt idx="25" formatCode="General">
                  <c:v>176</c:v>
                </c:pt>
                <c:pt idx="26" formatCode="General">
                  <c:v>175</c:v>
                </c:pt>
                <c:pt idx="27" formatCode="General">
                  <c:v>175</c:v>
                </c:pt>
                <c:pt idx="28" formatCode="General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99-4948-86A4-90667F86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1231"/>
        <c:axId val="305091583"/>
      </c:scatterChart>
      <c:valAx>
        <c:axId val="308391231"/>
        <c:scaling>
          <c:orientation val="minMax"/>
          <c:max val="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ω</a:t>
                </a:r>
                <a:endParaRPr lang="pt-PT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091583"/>
        <c:crossesAt val="-100"/>
        <c:crossBetween val="midCat"/>
      </c:valAx>
      <c:valAx>
        <c:axId val="305091583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ϕ</a:t>
                </a:r>
                <a:r>
                  <a:rPr lang="pt-PT" sz="1200" baseline="-25000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839123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417129911266803"/>
          <c:y val="0.58639247411676132"/>
          <c:w val="0.29550693526695709"/>
          <c:h val="0.2829007245202264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  <c:extLst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301056</xdr:colOff>
      <xdr:row>3</xdr:row>
      <xdr:rowOff>24847</xdr:rowOff>
    </xdr:from>
    <xdr:to>
      <xdr:col>17</xdr:col>
      <xdr:colOff>298174</xdr:colOff>
      <xdr:row>17</xdr:row>
      <xdr:rowOff>24847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4B0B5A-D81D-4AF8-85E0-FD7C73BA0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422415</xdr:colOff>
      <xdr:row>3</xdr:row>
      <xdr:rowOff>16566</xdr:rowOff>
    </xdr:from>
    <xdr:to>
      <xdr:col>24</xdr:col>
      <xdr:colOff>422414</xdr:colOff>
      <xdr:row>17</xdr:row>
      <xdr:rowOff>16566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ED6D00-BA3D-4767-866F-5598C63B1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60860</xdr:colOff>
      <xdr:row>2</xdr:row>
      <xdr:rowOff>149088</xdr:rowOff>
    </xdr:from>
    <xdr:to>
      <xdr:col>18</xdr:col>
      <xdr:colOff>57978</xdr:colOff>
      <xdr:row>16</xdr:row>
      <xdr:rowOff>140805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D59F69-363B-4C9E-8011-EACA68356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49697</xdr:colOff>
      <xdr:row>2</xdr:row>
      <xdr:rowOff>149087</xdr:rowOff>
    </xdr:from>
    <xdr:to>
      <xdr:col>25</xdr:col>
      <xdr:colOff>49696</xdr:colOff>
      <xdr:row>16</xdr:row>
      <xdr:rowOff>140804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7A1BD8-8D9E-4B8F-A919-638E3E458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57977</xdr:colOff>
      <xdr:row>17</xdr:row>
      <xdr:rowOff>8284</xdr:rowOff>
    </xdr:from>
    <xdr:to>
      <xdr:col>18</xdr:col>
      <xdr:colOff>74516</xdr:colOff>
      <xdr:row>31</xdr:row>
      <xdr:rowOff>44681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BC58B38-68D5-4938-AE3E-E854D9356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132522</xdr:colOff>
      <xdr:row>16</xdr:row>
      <xdr:rowOff>165653</xdr:rowOff>
    </xdr:from>
    <xdr:to>
      <xdr:col>25</xdr:col>
      <xdr:colOff>132521</xdr:colOff>
      <xdr:row>31</xdr:row>
      <xdr:rowOff>16566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137D45C-B531-4DB9-B04F-F632DB934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2383A-8C97-49C2-B3B4-B2E14E35E416}">
  <dimension ref="B2:J27"/>
  <sheetViews>
    <sheetView zoomScale="115" zoomScaleNormal="115" workbookViewId="0">
      <selection activeCell="AA18" sqref="AA18"/>
    </sheetView>
  </sheetViews>
  <sheetFormatPr defaultRowHeight="15" x14ac:dyDescent="0.25"/>
  <cols>
    <col min="9" max="9" width="10.5703125" bestFit="1" customWidth="1"/>
    <col min="13" max="13" width="9.7109375" bestFit="1" customWidth="1"/>
  </cols>
  <sheetData>
    <row r="2" spans="2:10" ht="18" x14ac:dyDescent="0.35">
      <c r="B2" s="11" t="s">
        <v>22</v>
      </c>
      <c r="C2" s="11"/>
      <c r="D2" s="11"/>
      <c r="H2" s="12" t="s">
        <v>27</v>
      </c>
      <c r="I2" s="13">
        <v>0.01</v>
      </c>
    </row>
    <row r="4" spans="2:10" ht="18" x14ac:dyDescent="0.25">
      <c r="B4" s="19" t="s">
        <v>0</v>
      </c>
      <c r="C4" s="19" t="s">
        <v>2</v>
      </c>
      <c r="D4" s="19" t="s">
        <v>25</v>
      </c>
      <c r="E4" s="19" t="s">
        <v>24</v>
      </c>
      <c r="F4" s="19" t="s">
        <v>4</v>
      </c>
      <c r="G4" s="19" t="s">
        <v>28</v>
      </c>
      <c r="H4" s="19" t="s">
        <v>23</v>
      </c>
      <c r="I4" s="19" t="s">
        <v>26</v>
      </c>
      <c r="J4" s="20" t="s">
        <v>1</v>
      </c>
    </row>
    <row r="5" spans="2:10" x14ac:dyDescent="0.25">
      <c r="B5" s="21">
        <v>500</v>
      </c>
      <c r="C5" s="22">
        <v>1.02</v>
      </c>
      <c r="D5" s="21">
        <v>0.01</v>
      </c>
      <c r="E5" s="21">
        <v>1.02</v>
      </c>
      <c r="F5" s="23">
        <v>0.35899999999999999</v>
      </c>
      <c r="G5" s="21">
        <v>1E-3</v>
      </c>
      <c r="H5" s="25">
        <f>C5/E5</f>
        <v>1</v>
      </c>
      <c r="I5" s="25">
        <f>SQRT((D5/E5)^2+(C5*$I$2/E5^2))</f>
        <v>9.9498936912668826E-2</v>
      </c>
      <c r="J5" s="24">
        <f t="shared" ref="J5:J23" si="0">2*PI()*B5</f>
        <v>3141.5926535897929</v>
      </c>
    </row>
    <row r="6" spans="2:10" x14ac:dyDescent="0.25">
      <c r="B6" s="21">
        <v>1000</v>
      </c>
      <c r="C6" s="22">
        <v>1.1100000000000001</v>
      </c>
      <c r="D6" s="21">
        <v>0.01</v>
      </c>
      <c r="E6" s="21">
        <v>1.02</v>
      </c>
      <c r="F6" s="22">
        <v>1.5</v>
      </c>
      <c r="G6" s="21">
        <v>0.01</v>
      </c>
      <c r="H6" s="25">
        <f t="shared" ref="H6:H34" si="1">C6/E6</f>
        <v>1.0882352941176472</v>
      </c>
      <c r="I6" s="25">
        <f t="shared" ref="I6:I27" si="2">SQRT((D6/E6)^2+(C6*$I$2/E6^2))</f>
        <v>0.10375495337508199</v>
      </c>
      <c r="J6" s="24">
        <f t="shared" si="0"/>
        <v>6283.1853071795858</v>
      </c>
    </row>
    <row r="7" spans="2:10" x14ac:dyDescent="0.25">
      <c r="B7" s="21">
        <v>1500</v>
      </c>
      <c r="C7" s="22">
        <v>1.3</v>
      </c>
      <c r="D7" s="21">
        <v>0.01</v>
      </c>
      <c r="E7" s="21">
        <v>1.02</v>
      </c>
      <c r="F7" s="22">
        <v>4.32</v>
      </c>
      <c r="G7" s="21">
        <v>0.01</v>
      </c>
      <c r="H7" s="25">
        <f t="shared" si="1"/>
        <v>1.2745098039215685</v>
      </c>
      <c r="I7" s="25">
        <f t="shared" si="2"/>
        <v>0.11221101119862351</v>
      </c>
      <c r="J7" s="24">
        <f t="shared" si="0"/>
        <v>9424.7779607693792</v>
      </c>
    </row>
    <row r="8" spans="2:10" x14ac:dyDescent="0.25">
      <c r="B8" s="21">
        <v>2000</v>
      </c>
      <c r="C8" s="22">
        <v>1.76</v>
      </c>
      <c r="D8" s="21">
        <v>0.01</v>
      </c>
      <c r="E8" s="21">
        <v>1.02</v>
      </c>
      <c r="F8" s="22">
        <v>7</v>
      </c>
      <c r="G8" s="21">
        <v>0.01</v>
      </c>
      <c r="H8" s="25">
        <f t="shared" si="1"/>
        <v>1.7254901960784315</v>
      </c>
      <c r="I8" s="25">
        <f t="shared" si="2"/>
        <v>0.13043269309460853</v>
      </c>
      <c r="J8" s="24">
        <f t="shared" si="0"/>
        <v>12566.370614359172</v>
      </c>
    </row>
    <row r="9" spans="2:10" x14ac:dyDescent="0.25">
      <c r="B9" s="21">
        <v>2500</v>
      </c>
      <c r="C9" s="22">
        <v>2.74</v>
      </c>
      <c r="D9" s="21">
        <v>0.01</v>
      </c>
      <c r="E9" s="21">
        <v>1.02</v>
      </c>
      <c r="F9" s="25">
        <v>15</v>
      </c>
      <c r="G9" s="21">
        <v>0.1</v>
      </c>
      <c r="H9" s="25">
        <f t="shared" si="1"/>
        <v>2.6862745098039218</v>
      </c>
      <c r="I9" s="25">
        <f t="shared" si="2"/>
        <v>0.16257964658604904</v>
      </c>
      <c r="J9" s="24">
        <f t="shared" si="0"/>
        <v>15707.963267948966</v>
      </c>
    </row>
    <row r="10" spans="2:10" x14ac:dyDescent="0.25">
      <c r="B10" s="21">
        <v>2600</v>
      </c>
      <c r="C10" s="22">
        <v>3.2</v>
      </c>
      <c r="D10" s="21">
        <v>0.01</v>
      </c>
      <c r="E10" s="21">
        <v>1.02</v>
      </c>
      <c r="F10" s="25">
        <v>18</v>
      </c>
      <c r="G10" s="21">
        <v>0.1</v>
      </c>
      <c r="H10" s="25">
        <f t="shared" si="1"/>
        <v>3.1372549019607843</v>
      </c>
      <c r="I10" s="25">
        <f t="shared" si="2"/>
        <v>0.17565169477616585</v>
      </c>
      <c r="J10" s="24">
        <f t="shared" si="0"/>
        <v>16336.281798666923</v>
      </c>
    </row>
    <row r="11" spans="2:10" x14ac:dyDescent="0.25">
      <c r="B11" s="21">
        <v>2700</v>
      </c>
      <c r="C11" s="22">
        <v>3.76</v>
      </c>
      <c r="D11" s="21">
        <v>0.01</v>
      </c>
      <c r="E11" s="21">
        <v>1.02</v>
      </c>
      <c r="F11" s="25">
        <v>22.5</v>
      </c>
      <c r="G11" s="21">
        <v>0.1</v>
      </c>
      <c r="H11" s="25">
        <f>C11/E11</f>
        <v>3.6862745098039214</v>
      </c>
      <c r="I11" s="25">
        <f t="shared" si="2"/>
        <v>0.19035772391125097</v>
      </c>
      <c r="J11" s="24">
        <f>2*PI()*B11</f>
        <v>16964.600329384884</v>
      </c>
    </row>
    <row r="12" spans="2:10" x14ac:dyDescent="0.25">
      <c r="B12" s="21">
        <v>2800</v>
      </c>
      <c r="C12" s="22">
        <v>4.5999999999999996</v>
      </c>
      <c r="D12" s="21">
        <v>0.01</v>
      </c>
      <c r="E12" s="21">
        <v>1.02</v>
      </c>
      <c r="F12" s="25">
        <v>29</v>
      </c>
      <c r="G12" s="21">
        <v>0.1</v>
      </c>
      <c r="H12" s="25">
        <f>C12/E12</f>
        <v>4.5098039215686274</v>
      </c>
      <c r="I12" s="25">
        <f t="shared" si="2"/>
        <v>0.21049912307435184</v>
      </c>
      <c r="J12" s="24">
        <f>2*PI()*B12</f>
        <v>17592.91886010284</v>
      </c>
    </row>
    <row r="13" spans="2:10" x14ac:dyDescent="0.25">
      <c r="B13" s="21">
        <v>2900</v>
      </c>
      <c r="C13" s="22">
        <v>5.76</v>
      </c>
      <c r="D13" s="21">
        <v>0.01</v>
      </c>
      <c r="E13" s="21">
        <v>1.02</v>
      </c>
      <c r="F13" s="25">
        <v>41</v>
      </c>
      <c r="G13" s="21">
        <v>0.1</v>
      </c>
      <c r="H13" s="25">
        <f>C13/E13</f>
        <v>5.6470588235294112</v>
      </c>
      <c r="I13" s="25">
        <f t="shared" si="2"/>
        <v>0.23549827744047674</v>
      </c>
      <c r="J13" s="24">
        <f>2*PI()*B13</f>
        <v>18221.237390820799</v>
      </c>
    </row>
    <row r="14" spans="2:10" x14ac:dyDescent="0.25">
      <c r="B14" s="21">
        <v>3000</v>
      </c>
      <c r="C14" s="22">
        <v>7.2</v>
      </c>
      <c r="D14" s="21">
        <v>0.01</v>
      </c>
      <c r="E14" s="21">
        <v>1.02</v>
      </c>
      <c r="F14" s="25">
        <v>59</v>
      </c>
      <c r="G14" s="21">
        <v>0.1</v>
      </c>
      <c r="H14" s="25">
        <f>C14/E14</f>
        <v>7.0588235294117645</v>
      </c>
      <c r="I14" s="25">
        <f t="shared" si="2"/>
        <v>0.26324944278622653</v>
      </c>
      <c r="J14" s="24">
        <f>2*PI()*B14</f>
        <v>18849.555921538758</v>
      </c>
    </row>
    <row r="15" spans="2:10" x14ac:dyDescent="0.25">
      <c r="B15" s="21">
        <v>3100</v>
      </c>
      <c r="C15" s="22">
        <v>8.1</v>
      </c>
      <c r="D15" s="21">
        <v>0.01</v>
      </c>
      <c r="E15" s="21">
        <v>1.02</v>
      </c>
      <c r="F15" s="25">
        <v>85</v>
      </c>
      <c r="G15" s="21">
        <v>0.1</v>
      </c>
      <c r="H15" s="25">
        <f>C15/E15</f>
        <v>7.9411764705882346</v>
      </c>
      <c r="I15" s="25">
        <f t="shared" si="2"/>
        <v>0.27919668364506162</v>
      </c>
      <c r="J15" s="24">
        <f>2*PI()*B15</f>
        <v>19477.874452256718</v>
      </c>
    </row>
    <row r="16" spans="2:10" x14ac:dyDescent="0.25">
      <c r="B16" s="21">
        <v>3114</v>
      </c>
      <c r="C16" s="22">
        <v>8</v>
      </c>
      <c r="D16" s="21">
        <v>0.01</v>
      </c>
      <c r="E16" s="21">
        <v>1.02</v>
      </c>
      <c r="F16" s="25">
        <v>88.6</v>
      </c>
      <c r="G16" s="21">
        <v>0.1</v>
      </c>
      <c r="H16" s="25">
        <f>C16/E16</f>
        <v>7.8431372549019605</v>
      </c>
      <c r="I16" s="25">
        <f t="shared" si="2"/>
        <v>0.27747003329578246</v>
      </c>
      <c r="J16" s="24">
        <f>2*PI()*B16</f>
        <v>19565.83904655723</v>
      </c>
    </row>
    <row r="17" spans="2:10" x14ac:dyDescent="0.25">
      <c r="B17" s="21">
        <v>3117</v>
      </c>
      <c r="C17" s="22">
        <v>8</v>
      </c>
      <c r="D17" s="21">
        <v>0.01</v>
      </c>
      <c r="E17" s="21">
        <v>1.02</v>
      </c>
      <c r="F17" s="25">
        <v>90.1</v>
      </c>
      <c r="G17" s="21">
        <v>0.1</v>
      </c>
      <c r="H17" s="25">
        <f>C17/E17</f>
        <v>7.8431372549019605</v>
      </c>
      <c r="I17" s="25">
        <f t="shared" si="2"/>
        <v>0.27747003329578246</v>
      </c>
      <c r="J17" s="24">
        <f>2*PI()*B17</f>
        <v>19584.688602478771</v>
      </c>
    </row>
    <row r="18" spans="2:10" x14ac:dyDescent="0.25">
      <c r="B18" s="21">
        <v>3200</v>
      </c>
      <c r="C18" s="22">
        <v>7.2</v>
      </c>
      <c r="D18" s="21">
        <v>0.01</v>
      </c>
      <c r="E18" s="21">
        <v>1.02</v>
      </c>
      <c r="F18" s="21">
        <v>112</v>
      </c>
      <c r="G18" s="21">
        <v>1</v>
      </c>
      <c r="H18" s="25">
        <f>C18/E18</f>
        <v>7.0588235294117645</v>
      </c>
      <c r="I18" s="25">
        <f t="shared" si="2"/>
        <v>0.26324944278622653</v>
      </c>
      <c r="J18" s="24">
        <f>2*PI()*B18</f>
        <v>20106.192982974677</v>
      </c>
    </row>
    <row r="19" spans="2:10" x14ac:dyDescent="0.25">
      <c r="B19" s="21">
        <v>3300</v>
      </c>
      <c r="C19" s="22">
        <v>5.64</v>
      </c>
      <c r="D19" s="21">
        <v>0.01</v>
      </c>
      <c r="E19" s="21">
        <v>1.02</v>
      </c>
      <c r="F19" s="21">
        <v>131</v>
      </c>
      <c r="G19" s="21">
        <v>1</v>
      </c>
      <c r="H19" s="25">
        <f>C19/E19</f>
        <v>5.5294117647058822</v>
      </c>
      <c r="I19" s="25">
        <f t="shared" si="2"/>
        <v>0.23303655537264142</v>
      </c>
      <c r="J19" s="24">
        <f>2*PI()*B19</f>
        <v>20734.511513692636</v>
      </c>
    </row>
    <row r="20" spans="2:10" x14ac:dyDescent="0.25">
      <c r="B20" s="21">
        <v>3400</v>
      </c>
      <c r="C20" s="22">
        <v>4.32</v>
      </c>
      <c r="D20" s="21">
        <v>0.01</v>
      </c>
      <c r="E20" s="21">
        <v>1.02</v>
      </c>
      <c r="F20" s="21">
        <v>141</v>
      </c>
      <c r="G20" s="21">
        <v>1</v>
      </c>
      <c r="H20" s="25">
        <f>C20/E20</f>
        <v>4.2352941176470589</v>
      </c>
      <c r="I20" s="25">
        <f t="shared" si="2"/>
        <v>0.20400639261455697</v>
      </c>
      <c r="J20" s="24">
        <f>2*PI()*B20</f>
        <v>21362.830044410592</v>
      </c>
    </row>
    <row r="21" spans="2:10" x14ac:dyDescent="0.25">
      <c r="B21" s="21">
        <v>3500</v>
      </c>
      <c r="C21" s="22">
        <v>3.44</v>
      </c>
      <c r="D21" s="21">
        <v>0.01</v>
      </c>
      <c r="E21" s="21">
        <v>1.02</v>
      </c>
      <c r="F21" s="21">
        <v>150</v>
      </c>
      <c r="G21" s="21">
        <v>1</v>
      </c>
      <c r="H21" s="25">
        <f>C21/E21</f>
        <v>3.3725490196078431</v>
      </c>
      <c r="I21" s="25">
        <f t="shared" si="2"/>
        <v>0.18209976099026184</v>
      </c>
      <c r="J21" s="24">
        <f>2*PI()*B21</f>
        <v>21991.148575128551</v>
      </c>
    </row>
    <row r="22" spans="2:10" x14ac:dyDescent="0.25">
      <c r="B22" s="21">
        <v>3750</v>
      </c>
      <c r="C22" s="22">
        <v>2.2000000000000002</v>
      </c>
      <c r="D22" s="21">
        <v>0.01</v>
      </c>
      <c r="E22" s="21">
        <v>1.02</v>
      </c>
      <c r="F22" s="21">
        <v>160</v>
      </c>
      <c r="G22" s="21">
        <v>1</v>
      </c>
      <c r="H22" s="25">
        <f>C22/E22</f>
        <v>2.1568627450980395</v>
      </c>
      <c r="I22" s="25">
        <f t="shared" si="2"/>
        <v>0.14574577203253439</v>
      </c>
      <c r="J22" s="24">
        <f>2*PI()*B22</f>
        <v>23561.944901923449</v>
      </c>
    </row>
    <row r="23" spans="2:10" x14ac:dyDescent="0.25">
      <c r="B23" s="21">
        <v>4000</v>
      </c>
      <c r="C23" s="22">
        <v>1.56</v>
      </c>
      <c r="D23" s="21">
        <v>0.01</v>
      </c>
      <c r="E23" s="21">
        <v>1.02</v>
      </c>
      <c r="F23" s="21">
        <v>164</v>
      </c>
      <c r="G23" s="21">
        <v>1</v>
      </c>
      <c r="H23" s="25">
        <f>C23/E23</f>
        <v>1.5294117647058825</v>
      </c>
      <c r="I23" s="25">
        <f t="shared" si="2"/>
        <v>0.12284278515825164</v>
      </c>
      <c r="J23" s="24">
        <f>2*PI()*B23</f>
        <v>25132.741228718343</v>
      </c>
    </row>
    <row r="24" spans="2:10" x14ac:dyDescent="0.25">
      <c r="B24" s="21">
        <v>4500</v>
      </c>
      <c r="C24" s="23">
        <v>0.92</v>
      </c>
      <c r="D24" s="21">
        <v>1E-3</v>
      </c>
      <c r="E24" s="21">
        <v>1.02</v>
      </c>
      <c r="F24" s="21">
        <v>170</v>
      </c>
      <c r="G24" s="21">
        <v>1</v>
      </c>
      <c r="H24" s="22">
        <f>C24/E24</f>
        <v>0.90196078431372551</v>
      </c>
      <c r="I24" s="22">
        <f t="shared" si="2"/>
        <v>9.4041022730352641E-2</v>
      </c>
      <c r="J24" s="24">
        <f>2*PI()*B24</f>
        <v>28274.333882308139</v>
      </c>
    </row>
    <row r="25" spans="2:10" x14ac:dyDescent="0.25">
      <c r="B25" s="21">
        <v>5000</v>
      </c>
      <c r="C25" s="23">
        <v>0.64</v>
      </c>
      <c r="D25" s="21">
        <v>1E-3</v>
      </c>
      <c r="E25" s="21">
        <v>1.02</v>
      </c>
      <c r="F25" s="21">
        <v>171</v>
      </c>
      <c r="G25" s="21">
        <v>1</v>
      </c>
      <c r="H25" s="22">
        <f>C25/E25</f>
        <v>0.62745098039215685</v>
      </c>
      <c r="I25" s="22">
        <f t="shared" si="2"/>
        <v>7.843749976066515E-2</v>
      </c>
      <c r="J25" s="24">
        <f>2*PI()*B25</f>
        <v>31415.926535897932</v>
      </c>
    </row>
    <row r="26" spans="2:10" x14ac:dyDescent="0.25">
      <c r="B26" s="21">
        <v>6000</v>
      </c>
      <c r="C26" s="23">
        <v>0.374</v>
      </c>
      <c r="D26" s="21">
        <v>1E-3</v>
      </c>
      <c r="E26" s="21">
        <v>1.02</v>
      </c>
      <c r="F26" s="21">
        <v>174</v>
      </c>
      <c r="G26" s="21">
        <v>1</v>
      </c>
      <c r="H26" s="22">
        <f>C26/E26</f>
        <v>0.36666666666666664</v>
      </c>
      <c r="I26" s="22">
        <f t="shared" si="2"/>
        <v>5.996442620930599E-2</v>
      </c>
      <c r="J26" s="24">
        <f>2*PI()*B26</f>
        <v>37699.111843077517</v>
      </c>
    </row>
    <row r="27" spans="2:10" x14ac:dyDescent="0.25">
      <c r="B27" s="21">
        <v>7000</v>
      </c>
      <c r="C27" s="23">
        <v>0.25</v>
      </c>
      <c r="D27" s="21">
        <v>1E-3</v>
      </c>
      <c r="E27" s="21">
        <v>1.02</v>
      </c>
      <c r="F27" s="21">
        <v>176</v>
      </c>
      <c r="G27" s="21">
        <v>1</v>
      </c>
      <c r="H27" s="22">
        <f>C27/E27</f>
        <v>0.24509803921568626</v>
      </c>
      <c r="I27" s="22">
        <f t="shared" si="2"/>
        <v>4.9029410784509751E-2</v>
      </c>
      <c r="J27" s="24">
        <f>2*PI()*B27</f>
        <v>43982.297150257102</v>
      </c>
    </row>
  </sheetData>
  <mergeCells count="1">
    <mergeCell ref="B2:D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1E1BC-22DB-486C-85B8-362BB2AF765B}">
  <dimension ref="B2:J33"/>
  <sheetViews>
    <sheetView tabSelected="1" zoomScale="115" zoomScaleNormal="115" workbookViewId="0">
      <selection activeCell="AA18" sqref="AA18"/>
    </sheetView>
  </sheetViews>
  <sheetFormatPr defaultRowHeight="15" x14ac:dyDescent="0.25"/>
  <cols>
    <col min="9" max="9" width="10.5703125" bestFit="1" customWidth="1"/>
    <col min="13" max="13" width="9.7109375" bestFit="1" customWidth="1"/>
  </cols>
  <sheetData>
    <row r="2" spans="2:10" ht="18" x14ac:dyDescent="0.35">
      <c r="B2" s="11" t="s">
        <v>3</v>
      </c>
      <c r="C2" s="11"/>
      <c r="D2" s="11"/>
      <c r="E2" s="11"/>
      <c r="H2" s="12" t="s">
        <v>27</v>
      </c>
      <c r="I2" s="13">
        <v>0.01</v>
      </c>
    </row>
    <row r="4" spans="2:10" ht="18" customHeight="1" x14ac:dyDescent="0.35">
      <c r="B4" s="12" t="s">
        <v>0</v>
      </c>
      <c r="C4" s="12" t="s">
        <v>2</v>
      </c>
      <c r="D4" s="12" t="s">
        <v>25</v>
      </c>
      <c r="E4" s="12" t="s">
        <v>24</v>
      </c>
      <c r="F4" s="12" t="s">
        <v>4</v>
      </c>
      <c r="G4" s="12" t="s">
        <v>28</v>
      </c>
      <c r="H4" s="12" t="s">
        <v>23</v>
      </c>
      <c r="I4" s="12" t="s">
        <v>26</v>
      </c>
      <c r="J4" s="10" t="s">
        <v>1</v>
      </c>
    </row>
    <row r="5" spans="2:10" x14ac:dyDescent="0.25">
      <c r="B5" s="14">
        <v>500</v>
      </c>
      <c r="C5" s="16">
        <v>1.02</v>
      </c>
      <c r="D5" s="14">
        <v>0.01</v>
      </c>
      <c r="E5" s="14">
        <v>1.02</v>
      </c>
      <c r="F5" s="15">
        <v>0</v>
      </c>
      <c r="G5" s="14">
        <v>1E-3</v>
      </c>
      <c r="H5" s="15">
        <f>C5/E5</f>
        <v>1</v>
      </c>
      <c r="I5" s="17">
        <f>SQRT((D5/E5)^2+(C5*$I$2/E5^2))</f>
        <v>9.9498936912668826E-2</v>
      </c>
      <c r="J5" s="18">
        <f>2*PI()*B5</f>
        <v>3141.5926535897929</v>
      </c>
    </row>
    <row r="6" spans="2:10" x14ac:dyDescent="0.25">
      <c r="B6" s="14">
        <v>1000</v>
      </c>
      <c r="C6" s="16">
        <v>1.1200000000000001</v>
      </c>
      <c r="D6" s="14">
        <v>0.01</v>
      </c>
      <c r="E6" s="14">
        <v>1.02</v>
      </c>
      <c r="F6" s="15">
        <v>0.72</v>
      </c>
      <c r="G6" s="14">
        <v>1E-3</v>
      </c>
      <c r="H6" s="17">
        <f>C6/E6</f>
        <v>1.0980392156862746</v>
      </c>
      <c r="I6" s="17">
        <f>SQRT((D6/E6)^2+(C6*$I$2/E6^2))</f>
        <v>0.10421711581112401</v>
      </c>
      <c r="J6" s="18">
        <f>2*PI()*B6</f>
        <v>6283.1853071795858</v>
      </c>
    </row>
    <row r="7" spans="2:10" x14ac:dyDescent="0.25">
      <c r="B7" s="14">
        <v>1500</v>
      </c>
      <c r="C7" s="16">
        <v>1.34</v>
      </c>
      <c r="D7" s="14">
        <v>0.01</v>
      </c>
      <c r="E7" s="14">
        <v>1.02</v>
      </c>
      <c r="F7" s="16">
        <v>1</v>
      </c>
      <c r="G7" s="14">
        <v>0.01</v>
      </c>
      <c r="H7" s="17">
        <f>C7/E7</f>
        <v>1.3137254901960784</v>
      </c>
      <c r="I7" s="17">
        <f>SQRT((D7/E7)^2+(C7*$I$2/E7^2))</f>
        <v>0.11391127488845343</v>
      </c>
      <c r="J7" s="18">
        <f>2*PI()*B7</f>
        <v>9424.7779607693792</v>
      </c>
    </row>
    <row r="8" spans="2:10" x14ac:dyDescent="0.25">
      <c r="B8" s="14">
        <v>2000</v>
      </c>
      <c r="C8" s="16">
        <v>1.74</v>
      </c>
      <c r="D8" s="14">
        <v>0.01</v>
      </c>
      <c r="E8" s="14">
        <v>1.02</v>
      </c>
      <c r="F8" s="16">
        <v>2.16</v>
      </c>
      <c r="G8" s="14">
        <v>0.01</v>
      </c>
      <c r="H8" s="17">
        <f>C8/E8</f>
        <v>1.7058823529411764</v>
      </c>
      <c r="I8" s="17">
        <f>SQRT((D8/E8)^2+(C8*$I$2/E8^2))</f>
        <v>0.12969369171885248</v>
      </c>
      <c r="J8" s="18">
        <f>2*PI()*B8</f>
        <v>12566.370614359172</v>
      </c>
    </row>
    <row r="9" spans="2:10" x14ac:dyDescent="0.25">
      <c r="B9" s="14">
        <v>2500</v>
      </c>
      <c r="C9" s="16">
        <v>2.84</v>
      </c>
      <c r="D9" s="14">
        <v>0.01</v>
      </c>
      <c r="E9" s="14">
        <v>1.02</v>
      </c>
      <c r="F9" s="16">
        <v>4.5</v>
      </c>
      <c r="G9" s="14">
        <v>0.01</v>
      </c>
      <c r="H9" s="17">
        <f>C9/E9</f>
        <v>2.784313725490196</v>
      </c>
      <c r="I9" s="17">
        <f>SQRT((D9/E9)^2+(C9*$I$2/E9^2))</f>
        <v>0.16550924525621699</v>
      </c>
      <c r="J9" s="18">
        <f>2*PI()*B9</f>
        <v>15707.963267948966</v>
      </c>
    </row>
    <row r="10" spans="2:10" x14ac:dyDescent="0.25">
      <c r="B10" s="14">
        <v>2600</v>
      </c>
      <c r="C10" s="16">
        <v>3.34</v>
      </c>
      <c r="D10" s="14">
        <v>0.01</v>
      </c>
      <c r="E10" s="14">
        <v>1.02</v>
      </c>
      <c r="F10" s="16">
        <v>6</v>
      </c>
      <c r="G10" s="14">
        <v>0.01</v>
      </c>
      <c r="H10" s="17">
        <f>C10/E10</f>
        <v>3.2745098039215685</v>
      </c>
      <c r="I10" s="17">
        <f>SQRT((D10/E10)^2+(C10*$I$2/E10^2))</f>
        <v>0.17944122762473655</v>
      </c>
      <c r="J10" s="18">
        <f>2*PI()*B10</f>
        <v>16336.281798666923</v>
      </c>
    </row>
    <row r="11" spans="2:10" x14ac:dyDescent="0.25">
      <c r="B11" s="14">
        <v>2700</v>
      </c>
      <c r="C11" s="16">
        <v>4.12</v>
      </c>
      <c r="D11" s="14">
        <v>0.01</v>
      </c>
      <c r="E11" s="14">
        <v>1.02</v>
      </c>
      <c r="F11" s="16">
        <v>7</v>
      </c>
      <c r="G11" s="14">
        <v>0.01</v>
      </c>
      <c r="H11" s="17">
        <f>C11/E11</f>
        <v>4.0392156862745097</v>
      </c>
      <c r="I11" s="17">
        <f>SQRT((D11/E11)^2+(C11*$I$2/E11^2))</f>
        <v>0.19923922973432917</v>
      </c>
      <c r="J11" s="18">
        <f>2*PI()*B11</f>
        <v>16964.600329384884</v>
      </c>
    </row>
    <row r="12" spans="2:10" x14ac:dyDescent="0.25">
      <c r="B12" s="14">
        <v>2800</v>
      </c>
      <c r="C12" s="16">
        <v>5.24</v>
      </c>
      <c r="D12" s="14">
        <v>0.01</v>
      </c>
      <c r="E12" s="14">
        <v>1.02</v>
      </c>
      <c r="F12" s="16">
        <v>8.8699999999999992</v>
      </c>
      <c r="G12" s="14">
        <v>0.01</v>
      </c>
      <c r="H12" s="17">
        <f>C12/E12</f>
        <v>5.1372549019607847</v>
      </c>
      <c r="I12" s="17">
        <f>SQRT((D12/E12)^2+(C12*$I$2/E12^2))</f>
        <v>0.22463606347822745</v>
      </c>
      <c r="J12" s="18">
        <f>2*PI()*B12</f>
        <v>17592.91886010284</v>
      </c>
    </row>
    <row r="13" spans="2:10" x14ac:dyDescent="0.25">
      <c r="B13" s="14">
        <v>2900</v>
      </c>
      <c r="C13" s="16">
        <v>7.36</v>
      </c>
      <c r="D13" s="14">
        <v>0.01</v>
      </c>
      <c r="E13" s="14">
        <v>1.02</v>
      </c>
      <c r="F13" s="17">
        <v>14.5</v>
      </c>
      <c r="G13" s="14">
        <v>0.1</v>
      </c>
      <c r="H13" s="17">
        <f>C13/E13</f>
        <v>7.215686274509804</v>
      </c>
      <c r="I13" s="17">
        <f>SQRT((D13/E13)^2+(C13*$I$2/E13^2))</f>
        <v>0.26615435216663191</v>
      </c>
      <c r="J13" s="18">
        <f>2*PI()*B13</f>
        <v>18221.237390820799</v>
      </c>
    </row>
    <row r="14" spans="2:10" x14ac:dyDescent="0.25">
      <c r="B14" s="14">
        <v>3000</v>
      </c>
      <c r="C14" s="17">
        <v>12.3</v>
      </c>
      <c r="D14" s="14">
        <v>0.1</v>
      </c>
      <c r="E14" s="14">
        <v>1.02</v>
      </c>
      <c r="F14" s="17">
        <v>28.5</v>
      </c>
      <c r="G14" s="14">
        <v>0.1</v>
      </c>
      <c r="H14" s="17">
        <f>C14/E14</f>
        <v>12.058823529411764</v>
      </c>
      <c r="I14" s="17">
        <f>SQRT((D14/E14)^2+(C14*$I$2/E14^2))</f>
        <v>0.35754083389824448</v>
      </c>
      <c r="J14" s="18">
        <f>2*PI()*B14</f>
        <v>18849.555921538758</v>
      </c>
    </row>
    <row r="15" spans="2:10" x14ac:dyDescent="0.25">
      <c r="B15" s="14">
        <v>3025</v>
      </c>
      <c r="C15" s="17">
        <v>15.2</v>
      </c>
      <c r="D15" s="14">
        <v>0.1</v>
      </c>
      <c r="E15" s="14">
        <v>1.02</v>
      </c>
      <c r="F15" s="17">
        <v>35.6</v>
      </c>
      <c r="G15" s="14">
        <v>0.1</v>
      </c>
      <c r="H15" s="17">
        <f>C15/E15</f>
        <v>14.901960784313724</v>
      </c>
      <c r="I15" s="17">
        <f>SQRT((D15/E15)^2+(C15*$I$2/E15^2))</f>
        <v>0.39460023132349231</v>
      </c>
      <c r="J15" s="18">
        <f>2*PI()*B15</f>
        <v>19006.63555421825</v>
      </c>
    </row>
    <row r="16" spans="2:10" x14ac:dyDescent="0.25">
      <c r="B16" s="14">
        <v>3050</v>
      </c>
      <c r="C16" s="17">
        <v>18.399999999999999</v>
      </c>
      <c r="D16" s="14">
        <v>0.1</v>
      </c>
      <c r="E16" s="14">
        <v>1.02</v>
      </c>
      <c r="F16" s="17">
        <v>44</v>
      </c>
      <c r="G16" s="14">
        <v>0.1</v>
      </c>
      <c r="H16" s="17">
        <f>C16/E16</f>
        <v>18.03921568627451</v>
      </c>
      <c r="I16" s="17">
        <f>SQRT((D16/E16)^2+(C16*$I$2/E16^2))</f>
        <v>0.43181795187343608</v>
      </c>
      <c r="J16" s="18">
        <f>2*PI()*B16</f>
        <v>19163.715186897738</v>
      </c>
    </row>
    <row r="17" spans="2:10" x14ac:dyDescent="0.25">
      <c r="B17" s="14">
        <v>3075</v>
      </c>
      <c r="C17" s="17">
        <v>22</v>
      </c>
      <c r="D17" s="14">
        <v>0.1</v>
      </c>
      <c r="E17" s="14">
        <v>1.02</v>
      </c>
      <c r="F17" s="17">
        <v>57</v>
      </c>
      <c r="G17" s="14">
        <v>0.1</v>
      </c>
      <c r="H17" s="17">
        <f>C17/E17</f>
        <v>21.56862745098039</v>
      </c>
      <c r="I17" s="17">
        <f>SQRT((D17/E17)^2+(C17*$I$2/E17^2))</f>
        <v>0.47017956110909015</v>
      </c>
      <c r="J17" s="18">
        <f>2*PI()*B17</f>
        <v>19320.794819577226</v>
      </c>
    </row>
    <row r="18" spans="2:10" x14ac:dyDescent="0.25">
      <c r="B18" s="14">
        <v>3100</v>
      </c>
      <c r="C18" s="17">
        <v>25.2</v>
      </c>
      <c r="D18" s="14">
        <v>0.1</v>
      </c>
      <c r="E18" s="14">
        <v>1.02</v>
      </c>
      <c r="F18" s="17">
        <v>77.5</v>
      </c>
      <c r="G18" s="14">
        <v>0.1</v>
      </c>
      <c r="H18" s="17">
        <f>C18/E18</f>
        <v>24.705882352941174</v>
      </c>
      <c r="I18" s="17">
        <f>SQRT((D18/E18)^2+(C18*$I$2/E18^2))</f>
        <v>0.50182289772822464</v>
      </c>
      <c r="J18" s="18">
        <f>2*PI()*B18</f>
        <v>19477.874452256718</v>
      </c>
    </row>
    <row r="19" spans="2:10" x14ac:dyDescent="0.25">
      <c r="B19" s="14">
        <v>3114</v>
      </c>
      <c r="C19" s="17">
        <v>25.8</v>
      </c>
      <c r="D19" s="14">
        <v>0.1</v>
      </c>
      <c r="E19" s="14">
        <v>1.02</v>
      </c>
      <c r="F19" s="17">
        <v>90</v>
      </c>
      <c r="G19" s="14">
        <v>0.1</v>
      </c>
      <c r="H19" s="17">
        <f>C19/E19</f>
        <v>25.294117647058822</v>
      </c>
      <c r="I19" s="17">
        <f>SQRT((D19/E19)^2+(C19*$I$2/E19^2))</f>
        <v>0.50753643551156014</v>
      </c>
      <c r="J19" s="18">
        <f>2*PI()*B19</f>
        <v>19565.83904655723</v>
      </c>
    </row>
    <row r="20" spans="2:10" x14ac:dyDescent="0.25">
      <c r="B20" s="14">
        <v>3125</v>
      </c>
      <c r="C20" s="17">
        <v>25</v>
      </c>
      <c r="D20" s="14">
        <v>0.1</v>
      </c>
      <c r="E20" s="14">
        <v>1.02</v>
      </c>
      <c r="F20" s="14">
        <v>100</v>
      </c>
      <c r="G20" s="14">
        <v>1</v>
      </c>
      <c r="H20" s="17">
        <f>C20/E20</f>
        <v>24.509803921568626</v>
      </c>
      <c r="I20" s="17">
        <f>SQRT((D20/E20)^2+(C20*$I$2/E20^2))</f>
        <v>0.49990387388164559</v>
      </c>
      <c r="J20" s="18">
        <f>2*PI()*B20</f>
        <v>19634.954084936206</v>
      </c>
    </row>
    <row r="21" spans="2:10" x14ac:dyDescent="0.25">
      <c r="B21" s="14">
        <v>3150</v>
      </c>
      <c r="C21" s="17">
        <v>21.8</v>
      </c>
      <c r="D21" s="14">
        <v>0.1</v>
      </c>
      <c r="E21" s="14">
        <v>1.02</v>
      </c>
      <c r="F21" s="14">
        <v>120</v>
      </c>
      <c r="G21" s="14">
        <v>1</v>
      </c>
      <c r="H21" s="17">
        <f>C21/E21</f>
        <v>21.372549019607842</v>
      </c>
      <c r="I21" s="17">
        <f>SQRT((D21/E21)^2+(C21*$I$2/E21^2))</f>
        <v>0.46813083867895383</v>
      </c>
      <c r="J21" s="18">
        <f>2*PI()*B21</f>
        <v>19792.033717615697</v>
      </c>
    </row>
    <row r="22" spans="2:10" x14ac:dyDescent="0.25">
      <c r="B22" s="14">
        <v>3175</v>
      </c>
      <c r="C22" s="17">
        <v>17.8</v>
      </c>
      <c r="D22" s="14">
        <v>0.1</v>
      </c>
      <c r="E22" s="14">
        <v>1.02</v>
      </c>
      <c r="F22" s="14">
        <v>133</v>
      </c>
      <c r="G22" s="14">
        <v>1</v>
      </c>
      <c r="H22" s="17">
        <f>C22/E22</f>
        <v>17.450980392156865</v>
      </c>
      <c r="I22" s="17">
        <f>SQRT((D22/E22)^2+(C22*$I$2/E22^2))</f>
        <v>0.42508790958193732</v>
      </c>
      <c r="J22" s="18">
        <f>2*PI()*B22</f>
        <v>19949.113350295185</v>
      </c>
    </row>
    <row r="23" spans="2:10" x14ac:dyDescent="0.25">
      <c r="B23" s="14">
        <v>3200</v>
      </c>
      <c r="C23" s="17">
        <v>14.8</v>
      </c>
      <c r="D23" s="14">
        <v>0.1</v>
      </c>
      <c r="E23" s="14">
        <v>1.02</v>
      </c>
      <c r="F23" s="14">
        <v>142</v>
      </c>
      <c r="G23" s="14">
        <v>1</v>
      </c>
      <c r="H23" s="17">
        <f>C23/E23</f>
        <v>14.509803921568627</v>
      </c>
      <c r="I23" s="17">
        <f>SQRT((D23/E23)^2+(C23*$I$2/E23^2))</f>
        <v>0.3896981747912116</v>
      </c>
      <c r="J23" s="18">
        <f>2*PI()*B23</f>
        <v>20106.192982974677</v>
      </c>
    </row>
    <row r="24" spans="2:10" x14ac:dyDescent="0.25">
      <c r="B24" s="14">
        <v>3250</v>
      </c>
      <c r="C24" s="17">
        <v>10</v>
      </c>
      <c r="D24" s="14">
        <v>0.1</v>
      </c>
      <c r="E24" s="14">
        <v>1.02</v>
      </c>
      <c r="F24" s="14">
        <v>153</v>
      </c>
      <c r="G24" s="14">
        <v>1</v>
      </c>
      <c r="H24" s="17">
        <f>C24/E24</f>
        <v>9.8039215686274517</v>
      </c>
      <c r="I24" s="17">
        <f>SQRT((D24/E24)^2+(C24*$I$2/E24^2))</f>
        <v>0.32515929317209802</v>
      </c>
      <c r="J24" s="18">
        <f>2*PI()*B24</f>
        <v>20420.352248333656</v>
      </c>
    </row>
    <row r="25" spans="2:10" x14ac:dyDescent="0.25">
      <c r="B25" s="14">
        <v>3300</v>
      </c>
      <c r="C25" s="16">
        <v>7.84</v>
      </c>
      <c r="D25" s="14">
        <v>0.01</v>
      </c>
      <c r="E25" s="14">
        <v>1.02</v>
      </c>
      <c r="F25" s="14">
        <v>160</v>
      </c>
      <c r="G25" s="14">
        <v>1</v>
      </c>
      <c r="H25" s="17">
        <f>C25/E25</f>
        <v>7.6862745098039209</v>
      </c>
      <c r="I25" s="17">
        <f>SQRT((D25/E25)^2+(C25*$I$2/E25^2))</f>
        <v>0.27468481815925294</v>
      </c>
      <c r="J25" s="18">
        <f>2*PI()*B25</f>
        <v>20734.511513692636</v>
      </c>
    </row>
    <row r="26" spans="2:10" x14ac:dyDescent="0.25">
      <c r="B26" s="14">
        <v>3400</v>
      </c>
      <c r="C26" s="16">
        <v>5.28</v>
      </c>
      <c r="D26" s="14">
        <v>0.01</v>
      </c>
      <c r="E26" s="14">
        <v>1.02</v>
      </c>
      <c r="F26" s="14">
        <v>165</v>
      </c>
      <c r="G26" s="14">
        <v>1</v>
      </c>
      <c r="H26" s="17">
        <f>C26/E26</f>
        <v>5.1764705882352944</v>
      </c>
      <c r="I26" s="17">
        <f>SQRT((D26/E26)^2+(C26*$I$2/E26^2))</f>
        <v>0.22549019607843138</v>
      </c>
      <c r="J26" s="18">
        <f>2*PI()*B26</f>
        <v>21362.830044410592</v>
      </c>
    </row>
    <row r="27" spans="2:10" x14ac:dyDescent="0.25">
      <c r="B27" s="14">
        <v>3500</v>
      </c>
      <c r="C27" s="16">
        <v>3.8</v>
      </c>
      <c r="D27" s="14">
        <v>0.01</v>
      </c>
      <c r="E27" s="14">
        <v>1.02</v>
      </c>
      <c r="F27" s="14">
        <v>169</v>
      </c>
      <c r="G27" s="14">
        <v>1</v>
      </c>
      <c r="H27" s="17">
        <f>C27/E27</f>
        <v>3.725490196078431</v>
      </c>
      <c r="I27" s="17">
        <f>SQRT((D27/E27)^2+(C27*$I$2/E27^2))</f>
        <v>0.19136491466610916</v>
      </c>
      <c r="J27" s="18">
        <f>2*PI()*B27</f>
        <v>21991.148575128551</v>
      </c>
    </row>
    <row r="28" spans="2:10" x14ac:dyDescent="0.25">
      <c r="B28" s="14">
        <v>3750</v>
      </c>
      <c r="C28" s="16">
        <v>2.2599999999999998</v>
      </c>
      <c r="D28" s="14">
        <v>0.01</v>
      </c>
      <c r="E28" s="14">
        <v>1.02</v>
      </c>
      <c r="F28" s="14">
        <v>173</v>
      </c>
      <c r="G28" s="14">
        <v>1</v>
      </c>
      <c r="H28" s="17">
        <f>C28/E28</f>
        <v>2.2156862745098036</v>
      </c>
      <c r="I28" s="17">
        <f>SQRT((D28/E28)^2+(C28*$I$2/E28^2))</f>
        <v>0.14771097228744473</v>
      </c>
      <c r="J28" s="18">
        <f>2*PI()*B28</f>
        <v>23561.944901923449</v>
      </c>
    </row>
    <row r="29" spans="2:10" x14ac:dyDescent="0.25">
      <c r="B29" s="14">
        <v>4000</v>
      </c>
      <c r="C29" s="16">
        <v>1.58</v>
      </c>
      <c r="D29" s="14">
        <v>0.01</v>
      </c>
      <c r="E29" s="14">
        <v>1.02</v>
      </c>
      <c r="F29" s="14">
        <v>174</v>
      </c>
      <c r="G29" s="14">
        <v>1</v>
      </c>
      <c r="H29" s="17">
        <f>C29/E29</f>
        <v>1.5490196078431373</v>
      </c>
      <c r="I29" s="17">
        <f>SQRT((D29/E29)^2+(C29*$I$2/E29^2))</f>
        <v>0.12362274718547542</v>
      </c>
      <c r="J29" s="18">
        <f>2*PI()*B29</f>
        <v>25132.741228718343</v>
      </c>
    </row>
    <row r="30" spans="2:10" x14ac:dyDescent="0.25">
      <c r="B30" s="14">
        <v>5000</v>
      </c>
      <c r="C30" s="15">
        <v>0.64</v>
      </c>
      <c r="D30" s="14">
        <v>1E-3</v>
      </c>
      <c r="E30" s="14">
        <v>1.02</v>
      </c>
      <c r="F30" s="14">
        <v>176</v>
      </c>
      <c r="G30" s="14">
        <v>1</v>
      </c>
      <c r="H30" s="16">
        <f>C30/E30</f>
        <v>0.62745098039215685</v>
      </c>
      <c r="I30" s="16">
        <f>SQRT((D30/E30)^2+(C30*$I$2/E30^2))</f>
        <v>7.843749976066515E-2</v>
      </c>
      <c r="J30" s="18">
        <f>2*PI()*B30</f>
        <v>31415.926535897932</v>
      </c>
    </row>
    <row r="31" spans="2:10" x14ac:dyDescent="0.25">
      <c r="B31" s="14">
        <v>4500</v>
      </c>
      <c r="C31" s="15">
        <v>0.93600000000000005</v>
      </c>
      <c r="D31" s="14">
        <v>1E-3</v>
      </c>
      <c r="E31" s="14">
        <v>1.02</v>
      </c>
      <c r="F31" s="14">
        <v>175</v>
      </c>
      <c r="G31" s="14">
        <v>1</v>
      </c>
      <c r="H31" s="16">
        <f>C31/E31</f>
        <v>0.91764705882352948</v>
      </c>
      <c r="I31" s="16">
        <f>SQRT((D31/E31)^2+(C31*$I$2/E31^2))</f>
        <v>9.4855157799503875E-2</v>
      </c>
      <c r="J31" s="18">
        <f>2*PI()*B31</f>
        <v>28274.333882308139</v>
      </c>
    </row>
    <row r="32" spans="2:10" x14ac:dyDescent="0.25">
      <c r="B32" s="14">
        <v>6000</v>
      </c>
      <c r="C32" s="15">
        <v>0.376</v>
      </c>
      <c r="D32" s="14">
        <v>1E-3</v>
      </c>
      <c r="E32" s="14">
        <v>1.02</v>
      </c>
      <c r="F32" s="14">
        <v>175</v>
      </c>
      <c r="G32" s="14">
        <v>1</v>
      </c>
      <c r="H32" s="16">
        <f>C32/E32</f>
        <v>0.36862745098039212</v>
      </c>
      <c r="I32" s="16">
        <f>SQRT((D32/E32)^2+(C32*$I$2/E32^2))</f>
        <v>6.0124502378282207E-2</v>
      </c>
      <c r="J32" s="18">
        <f>2*PI()*B32</f>
        <v>37699.111843077517</v>
      </c>
    </row>
    <row r="33" spans="2:10" ht="15" customHeight="1" x14ac:dyDescent="0.25">
      <c r="B33" s="14">
        <v>7000</v>
      </c>
      <c r="C33" s="15">
        <v>0.25</v>
      </c>
      <c r="D33" s="14">
        <v>1E-3</v>
      </c>
      <c r="E33" s="14">
        <v>1.02</v>
      </c>
      <c r="F33" s="14">
        <v>177</v>
      </c>
      <c r="G33" s="14">
        <v>1</v>
      </c>
      <c r="H33" s="16">
        <f>C33/E33</f>
        <v>0.24509803921568626</v>
      </c>
      <c r="I33" s="16">
        <f>SQRT((D33/E33)^2+(C33*$I$2/E33^2))</f>
        <v>4.9029410784509751E-2</v>
      </c>
      <c r="J33" s="18">
        <f>2*PI()*B33</f>
        <v>43982.297150257102</v>
      </c>
    </row>
  </sheetData>
  <mergeCells count="1">
    <mergeCell ref="B2:E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36B0-7D6C-4758-AC5F-1C05343CF282}">
  <dimension ref="B1:R25"/>
  <sheetViews>
    <sheetView zoomScale="115" zoomScaleNormal="115" workbookViewId="0">
      <selection activeCell="P10" sqref="P10"/>
    </sheetView>
  </sheetViews>
  <sheetFormatPr defaultRowHeight="15" x14ac:dyDescent="0.25"/>
  <sheetData>
    <row r="1" spans="2:18" ht="15.75" thickBot="1" x14ac:dyDescent="0.3"/>
    <row r="2" spans="2:18" ht="18" x14ac:dyDescent="0.35">
      <c r="B2" s="1" t="s">
        <v>5</v>
      </c>
      <c r="C2" s="3"/>
      <c r="E2" s="1" t="s">
        <v>7</v>
      </c>
      <c r="F2" s="3"/>
      <c r="G2" s="5"/>
      <c r="I2" s="1" t="s">
        <v>9</v>
      </c>
      <c r="J2" s="3"/>
    </row>
    <row r="3" spans="2:18" ht="18.75" thickBot="1" x14ac:dyDescent="0.4">
      <c r="B3" s="2" t="s">
        <v>6</v>
      </c>
      <c r="C3" s="4"/>
      <c r="E3" s="2" t="s">
        <v>8</v>
      </c>
      <c r="F3" s="4"/>
      <c r="G3" s="5"/>
      <c r="I3" s="2" t="s">
        <v>10</v>
      </c>
      <c r="J3" s="4"/>
    </row>
    <row r="5" spans="2:18" ht="18" x14ac:dyDescent="0.35">
      <c r="B5" s="6" t="s">
        <v>12</v>
      </c>
      <c r="C5" s="6" t="s">
        <v>11</v>
      </c>
      <c r="D5" s="7" t="s">
        <v>16</v>
      </c>
      <c r="E5" s="7" t="s">
        <v>17</v>
      </c>
      <c r="F5" s="10" t="s">
        <v>21</v>
      </c>
      <c r="G5" s="7" t="s">
        <v>15</v>
      </c>
      <c r="H5" s="6" t="s">
        <v>13</v>
      </c>
      <c r="I5" s="7" t="s">
        <v>14</v>
      </c>
      <c r="J5" s="7" t="s">
        <v>18</v>
      </c>
      <c r="K5" s="7" t="s">
        <v>19</v>
      </c>
      <c r="L5" s="7" t="s">
        <v>20</v>
      </c>
    </row>
    <row r="6" spans="2:18" x14ac:dyDescent="0.25">
      <c r="B6" s="8">
        <f t="shared" ref="B6:B25" si="0">C6+C$2</f>
        <v>0</v>
      </c>
      <c r="C6" s="8"/>
      <c r="D6" s="8"/>
      <c r="E6" s="8"/>
      <c r="F6" s="9"/>
      <c r="G6" s="8"/>
      <c r="H6" s="8" t="e">
        <f>G6/F6</f>
        <v>#DIV/0!</v>
      </c>
      <c r="I6" s="8" t="e">
        <f t="shared" ref="I6:I25" si="1">2*PI()/H6</f>
        <v>#DIV/0!</v>
      </c>
      <c r="J6" s="8" t="e">
        <f t="shared" ref="J6:J25" si="2">1*G6*LN(D6/E6)</f>
        <v>#DIV/0!</v>
      </c>
      <c r="K6" s="8" t="e">
        <f t="shared" ref="K6:K25" si="3">B6/(2*F$2)</f>
        <v>#DIV/0!</v>
      </c>
      <c r="L6" s="8" t="e">
        <f t="shared" ref="L6:L25" si="4">SQRT(1/(F$2*J$2)-B6^2/(4*F$2^2))</f>
        <v>#DIV/0!</v>
      </c>
      <c r="N6" s="26" t="s">
        <v>29</v>
      </c>
      <c r="O6" s="26"/>
      <c r="P6" s="26"/>
      <c r="Q6" s="26"/>
      <c r="R6" s="26"/>
    </row>
    <row r="7" spans="2:18" x14ac:dyDescent="0.25">
      <c r="B7" s="8">
        <f t="shared" si="0"/>
        <v>0</v>
      </c>
      <c r="C7" s="8"/>
      <c r="D7" s="8"/>
      <c r="E7" s="8"/>
      <c r="F7" s="9"/>
      <c r="G7" s="8"/>
      <c r="H7" s="8" t="e">
        <f t="shared" ref="H7:H25" si="5">G7/F7</f>
        <v>#DIV/0!</v>
      </c>
      <c r="I7" s="8" t="e">
        <f t="shared" si="1"/>
        <v>#DIV/0!</v>
      </c>
      <c r="J7" s="8" t="e">
        <f t="shared" si="2"/>
        <v>#DIV/0!</v>
      </c>
      <c r="K7" s="8" t="e">
        <f t="shared" si="3"/>
        <v>#DIV/0!</v>
      </c>
      <c r="L7" s="8" t="e">
        <f t="shared" si="4"/>
        <v>#DIV/0!</v>
      </c>
      <c r="N7" s="26"/>
      <c r="O7" s="26"/>
      <c r="P7" s="26"/>
      <c r="Q7" s="26"/>
      <c r="R7" s="26"/>
    </row>
    <row r="8" spans="2:18" x14ac:dyDescent="0.25">
      <c r="B8" s="8">
        <f t="shared" si="0"/>
        <v>0</v>
      </c>
      <c r="C8" s="8"/>
      <c r="D8" s="8"/>
      <c r="E8" s="8"/>
      <c r="F8" s="9"/>
      <c r="G8" s="8"/>
      <c r="H8" s="8" t="e">
        <f t="shared" si="5"/>
        <v>#DIV/0!</v>
      </c>
      <c r="I8" s="8" t="e">
        <f t="shared" si="1"/>
        <v>#DIV/0!</v>
      </c>
      <c r="J8" s="8" t="e">
        <f t="shared" si="2"/>
        <v>#DIV/0!</v>
      </c>
      <c r="K8" s="8" t="e">
        <f t="shared" si="3"/>
        <v>#DIV/0!</v>
      </c>
      <c r="L8" s="8" t="e">
        <f t="shared" si="4"/>
        <v>#DIV/0!</v>
      </c>
      <c r="N8" s="26"/>
      <c r="O8" s="26"/>
      <c r="P8" s="26"/>
      <c r="Q8" s="26"/>
      <c r="R8" s="26"/>
    </row>
    <row r="9" spans="2:18" x14ac:dyDescent="0.25">
      <c r="B9" s="8">
        <f t="shared" si="0"/>
        <v>0</v>
      </c>
      <c r="C9" s="8"/>
      <c r="D9" s="8"/>
      <c r="E9" s="8"/>
      <c r="F9" s="9"/>
      <c r="G9" s="8"/>
      <c r="H9" s="8" t="e">
        <f t="shared" si="5"/>
        <v>#DIV/0!</v>
      </c>
      <c r="I9" s="8" t="e">
        <f t="shared" si="1"/>
        <v>#DIV/0!</v>
      </c>
      <c r="J9" s="8" t="e">
        <f t="shared" si="2"/>
        <v>#DIV/0!</v>
      </c>
      <c r="K9" s="8" t="e">
        <f t="shared" si="3"/>
        <v>#DIV/0!</v>
      </c>
      <c r="L9" s="8" t="e">
        <f t="shared" si="4"/>
        <v>#DIV/0!</v>
      </c>
    </row>
    <row r="10" spans="2:18" x14ac:dyDescent="0.25">
      <c r="B10" s="8">
        <f t="shared" si="0"/>
        <v>0</v>
      </c>
      <c r="C10" s="8"/>
      <c r="D10" s="8"/>
      <c r="E10" s="8"/>
      <c r="F10" s="9"/>
      <c r="G10" s="8"/>
      <c r="H10" s="8" t="e">
        <f t="shared" si="5"/>
        <v>#DIV/0!</v>
      </c>
      <c r="I10" s="8" t="e">
        <f t="shared" si="1"/>
        <v>#DIV/0!</v>
      </c>
      <c r="J10" s="8" t="e">
        <f t="shared" si="2"/>
        <v>#DIV/0!</v>
      </c>
      <c r="K10" s="8" t="e">
        <f t="shared" si="3"/>
        <v>#DIV/0!</v>
      </c>
      <c r="L10" s="8" t="e">
        <f t="shared" si="4"/>
        <v>#DIV/0!</v>
      </c>
    </row>
    <row r="11" spans="2:18" x14ac:dyDescent="0.25">
      <c r="B11" s="8">
        <f t="shared" si="0"/>
        <v>0</v>
      </c>
      <c r="C11" s="8"/>
      <c r="D11" s="8"/>
      <c r="E11" s="8"/>
      <c r="F11" s="9"/>
      <c r="G11" s="8"/>
      <c r="H11" s="8" t="e">
        <f t="shared" si="5"/>
        <v>#DIV/0!</v>
      </c>
      <c r="I11" s="8" t="e">
        <f t="shared" si="1"/>
        <v>#DIV/0!</v>
      </c>
      <c r="J11" s="8" t="e">
        <f t="shared" si="2"/>
        <v>#DIV/0!</v>
      </c>
      <c r="K11" s="8" t="e">
        <f t="shared" si="3"/>
        <v>#DIV/0!</v>
      </c>
      <c r="L11" s="8" t="e">
        <f t="shared" si="4"/>
        <v>#DIV/0!</v>
      </c>
    </row>
    <row r="12" spans="2:18" x14ac:dyDescent="0.25">
      <c r="B12" s="8">
        <f t="shared" si="0"/>
        <v>0</v>
      </c>
      <c r="C12" s="8"/>
      <c r="D12" s="8"/>
      <c r="E12" s="8"/>
      <c r="F12" s="9"/>
      <c r="G12" s="8"/>
      <c r="H12" s="8" t="e">
        <f t="shared" si="5"/>
        <v>#DIV/0!</v>
      </c>
      <c r="I12" s="8" t="e">
        <f t="shared" si="1"/>
        <v>#DIV/0!</v>
      </c>
      <c r="J12" s="8" t="e">
        <f t="shared" si="2"/>
        <v>#DIV/0!</v>
      </c>
      <c r="K12" s="8" t="e">
        <f t="shared" si="3"/>
        <v>#DIV/0!</v>
      </c>
      <c r="L12" s="8" t="e">
        <f t="shared" si="4"/>
        <v>#DIV/0!</v>
      </c>
    </row>
    <row r="13" spans="2:18" x14ac:dyDescent="0.25">
      <c r="B13" s="8">
        <f t="shared" si="0"/>
        <v>0</v>
      </c>
      <c r="C13" s="8"/>
      <c r="D13" s="8"/>
      <c r="E13" s="8"/>
      <c r="F13" s="9"/>
      <c r="G13" s="8"/>
      <c r="H13" s="8" t="e">
        <f t="shared" si="5"/>
        <v>#DIV/0!</v>
      </c>
      <c r="I13" s="8" t="e">
        <f t="shared" si="1"/>
        <v>#DIV/0!</v>
      </c>
      <c r="J13" s="8" t="e">
        <f t="shared" si="2"/>
        <v>#DIV/0!</v>
      </c>
      <c r="K13" s="8" t="e">
        <f t="shared" si="3"/>
        <v>#DIV/0!</v>
      </c>
      <c r="L13" s="8" t="e">
        <f t="shared" si="4"/>
        <v>#DIV/0!</v>
      </c>
    </row>
    <row r="14" spans="2:18" x14ac:dyDescent="0.25">
      <c r="B14" s="8">
        <f t="shared" si="0"/>
        <v>0</v>
      </c>
      <c r="C14" s="8"/>
      <c r="D14" s="8"/>
      <c r="E14" s="8"/>
      <c r="F14" s="9"/>
      <c r="G14" s="8"/>
      <c r="H14" s="8" t="e">
        <f t="shared" si="5"/>
        <v>#DIV/0!</v>
      </c>
      <c r="I14" s="8" t="e">
        <f t="shared" si="1"/>
        <v>#DIV/0!</v>
      </c>
      <c r="J14" s="8" t="e">
        <f t="shared" si="2"/>
        <v>#DIV/0!</v>
      </c>
      <c r="K14" s="8" t="e">
        <f t="shared" si="3"/>
        <v>#DIV/0!</v>
      </c>
      <c r="L14" s="8" t="e">
        <f t="shared" si="4"/>
        <v>#DIV/0!</v>
      </c>
    </row>
    <row r="15" spans="2:18" x14ac:dyDescent="0.25">
      <c r="B15" s="8">
        <f t="shared" si="0"/>
        <v>0</v>
      </c>
      <c r="C15" s="8"/>
      <c r="D15" s="8"/>
      <c r="E15" s="8"/>
      <c r="F15" s="9"/>
      <c r="G15" s="8"/>
      <c r="H15" s="8" t="e">
        <f t="shared" si="5"/>
        <v>#DIV/0!</v>
      </c>
      <c r="I15" s="8" t="e">
        <f t="shared" si="1"/>
        <v>#DIV/0!</v>
      </c>
      <c r="J15" s="8" t="e">
        <f t="shared" si="2"/>
        <v>#DIV/0!</v>
      </c>
      <c r="K15" s="8" t="e">
        <f t="shared" si="3"/>
        <v>#DIV/0!</v>
      </c>
      <c r="L15" s="8" t="e">
        <f t="shared" si="4"/>
        <v>#DIV/0!</v>
      </c>
    </row>
    <row r="16" spans="2:18" x14ac:dyDescent="0.25">
      <c r="B16" s="8">
        <f t="shared" si="0"/>
        <v>0</v>
      </c>
      <c r="C16" s="8"/>
      <c r="D16" s="8"/>
      <c r="E16" s="8"/>
      <c r="F16" s="9"/>
      <c r="G16" s="8"/>
      <c r="H16" s="8" t="e">
        <f t="shared" si="5"/>
        <v>#DIV/0!</v>
      </c>
      <c r="I16" s="8" t="e">
        <f t="shared" si="1"/>
        <v>#DIV/0!</v>
      </c>
      <c r="J16" s="8" t="e">
        <f t="shared" si="2"/>
        <v>#DIV/0!</v>
      </c>
      <c r="K16" s="8" t="e">
        <f t="shared" si="3"/>
        <v>#DIV/0!</v>
      </c>
      <c r="L16" s="8" t="e">
        <f t="shared" si="4"/>
        <v>#DIV/0!</v>
      </c>
    </row>
    <row r="17" spans="2:12" x14ac:dyDescent="0.25">
      <c r="B17" s="8">
        <f t="shared" si="0"/>
        <v>0</v>
      </c>
      <c r="C17" s="8"/>
      <c r="D17" s="8"/>
      <c r="E17" s="8"/>
      <c r="F17" s="9"/>
      <c r="G17" s="8"/>
      <c r="H17" s="8" t="e">
        <f t="shared" si="5"/>
        <v>#DIV/0!</v>
      </c>
      <c r="I17" s="8" t="e">
        <f t="shared" si="1"/>
        <v>#DIV/0!</v>
      </c>
      <c r="J17" s="8" t="e">
        <f t="shared" si="2"/>
        <v>#DIV/0!</v>
      </c>
      <c r="K17" s="8" t="e">
        <f t="shared" si="3"/>
        <v>#DIV/0!</v>
      </c>
      <c r="L17" s="8" t="e">
        <f t="shared" si="4"/>
        <v>#DIV/0!</v>
      </c>
    </row>
    <row r="18" spans="2:12" x14ac:dyDescent="0.25">
      <c r="B18" s="8">
        <f t="shared" si="0"/>
        <v>0</v>
      </c>
      <c r="C18" s="8"/>
      <c r="D18" s="8"/>
      <c r="E18" s="8"/>
      <c r="F18" s="9"/>
      <c r="G18" s="8"/>
      <c r="H18" s="8" t="e">
        <f t="shared" si="5"/>
        <v>#DIV/0!</v>
      </c>
      <c r="I18" s="8" t="e">
        <f t="shared" si="1"/>
        <v>#DIV/0!</v>
      </c>
      <c r="J18" s="8" t="e">
        <f t="shared" si="2"/>
        <v>#DIV/0!</v>
      </c>
      <c r="K18" s="8" t="e">
        <f t="shared" si="3"/>
        <v>#DIV/0!</v>
      </c>
      <c r="L18" s="8" t="e">
        <f t="shared" si="4"/>
        <v>#DIV/0!</v>
      </c>
    </row>
    <row r="19" spans="2:12" x14ac:dyDescent="0.25">
      <c r="B19" s="8">
        <f t="shared" si="0"/>
        <v>0</v>
      </c>
      <c r="C19" s="8"/>
      <c r="D19" s="8"/>
      <c r="E19" s="8"/>
      <c r="F19" s="9"/>
      <c r="G19" s="8"/>
      <c r="H19" s="8" t="e">
        <f t="shared" si="5"/>
        <v>#DIV/0!</v>
      </c>
      <c r="I19" s="8" t="e">
        <f t="shared" si="1"/>
        <v>#DIV/0!</v>
      </c>
      <c r="J19" s="8" t="e">
        <f t="shared" si="2"/>
        <v>#DIV/0!</v>
      </c>
      <c r="K19" s="8" t="e">
        <f t="shared" si="3"/>
        <v>#DIV/0!</v>
      </c>
      <c r="L19" s="8" t="e">
        <f t="shared" si="4"/>
        <v>#DIV/0!</v>
      </c>
    </row>
    <row r="20" spans="2:12" x14ac:dyDescent="0.25">
      <c r="B20" s="8">
        <f t="shared" si="0"/>
        <v>0</v>
      </c>
      <c r="C20" s="8"/>
      <c r="D20" s="8"/>
      <c r="E20" s="8"/>
      <c r="F20" s="9"/>
      <c r="G20" s="8"/>
      <c r="H20" s="8" t="e">
        <f t="shared" si="5"/>
        <v>#DIV/0!</v>
      </c>
      <c r="I20" s="8" t="e">
        <f t="shared" si="1"/>
        <v>#DIV/0!</v>
      </c>
      <c r="J20" s="8" t="e">
        <f t="shared" si="2"/>
        <v>#DIV/0!</v>
      </c>
      <c r="K20" s="8" t="e">
        <f t="shared" si="3"/>
        <v>#DIV/0!</v>
      </c>
      <c r="L20" s="8" t="e">
        <f t="shared" si="4"/>
        <v>#DIV/0!</v>
      </c>
    </row>
    <row r="21" spans="2:12" x14ac:dyDescent="0.25">
      <c r="B21" s="8">
        <f t="shared" si="0"/>
        <v>0</v>
      </c>
      <c r="C21" s="8"/>
      <c r="D21" s="8"/>
      <c r="E21" s="8"/>
      <c r="F21" s="9"/>
      <c r="G21" s="8"/>
      <c r="H21" s="8" t="e">
        <f t="shared" si="5"/>
        <v>#DIV/0!</v>
      </c>
      <c r="I21" s="8" t="e">
        <f t="shared" si="1"/>
        <v>#DIV/0!</v>
      </c>
      <c r="J21" s="8" t="e">
        <f t="shared" si="2"/>
        <v>#DIV/0!</v>
      </c>
      <c r="K21" s="8" t="e">
        <f t="shared" si="3"/>
        <v>#DIV/0!</v>
      </c>
      <c r="L21" s="8" t="e">
        <f t="shared" si="4"/>
        <v>#DIV/0!</v>
      </c>
    </row>
    <row r="22" spans="2:12" x14ac:dyDescent="0.25">
      <c r="B22" s="8">
        <f t="shared" si="0"/>
        <v>0</v>
      </c>
      <c r="C22" s="8"/>
      <c r="D22" s="8"/>
      <c r="E22" s="8"/>
      <c r="F22" s="9"/>
      <c r="G22" s="8"/>
      <c r="H22" s="8" t="e">
        <f t="shared" si="5"/>
        <v>#DIV/0!</v>
      </c>
      <c r="I22" s="8" t="e">
        <f t="shared" si="1"/>
        <v>#DIV/0!</v>
      </c>
      <c r="J22" s="8" t="e">
        <f t="shared" si="2"/>
        <v>#DIV/0!</v>
      </c>
      <c r="K22" s="8" t="e">
        <f t="shared" si="3"/>
        <v>#DIV/0!</v>
      </c>
      <c r="L22" s="8" t="e">
        <f t="shared" si="4"/>
        <v>#DIV/0!</v>
      </c>
    </row>
    <row r="23" spans="2:12" x14ac:dyDescent="0.25">
      <c r="B23" s="8">
        <f t="shared" si="0"/>
        <v>0</v>
      </c>
      <c r="C23" s="8"/>
      <c r="D23" s="8"/>
      <c r="E23" s="8"/>
      <c r="F23" s="9"/>
      <c r="G23" s="8"/>
      <c r="H23" s="8" t="e">
        <f t="shared" si="5"/>
        <v>#DIV/0!</v>
      </c>
      <c r="I23" s="8" t="e">
        <f t="shared" si="1"/>
        <v>#DIV/0!</v>
      </c>
      <c r="J23" s="8" t="e">
        <f t="shared" si="2"/>
        <v>#DIV/0!</v>
      </c>
      <c r="K23" s="8" t="e">
        <f t="shared" si="3"/>
        <v>#DIV/0!</v>
      </c>
      <c r="L23" s="8" t="e">
        <f t="shared" si="4"/>
        <v>#DIV/0!</v>
      </c>
    </row>
    <row r="24" spans="2:12" x14ac:dyDescent="0.25">
      <c r="B24" s="8">
        <f t="shared" si="0"/>
        <v>0</v>
      </c>
      <c r="C24" s="8"/>
      <c r="D24" s="8"/>
      <c r="E24" s="8"/>
      <c r="F24" s="9"/>
      <c r="G24" s="8"/>
      <c r="H24" s="8" t="e">
        <f t="shared" si="5"/>
        <v>#DIV/0!</v>
      </c>
      <c r="I24" s="8" t="e">
        <f t="shared" si="1"/>
        <v>#DIV/0!</v>
      </c>
      <c r="J24" s="8" t="e">
        <f t="shared" si="2"/>
        <v>#DIV/0!</v>
      </c>
      <c r="K24" s="8" t="e">
        <f t="shared" si="3"/>
        <v>#DIV/0!</v>
      </c>
      <c r="L24" s="8" t="e">
        <f t="shared" si="4"/>
        <v>#DIV/0!</v>
      </c>
    </row>
    <row r="25" spans="2:12" x14ac:dyDescent="0.25">
      <c r="B25" s="8">
        <f t="shared" si="0"/>
        <v>0</v>
      </c>
      <c r="C25" s="8"/>
      <c r="D25" s="8"/>
      <c r="E25" s="8"/>
      <c r="F25" s="9"/>
      <c r="G25" s="8"/>
      <c r="H25" s="8" t="e">
        <f t="shared" si="5"/>
        <v>#DIV/0!</v>
      </c>
      <c r="I25" s="8" t="e">
        <f t="shared" si="1"/>
        <v>#DIV/0!</v>
      </c>
      <c r="J25" s="8" t="e">
        <f t="shared" si="2"/>
        <v>#DIV/0!</v>
      </c>
      <c r="K25" s="8" t="e">
        <f t="shared" si="3"/>
        <v>#DIV/0!</v>
      </c>
      <c r="L25" s="8" t="e">
        <f t="shared" si="4"/>
        <v>#DIV/0!</v>
      </c>
    </row>
  </sheetData>
  <mergeCells count="1">
    <mergeCell ref="N6:R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Regime Permanente (R=r+RL)</vt:lpstr>
      <vt:lpstr>Regime Permanente (R=RL)</vt:lpstr>
      <vt:lpstr>Regime transitório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Salomé Gomes</dc:creator>
  <cp:lastModifiedBy>Sérgio Sousa</cp:lastModifiedBy>
  <dcterms:created xsi:type="dcterms:W3CDTF">2023-03-20T22:39:08Z</dcterms:created>
  <dcterms:modified xsi:type="dcterms:W3CDTF">2023-05-03T23:07:07Z</dcterms:modified>
</cp:coreProperties>
</file>