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\-114\Fonte Estabilizada\"/>
    </mc:Choice>
  </mc:AlternateContent>
  <xr:revisionPtr revIDLastSave="0" documentId="13_ncr:1_{A0390E17-D64C-49D2-AE1E-C13F89C77F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8z+H23ko/6SHvhtbjsphlzXBcBQ=="/>
    </ext>
  </extLst>
</workbook>
</file>

<file path=xl/calcChain.xml><?xml version="1.0" encoding="utf-8"?>
<calcChain xmlns="http://schemas.openxmlformats.org/spreadsheetml/2006/main">
  <c r="F2" i="1" l="1"/>
  <c r="H52" i="1"/>
  <c r="H53" i="1"/>
  <c r="H54" i="1"/>
  <c r="H51" i="1"/>
  <c r="H41" i="1"/>
  <c r="H42" i="1"/>
  <c r="H43" i="1"/>
  <c r="H44" i="1"/>
  <c r="H45" i="1"/>
  <c r="H40" i="1"/>
  <c r="I12" i="1"/>
  <c r="I23" i="1"/>
  <c r="K23" i="1" s="1"/>
  <c r="I13" i="1" l="1"/>
  <c r="I14" i="1"/>
  <c r="I15" i="1"/>
  <c r="I16" i="1"/>
  <c r="I17" i="1"/>
  <c r="I18" i="1"/>
  <c r="I19" i="1"/>
  <c r="I20" i="1"/>
  <c r="I24" i="1"/>
  <c r="I25" i="1"/>
  <c r="I26" i="1"/>
  <c r="I27" i="1"/>
  <c r="I28" i="1"/>
  <c r="I29" i="1"/>
  <c r="I30" i="1"/>
  <c r="I31" i="1"/>
  <c r="F3" i="1"/>
  <c r="J26" i="1" s="1"/>
  <c r="K29" i="1" l="1"/>
  <c r="J12" i="1"/>
  <c r="K14" i="1"/>
  <c r="J19" i="1"/>
  <c r="K24" i="1"/>
  <c r="J29" i="1"/>
  <c r="J14" i="1"/>
  <c r="K17" i="1"/>
  <c r="J24" i="1"/>
  <c r="K27" i="1"/>
  <c r="K13" i="1"/>
  <c r="K12" i="1"/>
  <c r="J17" i="1"/>
  <c r="K20" i="1"/>
  <c r="J27" i="1"/>
  <c r="K30" i="1"/>
  <c r="J30" i="1"/>
  <c r="K15" i="1"/>
  <c r="J20" i="1"/>
  <c r="K25" i="1"/>
  <c r="J15" i="1"/>
  <c r="K18" i="1"/>
  <c r="J25" i="1"/>
  <c r="K28" i="1"/>
  <c r="K31" i="1"/>
  <c r="J28" i="1"/>
  <c r="J13" i="1"/>
  <c r="K16" i="1"/>
  <c r="J23" i="1"/>
  <c r="K26" i="1"/>
  <c r="J31" i="1"/>
  <c r="J18" i="1"/>
  <c r="J16" i="1"/>
  <c r="K19" i="1"/>
</calcChain>
</file>

<file path=xl/sharedStrings.xml><?xml version="1.0" encoding="utf-8"?>
<sst xmlns="http://schemas.openxmlformats.org/spreadsheetml/2006/main" count="43" uniqueCount="34">
  <si>
    <t>f /Hz</t>
  </si>
  <si>
    <t>T /s</t>
  </si>
  <si>
    <t>u(f) /Hz</t>
  </si>
  <si>
    <t>u(T) /s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</si>
  <si>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in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</si>
  <si>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in</t>
    </r>
    <r>
      <rPr>
        <sz val="11"/>
        <color theme="1"/>
        <rFont val="Calibri"/>
        <family val="2"/>
      </rPr>
      <t>) /V</t>
    </r>
  </si>
  <si>
    <t>SEM REGULADOR</t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</si>
  <si>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</si>
  <si>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</si>
  <si>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</si>
  <si>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</si>
  <si>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</si>
  <si>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Erro% 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</si>
  <si>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</si>
  <si>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</si>
  <si>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</si>
  <si>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</si>
  <si>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</si>
  <si>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Erro% 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</t>
    </r>
  </si>
  <si>
    <t>COM REGULADOR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</si>
  <si>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saída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</si>
  <si>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saída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</si>
  <si>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</si>
  <si>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</si>
  <si>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</si>
  <si>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</si>
  <si>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/mV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</si>
  <si>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/mV</t>
    </r>
  </si>
  <si>
    <t>I / mA</t>
  </si>
  <si>
    <t>R /Ω</t>
  </si>
  <si>
    <t>u(R) /Ω</t>
  </si>
  <si>
    <t>u(R carga) /Ω</t>
  </si>
  <si>
    <t>R controlo</t>
  </si>
  <si>
    <t>R carga /Ω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</si>
</sst>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E+00"/>
    <numFmt numFmtId="166" formatCode="0.000"/>
    <numFmt numFmtId="167" formatCode="0.0"/>
    <numFmt numFmtId="168" formatCode="0.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D699EF"/>
      </patternFill>
    </fill>
    <fill>
      <patternFill patternType="solid">
        <fgColor theme="0"/>
        <bgColor rgb="FFF6E8FC"/>
      </patternFill>
    </fill>
    <fill>
      <patternFill patternType="solid">
        <fgColor theme="5" tint="0.39997558519241921"/>
        <bgColor rgb="FFEAC9F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pt-PT" sz="1600"/>
              <a:t>Erro(%) em função da Resistência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4444444444445"/>
          <c:y val="0.15226770833333333"/>
          <c:w val="0.82382738095238095"/>
          <c:h val="0.70094027777777779"/>
        </c:manualLayout>
      </c:layout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Folha1!$E$12:$E$20</c:f>
              <c:numCache>
                <c:formatCode>General</c:formatCode>
                <c:ptCount val="9"/>
                <c:pt idx="0">
                  <c:v>9850</c:v>
                </c:pt>
                <c:pt idx="1">
                  <c:v>4627</c:v>
                </c:pt>
                <c:pt idx="2">
                  <c:v>2168</c:v>
                </c:pt>
                <c:pt idx="3">
                  <c:v>1473</c:v>
                </c:pt>
                <c:pt idx="4">
                  <c:v>995</c:v>
                </c:pt>
                <c:pt idx="5" formatCode="0.0">
                  <c:v>466.6</c:v>
                </c:pt>
                <c:pt idx="6" formatCode="0.0">
                  <c:v>214.4</c:v>
                </c:pt>
                <c:pt idx="7" formatCode="0.0">
                  <c:v>146.5</c:v>
                </c:pt>
                <c:pt idx="8" formatCode="0.0">
                  <c:v>97.5</c:v>
                </c:pt>
              </c:numCache>
            </c:numRef>
          </c:xVal>
          <c:yVal>
            <c:numRef>
              <c:f>Folha1!$K$12:$K$20</c:f>
              <c:numCache>
                <c:formatCode>0</c:formatCode>
                <c:ptCount val="9"/>
                <c:pt idx="0">
                  <c:v>-28.078817733990164</c:v>
                </c:pt>
                <c:pt idx="1">
                  <c:v>-21.779859484777525</c:v>
                </c:pt>
                <c:pt idx="2">
                  <c:v>-16.59192825112105</c:v>
                </c:pt>
                <c:pt idx="3">
                  <c:v>-16.731517509727613</c:v>
                </c:pt>
                <c:pt idx="4">
                  <c:v>-13.513513513513512</c:v>
                </c:pt>
                <c:pt idx="5">
                  <c:v>-7.0422535211267343</c:v>
                </c:pt>
                <c:pt idx="6">
                  <c:v>5.5118110236220685</c:v>
                </c:pt>
                <c:pt idx="7">
                  <c:v>12.669126691266925</c:v>
                </c:pt>
                <c:pt idx="8">
                  <c:v>21.979067554709818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171-9405-CDD821F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81915"/>
        <c:axId val="1040807278"/>
      </c:scatterChart>
      <c:valAx>
        <c:axId val="1967981915"/>
        <c:scaling>
          <c:orientation val="minMax"/>
          <c:max val="11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R (</a:t>
                </a:r>
                <a:r>
                  <a:rPr lang="el-GR" sz="1400" b="0" i="0">
                    <a:solidFill>
                      <a:srgbClr val="000000"/>
                    </a:solidFill>
                    <a:latin typeface="+mn-lt"/>
                  </a:rPr>
                  <a:t>Ω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  <a:endParaRPr lang="el-GR" sz="14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0807278"/>
        <c:crossesAt val="-1000"/>
        <c:crossBetween val="midCat"/>
      </c:valAx>
      <c:valAx>
        <c:axId val="10408072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Erro% (V</a:t>
                </a:r>
                <a:r>
                  <a:rPr lang="pt-PT" sz="1400" b="0" i="0" baseline="-25000">
                    <a:solidFill>
                      <a:srgbClr val="000000"/>
                    </a:solidFill>
                    <a:latin typeface="+mn-lt"/>
                  </a:rPr>
                  <a:t>ripple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81915"/>
        <c:crosses val="autoZero"/>
        <c:crossBetween val="midCat"/>
        <c:majorUnit val="4"/>
      </c:valAx>
      <c:spPr>
        <a:ln>
          <a:noFill/>
        </a:ln>
      </c:spPr>
    </c:plotArea>
    <c:plotVisOnly val="1"/>
    <c:dispBlanksAs val="zero"/>
    <c:showDLblsOverMax val="1"/>
  </c:chart>
  <c:spPr>
    <a:ln>
      <a:noFill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pt-PT" sz="1600"/>
              <a:t>Erro</a:t>
            </a:r>
            <a:r>
              <a:rPr lang="pt-PT" sz="1600" baseline="0"/>
              <a:t>(%) em função da Resistência</a:t>
            </a:r>
            <a:endParaRPr lang="pt-PT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40476190476188"/>
          <c:y val="0.13903854166666665"/>
          <c:w val="0.84575"/>
          <c:h val="0.70094027777777779"/>
        </c:manualLayout>
      </c:layout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Folha1!$E$23:$E$31</c:f>
              <c:numCache>
                <c:formatCode>General</c:formatCode>
                <c:ptCount val="9"/>
                <c:pt idx="0">
                  <c:v>9850</c:v>
                </c:pt>
                <c:pt idx="1">
                  <c:v>4627</c:v>
                </c:pt>
                <c:pt idx="2">
                  <c:v>2168</c:v>
                </c:pt>
                <c:pt idx="3">
                  <c:v>1473</c:v>
                </c:pt>
                <c:pt idx="4">
                  <c:v>995</c:v>
                </c:pt>
                <c:pt idx="5" formatCode="0.0">
                  <c:v>466.6</c:v>
                </c:pt>
                <c:pt idx="6" formatCode="0.0">
                  <c:v>214.4</c:v>
                </c:pt>
                <c:pt idx="7" formatCode="0.0">
                  <c:v>146.5</c:v>
                </c:pt>
                <c:pt idx="8" formatCode="0.0">
                  <c:v>97.5</c:v>
                </c:pt>
              </c:numCache>
            </c:numRef>
          </c:xVal>
          <c:yVal>
            <c:numRef>
              <c:f>Folha1!$K$23:$K$31</c:f>
              <c:numCache>
                <c:formatCode>0</c:formatCode>
                <c:ptCount val="9"/>
                <c:pt idx="0">
                  <c:v>-29.999999999999993</c:v>
                </c:pt>
                <c:pt idx="1">
                  <c:v>-14.657210401891263</c:v>
                </c:pt>
                <c:pt idx="2">
                  <c:v>-5.9751972942502976</c:v>
                </c:pt>
                <c:pt idx="3">
                  <c:v>-8.3591331269349869</c:v>
                </c:pt>
                <c:pt idx="4">
                  <c:v>2.3872679045092862</c:v>
                </c:pt>
                <c:pt idx="5">
                  <c:v>6.7357512953367937</c:v>
                </c:pt>
                <c:pt idx="6">
                  <c:v>-0.6369426751592504</c:v>
                </c:pt>
                <c:pt idx="7">
                  <c:v>7.7490774907749138</c:v>
                </c:pt>
                <c:pt idx="8">
                  <c:v>13.333333333333316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DE8-ABD1-5A6A2E7E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3559"/>
        <c:axId val="181240416"/>
      </c:scatterChart>
      <c:valAx>
        <c:axId val="249393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R (</a:t>
                </a:r>
                <a:r>
                  <a:rPr lang="el-GR" sz="1400" b="0" i="0">
                    <a:solidFill>
                      <a:srgbClr val="000000"/>
                    </a:solidFill>
                    <a:latin typeface="+mn-lt"/>
                  </a:rPr>
                  <a:t>Ω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  <a:endParaRPr lang="el-GR" sz="14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40416"/>
        <c:crossesAt val="-1000"/>
        <c:crossBetween val="midCat"/>
      </c:valAx>
      <c:valAx>
        <c:axId val="181240416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Erro% (V</a:t>
                </a:r>
                <a:r>
                  <a:rPr lang="pt-PT" sz="1400" b="0" i="0" baseline="-25000">
                    <a:solidFill>
                      <a:srgbClr val="000000"/>
                    </a:solidFill>
                    <a:latin typeface="+mn-lt"/>
                  </a:rPr>
                  <a:t>ripple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393559"/>
        <c:crosses val="autoZero"/>
        <c:crossBetween val="midCat"/>
        <c:majorUnit val="2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38100</xdr:colOff>
      <xdr:row>3</xdr:row>
      <xdr:rowOff>167640</xdr:rowOff>
    </xdr:from>
    <xdr:ext cx="5040000" cy="2880000"/>
    <xdr:graphicFrame macro="">
      <xdr:nvGraphicFramePr>
        <xdr:cNvPr id="761433236" name="Chart 1">
          <a:extLst>
            <a:ext uri="{FF2B5EF4-FFF2-40B4-BE49-F238E27FC236}">
              <a16:creationId xmlns:a16="http://schemas.microsoft.com/office/drawing/2014/main" id="{00000000-0008-0000-0000-0000948C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91440</xdr:colOff>
      <xdr:row>21</xdr:row>
      <xdr:rowOff>76199</xdr:rowOff>
    </xdr:from>
    <xdr:ext cx="5040000" cy="2880000"/>
    <xdr:graphicFrame macro="">
      <xdr:nvGraphicFramePr>
        <xdr:cNvPr id="1441536506" name="Chart 2">
          <a:extLst>
            <a:ext uri="{FF2B5EF4-FFF2-40B4-BE49-F238E27FC236}">
              <a16:creationId xmlns:a16="http://schemas.microsoft.com/office/drawing/2014/main" id="{00000000-0008-0000-0000-0000FA19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topLeftCell="A40" zoomScaleNormal="100" workbookViewId="0">
      <selection activeCell="J59" sqref="J59"/>
    </sheetView>
  </sheetViews>
  <sheetFormatPr defaultColWidth="14.44140625" defaultRowHeight="15" customHeight="1" x14ac:dyDescent="0.3"/>
  <cols>
    <col min="1" max="2" width="8.6640625" style="1" customWidth="1"/>
    <col min="3" max="3" width="9" style="1" customWidth="1"/>
    <col min="4" max="4" width="8.6640625" style="1" customWidth="1"/>
    <col min="5" max="5" width="9" style="1" customWidth="1"/>
    <col min="6" max="6" width="11.5546875" style="1" customWidth="1"/>
    <col min="7" max="7" width="12.109375" style="1" customWidth="1"/>
    <col min="8" max="8" width="11.6640625" style="1" customWidth="1"/>
    <col min="9" max="9" width="13.33203125" style="1" customWidth="1"/>
    <col min="10" max="10" width="15.33203125" style="1" customWidth="1"/>
    <col min="11" max="11" width="12.33203125" style="1" customWidth="1"/>
    <col min="12" max="12" width="9" style="1" customWidth="1"/>
    <col min="13" max="13" width="12.109375" style="1" customWidth="1"/>
    <col min="14" max="27" width="8.6640625" style="1" customWidth="1"/>
    <col min="28" max="16384" width="14.44140625" style="1"/>
  </cols>
  <sheetData>
    <row r="1" spans="2:13" ht="14.25" customHeight="1" x14ac:dyDescent="0.3"/>
    <row r="2" spans="2:13" ht="14.25" customHeight="1" x14ac:dyDescent="0.3">
      <c r="B2" s="2" t="s">
        <v>0</v>
      </c>
      <c r="C2" s="3">
        <v>50</v>
      </c>
      <c r="E2" s="2" t="s">
        <v>1</v>
      </c>
      <c r="F2" s="4">
        <f>1/C2</f>
        <v>0.02</v>
      </c>
    </row>
    <row r="3" spans="2:13" ht="14.25" customHeight="1" x14ac:dyDescent="0.3">
      <c r="B3" s="2" t="s">
        <v>2</v>
      </c>
      <c r="C3" s="5"/>
      <c r="E3" s="2" t="s">
        <v>3</v>
      </c>
      <c r="F3" s="6">
        <f>C3/C2^2</f>
        <v>0</v>
      </c>
    </row>
    <row r="4" spans="2:13" ht="14.25" customHeight="1" x14ac:dyDescent="0.3"/>
    <row r="5" spans="2:13" ht="14.25" customHeight="1" x14ac:dyDescent="0.3">
      <c r="B5" s="2" t="s">
        <v>4</v>
      </c>
      <c r="C5" s="3">
        <v>14.48</v>
      </c>
    </row>
    <row r="6" spans="2:13" ht="14.25" customHeight="1" x14ac:dyDescent="0.3">
      <c r="B6" s="2" t="s">
        <v>5</v>
      </c>
      <c r="C6" s="7">
        <v>0.01</v>
      </c>
    </row>
    <row r="7" spans="2:13" ht="14.25" customHeight="1" x14ac:dyDescent="0.3"/>
    <row r="8" spans="2:13" ht="14.25" customHeight="1" x14ac:dyDescent="0.3"/>
    <row r="9" spans="2:13" ht="14.25" customHeight="1" x14ac:dyDescent="0.3">
      <c r="B9" s="22" t="s">
        <v>6</v>
      </c>
      <c r="C9" s="23"/>
      <c r="D9" s="23"/>
    </row>
    <row r="10" spans="2:13" ht="14.25" customHeight="1" x14ac:dyDescent="0.3"/>
    <row r="11" spans="2:13" ht="14.25" customHeight="1" x14ac:dyDescent="0.3">
      <c r="B11" s="2" t="s">
        <v>7</v>
      </c>
      <c r="C11" s="8">
        <v>100</v>
      </c>
      <c r="D11" s="9" t="s">
        <v>28</v>
      </c>
      <c r="E11" s="10" t="s">
        <v>29</v>
      </c>
      <c r="F11" s="10" t="s">
        <v>30</v>
      </c>
      <c r="G11" s="10" t="s">
        <v>8</v>
      </c>
      <c r="H11" s="10" t="s">
        <v>9</v>
      </c>
      <c r="I11" s="10" t="s">
        <v>10</v>
      </c>
      <c r="J11" s="10" t="s">
        <v>11</v>
      </c>
      <c r="K11" s="10" t="s">
        <v>12</v>
      </c>
    </row>
    <row r="12" spans="2:13" ht="14.25" customHeight="1" x14ac:dyDescent="0.3">
      <c r="D12" s="26">
        <v>2.0299999999999998</v>
      </c>
      <c r="E12" s="12">
        <v>9850</v>
      </c>
      <c r="F12" s="12">
        <v>1</v>
      </c>
      <c r="G12" s="12">
        <v>0.52</v>
      </c>
      <c r="H12" s="12">
        <v>1E-3</v>
      </c>
      <c r="I12" s="13">
        <f xml:space="preserve"> D12*10^-3/(C$11*10^-6*C$2)</f>
        <v>0.40599999999999997</v>
      </c>
      <c r="J12" s="13">
        <f t="shared" ref="J12:J20" si="0">SQRT((1-EXP(-F$3/(E12*C$11*10^-6)))^2*C$6^2+(C$5/(E12*C$11)*EXP(-F$2/(E12*C$11*10^-6)))^2*F$3^2+(C$5*F$2/(E12^2*C$11*10^-6)*EXP(-F$2/(E12*C$11*10^-6)))^2*(E12*0.05)^2)</f>
        <v>1.4405030073396103E-2</v>
      </c>
      <c r="K12" s="24">
        <f>(I12-G12)/I12*100</f>
        <v>-28.078817733990164</v>
      </c>
      <c r="M12" s="14"/>
    </row>
    <row r="13" spans="2:13" ht="14.25" customHeight="1" x14ac:dyDescent="0.3">
      <c r="D13" s="26">
        <v>4.2699999999999996</v>
      </c>
      <c r="E13" s="5">
        <v>4627</v>
      </c>
      <c r="F13" s="5">
        <v>1</v>
      </c>
      <c r="G13" s="5">
        <v>1.04</v>
      </c>
      <c r="H13" s="12">
        <v>1E-3</v>
      </c>
      <c r="I13" s="3">
        <f t="shared" ref="I13:I20" si="1" xml:space="preserve"> D13*10^-3/(C$11*10^-6*C$2)</f>
        <v>0.85399999999999998</v>
      </c>
      <c r="J13" s="7">
        <f t="shared" si="0"/>
        <v>2.9970699422633768E-2</v>
      </c>
      <c r="K13" s="25">
        <f t="shared" ref="K13:K20" si="2">(I13-G13)/I13*100</f>
        <v>-21.779859484777525</v>
      </c>
      <c r="M13" s="14"/>
    </row>
    <row r="14" spans="2:13" ht="14.25" customHeight="1" x14ac:dyDescent="0.3">
      <c r="D14" s="26">
        <v>8.92</v>
      </c>
      <c r="E14" s="12">
        <v>2168</v>
      </c>
      <c r="F14" s="12">
        <v>1</v>
      </c>
      <c r="G14" s="13">
        <v>2.08</v>
      </c>
      <c r="H14" s="12">
        <v>1E-3</v>
      </c>
      <c r="I14" s="3">
        <f t="shared" si="1"/>
        <v>1.7840000000000005</v>
      </c>
      <c r="J14" s="3">
        <f t="shared" si="0"/>
        <v>6.0903915944077201E-2</v>
      </c>
      <c r="K14" s="24">
        <f t="shared" si="2"/>
        <v>-16.59192825112105</v>
      </c>
      <c r="M14" s="14"/>
    </row>
    <row r="15" spans="2:13" ht="14.25" customHeight="1" x14ac:dyDescent="0.3">
      <c r="D15" s="26">
        <v>12.85</v>
      </c>
      <c r="E15" s="5">
        <v>1473</v>
      </c>
      <c r="F15" s="5">
        <v>1</v>
      </c>
      <c r="G15" s="17">
        <v>3</v>
      </c>
      <c r="H15" s="12">
        <v>1E-3</v>
      </c>
      <c r="I15" s="3">
        <f t="shared" si="1"/>
        <v>2.5700000000000003</v>
      </c>
      <c r="J15" s="7">
        <f t="shared" si="0"/>
        <v>8.5821968537797347E-2</v>
      </c>
      <c r="K15" s="25">
        <f t="shared" si="2"/>
        <v>-16.731517509727613</v>
      </c>
      <c r="M15" s="14"/>
    </row>
    <row r="16" spans="2:13" ht="14.25" customHeight="1" x14ac:dyDescent="0.3">
      <c r="D16" s="26">
        <v>18.5</v>
      </c>
      <c r="E16" s="12">
        <v>995</v>
      </c>
      <c r="F16" s="12">
        <v>1</v>
      </c>
      <c r="G16" s="13">
        <v>4.2</v>
      </c>
      <c r="H16" s="12">
        <v>1E-3</v>
      </c>
      <c r="I16" s="3">
        <f t="shared" si="1"/>
        <v>3.7</v>
      </c>
      <c r="J16" s="3">
        <f t="shared" si="0"/>
        <v>0.11902826627755991</v>
      </c>
      <c r="K16" s="24">
        <f t="shared" si="2"/>
        <v>-13.513513513513512</v>
      </c>
      <c r="M16" s="14"/>
    </row>
    <row r="17" spans="2:13" ht="14.25" customHeight="1" x14ac:dyDescent="0.3">
      <c r="D17" s="26">
        <v>35.5</v>
      </c>
      <c r="E17" s="15">
        <v>466.6</v>
      </c>
      <c r="F17" s="15">
        <v>0.1</v>
      </c>
      <c r="G17" s="7">
        <v>7.6</v>
      </c>
      <c r="H17" s="5">
        <v>0.01</v>
      </c>
      <c r="I17" s="16">
        <f t="shared" si="1"/>
        <v>7.1000000000000014</v>
      </c>
      <c r="J17" s="15">
        <f t="shared" si="0"/>
        <v>0.20214873483824108</v>
      </c>
      <c r="K17" s="25">
        <f t="shared" si="2"/>
        <v>-7.0422535211267343</v>
      </c>
      <c r="M17" s="14"/>
    </row>
    <row r="18" spans="2:13" ht="14.25" customHeight="1" x14ac:dyDescent="0.3">
      <c r="D18" s="26">
        <v>63.5</v>
      </c>
      <c r="E18" s="16">
        <v>214.4</v>
      </c>
      <c r="F18" s="15">
        <v>0.1</v>
      </c>
      <c r="G18" s="3">
        <v>12</v>
      </c>
      <c r="H18" s="5">
        <v>0.01</v>
      </c>
      <c r="I18" s="16">
        <f t="shared" si="1"/>
        <v>12.700000000000003</v>
      </c>
      <c r="J18" s="16">
        <f t="shared" si="0"/>
        <v>0.26571638252438023</v>
      </c>
      <c r="K18" s="24">
        <f t="shared" si="2"/>
        <v>5.5118110236220685</v>
      </c>
      <c r="M18" s="14"/>
    </row>
    <row r="19" spans="2:13" ht="14.25" customHeight="1" x14ac:dyDescent="0.3">
      <c r="D19" s="26">
        <v>81.3</v>
      </c>
      <c r="E19" s="15">
        <v>146.5</v>
      </c>
      <c r="F19" s="15">
        <v>0.1</v>
      </c>
      <c r="G19" s="7">
        <v>14.2</v>
      </c>
      <c r="H19" s="5">
        <v>0.01</v>
      </c>
      <c r="I19" s="16">
        <f t="shared" si="1"/>
        <v>16.260000000000002</v>
      </c>
      <c r="J19" s="15">
        <f t="shared" si="0"/>
        <v>0.2523698365948488</v>
      </c>
      <c r="K19" s="25">
        <f t="shared" si="2"/>
        <v>12.669126691266925</v>
      </c>
      <c r="M19" s="14"/>
    </row>
    <row r="20" spans="2:13" ht="14.25" customHeight="1" x14ac:dyDescent="0.3">
      <c r="D20" s="26">
        <v>105.1</v>
      </c>
      <c r="E20" s="16">
        <v>97.5</v>
      </c>
      <c r="F20" s="15">
        <v>0.1</v>
      </c>
      <c r="G20" s="12">
        <v>16.399999999999999</v>
      </c>
      <c r="H20" s="12">
        <v>0.1</v>
      </c>
      <c r="I20" s="16">
        <f t="shared" si="1"/>
        <v>21.020000000000003</v>
      </c>
      <c r="J20" s="16">
        <f t="shared" si="0"/>
        <v>0.19094288074840679</v>
      </c>
      <c r="K20" s="24">
        <f t="shared" si="2"/>
        <v>21.979067554709818</v>
      </c>
      <c r="M20" s="14"/>
    </row>
    <row r="21" spans="2:13" ht="14.25" customHeight="1" x14ac:dyDescent="0.3"/>
    <row r="22" spans="2:13" ht="14.25" customHeight="1" x14ac:dyDescent="0.3">
      <c r="B22" s="2" t="s">
        <v>13</v>
      </c>
      <c r="C22" s="8">
        <v>1000</v>
      </c>
      <c r="D22" s="9" t="s">
        <v>28</v>
      </c>
      <c r="E22" s="10" t="s">
        <v>29</v>
      </c>
      <c r="F22" s="10" t="s">
        <v>30</v>
      </c>
      <c r="G22" s="10" t="s">
        <v>14</v>
      </c>
      <c r="H22" s="10" t="s">
        <v>15</v>
      </c>
      <c r="I22" s="10" t="s">
        <v>16</v>
      </c>
      <c r="J22" s="10" t="s">
        <v>17</v>
      </c>
      <c r="K22" s="10" t="s">
        <v>18</v>
      </c>
    </row>
    <row r="23" spans="2:13" ht="14.25" customHeight="1" x14ac:dyDescent="0.3">
      <c r="D23" s="26">
        <v>2</v>
      </c>
      <c r="E23" s="12">
        <v>9850</v>
      </c>
      <c r="F23" s="12">
        <v>1</v>
      </c>
      <c r="G23" s="18">
        <v>5.1999999999999998E-2</v>
      </c>
      <c r="H23" s="5">
        <v>1E-4</v>
      </c>
      <c r="I23" s="13">
        <f xml:space="preserve"> D23*10^-3/(C$22*10^-6*C$2)</f>
        <v>0.04</v>
      </c>
      <c r="J23" s="13">
        <f t="shared" ref="J23:J31" si="3">SQRT((1-EXP(-F$3/(E23*C$22*10^-6)))^2*C$6^2+(C$5/(E23*C$22)*EXP(-F$2/(E23*C$22*10^-6)))^2*F$3^2+(C$5*F$2/(E23^2*C$22*10^-6)*EXP(-F$2/(E23*C$22*10^-6)))^2*(E23*0.05)^2)</f>
        <v>1.4670689150584827E-3</v>
      </c>
      <c r="K23" s="24">
        <f>(I23-G23)/I23*100</f>
        <v>-29.999999999999993</v>
      </c>
    </row>
    <row r="24" spans="2:13" ht="14.25" customHeight="1" x14ac:dyDescent="0.3">
      <c r="D24" s="26">
        <v>4.2300000000000004</v>
      </c>
      <c r="E24" s="5">
        <v>4627</v>
      </c>
      <c r="F24" s="5">
        <v>1</v>
      </c>
      <c r="G24" s="19">
        <v>9.7000000000000003E-2</v>
      </c>
      <c r="H24" s="5">
        <v>1E-4</v>
      </c>
      <c r="I24" s="13">
        <f t="shared" ref="I24:I31" si="4" xml:space="preserve"> D24*10^-3/(C$22*10^-6*C$2)</f>
        <v>8.4599999999999995E-2</v>
      </c>
      <c r="J24" s="17">
        <f t="shared" si="3"/>
        <v>3.1159597847574298E-3</v>
      </c>
      <c r="K24" s="25">
        <f t="shared" ref="K24:K31" si="5">(I24-G24)/I24*100</f>
        <v>-14.657210401891263</v>
      </c>
    </row>
    <row r="25" spans="2:13" ht="14.25" customHeight="1" x14ac:dyDescent="0.3">
      <c r="D25" s="26">
        <v>8.8699999999999992</v>
      </c>
      <c r="E25" s="12">
        <v>2168</v>
      </c>
      <c r="F25" s="12">
        <v>1</v>
      </c>
      <c r="G25" s="18">
        <v>0.188</v>
      </c>
      <c r="H25" s="5">
        <v>1E-4</v>
      </c>
      <c r="I25" s="13">
        <f t="shared" si="4"/>
        <v>0.17739999999999997</v>
      </c>
      <c r="J25" s="13">
        <f t="shared" si="3"/>
        <v>6.6176360307951491E-3</v>
      </c>
      <c r="K25" s="24">
        <f t="shared" si="5"/>
        <v>-5.9751972942502976</v>
      </c>
    </row>
    <row r="26" spans="2:13" ht="14.25" customHeight="1" x14ac:dyDescent="0.3">
      <c r="D26" s="26">
        <v>12.92</v>
      </c>
      <c r="E26" s="5">
        <v>1473</v>
      </c>
      <c r="F26" s="5">
        <v>1</v>
      </c>
      <c r="G26" s="19">
        <v>0.28000000000000003</v>
      </c>
      <c r="H26" s="5">
        <v>1E-4</v>
      </c>
      <c r="I26" s="3">
        <f t="shared" si="4"/>
        <v>0.25840000000000002</v>
      </c>
      <c r="J26" s="7">
        <f t="shared" si="3"/>
        <v>9.6977074960045845E-3</v>
      </c>
      <c r="K26" s="25">
        <f t="shared" si="5"/>
        <v>-8.3591331269349869</v>
      </c>
    </row>
    <row r="27" spans="2:13" ht="14.25" customHeight="1" x14ac:dyDescent="0.3">
      <c r="D27" s="26">
        <v>18.850000000000001</v>
      </c>
      <c r="E27" s="12">
        <v>995</v>
      </c>
      <c r="F27" s="12">
        <v>1</v>
      </c>
      <c r="G27" s="18">
        <v>0.36799999999999999</v>
      </c>
      <c r="H27" s="5">
        <v>1E-4</v>
      </c>
      <c r="I27" s="3">
        <f t="shared" si="4"/>
        <v>0.377</v>
      </c>
      <c r="J27" s="3">
        <f t="shared" si="3"/>
        <v>1.4263166232343699E-2</v>
      </c>
      <c r="K27" s="24">
        <f t="shared" si="5"/>
        <v>2.3872679045092862</v>
      </c>
    </row>
    <row r="28" spans="2:13" ht="14.25" customHeight="1" x14ac:dyDescent="0.3">
      <c r="D28" s="26">
        <v>38.6</v>
      </c>
      <c r="E28" s="15">
        <v>466.6</v>
      </c>
      <c r="F28" s="15">
        <v>0.1</v>
      </c>
      <c r="G28" s="17">
        <v>0.72</v>
      </c>
      <c r="H28" s="5">
        <v>1E-3</v>
      </c>
      <c r="I28" s="3">
        <f t="shared" si="4"/>
        <v>0.77200000000000002</v>
      </c>
      <c r="J28" s="7">
        <f t="shared" si="3"/>
        <v>2.973093363065046E-2</v>
      </c>
      <c r="K28" s="25">
        <f t="shared" si="5"/>
        <v>6.7357512953367937</v>
      </c>
    </row>
    <row r="29" spans="2:13" ht="14.25" customHeight="1" x14ac:dyDescent="0.3">
      <c r="D29" s="26">
        <v>78.5</v>
      </c>
      <c r="E29" s="16">
        <v>214.4</v>
      </c>
      <c r="F29" s="15">
        <v>0.1</v>
      </c>
      <c r="G29" s="3">
        <v>1.58</v>
      </c>
      <c r="H29" s="12">
        <v>0.01</v>
      </c>
      <c r="I29" s="3">
        <f t="shared" si="4"/>
        <v>1.5699999999999998</v>
      </c>
      <c r="J29" s="3">
        <f t="shared" si="3"/>
        <v>6.1522111984391926E-2</v>
      </c>
      <c r="K29" s="24">
        <f t="shared" si="5"/>
        <v>-0.6369426751592504</v>
      </c>
    </row>
    <row r="30" spans="2:13" ht="14.25" customHeight="1" x14ac:dyDescent="0.3">
      <c r="D30" s="26">
        <v>108.4</v>
      </c>
      <c r="E30" s="15">
        <v>146.5</v>
      </c>
      <c r="F30" s="15">
        <v>0.1</v>
      </c>
      <c r="G30" s="7">
        <v>2</v>
      </c>
      <c r="H30" s="12">
        <v>0.01</v>
      </c>
      <c r="I30" s="3">
        <f t="shared" si="4"/>
        <v>2.1680000000000001</v>
      </c>
      <c r="J30" s="7">
        <f t="shared" si="3"/>
        <v>8.6226664790481786E-2</v>
      </c>
      <c r="K30" s="25">
        <f t="shared" si="5"/>
        <v>7.7490774907749138</v>
      </c>
    </row>
    <row r="31" spans="2:13" ht="14.25" customHeight="1" x14ac:dyDescent="0.3">
      <c r="D31" s="26">
        <v>150</v>
      </c>
      <c r="E31" s="16">
        <v>97.5</v>
      </c>
      <c r="F31" s="15">
        <v>0.1</v>
      </c>
      <c r="G31" s="16">
        <v>2.6</v>
      </c>
      <c r="H31" s="12">
        <v>0.1</v>
      </c>
      <c r="I31" s="16">
        <f t="shared" si="4"/>
        <v>2.9999999999999996</v>
      </c>
      <c r="J31" s="16">
        <f t="shared" si="3"/>
        <v>0.12097006070710939</v>
      </c>
      <c r="K31" s="24">
        <f t="shared" si="5"/>
        <v>13.333333333333316</v>
      </c>
    </row>
    <row r="32" spans="2:13" ht="14.25" customHeight="1" x14ac:dyDescent="0.3">
      <c r="J32" s="20"/>
    </row>
    <row r="33" spans="2:10" ht="14.25" customHeight="1" x14ac:dyDescent="0.3"/>
    <row r="34" spans="2:10" ht="14.25" customHeight="1" x14ac:dyDescent="0.3">
      <c r="B34" s="22" t="s">
        <v>19</v>
      </c>
      <c r="C34" s="23"/>
      <c r="D34" s="23"/>
    </row>
    <row r="35" spans="2:10" ht="14.25" customHeight="1" x14ac:dyDescent="0.3"/>
    <row r="36" spans="2:10" ht="14.25" customHeight="1" x14ac:dyDescent="0.3">
      <c r="B36" s="2" t="s">
        <v>20</v>
      </c>
      <c r="C36" s="3">
        <v>14.4</v>
      </c>
      <c r="F36" s="21" t="s">
        <v>32</v>
      </c>
      <c r="G36" s="11">
        <v>4638</v>
      </c>
    </row>
    <row r="37" spans="2:10" ht="14.25" customHeight="1" x14ac:dyDescent="0.3">
      <c r="B37" s="2" t="s">
        <v>21</v>
      </c>
      <c r="C37" s="5">
        <v>0.01</v>
      </c>
    </row>
    <row r="38" spans="2:10" ht="14.25" customHeight="1" x14ac:dyDescent="0.3"/>
    <row r="39" spans="2:10" ht="14.25" customHeight="1" x14ac:dyDescent="0.3">
      <c r="B39" s="2" t="s">
        <v>22</v>
      </c>
      <c r="C39" s="5">
        <v>100</v>
      </c>
      <c r="E39" s="9" t="s">
        <v>28</v>
      </c>
      <c r="F39" s="10" t="s">
        <v>33</v>
      </c>
      <c r="G39" s="10" t="s">
        <v>31</v>
      </c>
      <c r="H39" s="10" t="s">
        <v>29</v>
      </c>
      <c r="I39" s="10" t="s">
        <v>23</v>
      </c>
      <c r="J39" s="10" t="s">
        <v>24</v>
      </c>
    </row>
    <row r="40" spans="2:10" ht="14.25" customHeight="1" x14ac:dyDescent="0.3">
      <c r="E40" s="26">
        <v>6.19</v>
      </c>
      <c r="F40" s="12">
        <v>995</v>
      </c>
      <c r="G40" s="12">
        <v>1</v>
      </c>
      <c r="H40" s="27">
        <f>(G$36*F40)/(G$36+F40)</f>
        <v>819.24551748624174</v>
      </c>
      <c r="I40" s="5">
        <v>4.0000000000000001E-3</v>
      </c>
      <c r="J40" s="12">
        <v>1E-3</v>
      </c>
    </row>
    <row r="41" spans="2:10" ht="14.25" customHeight="1" x14ac:dyDescent="0.3">
      <c r="E41" s="26">
        <v>11.96</v>
      </c>
      <c r="F41" s="15">
        <v>466.6</v>
      </c>
      <c r="G41" s="15">
        <v>0.1</v>
      </c>
      <c r="H41" s="27">
        <f t="shared" ref="H41:H45" si="6">(G$36*F41)/(G$36+F41)</f>
        <v>423.94914390941506</v>
      </c>
      <c r="I41" s="12">
        <v>4.0000000000000001E-3</v>
      </c>
      <c r="J41" s="12">
        <v>1E-3</v>
      </c>
    </row>
    <row r="42" spans="2:10" ht="14.25" customHeight="1" x14ac:dyDescent="0.3">
      <c r="E42" s="26">
        <v>24.63</v>
      </c>
      <c r="F42" s="16">
        <v>214.4</v>
      </c>
      <c r="G42" s="15">
        <v>0.1</v>
      </c>
      <c r="H42" s="27">
        <f t="shared" si="6"/>
        <v>204.92688154315394</v>
      </c>
      <c r="I42" s="5">
        <v>4.0000000000000001E-3</v>
      </c>
      <c r="J42" s="12">
        <v>1E-3</v>
      </c>
    </row>
    <row r="43" spans="2:10" ht="14.25" customHeight="1" x14ac:dyDescent="0.3">
      <c r="E43" s="26">
        <v>35.479999999999997</v>
      </c>
      <c r="F43" s="15">
        <v>146.5</v>
      </c>
      <c r="G43" s="15">
        <v>0.1</v>
      </c>
      <c r="H43" s="27">
        <f t="shared" si="6"/>
        <v>142.01421256139616</v>
      </c>
      <c r="I43" s="12">
        <v>6.0000000000000001E-3</v>
      </c>
      <c r="J43" s="12">
        <v>1E-3</v>
      </c>
    </row>
    <row r="44" spans="2:10" ht="14.25" customHeight="1" x14ac:dyDescent="0.3">
      <c r="E44" s="26">
        <v>52.62</v>
      </c>
      <c r="F44" s="16">
        <v>97.5</v>
      </c>
      <c r="G44" s="15">
        <v>0.1</v>
      </c>
      <c r="H44" s="27">
        <f t="shared" si="6"/>
        <v>95.492556224263538</v>
      </c>
      <c r="I44" s="5">
        <v>0.08</v>
      </c>
      <c r="J44" s="12">
        <v>0.01</v>
      </c>
    </row>
    <row r="45" spans="2:10" ht="14.25" customHeight="1" x14ac:dyDescent="0.3">
      <c r="E45" s="26">
        <v>92.2</v>
      </c>
      <c r="F45" s="26">
        <v>46.6</v>
      </c>
      <c r="G45" s="26">
        <v>0.1</v>
      </c>
      <c r="H45" s="27">
        <f t="shared" si="6"/>
        <v>46.136447081928019</v>
      </c>
      <c r="I45" s="3">
        <v>3.4</v>
      </c>
      <c r="J45" s="12">
        <v>0.01</v>
      </c>
    </row>
    <row r="46" spans="2:10" ht="14.25" customHeight="1" x14ac:dyDescent="0.3"/>
    <row r="47" spans="2:10" ht="14.25" customHeight="1" x14ac:dyDescent="0.3"/>
    <row r="48" spans="2:10" ht="14.25" customHeight="1" x14ac:dyDescent="0.3"/>
    <row r="49" spans="2:10" ht="14.25" customHeight="1" x14ac:dyDescent="0.3"/>
    <row r="50" spans="2:10" ht="14.25" customHeight="1" x14ac:dyDescent="0.3">
      <c r="B50" s="2" t="s">
        <v>25</v>
      </c>
      <c r="C50" s="5">
        <v>1000</v>
      </c>
      <c r="E50" s="9" t="s">
        <v>28</v>
      </c>
      <c r="F50" s="10" t="s">
        <v>33</v>
      </c>
      <c r="G50" s="10" t="s">
        <v>30</v>
      </c>
      <c r="H50" s="10" t="s">
        <v>29</v>
      </c>
      <c r="I50" s="10" t="s">
        <v>26</v>
      </c>
      <c r="J50" s="10" t="s">
        <v>27</v>
      </c>
    </row>
    <row r="51" spans="2:10" ht="14.25" customHeight="1" x14ac:dyDescent="0.3">
      <c r="E51" s="26">
        <v>24.61</v>
      </c>
      <c r="F51" s="16">
        <v>214.4</v>
      </c>
      <c r="G51" s="15">
        <v>0.1</v>
      </c>
      <c r="H51" s="28">
        <f>(G$36*F51)/(G$36+F51)</f>
        <v>204.92688154315394</v>
      </c>
      <c r="I51" s="26">
        <v>0.06</v>
      </c>
      <c r="J51" s="26">
        <v>0.01</v>
      </c>
    </row>
    <row r="52" spans="2:10" ht="14.25" customHeight="1" x14ac:dyDescent="0.3">
      <c r="E52" s="26">
        <v>35.43</v>
      </c>
      <c r="F52" s="15">
        <v>146.5</v>
      </c>
      <c r="G52" s="15">
        <v>0.1</v>
      </c>
      <c r="H52" s="28">
        <f t="shared" ref="H52:H54" si="7">(G$36*F52)/(G$36+F52)</f>
        <v>142.01421256139616</v>
      </c>
      <c r="I52" s="26">
        <v>0.12</v>
      </c>
      <c r="J52" s="26">
        <v>0.01</v>
      </c>
    </row>
    <row r="53" spans="2:10" ht="14.25" customHeight="1" x14ac:dyDescent="0.3">
      <c r="E53" s="26">
        <v>52.72</v>
      </c>
      <c r="F53" s="16">
        <v>97.5</v>
      </c>
      <c r="G53" s="15">
        <v>0.1</v>
      </c>
      <c r="H53" s="28">
        <f t="shared" si="7"/>
        <v>95.492556224263538</v>
      </c>
      <c r="I53" s="26">
        <v>0.08</v>
      </c>
      <c r="J53" s="26">
        <v>0.01</v>
      </c>
    </row>
    <row r="54" spans="2:10" ht="14.25" customHeight="1" x14ac:dyDescent="0.3">
      <c r="E54" s="26">
        <v>105.3</v>
      </c>
      <c r="F54" s="26">
        <v>46.6</v>
      </c>
      <c r="G54" s="26">
        <v>0.1</v>
      </c>
      <c r="H54" s="28">
        <f t="shared" si="7"/>
        <v>46.136447081928019</v>
      </c>
      <c r="I54" s="26">
        <v>0.12</v>
      </c>
      <c r="J54" s="26">
        <v>0.01</v>
      </c>
    </row>
    <row r="55" spans="2:10" ht="14.25" customHeight="1" x14ac:dyDescent="0.3"/>
    <row r="56" spans="2:10" ht="14.25" customHeight="1" x14ac:dyDescent="0.3"/>
    <row r="57" spans="2:10" ht="14.25" customHeight="1" x14ac:dyDescent="0.3"/>
    <row r="58" spans="2:10" ht="14.25" customHeight="1" x14ac:dyDescent="0.3"/>
    <row r="59" spans="2:10" ht="14.25" customHeight="1" x14ac:dyDescent="0.3"/>
    <row r="60" spans="2:10" ht="14.25" customHeight="1" x14ac:dyDescent="0.3"/>
    <row r="61" spans="2:10" ht="14.25" customHeight="1" x14ac:dyDescent="0.3"/>
    <row r="62" spans="2:10" ht="14.25" customHeight="1" x14ac:dyDescent="0.3"/>
    <row r="63" spans="2:10" ht="14.25" customHeight="1" x14ac:dyDescent="0.3"/>
    <row r="64" spans="2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9:D9"/>
    <mergeCell ref="B34:D34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2023-03-11T16:57:57Z</dcterms:created>
  <dcterms:modified xsi:type="dcterms:W3CDTF">2023-04-28T13:25:34Z</dcterms:modified>
</cp:coreProperties>
</file>