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faculdade\2º Ano\2ºS\LABS\LABSFISICAII\-114\Amplificadores\"/>
    </mc:Choice>
  </mc:AlternateContent>
  <xr:revisionPtr revIDLastSave="0" documentId="13_ncr:1_{95096107-C3F0-4223-A095-03275E879211}" xr6:coauthVersionLast="47" xr6:coauthVersionMax="47" xr10:uidLastSave="{00000000-0000-0000-0000-000000000000}"/>
  <bookViews>
    <workbookView xWindow="-108" yWindow="-108" windowWidth="23256" windowHeight="12456" xr2:uid="{8FB4B29B-C6EF-4146-BDDD-17EC50990B13}"/>
  </bookViews>
  <sheets>
    <sheet name="Parte 1 (2)" sheetId="3" r:id="rId1"/>
    <sheet name="Parte 1" sheetId="1" r:id="rId2"/>
    <sheet name="Parte 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3" l="1"/>
  <c r="H78" i="3"/>
  <c r="H77" i="3"/>
  <c r="H76" i="3"/>
  <c r="H75" i="3"/>
  <c r="H74" i="3"/>
  <c r="H73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R62" i="3"/>
  <c r="I62" i="3"/>
  <c r="H62" i="3"/>
  <c r="I61" i="3"/>
  <c r="H61" i="3"/>
  <c r="I60" i="3"/>
  <c r="H60" i="3"/>
  <c r="I59" i="3"/>
  <c r="H59" i="3"/>
  <c r="R58" i="3"/>
  <c r="I58" i="3"/>
  <c r="H58" i="3"/>
  <c r="I57" i="3"/>
  <c r="H57" i="3"/>
  <c r="R56" i="3"/>
  <c r="R57" i="3" s="1"/>
  <c r="I56" i="3"/>
  <c r="H56" i="3"/>
  <c r="R55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36" i="3"/>
  <c r="H36" i="3"/>
  <c r="I35" i="3"/>
  <c r="H35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R19" i="3"/>
  <c r="R20" i="3" s="1"/>
  <c r="I19" i="3"/>
  <c r="H19" i="3"/>
  <c r="R18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H79" i="1"/>
  <c r="H78" i="1"/>
  <c r="H77" i="1"/>
  <c r="H76" i="1"/>
  <c r="H75" i="1"/>
  <c r="H74" i="1"/>
  <c r="H73" i="1"/>
  <c r="H72" i="1"/>
  <c r="H71" i="1"/>
  <c r="I71" i="1"/>
  <c r="H70" i="1"/>
  <c r="I70" i="1"/>
  <c r="H69" i="1"/>
  <c r="I69" i="1"/>
  <c r="H68" i="1"/>
  <c r="I68" i="1"/>
  <c r="H67" i="1"/>
  <c r="I67" i="1"/>
  <c r="H66" i="1"/>
  <c r="I66" i="1"/>
  <c r="H65" i="1"/>
  <c r="I65" i="1"/>
  <c r="H36" i="1"/>
  <c r="I36" i="1"/>
  <c r="H33" i="1"/>
  <c r="I33" i="1"/>
  <c r="H35" i="1"/>
  <c r="I35" i="1"/>
  <c r="H31" i="1"/>
  <c r="I31" i="1"/>
  <c r="H30" i="1"/>
  <c r="I30" i="1"/>
  <c r="H32" i="1"/>
  <c r="I32" i="1"/>
  <c r="J3" i="2"/>
  <c r="K3" i="2" s="1"/>
  <c r="H3" i="2"/>
  <c r="R19" i="1"/>
  <c r="R62" i="1"/>
  <c r="R18" i="1"/>
  <c r="K22" i="2"/>
  <c r="K23" i="2"/>
  <c r="F33" i="2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J23" i="2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H26" i="2"/>
  <c r="I26" i="2"/>
  <c r="H27" i="2"/>
  <c r="I27" i="2"/>
  <c r="H28" i="2"/>
  <c r="I28" i="2"/>
  <c r="H29" i="2"/>
  <c r="I29" i="2"/>
  <c r="H30" i="2"/>
  <c r="I30" i="2"/>
  <c r="H25" i="2"/>
  <c r="I25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64" i="1"/>
  <c r="I64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43" i="1"/>
  <c r="R56" i="1"/>
  <c r="R55" i="1"/>
  <c r="R58" i="1" s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H43" i="1"/>
  <c r="I42" i="1"/>
  <c r="H42" i="1"/>
  <c r="I7" i="1"/>
  <c r="I11" i="1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I8" i="1"/>
  <c r="I9" i="1"/>
  <c r="I10" i="1"/>
  <c r="I12" i="1"/>
  <c r="I13" i="1"/>
  <c r="I14" i="1"/>
  <c r="I15" i="1"/>
  <c r="I16" i="1"/>
  <c r="I6" i="1"/>
  <c r="H7" i="1"/>
  <c r="H8" i="1"/>
  <c r="H9" i="1"/>
  <c r="H10" i="1"/>
  <c r="H11" i="1"/>
  <c r="H12" i="1"/>
  <c r="H13" i="1"/>
  <c r="H14" i="1"/>
  <c r="H15" i="1"/>
  <c r="H16" i="1"/>
  <c r="H6" i="1"/>
  <c r="I5" i="1"/>
  <c r="H5" i="1"/>
  <c r="R57" i="1" l="1"/>
  <c r="R20" i="1"/>
</calcChain>
</file>

<file path=xl/sharedStrings.xml><?xml version="1.0" encoding="utf-8"?>
<sst xmlns="http://schemas.openxmlformats.org/spreadsheetml/2006/main" count="86" uniqueCount="26">
  <si>
    <t>CONFIGURAÇÃO NÃO INVERSORA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</si>
  <si>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/V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</si>
  <si>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/V</t>
    </r>
  </si>
  <si>
    <t>A</t>
  </si>
  <si>
    <t>u(A)</t>
  </si>
  <si>
    <r>
      <t>u(V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 /V</t>
    </r>
  </si>
  <si>
    <r>
      <t>u(V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/V</t>
    </r>
  </si>
  <si>
    <t>CONFIGURAÇÃO INVERSORA</t>
  </si>
  <si>
    <t>f /kHz</t>
  </si>
  <si>
    <t>u(f) /kHz</t>
  </si>
  <si>
    <t>C /F</t>
  </si>
  <si>
    <r>
      <t>V</t>
    </r>
    <r>
      <rPr>
        <vertAlign val="subscript"/>
        <sz val="11"/>
        <color theme="1"/>
        <rFont val="Calibri"/>
        <family val="2"/>
        <scheme val="minor"/>
      </rPr>
      <t>out|ref</t>
    </r>
    <r>
      <rPr>
        <sz val="11"/>
        <color theme="1"/>
        <rFont val="Calibri"/>
        <family val="2"/>
        <scheme val="minor"/>
      </rPr>
      <t xml:space="preserve"> /V</t>
    </r>
  </si>
  <si>
    <t>u(C) /F</t>
  </si>
  <si>
    <r>
      <t>R /</t>
    </r>
    <r>
      <rPr>
        <sz val="11"/>
        <color theme="1"/>
        <rFont val="Calibri"/>
        <family val="2"/>
      </rPr>
      <t>Ω</t>
    </r>
  </si>
  <si>
    <t>u(R) /Ω</t>
  </si>
  <si>
    <r>
      <t>A</t>
    </r>
    <r>
      <rPr>
        <vertAlign val="subscript"/>
        <sz val="11"/>
        <color theme="1"/>
        <rFont val="Calibri"/>
        <family val="2"/>
        <scheme val="minor"/>
      </rPr>
      <t>ref</t>
    </r>
  </si>
  <si>
    <r>
      <t>I</t>
    </r>
    <r>
      <rPr>
        <vertAlign val="subscript"/>
        <sz val="11"/>
        <color theme="1"/>
        <rFont val="Calibri"/>
        <family val="2"/>
        <scheme val="minor"/>
      </rPr>
      <t>med</t>
    </r>
    <r>
      <rPr>
        <sz val="11"/>
        <color theme="1"/>
        <rFont val="Calibri"/>
        <family val="2"/>
        <scheme val="minor"/>
      </rPr>
      <t xml:space="preserve"> /A</t>
    </r>
  </si>
  <si>
    <r>
      <t>E</t>
    </r>
    <r>
      <rPr>
        <vertAlign val="subscript"/>
        <sz val="11"/>
        <color theme="1"/>
        <rFont val="Calibri"/>
        <family val="2"/>
        <scheme val="minor"/>
      </rPr>
      <t>%</t>
    </r>
  </si>
  <si>
    <r>
      <t>Tolerância</t>
    </r>
    <r>
      <rPr>
        <vertAlign val="subscript"/>
        <sz val="11"/>
        <color theme="1"/>
        <rFont val="Calibri"/>
        <family val="2"/>
        <scheme val="minor"/>
      </rPr>
      <t>%</t>
    </r>
  </si>
  <si>
    <r>
      <t>u(I</t>
    </r>
    <r>
      <rPr>
        <vertAlign val="subscript"/>
        <sz val="11"/>
        <color theme="1"/>
        <rFont val="Calibri"/>
        <family val="2"/>
        <scheme val="minor"/>
      </rPr>
      <t>med</t>
    </r>
    <r>
      <rPr>
        <sz val="11"/>
        <color theme="1"/>
        <rFont val="Calibri"/>
        <family val="2"/>
        <scheme val="minor"/>
      </rPr>
      <t>) /A</t>
    </r>
  </si>
  <si>
    <r>
      <t>u</t>
    </r>
    <r>
      <rPr>
        <vertAlign val="subscript"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</si>
  <si>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</t>
    </r>
    <r>
      <rPr>
        <sz val="11"/>
        <color theme="1"/>
        <rFont val="Calibri"/>
        <family val="2"/>
      </rPr>
      <t>Ω</t>
    </r>
  </si>
  <si>
    <r>
      <t>u(R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</si>
  <si>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/Ω</t>
    </r>
  </si>
  <si>
    <r>
      <t>u(R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</si>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</sst>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"/>
    <numFmt numFmtId="167" formatCode="0.0E+00"/>
    <numFmt numFmtId="168" formatCode="0E+00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D0F8"/>
      <color rgb="FFC164E6"/>
      <color rgb="FFF6E8FC"/>
      <color rgb="FFE1B3F3"/>
      <color rgb="FFD699EF"/>
      <color rgb="FFF8EDFD"/>
      <color rgb="FFEAC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em função de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'Parte 1 (2)'!$I$5:$I$29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6.2131519274376421E-2</c:v>
                  </c:pt>
                  <c:pt idx="5">
                    <c:v>7.7082375361454715E-3</c:v>
                  </c:pt>
                  <c:pt idx="6">
                    <c:v>4.7619047619047619E-4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4.6296296296296294E-2</c:v>
                  </c:pt>
                  <c:pt idx="12">
                    <c:v>4.6296296296296294E-2</c:v>
                  </c:pt>
                  <c:pt idx="13">
                    <c:v>4.6296296296296294E-3</c:v>
                  </c:pt>
                  <c:pt idx="14">
                    <c:v>4.7619047619047615E-3</c:v>
                  </c:pt>
                  <c:pt idx="15">
                    <c:v>4.807692307692308E-3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'Parte 1 (2)'!$I$5:$I$29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6.2131519274376421E-2</c:v>
                  </c:pt>
                  <c:pt idx="5">
                    <c:v>7.7082375361454715E-3</c:v>
                  </c:pt>
                  <c:pt idx="6">
                    <c:v>4.7619047619047619E-4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4.6296296296296294E-2</c:v>
                  </c:pt>
                  <c:pt idx="12">
                    <c:v>4.6296296296296294E-2</c:v>
                  </c:pt>
                  <c:pt idx="13">
                    <c:v>4.6296296296296294E-3</c:v>
                  </c:pt>
                  <c:pt idx="14">
                    <c:v>4.7619047619047615E-3</c:v>
                  </c:pt>
                  <c:pt idx="15">
                    <c:v>4.807692307692308E-3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'Parte 1 (2)'!$B$5:$B$29</c:f>
              <c:numCache>
                <c:formatCode>0.00</c:formatCode>
                <c:ptCount val="25"/>
              </c:numCache>
            </c:numRef>
          </c:xVal>
          <c:yVal>
            <c:numRef>
              <c:f>'Parte 1 (2)'!$H$5:$H$29</c:f>
              <c:numCache>
                <c:formatCode>0.0</c:formatCode>
                <c:ptCount val="25"/>
                <c:pt idx="0">
                  <c:v>10.679611650485437</c:v>
                </c:pt>
                <c:pt idx="1">
                  <c:v>10.679611650485437</c:v>
                </c:pt>
                <c:pt idx="2">
                  <c:v>10.679611650485437</c:v>
                </c:pt>
                <c:pt idx="3">
                  <c:v>10.62200956937799</c:v>
                </c:pt>
                <c:pt idx="4">
                  <c:v>8.3809523809523814</c:v>
                </c:pt>
                <c:pt idx="5">
                  <c:v>1.2924528301886793</c:v>
                </c:pt>
                <c:pt idx="6">
                  <c:v>0.14095238095238094</c:v>
                </c:pt>
                <c:pt idx="7">
                  <c:v>9.7169811320754711</c:v>
                </c:pt>
                <c:pt idx="8">
                  <c:v>8.8571428571428577</c:v>
                </c:pt>
                <c:pt idx="9">
                  <c:v>7.8301886792452837</c:v>
                </c:pt>
                <c:pt idx="10">
                  <c:v>6.9444444444444438</c:v>
                </c:pt>
                <c:pt idx="11" formatCode="0.00">
                  <c:v>6.25</c:v>
                </c:pt>
                <c:pt idx="12" formatCode="0.00">
                  <c:v>5.0925925925925926</c:v>
                </c:pt>
                <c:pt idx="13" formatCode="0.00">
                  <c:v>4.2129629629629628</c:v>
                </c:pt>
                <c:pt idx="14" formatCode="0.00">
                  <c:v>3.657142857142857</c:v>
                </c:pt>
                <c:pt idx="15" formatCode="0.00">
                  <c:v>3.2692307692307692</c:v>
                </c:pt>
                <c:pt idx="16" formatCode="0.00">
                  <c:v>2.9230769230769229</c:v>
                </c:pt>
                <c:pt idx="17" formatCode="0.00">
                  <c:v>2.6407766990291264</c:v>
                </c:pt>
                <c:pt idx="18" formatCode="0.00">
                  <c:v>2.1923076923076921</c:v>
                </c:pt>
                <c:pt idx="19" formatCode="0.00">
                  <c:v>1.8846153846153846</c:v>
                </c:pt>
                <c:pt idx="20" formatCode="0.00">
                  <c:v>1.638095238095238</c:v>
                </c:pt>
                <c:pt idx="21" formatCode="0.00">
                  <c:v>1.5</c:v>
                </c:pt>
                <c:pt idx="22" formatCode="0.00">
                  <c:v>1.0943396226415094</c:v>
                </c:pt>
                <c:pt idx="23" formatCode="0.00">
                  <c:v>0.90566037735849048</c:v>
                </c:pt>
                <c:pt idx="24" formatCode="0.00">
                  <c:v>0.72380952380952379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3-49B9-AC93-E4655867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7375"/>
        <c:axId val="1900432175"/>
      </c:scatterChart>
      <c:valAx>
        <c:axId val="68467375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 /kHz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432175"/>
        <c:crosses val="autoZero"/>
        <c:crossBetween val="midCat"/>
      </c:valAx>
      <c:valAx>
        <c:axId val="1900432175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em função de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'Parte 1 (2)'!$I$42:$I$64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4.807692307692308E-2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'Parte 1 (2)'!$I$42:$I$64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4.807692307692308E-2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'Parte 1 (2)'!$B$42:$B$79</c:f>
              <c:numCache>
                <c:formatCode>0.00</c:formatCode>
                <c:ptCount val="38"/>
                <c:pt idx="0" formatCode="0.00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0.0">
                  <c:v>10</c:v>
                </c:pt>
                <c:pt idx="6" formatCode="0.0">
                  <c:v>12</c:v>
                </c:pt>
                <c:pt idx="7" formatCode="0.0">
                  <c:v>14</c:v>
                </c:pt>
                <c:pt idx="8" formatCode="0.0">
                  <c:v>16</c:v>
                </c:pt>
                <c:pt idx="9" formatCode="0.0">
                  <c:v>18</c:v>
                </c:pt>
                <c:pt idx="10" formatCode="0.0">
                  <c:v>20</c:v>
                </c:pt>
                <c:pt idx="11" formatCode="0.0">
                  <c:v>22</c:v>
                </c:pt>
                <c:pt idx="12" formatCode="0.0">
                  <c:v>24</c:v>
                </c:pt>
                <c:pt idx="13" formatCode="0.0">
                  <c:v>26</c:v>
                </c:pt>
                <c:pt idx="14" formatCode="0.0">
                  <c:v>28</c:v>
                </c:pt>
                <c:pt idx="15" formatCode="0.0">
                  <c:v>27</c:v>
                </c:pt>
                <c:pt idx="16" formatCode="0.0">
                  <c:v>30</c:v>
                </c:pt>
                <c:pt idx="17" formatCode="0.0">
                  <c:v>35</c:v>
                </c:pt>
                <c:pt idx="18" formatCode="0.0">
                  <c:v>40</c:v>
                </c:pt>
                <c:pt idx="19" formatCode="0.0">
                  <c:v>50</c:v>
                </c:pt>
                <c:pt idx="20" formatCode="0.0">
                  <c:v>60</c:v>
                </c:pt>
                <c:pt idx="21" formatCode="0.0">
                  <c:v>70</c:v>
                </c:pt>
                <c:pt idx="22" formatCode="0.0">
                  <c:v>80</c:v>
                </c:pt>
                <c:pt idx="23" formatCode="General">
                  <c:v>90</c:v>
                </c:pt>
                <c:pt idx="24" formatCode="General">
                  <c:v>100</c:v>
                </c:pt>
                <c:pt idx="25" formatCode="General">
                  <c:v>125</c:v>
                </c:pt>
                <c:pt idx="26" formatCode="General">
                  <c:v>150</c:v>
                </c:pt>
                <c:pt idx="27" formatCode="General">
                  <c:v>200</c:v>
                </c:pt>
                <c:pt idx="28" formatCode="General">
                  <c:v>500</c:v>
                </c:pt>
                <c:pt idx="29" formatCode="General">
                  <c:v>1000</c:v>
                </c:pt>
              </c:numCache>
            </c:numRef>
          </c:xVal>
          <c:yVal>
            <c:numRef>
              <c:f>'Parte 1 (2)'!$H$42:$H$79</c:f>
              <c:numCache>
                <c:formatCode>0.0</c:formatCode>
                <c:ptCount val="38"/>
                <c:pt idx="0">
                  <c:v>9.795918367346939</c:v>
                </c:pt>
                <c:pt idx="1">
                  <c:v>9.795918367346939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 formatCode="0.00">
                  <c:v>9.4059405940594054</c:v>
                </c:pt>
                <c:pt idx="7" formatCode="0.00">
                  <c:v>8.7254901960784323</c:v>
                </c:pt>
                <c:pt idx="8" formatCode="0.00">
                  <c:v>8.0392156862745097</c:v>
                </c:pt>
                <c:pt idx="9" formatCode="0.00">
                  <c:v>7.2549019607843137</c:v>
                </c:pt>
                <c:pt idx="10" formatCode="0.00">
                  <c:v>6.5048543689320386</c:v>
                </c:pt>
                <c:pt idx="11" formatCode="0.00">
                  <c:v>6.0784313725490193</c:v>
                </c:pt>
                <c:pt idx="12" formatCode="0.00">
                  <c:v>5.5339805825242721</c:v>
                </c:pt>
                <c:pt idx="13" formatCode="0.00">
                  <c:v>5.0961538461538458</c:v>
                </c:pt>
                <c:pt idx="14" formatCode="0.00">
                  <c:v>4.7572815533980588</c:v>
                </c:pt>
                <c:pt idx="15" formatCode="0.00">
                  <c:v>4.9514563106796112</c:v>
                </c:pt>
                <c:pt idx="16" formatCode="0.00">
                  <c:v>4.3495145631067968</c:v>
                </c:pt>
                <c:pt idx="17" formatCode="0.00">
                  <c:v>3.7307692307692304</c:v>
                </c:pt>
                <c:pt idx="18" formatCode="0.00">
                  <c:v>3.2380952380952377</c:v>
                </c:pt>
                <c:pt idx="19" formatCode="0.00">
                  <c:v>2.6153846153846154</c:v>
                </c:pt>
                <c:pt idx="20" formatCode="0.00">
                  <c:v>2.1714285714285713</c:v>
                </c:pt>
                <c:pt idx="21" formatCode="0.00">
                  <c:v>1.8666666666666665</c:v>
                </c:pt>
                <c:pt idx="22" formatCode="0.00">
                  <c:v>1.6538461538461537</c:v>
                </c:pt>
                <c:pt idx="23" formatCode="General">
                  <c:v>1.4476190476190476</c:v>
                </c:pt>
                <c:pt idx="24" formatCode="General">
                  <c:v>1.3018867924528301</c:v>
                </c:pt>
                <c:pt idx="25" formatCode="General">
                  <c:v>1.0377358490566038</c:v>
                </c:pt>
                <c:pt idx="26" formatCode="General">
                  <c:v>0.88679245283018859</c:v>
                </c:pt>
                <c:pt idx="27" formatCode="General">
                  <c:v>0.660377358490566</c:v>
                </c:pt>
                <c:pt idx="28" formatCode="General">
                  <c:v>0.24761904761904763</c:v>
                </c:pt>
                <c:pt idx="29" formatCode="General">
                  <c:v>0.12307692307692307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8-4913-8543-8E76FC8A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3183"/>
        <c:axId val="1899324703"/>
      </c:scatterChart>
      <c:valAx>
        <c:axId val="89803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 /kHz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9324703"/>
        <c:crosses val="autoZero"/>
        <c:crossBetween val="midCat"/>
      </c:valAx>
      <c:valAx>
        <c:axId val="18993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80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em função de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'Parte 1'!$I$5:$I$29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6.2131519274376421E-2</c:v>
                  </c:pt>
                  <c:pt idx="5">
                    <c:v>7.7082375361454715E-3</c:v>
                  </c:pt>
                  <c:pt idx="6">
                    <c:v>4.7619047619047619E-4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4.6296296296296294E-2</c:v>
                  </c:pt>
                  <c:pt idx="12">
                    <c:v>4.6296296296296294E-2</c:v>
                  </c:pt>
                  <c:pt idx="13">
                    <c:v>4.6296296296296294E-3</c:v>
                  </c:pt>
                  <c:pt idx="14">
                    <c:v>4.7619047619047615E-3</c:v>
                  </c:pt>
                  <c:pt idx="15">
                    <c:v>4.807692307692308E-3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'Parte 1'!$I$5:$I$29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6.2131519274376421E-2</c:v>
                  </c:pt>
                  <c:pt idx="5">
                    <c:v>7.7082375361454715E-3</c:v>
                  </c:pt>
                  <c:pt idx="6">
                    <c:v>4.7619047619047619E-4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4.6296296296296294E-2</c:v>
                  </c:pt>
                  <c:pt idx="12">
                    <c:v>4.6296296296296294E-2</c:v>
                  </c:pt>
                  <c:pt idx="13">
                    <c:v>4.6296296296296294E-3</c:v>
                  </c:pt>
                  <c:pt idx="14">
                    <c:v>4.7619047619047615E-3</c:v>
                  </c:pt>
                  <c:pt idx="15">
                    <c:v>4.807692307692308E-3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'Parte 1'!$B$5:$B$29</c:f>
              <c:numCache>
                <c:formatCode>0.00</c:formatCode>
                <c:ptCount val="25"/>
                <c:pt idx="0" formatCode="0.00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100</c:v>
                </c:pt>
                <c:pt idx="6" formatCode="0.0">
                  <c:v>1000000</c:v>
                </c:pt>
                <c:pt idx="7" formatCode="0.0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 formatCode="0.0">
                  <c:v>50</c:v>
                </c:pt>
                <c:pt idx="18">
                  <c:v>60</c:v>
                </c:pt>
                <c:pt idx="19" formatCode="0.0">
                  <c:v>70</c:v>
                </c:pt>
                <c:pt idx="20">
                  <c:v>80</c:v>
                </c:pt>
                <c:pt idx="21" formatCode="0.0">
                  <c:v>90</c:v>
                </c:pt>
                <c:pt idx="22" formatCode="0.0">
                  <c:v>125</c:v>
                </c:pt>
                <c:pt idx="23" formatCode="0.0">
                  <c:v>150</c:v>
                </c:pt>
                <c:pt idx="24" formatCode="0.0">
                  <c:v>200</c:v>
                </c:pt>
              </c:numCache>
            </c:numRef>
          </c:xVal>
          <c:yVal>
            <c:numRef>
              <c:f>'Parte 1'!$H$5:$H$29</c:f>
              <c:numCache>
                <c:formatCode>0.0</c:formatCode>
                <c:ptCount val="25"/>
                <c:pt idx="0">
                  <c:v>10.679611650485437</c:v>
                </c:pt>
                <c:pt idx="1">
                  <c:v>10.679611650485437</c:v>
                </c:pt>
                <c:pt idx="2">
                  <c:v>10.679611650485437</c:v>
                </c:pt>
                <c:pt idx="3">
                  <c:v>10.62200956937799</c:v>
                </c:pt>
                <c:pt idx="4">
                  <c:v>8.3809523809523814</c:v>
                </c:pt>
                <c:pt idx="5">
                  <c:v>1.2924528301886793</c:v>
                </c:pt>
                <c:pt idx="6">
                  <c:v>0.14095238095238094</c:v>
                </c:pt>
                <c:pt idx="7">
                  <c:v>9.7169811320754711</c:v>
                </c:pt>
                <c:pt idx="8">
                  <c:v>8.8571428571428577</c:v>
                </c:pt>
                <c:pt idx="9">
                  <c:v>7.8301886792452837</c:v>
                </c:pt>
                <c:pt idx="10">
                  <c:v>6.9444444444444438</c:v>
                </c:pt>
                <c:pt idx="11" formatCode="0.00">
                  <c:v>6.25</c:v>
                </c:pt>
                <c:pt idx="12" formatCode="0.00">
                  <c:v>5.0925925925925926</c:v>
                </c:pt>
                <c:pt idx="13" formatCode="0.00">
                  <c:v>4.2129629629629628</c:v>
                </c:pt>
                <c:pt idx="14" formatCode="0.00">
                  <c:v>3.657142857142857</c:v>
                </c:pt>
                <c:pt idx="15" formatCode="0.00">
                  <c:v>3.2692307692307692</c:v>
                </c:pt>
                <c:pt idx="16" formatCode="0.00">
                  <c:v>2.9230769230769229</c:v>
                </c:pt>
                <c:pt idx="17" formatCode="0.00">
                  <c:v>2.6407766990291264</c:v>
                </c:pt>
                <c:pt idx="18" formatCode="0.00">
                  <c:v>2.1923076923076921</c:v>
                </c:pt>
                <c:pt idx="19" formatCode="0.00">
                  <c:v>1.8846153846153846</c:v>
                </c:pt>
                <c:pt idx="20" formatCode="0.00">
                  <c:v>1.638095238095238</c:v>
                </c:pt>
                <c:pt idx="21" formatCode="0.00">
                  <c:v>1.5</c:v>
                </c:pt>
                <c:pt idx="22" formatCode="0.00">
                  <c:v>1.0943396226415094</c:v>
                </c:pt>
                <c:pt idx="23" formatCode="0.00">
                  <c:v>0.90566037735849048</c:v>
                </c:pt>
                <c:pt idx="24" formatCode="0.00">
                  <c:v>0.72380952380952379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00D-9750-E1DEEA26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7375"/>
        <c:axId val="1900432175"/>
      </c:scatterChart>
      <c:valAx>
        <c:axId val="68467375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 /kHz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432175"/>
        <c:crosses val="autoZero"/>
        <c:crossBetween val="midCat"/>
      </c:valAx>
      <c:valAx>
        <c:axId val="1900432175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em função de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'Parte 1'!$I$42:$I$64</c:f>
                <c:numCache>
                  <c:formatCode>General</c:formatCode>
                  <c:ptCount val="23"/>
                  <c:pt idx="0">
                    <c:v>0.5099999999999999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0.48076923076923084</c:v>
                  </c:pt>
                  <c:pt idx="12">
                    <c:v>4.807692307692308E-2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'Parte 1'!$I$42:$I$64</c:f>
                <c:numCache>
                  <c:formatCode>General</c:formatCode>
                  <c:ptCount val="23"/>
                  <c:pt idx="0">
                    <c:v>0.5099999999999999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0.48076923076923084</c:v>
                  </c:pt>
                  <c:pt idx="12">
                    <c:v>4.807692307692308E-2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'Parte 1'!$B$42:$B$79</c:f>
              <c:numCache>
                <c:formatCode>0.00</c:formatCode>
                <c:ptCount val="38"/>
                <c:pt idx="0" formatCode="0.00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0.0">
                  <c:v>6</c:v>
                </c:pt>
                <c:pt idx="6" formatCode="0.0">
                  <c:v>7</c:v>
                </c:pt>
                <c:pt idx="7" formatCode="0.0">
                  <c:v>8</c:v>
                </c:pt>
                <c:pt idx="8" formatCode="0.0">
                  <c:v>9</c:v>
                </c:pt>
                <c:pt idx="9" formatCode="0.0">
                  <c:v>10</c:v>
                </c:pt>
                <c:pt idx="10" formatCode="0.0">
                  <c:v>11</c:v>
                </c:pt>
                <c:pt idx="11" formatCode="0.0">
                  <c:v>12</c:v>
                </c:pt>
                <c:pt idx="12" formatCode="0.0">
                  <c:v>13</c:v>
                </c:pt>
                <c:pt idx="13" formatCode="0.0">
                  <c:v>14</c:v>
                </c:pt>
                <c:pt idx="14" formatCode="0.0">
                  <c:v>15</c:v>
                </c:pt>
                <c:pt idx="15" formatCode="0.0">
                  <c:v>16</c:v>
                </c:pt>
                <c:pt idx="16" formatCode="0.0">
                  <c:v>17</c:v>
                </c:pt>
                <c:pt idx="17" formatCode="0.0">
                  <c:v>18</c:v>
                </c:pt>
                <c:pt idx="18" formatCode="0.0">
                  <c:v>19</c:v>
                </c:pt>
                <c:pt idx="19" formatCode="0.0">
                  <c:v>20</c:v>
                </c:pt>
                <c:pt idx="20" formatCode="0.0">
                  <c:v>30</c:v>
                </c:pt>
                <c:pt idx="21" formatCode="0.0">
                  <c:v>40</c:v>
                </c:pt>
                <c:pt idx="22" formatCode="0.0">
                  <c:v>50</c:v>
                </c:pt>
                <c:pt idx="23" formatCode="General">
                  <c:v>60</c:v>
                </c:pt>
                <c:pt idx="24" formatCode="General">
                  <c:v>70</c:v>
                </c:pt>
                <c:pt idx="25" formatCode="General">
                  <c:v>80</c:v>
                </c:pt>
                <c:pt idx="26" formatCode="General">
                  <c:v>90</c:v>
                </c:pt>
                <c:pt idx="27" formatCode="General">
                  <c:v>100</c:v>
                </c:pt>
                <c:pt idx="28" formatCode="General">
                  <c:v>150</c:v>
                </c:pt>
                <c:pt idx="29" formatCode="General">
                  <c:v>200</c:v>
                </c:pt>
                <c:pt idx="30" formatCode="General">
                  <c:v>300</c:v>
                </c:pt>
                <c:pt idx="31" formatCode="General">
                  <c:v>400</c:v>
                </c:pt>
                <c:pt idx="32" formatCode="General">
                  <c:v>500</c:v>
                </c:pt>
                <c:pt idx="33" formatCode="General">
                  <c:v>1000</c:v>
                </c:pt>
                <c:pt idx="34" formatCode="General">
                  <c:v>25</c:v>
                </c:pt>
                <c:pt idx="35" formatCode="General">
                  <c:v>0.1</c:v>
                </c:pt>
                <c:pt idx="36" formatCode="General">
                  <c:v>0.2</c:v>
                </c:pt>
                <c:pt idx="37" formatCode="General">
                  <c:v>0.01</c:v>
                </c:pt>
              </c:numCache>
            </c:numRef>
          </c:xVal>
          <c:yVal>
            <c:numRef>
              <c:f>'Parte 1'!$H$42:$H$79</c:f>
              <c:numCache>
                <c:formatCode>0.0</c:formatCode>
                <c:ptCount val="38"/>
                <c:pt idx="0">
                  <c:v>101.99999999999999</c:v>
                </c:pt>
                <c:pt idx="1">
                  <c:v>97.058823529411768</c:v>
                </c:pt>
                <c:pt idx="2">
                  <c:v>91.346153846153854</c:v>
                </c:pt>
                <c:pt idx="3">
                  <c:v>87.5</c:v>
                </c:pt>
                <c:pt idx="4">
                  <c:v>83.333333333333343</c:v>
                </c:pt>
                <c:pt idx="5">
                  <c:v>75.961538461538467</c:v>
                </c:pt>
                <c:pt idx="6" formatCode="0.00">
                  <c:v>71.15384615384616</c:v>
                </c:pt>
                <c:pt idx="7" formatCode="0.00">
                  <c:v>66.346153846153854</c:v>
                </c:pt>
                <c:pt idx="8" formatCode="0.00">
                  <c:v>61.538461538461547</c:v>
                </c:pt>
                <c:pt idx="9" formatCode="0.00">
                  <c:v>57.692307692307693</c:v>
                </c:pt>
                <c:pt idx="10" formatCode="0.00">
                  <c:v>53.846153846153847</c:v>
                </c:pt>
                <c:pt idx="11" formatCode="0.00">
                  <c:v>50.000000000000007</c:v>
                </c:pt>
                <c:pt idx="12" formatCode="0.00">
                  <c:v>47.11538461538462</c:v>
                </c:pt>
                <c:pt idx="13" formatCode="0.00">
                  <c:v>44.230769230769226</c:v>
                </c:pt>
                <c:pt idx="14" formatCode="0.00">
                  <c:v>42.307692307692314</c:v>
                </c:pt>
                <c:pt idx="15" formatCode="0.00">
                  <c:v>38.942307692307693</c:v>
                </c:pt>
                <c:pt idx="16" formatCode="0.00">
                  <c:v>37.5</c:v>
                </c:pt>
                <c:pt idx="17" formatCode="0.00">
                  <c:v>35.769230769230774</c:v>
                </c:pt>
                <c:pt idx="18" formatCode="0.00">
                  <c:v>33.846153846153847</c:v>
                </c:pt>
                <c:pt idx="19" formatCode="0.00">
                  <c:v>32.692307692307693</c:v>
                </c:pt>
                <c:pt idx="20" formatCode="0.00">
                  <c:v>22.815533980582526</c:v>
                </c:pt>
                <c:pt idx="21" formatCode="0.00">
                  <c:v>17.30769230769231</c:v>
                </c:pt>
                <c:pt idx="22" formatCode="0.00">
                  <c:v>14.230769230769232</c:v>
                </c:pt>
                <c:pt idx="23" formatCode="General">
                  <c:v>11.923076923076923</c:v>
                </c:pt>
                <c:pt idx="24" formatCode="General">
                  <c:v>10.188679245283019</c:v>
                </c:pt>
                <c:pt idx="25" formatCode="General">
                  <c:v>9.433962264150944</c:v>
                </c:pt>
                <c:pt idx="26" formatCode="General">
                  <c:v>7.9245283018867925</c:v>
                </c:pt>
                <c:pt idx="27" formatCode="General">
                  <c:v>7.5471698113207557</c:v>
                </c:pt>
                <c:pt idx="28" formatCode="General">
                  <c:v>5.6603773584905657</c:v>
                </c:pt>
                <c:pt idx="29" formatCode="General">
                  <c:v>3.4615384615384617</c:v>
                </c:pt>
                <c:pt idx="30" formatCode="General">
                  <c:v>2.3461538461538463</c:v>
                </c:pt>
                <c:pt idx="31" formatCode="General">
                  <c:v>1.7523809523809524</c:v>
                </c:pt>
                <c:pt idx="32" formatCode="General">
                  <c:v>1.4095238095238094</c:v>
                </c:pt>
                <c:pt idx="33" formatCode="General">
                  <c:v>0.76190476190476197</c:v>
                </c:pt>
                <c:pt idx="34" formatCode="General">
                  <c:v>26.037735849056602</c:v>
                </c:pt>
                <c:pt idx="35" formatCode="General">
                  <c:v>99.038461538461547</c:v>
                </c:pt>
                <c:pt idx="36" formatCode="General">
                  <c:v>100.98039215686276</c:v>
                </c:pt>
                <c:pt idx="37" formatCode="General">
                  <c:v>100.98039215686276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4-4D30-8ED2-1A191F57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3183"/>
        <c:axId val="1899324703"/>
      </c:scatterChart>
      <c:valAx>
        <c:axId val="89803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 /kHz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9324703"/>
        <c:crosses val="autoZero"/>
        <c:crossBetween val="midCat"/>
      </c:valAx>
      <c:valAx>
        <c:axId val="18993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80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em função de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'Parte 2'!$I$3:$I$30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'Parte 2'!$I$3:$I$30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'Parte 2'!$B$3:$B$30</c:f>
              <c:numCache>
                <c:formatCode>0.00</c:formatCode>
                <c:ptCount val="28"/>
              </c:numCache>
            </c:numRef>
          </c:xVal>
          <c:yVal>
            <c:numRef>
              <c:f>'Parte 2'!$H$3:$H$30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8-4AF4-BE7A-977DDAD1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46464"/>
        <c:axId val="785345760"/>
      </c:scatterChart>
      <c:valAx>
        <c:axId val="83724646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</a:t>
                </a:r>
                <a:r>
                  <a:rPr lang="pt-PT" baseline="0"/>
                  <a:t> /kHz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5345760"/>
        <c:crosses val="autoZero"/>
        <c:crossBetween val="midCat"/>
      </c:valAx>
      <c:valAx>
        <c:axId val="7853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72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em função</a:t>
            </a:r>
            <a:r>
              <a:rPr lang="en-US" baseline="0"/>
              <a:t> de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680829797298373"/>
          <c:y val="0.1302145417842907"/>
          <c:w val="0.77909578909487887"/>
          <c:h val="0.66778701935681284"/>
        </c:manualLayout>
      </c:layout>
      <c:scatterChart>
        <c:scatterStyle val="lineMarker"/>
        <c:varyColors val="0"/>
        <c:ser>
          <c:idx val="1"/>
          <c:order val="0"/>
          <c:tx>
            <c:v>Valores de referência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'Parte 2'!$B$3:$B$30</c:f>
              <c:numCache>
                <c:formatCode>0.00</c:formatCode>
                <c:ptCount val="28"/>
              </c:numCache>
            </c:numRef>
          </c:xVal>
          <c:yVal>
            <c:numRef>
              <c:f>'Parte 2'!$K$3:$K$30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8-482F-9811-50AC65AE88E1}"/>
            </c:ext>
          </c:extLst>
        </c:ser>
        <c:ser>
          <c:idx val="0"/>
          <c:order val="1"/>
          <c:tx>
            <c:v>Valores experimentais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2'!$B$3:$B$30</c:f>
              <c:numCache>
                <c:formatCode>0.00</c:formatCode>
                <c:ptCount val="28"/>
              </c:numCache>
            </c:numRef>
          </c:xVal>
          <c:yVal>
            <c:numRef>
              <c:f>'Parte 2'!$H$3:$H$30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8-482F-9811-50AC65AE8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07648"/>
        <c:axId val="252665120"/>
      </c:scatterChart>
      <c:valAx>
        <c:axId val="626507648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</a:t>
                </a:r>
                <a:r>
                  <a:rPr lang="pt-PT" baseline="0"/>
                  <a:t> /kHz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665120"/>
        <c:crosses val="autoZero"/>
        <c:crossBetween val="midCat"/>
      </c:valAx>
      <c:valAx>
        <c:axId val="252665120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65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262775702744913"/>
          <c:y val="0.13440304317055909"/>
          <c:w val="0.27108458292403564"/>
          <c:h val="0.15605255780594099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152400</xdr:rowOff>
    </xdr:from>
    <xdr:to>
      <xdr:col>16</xdr:col>
      <xdr:colOff>618564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95165E-04B4-4D4C-BA36-0C93205CE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34</xdr:row>
      <xdr:rowOff>80682</xdr:rowOff>
    </xdr:from>
    <xdr:to>
      <xdr:col>17</xdr:col>
      <xdr:colOff>224118</xdr:colOff>
      <xdr:row>53</xdr:row>
      <xdr:rowOff>4180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AB9396-07D5-4ED3-8EF7-3E283C5E3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152400</xdr:rowOff>
    </xdr:from>
    <xdr:to>
      <xdr:col>16</xdr:col>
      <xdr:colOff>618564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69A3F-9D16-43C1-D91F-191D35AF7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34</xdr:row>
      <xdr:rowOff>80682</xdr:rowOff>
    </xdr:from>
    <xdr:to>
      <xdr:col>17</xdr:col>
      <xdr:colOff>224118</xdr:colOff>
      <xdr:row>53</xdr:row>
      <xdr:rowOff>4180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AB2429-0265-4C3A-84AE-943811447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525514</xdr:colOff>
      <xdr:row>1</xdr:row>
      <xdr:rowOff>13699</xdr:rowOff>
    </xdr:from>
    <xdr:to>
      <xdr:col>20</xdr:col>
      <xdr:colOff>216301</xdr:colOff>
      <xdr:row>15</xdr:row>
      <xdr:rowOff>177333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E767CB-DA3B-DD68-5D6A-B6BCCEC8F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558973</xdr:colOff>
      <xdr:row>17</xdr:row>
      <xdr:rowOff>179647</xdr:rowOff>
    </xdr:from>
    <xdr:to>
      <xdr:col>20</xdr:col>
      <xdr:colOff>244867</xdr:colOff>
      <xdr:row>32</xdr:row>
      <xdr:rowOff>183137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DE6C8A-8BA5-EE34-EA5A-FAE0195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5FF8-D826-4997-ABED-6EB55FC7BB49}">
  <dimension ref="B1:R79"/>
  <sheetViews>
    <sheetView tabSelected="1" topLeftCell="A40" zoomScale="115" zoomScaleNormal="115" workbookViewId="0">
      <selection activeCell="K61" sqref="K61"/>
    </sheetView>
  </sheetViews>
  <sheetFormatPr defaultRowHeight="14.4" x14ac:dyDescent="0.3"/>
  <cols>
    <col min="1" max="1" width="8.88671875" style="1"/>
    <col min="2" max="2" width="10" style="1" customWidth="1"/>
    <col min="3" max="14" width="8.88671875" style="1"/>
    <col min="15" max="15" width="10.33203125" style="1" bestFit="1" customWidth="1"/>
    <col min="16" max="16" width="8.88671875" style="1"/>
    <col min="17" max="17" width="10.5546875" style="1" bestFit="1" customWidth="1"/>
    <col min="18" max="16384" width="8.88671875" style="1"/>
  </cols>
  <sheetData>
    <row r="1" spans="2:9" ht="15" thickBot="1" x14ac:dyDescent="0.35"/>
    <row r="2" spans="2:9" ht="18" thickBot="1" x14ac:dyDescent="0.35">
      <c r="B2" s="17" t="s">
        <v>0</v>
      </c>
      <c r="C2" s="18"/>
      <c r="D2" s="18"/>
      <c r="E2" s="19"/>
    </row>
    <row r="4" spans="2:9" ht="15.6" x14ac:dyDescent="0.3">
      <c r="B4" s="2" t="s">
        <v>8</v>
      </c>
      <c r="C4" s="2" t="s">
        <v>9</v>
      </c>
      <c r="D4" s="2" t="s">
        <v>1</v>
      </c>
      <c r="E4" s="2" t="s">
        <v>6</v>
      </c>
      <c r="F4" s="2" t="s">
        <v>2</v>
      </c>
      <c r="G4" s="2" t="s">
        <v>5</v>
      </c>
      <c r="H4" s="2" t="s">
        <v>3</v>
      </c>
      <c r="I4" s="2" t="s">
        <v>4</v>
      </c>
    </row>
    <row r="5" spans="2:9" x14ac:dyDescent="0.3">
      <c r="B5" s="3"/>
      <c r="C5" s="4"/>
      <c r="D5" s="4">
        <v>2.06</v>
      </c>
      <c r="E5" s="4"/>
      <c r="F5" s="5">
        <v>22</v>
      </c>
      <c r="G5" s="4"/>
      <c r="H5" s="6">
        <f>F5/D5</f>
        <v>10.679611650485437</v>
      </c>
      <c r="I5" s="6">
        <f>SQRT((G5/D5)^2+(F5/D5^2*E5)^2)</f>
        <v>0</v>
      </c>
    </row>
    <row r="6" spans="2:9" x14ac:dyDescent="0.3">
      <c r="B6" s="5"/>
      <c r="C6" s="9"/>
      <c r="D6" s="4">
        <v>2.06</v>
      </c>
      <c r="E6" s="4"/>
      <c r="F6" s="5">
        <v>22</v>
      </c>
      <c r="G6" s="4"/>
      <c r="H6" s="10">
        <f>F6/D6</f>
        <v>10.679611650485437</v>
      </c>
      <c r="I6" s="10">
        <f>SQRT((G6/D6)^2+(F6/D6^2*E6)^2)</f>
        <v>0</v>
      </c>
    </row>
    <row r="7" spans="2:9" x14ac:dyDescent="0.3">
      <c r="B7" s="5"/>
      <c r="C7" s="4"/>
      <c r="D7" s="4">
        <v>2.06</v>
      </c>
      <c r="E7" s="4"/>
      <c r="F7" s="5">
        <v>22</v>
      </c>
      <c r="G7" s="4"/>
      <c r="H7" s="6">
        <f t="shared" ref="H7:H36" si="0">F7/D7</f>
        <v>10.679611650485437</v>
      </c>
      <c r="I7" s="6">
        <f>SQRT((G7/D7)^2+(F7/D7^2*E7)^2)</f>
        <v>0</v>
      </c>
    </row>
    <row r="8" spans="2:9" x14ac:dyDescent="0.3">
      <c r="B8" s="5"/>
      <c r="C8" s="4"/>
      <c r="D8" s="4">
        <v>2.09</v>
      </c>
      <c r="E8" s="4"/>
      <c r="F8" s="5">
        <v>22.2</v>
      </c>
      <c r="G8" s="4"/>
      <c r="H8" s="6">
        <f t="shared" si="0"/>
        <v>10.62200956937799</v>
      </c>
      <c r="I8" s="6">
        <f t="shared" ref="I8:I36" si="1">SQRT((G8/D8)^2+(F8/D8^2*E8)^2)</f>
        <v>0</v>
      </c>
    </row>
    <row r="9" spans="2:9" x14ac:dyDescent="0.3">
      <c r="B9" s="5"/>
      <c r="C9" s="4"/>
      <c r="D9" s="4">
        <v>2.1</v>
      </c>
      <c r="E9" s="4">
        <v>0.01</v>
      </c>
      <c r="F9" s="5">
        <v>17.600000000000001</v>
      </c>
      <c r="G9" s="4">
        <v>0.1</v>
      </c>
      <c r="H9" s="6">
        <f t="shared" si="0"/>
        <v>8.3809523809523814</v>
      </c>
      <c r="I9" s="6">
        <f t="shared" si="1"/>
        <v>6.2131519274376421E-2</v>
      </c>
    </row>
    <row r="10" spans="2:9" x14ac:dyDescent="0.3">
      <c r="B10" s="5"/>
      <c r="C10" s="4"/>
      <c r="D10" s="4">
        <v>2.12</v>
      </c>
      <c r="E10" s="4">
        <v>0.01</v>
      </c>
      <c r="F10" s="5">
        <v>2.74</v>
      </c>
      <c r="G10" s="4">
        <v>0.01</v>
      </c>
      <c r="H10" s="6">
        <f t="shared" si="0"/>
        <v>1.2924528301886793</v>
      </c>
      <c r="I10" s="6">
        <f t="shared" si="1"/>
        <v>7.7082375361454715E-3</v>
      </c>
    </row>
    <row r="11" spans="2:9" x14ac:dyDescent="0.3">
      <c r="B11" s="6"/>
      <c r="C11" s="4"/>
      <c r="D11" s="4">
        <v>2.1</v>
      </c>
      <c r="E11" s="4"/>
      <c r="F11" s="4">
        <v>0.29599999999999999</v>
      </c>
      <c r="G11" s="4">
        <v>1E-3</v>
      </c>
      <c r="H11" s="6">
        <f t="shared" si="0"/>
        <v>0.14095238095238094</v>
      </c>
      <c r="I11" s="6">
        <f>SQRT((G11/D11)^2+(F11/D11^2*E11)^2)</f>
        <v>4.7619047619047619E-4</v>
      </c>
    </row>
    <row r="12" spans="2:9" x14ac:dyDescent="0.3">
      <c r="B12" s="6"/>
      <c r="C12" s="4"/>
      <c r="D12" s="4">
        <v>2.12</v>
      </c>
      <c r="E12" s="4"/>
      <c r="F12" s="4">
        <v>20.6</v>
      </c>
      <c r="G12" s="4"/>
      <c r="H12" s="6">
        <f t="shared" si="0"/>
        <v>9.7169811320754711</v>
      </c>
      <c r="I12" s="6">
        <f t="shared" si="1"/>
        <v>0</v>
      </c>
    </row>
    <row r="13" spans="2:9" x14ac:dyDescent="0.3">
      <c r="B13" s="5"/>
      <c r="C13" s="4"/>
      <c r="D13" s="4">
        <v>2.1</v>
      </c>
      <c r="E13" s="4"/>
      <c r="F13" s="4">
        <v>18.600000000000001</v>
      </c>
      <c r="G13" s="4"/>
      <c r="H13" s="6">
        <f t="shared" si="0"/>
        <v>8.8571428571428577</v>
      </c>
      <c r="I13" s="6">
        <f t="shared" si="1"/>
        <v>0</v>
      </c>
    </row>
    <row r="14" spans="2:9" x14ac:dyDescent="0.3">
      <c r="B14" s="5"/>
      <c r="C14" s="4"/>
      <c r="D14" s="4">
        <v>2.12</v>
      </c>
      <c r="E14" s="4"/>
      <c r="F14" s="4">
        <v>16.600000000000001</v>
      </c>
      <c r="G14" s="4"/>
      <c r="H14" s="6">
        <f t="shared" si="0"/>
        <v>7.8301886792452837</v>
      </c>
      <c r="I14" s="6">
        <f t="shared" si="1"/>
        <v>0</v>
      </c>
    </row>
    <row r="15" spans="2:9" x14ac:dyDescent="0.3">
      <c r="B15" s="5"/>
      <c r="C15" s="4"/>
      <c r="D15" s="4">
        <v>2.16</v>
      </c>
      <c r="E15" s="4"/>
      <c r="F15" s="4">
        <v>15</v>
      </c>
      <c r="G15" s="4"/>
      <c r="H15" s="6">
        <f t="shared" si="0"/>
        <v>6.9444444444444438</v>
      </c>
      <c r="I15" s="6">
        <f t="shared" si="1"/>
        <v>0</v>
      </c>
    </row>
    <row r="16" spans="2:9" x14ac:dyDescent="0.3">
      <c r="B16" s="5"/>
      <c r="C16" s="4"/>
      <c r="D16" s="4">
        <v>2.16</v>
      </c>
      <c r="E16" s="4"/>
      <c r="F16" s="5">
        <v>13.5</v>
      </c>
      <c r="G16" s="4">
        <v>0.1</v>
      </c>
      <c r="H16" s="5">
        <f t="shared" si="0"/>
        <v>6.25</v>
      </c>
      <c r="I16" s="5">
        <f t="shared" si="1"/>
        <v>4.6296296296296294E-2</v>
      </c>
    </row>
    <row r="17" spans="2:18" x14ac:dyDescent="0.3">
      <c r="B17" s="5"/>
      <c r="C17" s="4"/>
      <c r="D17" s="4">
        <v>2.16</v>
      </c>
      <c r="E17" s="4"/>
      <c r="F17" s="4">
        <v>11</v>
      </c>
      <c r="G17" s="4">
        <v>0.1</v>
      </c>
      <c r="H17" s="5">
        <f t="shared" si="0"/>
        <v>5.0925925925925926</v>
      </c>
      <c r="I17" s="5">
        <f t="shared" si="1"/>
        <v>4.6296296296296294E-2</v>
      </c>
    </row>
    <row r="18" spans="2:18" ht="15.6" x14ac:dyDescent="0.3">
      <c r="B18" s="5"/>
      <c r="C18" s="4"/>
      <c r="D18" s="4">
        <v>2.16</v>
      </c>
      <c r="E18" s="4"/>
      <c r="F18" s="5">
        <v>9.1</v>
      </c>
      <c r="G18" s="4">
        <v>0.01</v>
      </c>
      <c r="H18" s="5">
        <f t="shared" si="0"/>
        <v>4.2129629629629628</v>
      </c>
      <c r="I18" s="5">
        <f t="shared" si="1"/>
        <v>4.6296296296296294E-3</v>
      </c>
      <c r="K18" s="2" t="s">
        <v>1</v>
      </c>
      <c r="L18" s="8"/>
      <c r="N18" s="2" t="s">
        <v>16</v>
      </c>
      <c r="O18" s="11"/>
      <c r="Q18" s="2" t="s">
        <v>25</v>
      </c>
      <c r="R18" s="11" t="e">
        <f>L18/O18</f>
        <v>#DIV/0!</v>
      </c>
    </row>
    <row r="19" spans="2:18" ht="15.6" x14ac:dyDescent="0.3">
      <c r="B19" s="5"/>
      <c r="C19" s="4"/>
      <c r="D19" s="4">
        <v>2.1</v>
      </c>
      <c r="E19" s="4"/>
      <c r="F19" s="4">
        <v>7.68</v>
      </c>
      <c r="G19" s="4">
        <v>0.01</v>
      </c>
      <c r="H19" s="5">
        <f t="shared" si="0"/>
        <v>3.657142857142857</v>
      </c>
      <c r="I19" s="5">
        <f t="shared" si="1"/>
        <v>4.7619047619047615E-3</v>
      </c>
      <c r="K19" s="2" t="s">
        <v>6</v>
      </c>
      <c r="L19" s="8"/>
      <c r="N19" s="2" t="s">
        <v>19</v>
      </c>
      <c r="O19" s="12"/>
      <c r="Q19" s="2" t="s">
        <v>22</v>
      </c>
      <c r="R19" s="12" t="e">
        <f>SQRT((L19/O18)^2+(O19*L18/O18^2)^2)</f>
        <v>#DIV/0!</v>
      </c>
    </row>
    <row r="20" spans="2:18" ht="15.6" x14ac:dyDescent="0.3">
      <c r="B20" s="5"/>
      <c r="C20" s="4"/>
      <c r="D20" s="4">
        <v>2.08</v>
      </c>
      <c r="E20" s="4"/>
      <c r="F20" s="4">
        <v>6.8</v>
      </c>
      <c r="G20" s="4">
        <v>0.01</v>
      </c>
      <c r="H20" s="5">
        <f t="shared" si="0"/>
        <v>3.2692307692307692</v>
      </c>
      <c r="I20" s="5">
        <f t="shared" si="1"/>
        <v>4.807692307692308E-3</v>
      </c>
      <c r="Q20" s="2" t="s">
        <v>20</v>
      </c>
      <c r="R20" s="13" t="e">
        <f>R19/R18*100</f>
        <v>#DIV/0!</v>
      </c>
    </row>
    <row r="21" spans="2:18" x14ac:dyDescent="0.3">
      <c r="B21" s="5"/>
      <c r="C21" s="4"/>
      <c r="D21" s="4">
        <v>2.08</v>
      </c>
      <c r="E21" s="4"/>
      <c r="F21" s="4">
        <v>6.08</v>
      </c>
      <c r="G21" s="4"/>
      <c r="H21" s="5">
        <f t="shared" si="0"/>
        <v>2.9230769230769229</v>
      </c>
      <c r="I21" s="5">
        <f t="shared" si="1"/>
        <v>0</v>
      </c>
    </row>
    <row r="22" spans="2:18" x14ac:dyDescent="0.3">
      <c r="B22" s="6"/>
      <c r="C22" s="4"/>
      <c r="D22" s="4">
        <v>2.06</v>
      </c>
      <c r="E22" s="4"/>
      <c r="F22" s="4">
        <v>5.44</v>
      </c>
      <c r="G22" s="4"/>
      <c r="H22" s="5">
        <f t="shared" si="0"/>
        <v>2.6407766990291264</v>
      </c>
      <c r="I22" s="5">
        <f t="shared" si="1"/>
        <v>0</v>
      </c>
    </row>
    <row r="23" spans="2:18" x14ac:dyDescent="0.3">
      <c r="B23" s="5"/>
      <c r="C23" s="4"/>
      <c r="D23" s="4">
        <v>2.08</v>
      </c>
      <c r="E23" s="4"/>
      <c r="F23" s="4">
        <v>4.5599999999999996</v>
      </c>
      <c r="G23" s="4"/>
      <c r="H23" s="5">
        <f t="shared" si="0"/>
        <v>2.1923076923076921</v>
      </c>
      <c r="I23" s="5">
        <f t="shared" si="1"/>
        <v>0</v>
      </c>
    </row>
    <row r="24" spans="2:18" x14ac:dyDescent="0.3">
      <c r="B24" s="6"/>
      <c r="C24" s="4"/>
      <c r="D24" s="4">
        <v>2.08</v>
      </c>
      <c r="E24" s="4"/>
      <c r="F24" s="4">
        <v>3.92</v>
      </c>
      <c r="G24" s="4"/>
      <c r="H24" s="5">
        <f t="shared" si="0"/>
        <v>1.8846153846153846</v>
      </c>
      <c r="I24" s="5">
        <f t="shared" si="1"/>
        <v>0</v>
      </c>
    </row>
    <row r="25" spans="2:18" x14ac:dyDescent="0.3">
      <c r="B25" s="5"/>
      <c r="C25" s="4"/>
      <c r="D25" s="4">
        <v>2.1</v>
      </c>
      <c r="E25" s="4"/>
      <c r="F25" s="5">
        <v>3.44</v>
      </c>
      <c r="G25" s="4"/>
      <c r="H25" s="5">
        <f t="shared" si="0"/>
        <v>1.638095238095238</v>
      </c>
      <c r="I25" s="5">
        <f t="shared" si="1"/>
        <v>0</v>
      </c>
    </row>
    <row r="26" spans="2:18" x14ac:dyDescent="0.3">
      <c r="B26" s="6"/>
      <c r="C26" s="4"/>
      <c r="D26" s="4">
        <v>2.08</v>
      </c>
      <c r="E26" s="4"/>
      <c r="F26" s="4">
        <v>3.12</v>
      </c>
      <c r="G26" s="4"/>
      <c r="H26" s="5">
        <f t="shared" si="0"/>
        <v>1.5</v>
      </c>
      <c r="I26" s="5">
        <f t="shared" si="1"/>
        <v>0</v>
      </c>
    </row>
    <row r="27" spans="2:18" x14ac:dyDescent="0.3">
      <c r="B27" s="6"/>
      <c r="C27" s="4"/>
      <c r="D27" s="4">
        <v>2.12</v>
      </c>
      <c r="E27" s="4"/>
      <c r="F27" s="4">
        <v>2.3199999999999998</v>
      </c>
      <c r="G27" s="4"/>
      <c r="H27" s="5">
        <f t="shared" si="0"/>
        <v>1.0943396226415094</v>
      </c>
      <c r="I27" s="5">
        <f t="shared" si="1"/>
        <v>0</v>
      </c>
    </row>
    <row r="28" spans="2:18" x14ac:dyDescent="0.3">
      <c r="B28" s="6"/>
      <c r="C28" s="4"/>
      <c r="D28" s="4">
        <v>2.12</v>
      </c>
      <c r="E28" s="4"/>
      <c r="F28" s="4">
        <v>1.92</v>
      </c>
      <c r="G28" s="4"/>
      <c r="H28" s="5">
        <f t="shared" si="0"/>
        <v>0.90566037735849048</v>
      </c>
      <c r="I28" s="5">
        <f t="shared" si="1"/>
        <v>0</v>
      </c>
    </row>
    <row r="29" spans="2:18" x14ac:dyDescent="0.3">
      <c r="B29" s="6"/>
      <c r="C29" s="4"/>
      <c r="D29" s="4">
        <v>2.1</v>
      </c>
      <c r="E29" s="4"/>
      <c r="F29" s="5">
        <v>1.52</v>
      </c>
      <c r="G29" s="4"/>
      <c r="H29" s="5">
        <f t="shared" si="0"/>
        <v>0.72380952380952379</v>
      </c>
      <c r="I29" s="5">
        <f t="shared" si="1"/>
        <v>0</v>
      </c>
    </row>
    <row r="30" spans="2:18" x14ac:dyDescent="0.3">
      <c r="B30" s="6"/>
      <c r="C30" s="4"/>
      <c r="D30" s="4">
        <v>2.04</v>
      </c>
      <c r="E30" s="4"/>
      <c r="F30" s="5">
        <v>21.6</v>
      </c>
      <c r="G30" s="4"/>
      <c r="H30" s="5">
        <f t="shared" si="0"/>
        <v>10.588235294117647</v>
      </c>
      <c r="I30" s="5">
        <f t="shared" si="1"/>
        <v>0</v>
      </c>
    </row>
    <row r="31" spans="2:18" x14ac:dyDescent="0.3">
      <c r="B31" s="6"/>
      <c r="C31" s="4"/>
      <c r="D31" s="4">
        <v>2.04</v>
      </c>
      <c r="E31" s="4"/>
      <c r="F31" s="5">
        <v>22</v>
      </c>
      <c r="G31" s="4"/>
      <c r="H31" s="5">
        <f t="shared" si="0"/>
        <v>10.784313725490195</v>
      </c>
      <c r="I31" s="5">
        <f t="shared" si="1"/>
        <v>0</v>
      </c>
    </row>
    <row r="32" spans="2:18" x14ac:dyDescent="0.3">
      <c r="B32" s="8"/>
      <c r="C32" s="8"/>
      <c r="D32" s="8">
        <v>2.08</v>
      </c>
      <c r="E32" s="8"/>
      <c r="F32" s="8">
        <v>22.2</v>
      </c>
      <c r="G32" s="8"/>
      <c r="H32" s="8">
        <f t="shared" si="0"/>
        <v>10.673076923076922</v>
      </c>
      <c r="I32" s="8">
        <f t="shared" si="1"/>
        <v>0</v>
      </c>
    </row>
    <row r="33" spans="2:9" x14ac:dyDescent="0.3">
      <c r="B33" s="20"/>
      <c r="C33" s="20"/>
      <c r="D33" s="20">
        <v>2.04</v>
      </c>
      <c r="E33" s="20"/>
      <c r="F33" s="20">
        <v>21.8</v>
      </c>
      <c r="G33" s="20"/>
      <c r="H33" s="20">
        <f t="shared" si="0"/>
        <v>10.686274509803921</v>
      </c>
      <c r="I33" s="20">
        <f t="shared" si="1"/>
        <v>0</v>
      </c>
    </row>
    <row r="34" spans="2:9" x14ac:dyDescent="0.3">
      <c r="B34" s="20"/>
      <c r="C34" s="20"/>
      <c r="D34" s="20">
        <v>2.08</v>
      </c>
      <c r="E34" s="20"/>
      <c r="F34" s="20"/>
      <c r="G34" s="20"/>
      <c r="H34" s="20"/>
      <c r="I34" s="20"/>
    </row>
    <row r="35" spans="2:9" x14ac:dyDescent="0.3">
      <c r="D35" s="1">
        <v>2.08</v>
      </c>
      <c r="F35" s="1">
        <v>22</v>
      </c>
      <c r="H35" s="1">
        <f t="shared" si="0"/>
        <v>10.576923076923077</v>
      </c>
      <c r="I35" s="1">
        <f t="shared" si="1"/>
        <v>0</v>
      </c>
    </row>
    <row r="36" spans="2:9" x14ac:dyDescent="0.3">
      <c r="D36" s="1">
        <v>0.64</v>
      </c>
      <c r="F36" s="1">
        <v>6.6</v>
      </c>
      <c r="H36" s="1">
        <f t="shared" si="0"/>
        <v>10.3125</v>
      </c>
      <c r="I36" s="1">
        <f t="shared" si="1"/>
        <v>0</v>
      </c>
    </row>
    <row r="38" spans="2:9" ht="15" thickBot="1" x14ac:dyDescent="0.35"/>
    <row r="39" spans="2:9" ht="18" thickBot="1" x14ac:dyDescent="0.35">
      <c r="B39" s="17" t="s">
        <v>7</v>
      </c>
      <c r="C39" s="18"/>
      <c r="D39" s="18"/>
      <c r="E39" s="19"/>
    </row>
    <row r="41" spans="2:9" ht="15.6" x14ac:dyDescent="0.3">
      <c r="B41" s="2" t="s">
        <v>8</v>
      </c>
      <c r="C41" s="2" t="s">
        <v>9</v>
      </c>
      <c r="D41" s="2" t="s">
        <v>1</v>
      </c>
      <c r="E41" s="2" t="s">
        <v>6</v>
      </c>
      <c r="F41" s="2" t="s">
        <v>2</v>
      </c>
      <c r="G41" s="2" t="s">
        <v>5</v>
      </c>
      <c r="H41" s="2" t="s">
        <v>3</v>
      </c>
      <c r="I41" s="2" t="s">
        <v>4</v>
      </c>
    </row>
    <row r="42" spans="2:9" x14ac:dyDescent="0.3">
      <c r="B42" s="3">
        <v>1</v>
      </c>
      <c r="C42" s="4"/>
      <c r="D42" s="5">
        <v>1.96</v>
      </c>
      <c r="E42" s="4"/>
      <c r="F42" s="6">
        <v>19.2</v>
      </c>
      <c r="G42" s="4"/>
      <c r="H42" s="6">
        <f>F42/D42</f>
        <v>9.795918367346939</v>
      </c>
      <c r="I42" s="6">
        <f>SQRT((G42/D42)^2+(F42/D42^2*E42)^2)</f>
        <v>0</v>
      </c>
    </row>
    <row r="43" spans="2:9" x14ac:dyDescent="0.3">
      <c r="B43" s="5">
        <v>2</v>
      </c>
      <c r="C43" s="4"/>
      <c r="D43" s="4">
        <v>1.96</v>
      </c>
      <c r="E43" s="4"/>
      <c r="F43" s="6">
        <v>19.2</v>
      </c>
      <c r="G43" s="4"/>
      <c r="H43" s="6">
        <f>F43/D43</f>
        <v>9.795918367346939</v>
      </c>
      <c r="I43" s="6">
        <f>SQRT((G43/D43)^2+(F43/D43^2*E43)^2)</f>
        <v>0</v>
      </c>
    </row>
    <row r="44" spans="2:9" x14ac:dyDescent="0.3">
      <c r="B44" s="5">
        <v>3</v>
      </c>
      <c r="C44" s="4"/>
      <c r="D44" s="4">
        <v>2</v>
      </c>
      <c r="E44" s="4"/>
      <c r="F44" s="6">
        <v>19.600000000000001</v>
      </c>
      <c r="G44" s="4"/>
      <c r="H44" s="6">
        <f t="shared" ref="H44:H79" si="2">F44/D44</f>
        <v>9.8000000000000007</v>
      </c>
      <c r="I44" s="6">
        <f t="shared" ref="I44:I71" si="3">SQRT((G44/D44)^2+(F44/D44^2*E44)^2)</f>
        <v>0</v>
      </c>
    </row>
    <row r="45" spans="2:9" x14ac:dyDescent="0.3">
      <c r="B45" s="5">
        <v>4</v>
      </c>
      <c r="C45" s="4"/>
      <c r="D45" s="4">
        <v>2</v>
      </c>
      <c r="E45" s="4"/>
      <c r="F45" s="6">
        <v>19.399999999999999</v>
      </c>
      <c r="G45" s="4"/>
      <c r="H45" s="6">
        <f t="shared" si="2"/>
        <v>9.6999999999999993</v>
      </c>
      <c r="I45" s="6">
        <f t="shared" si="3"/>
        <v>0</v>
      </c>
    </row>
    <row r="46" spans="2:9" x14ac:dyDescent="0.3">
      <c r="B46" s="5">
        <v>5</v>
      </c>
      <c r="C46" s="4"/>
      <c r="D46" s="4">
        <v>2</v>
      </c>
      <c r="E46" s="4"/>
      <c r="F46" s="6">
        <v>19.399999999999999</v>
      </c>
      <c r="G46" s="4"/>
      <c r="H46" s="6">
        <f t="shared" si="2"/>
        <v>9.6999999999999993</v>
      </c>
      <c r="I46" s="6">
        <f t="shared" si="3"/>
        <v>0</v>
      </c>
    </row>
    <row r="47" spans="2:9" x14ac:dyDescent="0.3">
      <c r="B47" s="6">
        <v>10</v>
      </c>
      <c r="C47" s="4"/>
      <c r="D47" s="4">
        <v>2</v>
      </c>
      <c r="E47" s="4"/>
      <c r="F47" s="6">
        <v>19.399999999999999</v>
      </c>
      <c r="G47" s="4"/>
      <c r="H47" s="6">
        <f t="shared" si="2"/>
        <v>9.6999999999999993</v>
      </c>
      <c r="I47" s="6">
        <f t="shared" si="3"/>
        <v>0</v>
      </c>
    </row>
    <row r="48" spans="2:9" x14ac:dyDescent="0.3">
      <c r="B48" s="6">
        <v>12</v>
      </c>
      <c r="C48" s="4"/>
      <c r="D48" s="4">
        <v>2.02</v>
      </c>
      <c r="E48" s="4"/>
      <c r="F48" s="5">
        <v>19</v>
      </c>
      <c r="G48" s="5"/>
      <c r="H48" s="5">
        <f t="shared" si="2"/>
        <v>9.4059405940594054</v>
      </c>
      <c r="I48" s="5">
        <f t="shared" si="3"/>
        <v>0</v>
      </c>
    </row>
    <row r="49" spans="2:18" x14ac:dyDescent="0.3">
      <c r="B49" s="6">
        <v>14</v>
      </c>
      <c r="C49" s="4"/>
      <c r="D49" s="4">
        <v>2.04</v>
      </c>
      <c r="E49" s="4"/>
      <c r="F49" s="5">
        <v>17.8</v>
      </c>
      <c r="G49" s="5"/>
      <c r="H49" s="5">
        <f t="shared" si="2"/>
        <v>8.7254901960784323</v>
      </c>
      <c r="I49" s="5">
        <f t="shared" si="3"/>
        <v>0</v>
      </c>
    </row>
    <row r="50" spans="2:18" x14ac:dyDescent="0.3">
      <c r="B50" s="6">
        <v>16</v>
      </c>
      <c r="C50" s="4"/>
      <c r="D50" s="4">
        <v>2.04</v>
      </c>
      <c r="E50" s="4"/>
      <c r="F50" s="5">
        <v>16.399999999999999</v>
      </c>
      <c r="G50" s="5"/>
      <c r="H50" s="5">
        <f t="shared" si="2"/>
        <v>8.0392156862745097</v>
      </c>
      <c r="I50" s="5">
        <f t="shared" si="3"/>
        <v>0</v>
      </c>
    </row>
    <row r="51" spans="2:18" x14ac:dyDescent="0.3">
      <c r="B51" s="6">
        <v>18</v>
      </c>
      <c r="C51" s="4"/>
      <c r="D51" s="4">
        <v>2.04</v>
      </c>
      <c r="E51" s="4"/>
      <c r="F51" s="5">
        <v>14.8</v>
      </c>
      <c r="G51" s="5"/>
      <c r="H51" s="5">
        <f t="shared" si="2"/>
        <v>7.2549019607843137</v>
      </c>
      <c r="I51" s="5">
        <f t="shared" si="3"/>
        <v>0</v>
      </c>
    </row>
    <row r="52" spans="2:18" x14ac:dyDescent="0.3">
      <c r="B52" s="6">
        <v>20</v>
      </c>
      <c r="C52" s="4"/>
      <c r="D52" s="4">
        <v>2.06</v>
      </c>
      <c r="E52" s="4"/>
      <c r="F52" s="5">
        <v>13.4</v>
      </c>
      <c r="G52" s="5"/>
      <c r="H52" s="5">
        <f t="shared" si="2"/>
        <v>6.5048543689320386</v>
      </c>
      <c r="I52" s="5">
        <f t="shared" si="3"/>
        <v>0</v>
      </c>
    </row>
    <row r="53" spans="2:18" x14ac:dyDescent="0.3">
      <c r="B53" s="6">
        <v>22</v>
      </c>
      <c r="C53" s="4"/>
      <c r="D53" s="4">
        <v>2.04</v>
      </c>
      <c r="E53" s="4"/>
      <c r="F53" s="5">
        <v>12.4</v>
      </c>
      <c r="G53" s="5"/>
      <c r="H53" s="5">
        <f t="shared" si="2"/>
        <v>6.0784313725490193</v>
      </c>
      <c r="I53" s="5">
        <f t="shared" si="3"/>
        <v>0</v>
      </c>
    </row>
    <row r="54" spans="2:18" x14ac:dyDescent="0.3">
      <c r="B54" s="6">
        <v>24</v>
      </c>
      <c r="C54" s="4"/>
      <c r="D54" s="4">
        <v>2.06</v>
      </c>
      <c r="E54" s="4"/>
      <c r="F54" s="5">
        <v>11.4</v>
      </c>
      <c r="G54" s="5">
        <v>0</v>
      </c>
      <c r="H54" s="5">
        <f t="shared" si="2"/>
        <v>5.5339805825242721</v>
      </c>
      <c r="I54" s="5">
        <f t="shared" si="3"/>
        <v>0</v>
      </c>
    </row>
    <row r="55" spans="2:18" ht="15.6" x14ac:dyDescent="0.3">
      <c r="B55" s="6">
        <v>26</v>
      </c>
      <c r="C55" s="4"/>
      <c r="D55" s="4">
        <v>2.08</v>
      </c>
      <c r="E55" s="4"/>
      <c r="F55" s="5">
        <v>10.6</v>
      </c>
      <c r="G55" s="5">
        <v>0.1</v>
      </c>
      <c r="H55" s="5">
        <f t="shared" si="2"/>
        <v>5.0961538461538458</v>
      </c>
      <c r="I55" s="5">
        <f t="shared" si="3"/>
        <v>4.807692307692308E-2</v>
      </c>
      <c r="K55" s="2" t="s">
        <v>1</v>
      </c>
      <c r="L55" s="14"/>
      <c r="N55" s="2" t="s">
        <v>16</v>
      </c>
      <c r="O55" s="15"/>
      <c r="Q55" s="2" t="s">
        <v>21</v>
      </c>
      <c r="R55" s="15" t="e">
        <f>L55/O55</f>
        <v>#DIV/0!</v>
      </c>
    </row>
    <row r="56" spans="2:18" ht="15.6" x14ac:dyDescent="0.3">
      <c r="B56" s="6">
        <v>28</v>
      </c>
      <c r="C56" s="4"/>
      <c r="D56" s="4">
        <v>2.06</v>
      </c>
      <c r="E56" s="4"/>
      <c r="F56" s="5">
        <v>9.8000000000000007</v>
      </c>
      <c r="G56" s="5">
        <v>0</v>
      </c>
      <c r="H56" s="5">
        <f t="shared" si="2"/>
        <v>4.7572815533980588</v>
      </c>
      <c r="I56" s="5">
        <f t="shared" si="3"/>
        <v>0</v>
      </c>
      <c r="K56" s="2" t="s">
        <v>6</v>
      </c>
      <c r="L56" s="8"/>
      <c r="N56" s="2" t="s">
        <v>19</v>
      </c>
      <c r="O56" s="12"/>
      <c r="Q56" s="2" t="s">
        <v>22</v>
      </c>
      <c r="R56" s="12" t="e">
        <f>SQRT((L56/O55)^2+(O56*L55/O55^2)^2)</f>
        <v>#DIV/0!</v>
      </c>
    </row>
    <row r="57" spans="2:18" ht="15.6" x14ac:dyDescent="0.3">
      <c r="B57" s="6">
        <v>27</v>
      </c>
      <c r="C57" s="4"/>
      <c r="D57" s="4">
        <v>2.06</v>
      </c>
      <c r="E57" s="4"/>
      <c r="F57" s="5">
        <v>10.199999999999999</v>
      </c>
      <c r="G57" s="5"/>
      <c r="H57" s="5">
        <f t="shared" si="2"/>
        <v>4.9514563106796112</v>
      </c>
      <c r="I57" s="5">
        <f t="shared" si="3"/>
        <v>0</v>
      </c>
      <c r="Q57" s="2" t="s">
        <v>20</v>
      </c>
      <c r="R57" s="13" t="e">
        <f>R56/R55*100</f>
        <v>#DIV/0!</v>
      </c>
    </row>
    <row r="58" spans="2:18" ht="15.6" x14ac:dyDescent="0.3">
      <c r="B58" s="6">
        <v>30</v>
      </c>
      <c r="C58" s="4"/>
      <c r="D58" s="4">
        <v>2.06</v>
      </c>
      <c r="E58" s="4"/>
      <c r="F58" s="5">
        <v>8.9600000000000009</v>
      </c>
      <c r="G58" s="5"/>
      <c r="H58" s="5">
        <f t="shared" si="2"/>
        <v>4.3495145631067968</v>
      </c>
      <c r="I58" s="5">
        <f t="shared" si="3"/>
        <v>0</v>
      </c>
      <c r="Q58" s="2" t="s">
        <v>17</v>
      </c>
      <c r="R58" s="16" t="e">
        <f>(R55-R60)/R60*100</f>
        <v>#DIV/0!</v>
      </c>
    </row>
    <row r="59" spans="2:18" x14ac:dyDescent="0.3">
      <c r="B59" s="6">
        <v>35</v>
      </c>
      <c r="C59" s="4"/>
      <c r="D59" s="4">
        <v>2.08</v>
      </c>
      <c r="E59" s="4"/>
      <c r="F59" s="5">
        <v>7.76</v>
      </c>
      <c r="G59" s="5"/>
      <c r="H59" s="5">
        <f t="shared" si="2"/>
        <v>3.7307692307692304</v>
      </c>
      <c r="I59" s="5">
        <f t="shared" si="3"/>
        <v>0</v>
      </c>
    </row>
    <row r="60" spans="2:18" ht="15.6" x14ac:dyDescent="0.3">
      <c r="B60" s="6">
        <v>40</v>
      </c>
      <c r="C60" s="4"/>
      <c r="D60" s="4">
        <v>2.1</v>
      </c>
      <c r="E60" s="4"/>
      <c r="F60" s="5">
        <v>6.8</v>
      </c>
      <c r="G60" s="5"/>
      <c r="H60" s="5">
        <f t="shared" si="2"/>
        <v>3.2380952380952377</v>
      </c>
      <c r="I60" s="5">
        <f t="shared" si="3"/>
        <v>0</v>
      </c>
      <c r="Q60" s="2" t="s">
        <v>23</v>
      </c>
      <c r="R60" s="8"/>
    </row>
    <row r="61" spans="2:18" ht="15.6" x14ac:dyDescent="0.3">
      <c r="B61" s="6">
        <v>50</v>
      </c>
      <c r="C61" s="4"/>
      <c r="D61" s="4">
        <v>2.08</v>
      </c>
      <c r="E61" s="4"/>
      <c r="F61" s="5">
        <v>5.44</v>
      </c>
      <c r="G61" s="5"/>
      <c r="H61" s="5">
        <f t="shared" si="2"/>
        <v>2.6153846153846154</v>
      </c>
      <c r="I61" s="5">
        <f t="shared" si="3"/>
        <v>0</v>
      </c>
      <c r="Q61" s="2" t="s">
        <v>18</v>
      </c>
      <c r="R61" s="8"/>
    </row>
    <row r="62" spans="2:18" ht="15.6" x14ac:dyDescent="0.3">
      <c r="B62" s="6">
        <v>60</v>
      </c>
      <c r="C62" s="4"/>
      <c r="D62" s="4">
        <v>2.1</v>
      </c>
      <c r="E62" s="4"/>
      <c r="F62" s="5">
        <v>4.5599999999999996</v>
      </c>
      <c r="G62" s="5"/>
      <c r="H62" s="5">
        <f t="shared" si="2"/>
        <v>2.1714285714285713</v>
      </c>
      <c r="I62" s="5">
        <f t="shared" si="3"/>
        <v>0</v>
      </c>
      <c r="Q62" s="2" t="s">
        <v>24</v>
      </c>
      <c r="R62" s="8">
        <f>0.01*R61*R60</f>
        <v>0</v>
      </c>
    </row>
    <row r="63" spans="2:18" x14ac:dyDescent="0.3">
      <c r="B63" s="6">
        <v>70</v>
      </c>
      <c r="C63" s="4"/>
      <c r="D63" s="4">
        <v>2.1</v>
      </c>
      <c r="E63" s="4"/>
      <c r="F63" s="5">
        <v>3.92</v>
      </c>
      <c r="G63" s="5"/>
      <c r="H63" s="5">
        <f t="shared" si="2"/>
        <v>1.8666666666666665</v>
      </c>
      <c r="I63" s="5">
        <f t="shared" si="3"/>
        <v>0</v>
      </c>
    </row>
    <row r="64" spans="2:18" x14ac:dyDescent="0.3">
      <c r="B64" s="6">
        <v>80</v>
      </c>
      <c r="C64" s="4"/>
      <c r="D64" s="4">
        <v>2.08</v>
      </c>
      <c r="E64" s="4"/>
      <c r="F64" s="5">
        <v>3.44</v>
      </c>
      <c r="G64" s="5"/>
      <c r="H64" s="5">
        <f t="shared" si="2"/>
        <v>1.6538461538461537</v>
      </c>
      <c r="I64" s="5">
        <f t="shared" si="3"/>
        <v>0</v>
      </c>
    </row>
    <row r="65" spans="2:9" x14ac:dyDescent="0.3">
      <c r="B65" s="1">
        <v>90</v>
      </c>
      <c r="D65" s="1">
        <v>2.1</v>
      </c>
      <c r="F65" s="1">
        <v>3.04</v>
      </c>
      <c r="H65" s="1">
        <f t="shared" si="2"/>
        <v>1.4476190476190476</v>
      </c>
      <c r="I65" s="1">
        <f t="shared" si="3"/>
        <v>0</v>
      </c>
    </row>
    <row r="66" spans="2:9" x14ac:dyDescent="0.3">
      <c r="B66" s="1">
        <v>100</v>
      </c>
      <c r="D66" s="1">
        <v>2.12</v>
      </c>
      <c r="F66" s="1">
        <v>2.76</v>
      </c>
      <c r="H66" s="1">
        <f t="shared" si="2"/>
        <v>1.3018867924528301</v>
      </c>
      <c r="I66" s="1">
        <f t="shared" si="3"/>
        <v>0</v>
      </c>
    </row>
    <row r="67" spans="2:9" x14ac:dyDescent="0.3">
      <c r="B67" s="1">
        <v>125</v>
      </c>
      <c r="D67" s="1">
        <v>2.12</v>
      </c>
      <c r="F67" s="1">
        <v>2.2000000000000002</v>
      </c>
      <c r="H67" s="1">
        <f t="shared" si="2"/>
        <v>1.0377358490566038</v>
      </c>
      <c r="I67" s="1">
        <f t="shared" si="3"/>
        <v>0</v>
      </c>
    </row>
    <row r="68" spans="2:9" x14ac:dyDescent="0.3">
      <c r="B68" s="1">
        <v>150</v>
      </c>
      <c r="D68" s="1">
        <v>2.12</v>
      </c>
      <c r="F68" s="1">
        <v>1.88</v>
      </c>
      <c r="H68" s="1">
        <f t="shared" si="2"/>
        <v>0.88679245283018859</v>
      </c>
      <c r="I68" s="1">
        <f t="shared" si="3"/>
        <v>0</v>
      </c>
    </row>
    <row r="69" spans="2:9" x14ac:dyDescent="0.3">
      <c r="B69" s="1">
        <v>200</v>
      </c>
      <c r="D69" s="1">
        <v>2.12</v>
      </c>
      <c r="F69" s="1">
        <v>1.4</v>
      </c>
      <c r="H69" s="1">
        <f t="shared" si="2"/>
        <v>0.660377358490566</v>
      </c>
      <c r="I69" s="1">
        <f t="shared" si="3"/>
        <v>0</v>
      </c>
    </row>
    <row r="70" spans="2:9" x14ac:dyDescent="0.3">
      <c r="B70" s="1">
        <v>500</v>
      </c>
      <c r="D70" s="1">
        <v>2.1</v>
      </c>
      <c r="F70" s="1">
        <v>0.52</v>
      </c>
      <c r="H70" s="1">
        <f t="shared" si="2"/>
        <v>0.24761904761904763</v>
      </c>
      <c r="I70" s="1">
        <f t="shared" si="3"/>
        <v>0</v>
      </c>
    </row>
    <row r="71" spans="2:9" x14ac:dyDescent="0.3">
      <c r="B71" s="1">
        <v>1000</v>
      </c>
      <c r="D71" s="1">
        <v>2.08</v>
      </c>
      <c r="F71" s="1">
        <v>0.25600000000000001</v>
      </c>
      <c r="H71" s="1">
        <f t="shared" si="2"/>
        <v>0.12307692307692307</v>
      </c>
      <c r="I71" s="1">
        <f t="shared" si="3"/>
        <v>0</v>
      </c>
    </row>
    <row r="72" spans="2:9" x14ac:dyDescent="0.3">
      <c r="H72" s="1" t="e">
        <f t="shared" si="2"/>
        <v>#DIV/0!</v>
      </c>
    </row>
    <row r="73" spans="2:9" x14ac:dyDescent="0.3">
      <c r="H73" s="1" t="e">
        <f t="shared" si="2"/>
        <v>#DIV/0!</v>
      </c>
    </row>
    <row r="74" spans="2:9" x14ac:dyDescent="0.3">
      <c r="H74" s="1" t="e">
        <f t="shared" si="2"/>
        <v>#DIV/0!</v>
      </c>
    </row>
    <row r="75" spans="2:9" x14ac:dyDescent="0.3">
      <c r="H75" s="1" t="e">
        <f t="shared" si="2"/>
        <v>#DIV/0!</v>
      </c>
    </row>
    <row r="76" spans="2:9" x14ac:dyDescent="0.3">
      <c r="H76" s="1" t="e">
        <f t="shared" si="2"/>
        <v>#DIV/0!</v>
      </c>
    </row>
    <row r="77" spans="2:9" x14ac:dyDescent="0.3">
      <c r="H77" s="1" t="e">
        <f t="shared" si="2"/>
        <v>#DIV/0!</v>
      </c>
    </row>
    <row r="78" spans="2:9" x14ac:dyDescent="0.3">
      <c r="H78" s="1" t="e">
        <f t="shared" si="2"/>
        <v>#DIV/0!</v>
      </c>
    </row>
    <row r="79" spans="2:9" x14ac:dyDescent="0.3">
      <c r="H79" s="1" t="e">
        <f t="shared" si="2"/>
        <v>#DIV/0!</v>
      </c>
    </row>
  </sheetData>
  <mergeCells count="2">
    <mergeCell ref="B2:E2"/>
    <mergeCell ref="B39:E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4E03-EEC7-4EF9-8387-4BB84283DD59}">
  <dimension ref="B1:R79"/>
  <sheetViews>
    <sheetView zoomScale="115" zoomScaleNormal="115" workbookViewId="0">
      <selection activeCell="A45" sqref="A45"/>
    </sheetView>
  </sheetViews>
  <sheetFormatPr defaultRowHeight="14.4" x14ac:dyDescent="0.3"/>
  <cols>
    <col min="1" max="1" width="8.88671875" style="1"/>
    <col min="2" max="2" width="10" style="1" customWidth="1"/>
    <col min="3" max="14" width="8.88671875" style="1"/>
    <col min="15" max="15" width="10.33203125" style="1" bestFit="1" customWidth="1"/>
    <col min="16" max="16" width="8.88671875" style="1"/>
    <col min="17" max="17" width="10.5546875" style="1" bestFit="1" customWidth="1"/>
    <col min="18" max="16384" width="8.88671875" style="1"/>
  </cols>
  <sheetData>
    <row r="1" spans="2:9" ht="15" thickBot="1" x14ac:dyDescent="0.35"/>
    <row r="2" spans="2:9" ht="18" thickBot="1" x14ac:dyDescent="0.35">
      <c r="B2" s="17" t="s">
        <v>0</v>
      </c>
      <c r="C2" s="18"/>
      <c r="D2" s="18"/>
      <c r="E2" s="19"/>
    </row>
    <row r="4" spans="2:9" ht="15.6" x14ac:dyDescent="0.3">
      <c r="B4" s="2" t="s">
        <v>8</v>
      </c>
      <c r="C4" s="2" t="s">
        <v>9</v>
      </c>
      <c r="D4" s="2" t="s">
        <v>1</v>
      </c>
      <c r="E4" s="2" t="s">
        <v>6</v>
      </c>
      <c r="F4" s="2" t="s">
        <v>2</v>
      </c>
      <c r="G4" s="2" t="s">
        <v>5</v>
      </c>
      <c r="H4" s="2" t="s">
        <v>3</v>
      </c>
      <c r="I4" s="2" t="s">
        <v>4</v>
      </c>
    </row>
    <row r="5" spans="2:9" x14ac:dyDescent="0.3">
      <c r="B5" s="3">
        <v>1</v>
      </c>
      <c r="C5" s="4"/>
      <c r="D5" s="4">
        <v>2.06</v>
      </c>
      <c r="E5" s="4"/>
      <c r="F5" s="5">
        <v>22</v>
      </c>
      <c r="G5" s="4"/>
      <c r="H5" s="6">
        <f>F5/D5</f>
        <v>10.679611650485437</v>
      </c>
      <c r="I5" s="6">
        <f>SQRT((G5/D5)^2+(F5/D5^2*E5)^2)</f>
        <v>0</v>
      </c>
    </row>
    <row r="6" spans="2:9" x14ac:dyDescent="0.3">
      <c r="B6" s="5">
        <v>2</v>
      </c>
      <c r="C6" s="9"/>
      <c r="D6" s="4">
        <v>2.06</v>
      </c>
      <c r="E6" s="4"/>
      <c r="F6" s="5">
        <v>22</v>
      </c>
      <c r="G6" s="4"/>
      <c r="H6" s="10">
        <f>F6/D6</f>
        <v>10.679611650485437</v>
      </c>
      <c r="I6" s="10">
        <f>SQRT((G6/D6)^2+(F6/D6^2*E6)^2)</f>
        <v>0</v>
      </c>
    </row>
    <row r="7" spans="2:9" x14ac:dyDescent="0.3">
      <c r="B7" s="5">
        <v>5</v>
      </c>
      <c r="C7" s="4"/>
      <c r="D7" s="4">
        <v>2.06</v>
      </c>
      <c r="E7" s="4"/>
      <c r="F7" s="5">
        <v>22</v>
      </c>
      <c r="G7" s="4"/>
      <c r="H7" s="6">
        <f t="shared" ref="H7:H16" si="0">F7/D7</f>
        <v>10.679611650485437</v>
      </c>
      <c r="I7" s="6">
        <f>SQRT((G7/D7)^2+(F7/D7^2*E7)^2)</f>
        <v>0</v>
      </c>
    </row>
    <row r="8" spans="2:9" x14ac:dyDescent="0.3">
      <c r="B8" s="5">
        <v>10</v>
      </c>
      <c r="C8" s="4"/>
      <c r="D8" s="4">
        <v>2.09</v>
      </c>
      <c r="E8" s="4"/>
      <c r="F8" s="5">
        <v>22.2</v>
      </c>
      <c r="G8" s="4"/>
      <c r="H8" s="6">
        <f t="shared" si="0"/>
        <v>10.62200956937799</v>
      </c>
      <c r="I8" s="6">
        <f t="shared" ref="I8:I16" si="1">SQRT((G8/D8)^2+(F8/D8^2*E8)^2)</f>
        <v>0</v>
      </c>
    </row>
    <row r="9" spans="2:9" x14ac:dyDescent="0.3">
      <c r="B9" s="5">
        <v>15</v>
      </c>
      <c r="C9" s="4"/>
      <c r="D9" s="4">
        <v>2.1</v>
      </c>
      <c r="E9" s="4">
        <v>0.01</v>
      </c>
      <c r="F9" s="5">
        <v>17.600000000000001</v>
      </c>
      <c r="G9" s="4">
        <v>0.1</v>
      </c>
      <c r="H9" s="6">
        <f t="shared" si="0"/>
        <v>8.3809523809523814</v>
      </c>
      <c r="I9" s="6">
        <f t="shared" si="1"/>
        <v>6.2131519274376421E-2</v>
      </c>
    </row>
    <row r="10" spans="2:9" x14ac:dyDescent="0.3">
      <c r="B10" s="5">
        <v>100</v>
      </c>
      <c r="C10" s="4"/>
      <c r="D10" s="4">
        <v>2.12</v>
      </c>
      <c r="E10" s="4">
        <v>0.01</v>
      </c>
      <c r="F10" s="5">
        <v>2.74</v>
      </c>
      <c r="G10" s="4">
        <v>0.01</v>
      </c>
      <c r="H10" s="6">
        <f t="shared" si="0"/>
        <v>1.2924528301886793</v>
      </c>
      <c r="I10" s="6">
        <f t="shared" si="1"/>
        <v>7.7082375361454715E-3</v>
      </c>
    </row>
    <row r="11" spans="2:9" x14ac:dyDescent="0.3">
      <c r="B11" s="6">
        <v>1000000</v>
      </c>
      <c r="C11" s="4"/>
      <c r="D11" s="4">
        <v>2.1</v>
      </c>
      <c r="E11" s="4"/>
      <c r="F11" s="4">
        <v>0.29599999999999999</v>
      </c>
      <c r="G11" s="4">
        <v>1E-3</v>
      </c>
      <c r="H11" s="6">
        <f t="shared" si="0"/>
        <v>0.14095238095238094</v>
      </c>
      <c r="I11" s="6">
        <f>SQRT((G11/D11)^2+(F11/D11^2*E11)^2)</f>
        <v>4.7619047619047619E-4</v>
      </c>
    </row>
    <row r="12" spans="2:9" x14ac:dyDescent="0.3">
      <c r="B12" s="6">
        <v>12</v>
      </c>
      <c r="C12" s="4"/>
      <c r="D12" s="4">
        <v>2.12</v>
      </c>
      <c r="E12" s="4"/>
      <c r="F12" s="4">
        <v>20.6</v>
      </c>
      <c r="G12" s="4"/>
      <c r="H12" s="6">
        <f t="shared" si="0"/>
        <v>9.7169811320754711</v>
      </c>
      <c r="I12" s="6">
        <f t="shared" si="1"/>
        <v>0</v>
      </c>
    </row>
    <row r="13" spans="2:9" x14ac:dyDescent="0.3">
      <c r="B13" s="5">
        <v>14</v>
      </c>
      <c r="C13" s="4"/>
      <c r="D13" s="4">
        <v>2.1</v>
      </c>
      <c r="E13" s="4"/>
      <c r="F13" s="4">
        <v>18.600000000000001</v>
      </c>
      <c r="G13" s="4"/>
      <c r="H13" s="6">
        <f t="shared" si="0"/>
        <v>8.8571428571428577</v>
      </c>
      <c r="I13" s="6">
        <f t="shared" si="1"/>
        <v>0</v>
      </c>
    </row>
    <row r="14" spans="2:9" x14ac:dyDescent="0.3">
      <c r="B14" s="5">
        <v>16</v>
      </c>
      <c r="C14" s="4"/>
      <c r="D14" s="4">
        <v>2.12</v>
      </c>
      <c r="E14" s="4"/>
      <c r="F14" s="4">
        <v>16.600000000000001</v>
      </c>
      <c r="G14" s="4"/>
      <c r="H14" s="6">
        <f t="shared" si="0"/>
        <v>7.8301886792452837</v>
      </c>
      <c r="I14" s="6">
        <f t="shared" si="1"/>
        <v>0</v>
      </c>
    </row>
    <row r="15" spans="2:9" x14ac:dyDescent="0.3">
      <c r="B15" s="5">
        <v>18</v>
      </c>
      <c r="C15" s="4"/>
      <c r="D15" s="4">
        <v>2.16</v>
      </c>
      <c r="E15" s="4"/>
      <c r="F15" s="4">
        <v>15</v>
      </c>
      <c r="G15" s="4"/>
      <c r="H15" s="6">
        <f t="shared" si="0"/>
        <v>6.9444444444444438</v>
      </c>
      <c r="I15" s="6">
        <f t="shared" si="1"/>
        <v>0</v>
      </c>
    </row>
    <row r="16" spans="2:9" x14ac:dyDescent="0.3">
      <c r="B16" s="5">
        <v>20</v>
      </c>
      <c r="C16" s="4"/>
      <c r="D16" s="4">
        <v>2.16</v>
      </c>
      <c r="E16" s="4"/>
      <c r="F16" s="5">
        <v>13.5</v>
      </c>
      <c r="G16" s="4">
        <v>0.1</v>
      </c>
      <c r="H16" s="5">
        <f t="shared" si="0"/>
        <v>6.25</v>
      </c>
      <c r="I16" s="5">
        <f t="shared" si="1"/>
        <v>4.6296296296296294E-2</v>
      </c>
    </row>
    <row r="17" spans="2:18" x14ac:dyDescent="0.3">
      <c r="B17" s="5">
        <v>25</v>
      </c>
      <c r="C17" s="4"/>
      <c r="D17" s="4">
        <v>2.16</v>
      </c>
      <c r="E17" s="4"/>
      <c r="F17" s="4">
        <v>11</v>
      </c>
      <c r="G17" s="4">
        <v>0.1</v>
      </c>
      <c r="H17" s="5">
        <f t="shared" ref="H17:H36" si="2">F17/D17</f>
        <v>5.0925925925925926</v>
      </c>
      <c r="I17" s="5">
        <f t="shared" ref="I17:I36" si="3">SQRT((G17/D17)^2+(F17/D17^2*E17)^2)</f>
        <v>4.6296296296296294E-2</v>
      </c>
    </row>
    <row r="18" spans="2:18" ht="15.6" x14ac:dyDescent="0.3">
      <c r="B18" s="5">
        <v>30</v>
      </c>
      <c r="C18" s="4"/>
      <c r="D18" s="4">
        <v>2.16</v>
      </c>
      <c r="E18" s="4"/>
      <c r="F18" s="5">
        <v>9.1</v>
      </c>
      <c r="G18" s="4">
        <v>0.01</v>
      </c>
      <c r="H18" s="5">
        <f t="shared" si="2"/>
        <v>4.2129629629629628</v>
      </c>
      <c r="I18" s="5">
        <f t="shared" si="3"/>
        <v>4.6296296296296294E-3</v>
      </c>
      <c r="K18" s="2" t="s">
        <v>1</v>
      </c>
      <c r="L18" s="8"/>
      <c r="N18" s="2" t="s">
        <v>16</v>
      </c>
      <c r="O18" s="11"/>
      <c r="Q18" s="2" t="s">
        <v>25</v>
      </c>
      <c r="R18" s="11" t="e">
        <f>L18/O18</f>
        <v>#DIV/0!</v>
      </c>
    </row>
    <row r="19" spans="2:18" ht="15.6" x14ac:dyDescent="0.3">
      <c r="B19" s="5">
        <v>35</v>
      </c>
      <c r="C19" s="4"/>
      <c r="D19" s="4">
        <v>2.1</v>
      </c>
      <c r="E19" s="4"/>
      <c r="F19" s="4">
        <v>7.68</v>
      </c>
      <c r="G19" s="4">
        <v>0.01</v>
      </c>
      <c r="H19" s="5">
        <f t="shared" si="2"/>
        <v>3.657142857142857</v>
      </c>
      <c r="I19" s="5">
        <f t="shared" si="3"/>
        <v>4.7619047619047615E-3</v>
      </c>
      <c r="K19" s="2" t="s">
        <v>6</v>
      </c>
      <c r="L19" s="8"/>
      <c r="N19" s="2" t="s">
        <v>19</v>
      </c>
      <c r="O19" s="12"/>
      <c r="Q19" s="2" t="s">
        <v>22</v>
      </c>
      <c r="R19" s="12" t="e">
        <f>SQRT((L19/O18)^2+(O19*L18/O18^2)^2)</f>
        <v>#DIV/0!</v>
      </c>
    </row>
    <row r="20" spans="2:18" ht="15.6" x14ac:dyDescent="0.3">
      <c r="B20" s="5">
        <v>40</v>
      </c>
      <c r="C20" s="4"/>
      <c r="D20" s="4">
        <v>2.08</v>
      </c>
      <c r="E20" s="4"/>
      <c r="F20" s="4">
        <v>6.8</v>
      </c>
      <c r="G20" s="4">
        <v>0.01</v>
      </c>
      <c r="H20" s="5">
        <f t="shared" si="2"/>
        <v>3.2692307692307692</v>
      </c>
      <c r="I20" s="5">
        <f t="shared" si="3"/>
        <v>4.807692307692308E-3</v>
      </c>
      <c r="Q20" s="2" t="s">
        <v>20</v>
      </c>
      <c r="R20" s="13" t="e">
        <f>R19/R18*100</f>
        <v>#DIV/0!</v>
      </c>
    </row>
    <row r="21" spans="2:18" x14ac:dyDescent="0.3">
      <c r="B21" s="5">
        <v>45</v>
      </c>
      <c r="C21" s="4"/>
      <c r="D21" s="4">
        <v>2.08</v>
      </c>
      <c r="E21" s="4"/>
      <c r="F21" s="4">
        <v>6.08</v>
      </c>
      <c r="G21" s="4"/>
      <c r="H21" s="5">
        <f t="shared" si="2"/>
        <v>2.9230769230769229</v>
      </c>
      <c r="I21" s="5">
        <f t="shared" si="3"/>
        <v>0</v>
      </c>
    </row>
    <row r="22" spans="2:18" x14ac:dyDescent="0.3">
      <c r="B22" s="6">
        <v>50</v>
      </c>
      <c r="C22" s="4"/>
      <c r="D22" s="4">
        <v>2.06</v>
      </c>
      <c r="E22" s="4"/>
      <c r="F22" s="4">
        <v>5.44</v>
      </c>
      <c r="G22" s="4"/>
      <c r="H22" s="5">
        <f t="shared" si="2"/>
        <v>2.6407766990291264</v>
      </c>
      <c r="I22" s="5">
        <f t="shared" si="3"/>
        <v>0</v>
      </c>
    </row>
    <row r="23" spans="2:18" x14ac:dyDescent="0.3">
      <c r="B23" s="5">
        <v>60</v>
      </c>
      <c r="C23" s="4"/>
      <c r="D23" s="4">
        <v>2.08</v>
      </c>
      <c r="E23" s="4"/>
      <c r="F23" s="4">
        <v>4.5599999999999996</v>
      </c>
      <c r="G23" s="4"/>
      <c r="H23" s="5">
        <f t="shared" si="2"/>
        <v>2.1923076923076921</v>
      </c>
      <c r="I23" s="5">
        <f t="shared" si="3"/>
        <v>0</v>
      </c>
    </row>
    <row r="24" spans="2:18" x14ac:dyDescent="0.3">
      <c r="B24" s="6">
        <v>70</v>
      </c>
      <c r="C24" s="4"/>
      <c r="D24" s="4">
        <v>2.08</v>
      </c>
      <c r="E24" s="4"/>
      <c r="F24" s="4">
        <v>3.92</v>
      </c>
      <c r="G24" s="4"/>
      <c r="H24" s="5">
        <f t="shared" si="2"/>
        <v>1.8846153846153846</v>
      </c>
      <c r="I24" s="5">
        <f t="shared" si="3"/>
        <v>0</v>
      </c>
    </row>
    <row r="25" spans="2:18" x14ac:dyDescent="0.3">
      <c r="B25" s="5">
        <v>80</v>
      </c>
      <c r="C25" s="4"/>
      <c r="D25" s="4">
        <v>2.1</v>
      </c>
      <c r="E25" s="4"/>
      <c r="F25" s="5">
        <v>3.44</v>
      </c>
      <c r="G25" s="4"/>
      <c r="H25" s="5">
        <f t="shared" si="2"/>
        <v>1.638095238095238</v>
      </c>
      <c r="I25" s="5">
        <f t="shared" si="3"/>
        <v>0</v>
      </c>
    </row>
    <row r="26" spans="2:18" x14ac:dyDescent="0.3">
      <c r="B26" s="6">
        <v>90</v>
      </c>
      <c r="C26" s="4"/>
      <c r="D26" s="4">
        <v>2.08</v>
      </c>
      <c r="E26" s="4"/>
      <c r="F26" s="4">
        <v>3.12</v>
      </c>
      <c r="G26" s="4"/>
      <c r="H26" s="5">
        <f t="shared" si="2"/>
        <v>1.5</v>
      </c>
      <c r="I26" s="5">
        <f t="shared" si="3"/>
        <v>0</v>
      </c>
    </row>
    <row r="27" spans="2:18" x14ac:dyDescent="0.3">
      <c r="B27" s="6">
        <v>125</v>
      </c>
      <c r="C27" s="4"/>
      <c r="D27" s="4">
        <v>2.12</v>
      </c>
      <c r="E27" s="4"/>
      <c r="F27" s="4">
        <v>2.3199999999999998</v>
      </c>
      <c r="G27" s="4"/>
      <c r="H27" s="5">
        <f t="shared" si="2"/>
        <v>1.0943396226415094</v>
      </c>
      <c r="I27" s="5">
        <f t="shared" si="3"/>
        <v>0</v>
      </c>
    </row>
    <row r="28" spans="2:18" x14ac:dyDescent="0.3">
      <c r="B28" s="6">
        <v>150</v>
      </c>
      <c r="C28" s="4"/>
      <c r="D28" s="4">
        <v>2.12</v>
      </c>
      <c r="E28" s="4"/>
      <c r="F28" s="4">
        <v>1.92</v>
      </c>
      <c r="G28" s="4"/>
      <c r="H28" s="5">
        <f t="shared" si="2"/>
        <v>0.90566037735849048</v>
      </c>
      <c r="I28" s="5">
        <f t="shared" si="3"/>
        <v>0</v>
      </c>
    </row>
    <row r="29" spans="2:18" x14ac:dyDescent="0.3">
      <c r="B29" s="6">
        <v>200</v>
      </c>
      <c r="C29" s="4"/>
      <c r="D29" s="4">
        <v>2.1</v>
      </c>
      <c r="E29" s="4"/>
      <c r="F29" s="5">
        <v>1.52</v>
      </c>
      <c r="G29" s="4"/>
      <c r="H29" s="5">
        <f t="shared" si="2"/>
        <v>0.72380952380952379</v>
      </c>
      <c r="I29" s="5">
        <f t="shared" si="3"/>
        <v>0</v>
      </c>
    </row>
    <row r="30" spans="2:18" x14ac:dyDescent="0.3">
      <c r="B30" s="6">
        <v>0.1</v>
      </c>
      <c r="C30" s="4"/>
      <c r="D30" s="4">
        <v>2.04</v>
      </c>
      <c r="E30" s="4"/>
      <c r="F30" s="5">
        <v>21.6</v>
      </c>
      <c r="G30" s="4"/>
      <c r="H30" s="5">
        <f t="shared" si="2"/>
        <v>10.588235294117647</v>
      </c>
      <c r="I30" s="5">
        <f t="shared" si="3"/>
        <v>0</v>
      </c>
    </row>
    <row r="31" spans="2:18" x14ac:dyDescent="0.3">
      <c r="B31" s="6">
        <v>500</v>
      </c>
      <c r="C31" s="4"/>
      <c r="D31" s="4">
        <v>2.04</v>
      </c>
      <c r="E31" s="4"/>
      <c r="F31" s="5">
        <v>22</v>
      </c>
      <c r="G31" s="4"/>
      <c r="H31" s="5">
        <f t="shared" si="2"/>
        <v>10.784313725490195</v>
      </c>
      <c r="I31" s="5">
        <f t="shared" si="3"/>
        <v>0</v>
      </c>
    </row>
    <row r="32" spans="2:18" x14ac:dyDescent="0.3">
      <c r="B32" s="8">
        <v>8</v>
      </c>
      <c r="C32" s="8"/>
      <c r="D32" s="8">
        <v>2.08</v>
      </c>
      <c r="E32" s="8"/>
      <c r="F32" s="8">
        <v>22.2</v>
      </c>
      <c r="G32" s="8"/>
      <c r="H32" s="8">
        <f t="shared" si="2"/>
        <v>10.673076923076922</v>
      </c>
      <c r="I32" s="8">
        <f t="shared" si="3"/>
        <v>0</v>
      </c>
    </row>
    <row r="33" spans="2:9" x14ac:dyDescent="0.3">
      <c r="B33" s="20">
        <v>50</v>
      </c>
      <c r="C33" s="20"/>
      <c r="D33" s="20">
        <v>2.04</v>
      </c>
      <c r="E33" s="20"/>
      <c r="F33" s="20">
        <v>21.8</v>
      </c>
      <c r="G33" s="20"/>
      <c r="H33" s="20">
        <f t="shared" si="2"/>
        <v>10.686274509803921</v>
      </c>
      <c r="I33" s="20">
        <f t="shared" si="3"/>
        <v>0</v>
      </c>
    </row>
    <row r="34" spans="2:9" x14ac:dyDescent="0.3">
      <c r="B34" s="20">
        <v>10</v>
      </c>
      <c r="C34" s="20"/>
      <c r="D34" s="20">
        <v>2.08</v>
      </c>
      <c r="E34" s="20"/>
      <c r="F34" s="20"/>
      <c r="G34" s="20"/>
      <c r="H34" s="20"/>
      <c r="I34" s="20"/>
    </row>
    <row r="35" spans="2:9" x14ac:dyDescent="0.3">
      <c r="B35" s="1">
        <v>250</v>
      </c>
      <c r="D35" s="1">
        <v>2.08</v>
      </c>
      <c r="F35" s="1">
        <v>22</v>
      </c>
      <c r="H35" s="1">
        <f t="shared" si="2"/>
        <v>10.576923076923077</v>
      </c>
      <c r="I35" s="1">
        <f t="shared" si="3"/>
        <v>0</v>
      </c>
    </row>
    <row r="36" spans="2:9" x14ac:dyDescent="0.3">
      <c r="B36" s="1">
        <v>1</v>
      </c>
      <c r="D36" s="1">
        <v>0.64</v>
      </c>
      <c r="F36" s="1">
        <v>6.6</v>
      </c>
      <c r="H36" s="1">
        <f t="shared" si="2"/>
        <v>10.3125</v>
      </c>
      <c r="I36" s="1">
        <f t="shared" si="3"/>
        <v>0</v>
      </c>
    </row>
    <row r="38" spans="2:9" ht="15" thickBot="1" x14ac:dyDescent="0.35"/>
    <row r="39" spans="2:9" ht="18" thickBot="1" x14ac:dyDescent="0.35">
      <c r="B39" s="17" t="s">
        <v>7</v>
      </c>
      <c r="C39" s="18"/>
      <c r="D39" s="18"/>
      <c r="E39" s="19"/>
    </row>
    <row r="41" spans="2:9" ht="15.6" x14ac:dyDescent="0.3">
      <c r="B41" s="2" t="s">
        <v>8</v>
      </c>
      <c r="C41" s="2" t="s">
        <v>9</v>
      </c>
      <c r="D41" s="2" t="s">
        <v>1</v>
      </c>
      <c r="E41" s="2" t="s">
        <v>6</v>
      </c>
      <c r="F41" s="2" t="s">
        <v>2</v>
      </c>
      <c r="G41" s="2" t="s">
        <v>5</v>
      </c>
      <c r="H41" s="2" t="s">
        <v>3</v>
      </c>
      <c r="I41" s="2" t="s">
        <v>4</v>
      </c>
    </row>
    <row r="42" spans="2:9" x14ac:dyDescent="0.3">
      <c r="B42" s="3">
        <v>1</v>
      </c>
      <c r="C42" s="4"/>
      <c r="D42" s="5">
        <v>0.2</v>
      </c>
      <c r="E42" s="4">
        <v>1E-3</v>
      </c>
      <c r="F42" s="6">
        <v>20.399999999999999</v>
      </c>
      <c r="G42" s="4"/>
      <c r="H42" s="6">
        <f>F42/D42</f>
        <v>101.99999999999999</v>
      </c>
      <c r="I42" s="6">
        <f>SQRT((G42/D42)^2+(F42/D42^2*E42)^2)</f>
        <v>0.5099999999999999</v>
      </c>
    </row>
    <row r="43" spans="2:9" x14ac:dyDescent="0.3">
      <c r="B43" s="5">
        <v>2</v>
      </c>
      <c r="C43" s="4"/>
      <c r="D43" s="4">
        <v>0.20399999999999999</v>
      </c>
      <c r="E43" s="4"/>
      <c r="F43" s="6">
        <v>19.8</v>
      </c>
      <c r="G43" s="4"/>
      <c r="H43" s="6">
        <f>F43/D43</f>
        <v>97.058823529411768</v>
      </c>
      <c r="I43" s="6">
        <f>SQRT((G43/D43)^2+(F43/D43^2*E43)^2)</f>
        <v>0</v>
      </c>
    </row>
    <row r="44" spans="2:9" x14ac:dyDescent="0.3">
      <c r="B44" s="5">
        <v>3</v>
      </c>
      <c r="C44" s="4"/>
      <c r="D44" s="4">
        <v>0.20799999999999999</v>
      </c>
      <c r="E44" s="4"/>
      <c r="F44" s="6">
        <v>19</v>
      </c>
      <c r="G44" s="4"/>
      <c r="H44" s="6">
        <f t="shared" ref="H44:H52" si="4">F44/D44</f>
        <v>91.346153846153854</v>
      </c>
      <c r="I44" s="6">
        <f t="shared" ref="I44:I52" si="5">SQRT((G44/D44)^2+(F44/D44^2*E44)^2)</f>
        <v>0</v>
      </c>
    </row>
    <row r="45" spans="2:9" x14ac:dyDescent="0.3">
      <c r="B45" s="5">
        <v>4</v>
      </c>
      <c r="C45" s="4"/>
      <c r="D45" s="4">
        <v>0.20799999999999999</v>
      </c>
      <c r="E45" s="4"/>
      <c r="F45" s="6">
        <v>18.2</v>
      </c>
      <c r="G45" s="4"/>
      <c r="H45" s="6">
        <f t="shared" si="4"/>
        <v>87.5</v>
      </c>
      <c r="I45" s="6">
        <f t="shared" si="5"/>
        <v>0</v>
      </c>
    </row>
    <row r="46" spans="2:9" x14ac:dyDescent="0.3">
      <c r="B46" s="5">
        <v>5</v>
      </c>
      <c r="C46" s="4"/>
      <c r="D46" s="4">
        <v>0.20399999999999999</v>
      </c>
      <c r="E46" s="4"/>
      <c r="F46" s="6">
        <v>17</v>
      </c>
      <c r="G46" s="4"/>
      <c r="H46" s="6">
        <f t="shared" si="4"/>
        <v>83.333333333333343</v>
      </c>
      <c r="I46" s="6">
        <f t="shared" si="5"/>
        <v>0</v>
      </c>
    </row>
    <row r="47" spans="2:9" x14ac:dyDescent="0.3">
      <c r="B47" s="6">
        <v>6</v>
      </c>
      <c r="C47" s="4"/>
      <c r="D47" s="4">
        <v>0.20799999999999999</v>
      </c>
      <c r="E47" s="4"/>
      <c r="F47" s="6">
        <v>15.8</v>
      </c>
      <c r="G47" s="4"/>
      <c r="H47" s="6">
        <f t="shared" si="4"/>
        <v>75.961538461538467</v>
      </c>
      <c r="I47" s="6">
        <f t="shared" si="5"/>
        <v>0</v>
      </c>
    </row>
    <row r="48" spans="2:9" x14ac:dyDescent="0.3">
      <c r="B48" s="6">
        <v>7</v>
      </c>
      <c r="C48" s="4"/>
      <c r="D48" s="4">
        <v>0.20799999999999999</v>
      </c>
      <c r="E48" s="4"/>
      <c r="F48" s="5">
        <v>14.8</v>
      </c>
      <c r="G48" s="5"/>
      <c r="H48" s="5">
        <f t="shared" si="4"/>
        <v>71.15384615384616</v>
      </c>
      <c r="I48" s="5">
        <f t="shared" si="5"/>
        <v>0</v>
      </c>
    </row>
    <row r="49" spans="2:18" x14ac:dyDescent="0.3">
      <c r="B49" s="6">
        <v>8</v>
      </c>
      <c r="C49" s="4"/>
      <c r="D49" s="4">
        <v>0.20799999999999999</v>
      </c>
      <c r="E49" s="4"/>
      <c r="F49" s="5">
        <v>13.8</v>
      </c>
      <c r="G49" s="5"/>
      <c r="H49" s="5">
        <f t="shared" si="4"/>
        <v>66.346153846153854</v>
      </c>
      <c r="I49" s="5">
        <f t="shared" si="5"/>
        <v>0</v>
      </c>
    </row>
    <row r="50" spans="2:18" x14ac:dyDescent="0.3">
      <c r="B50" s="6">
        <v>9</v>
      </c>
      <c r="C50" s="4"/>
      <c r="D50" s="4">
        <v>0.20799999999999999</v>
      </c>
      <c r="E50" s="4"/>
      <c r="F50" s="5">
        <v>12.8</v>
      </c>
      <c r="G50" s="5"/>
      <c r="H50" s="5">
        <f t="shared" si="4"/>
        <v>61.538461538461547</v>
      </c>
      <c r="I50" s="5">
        <f t="shared" si="5"/>
        <v>0</v>
      </c>
    </row>
    <row r="51" spans="2:18" x14ac:dyDescent="0.3">
      <c r="B51" s="6">
        <v>10</v>
      </c>
      <c r="C51" s="4"/>
      <c r="D51" s="4">
        <v>0.20799999999999999</v>
      </c>
      <c r="E51" s="4"/>
      <c r="F51" s="5">
        <v>12</v>
      </c>
      <c r="G51" s="5"/>
      <c r="H51" s="5">
        <f t="shared" si="4"/>
        <v>57.692307692307693</v>
      </c>
      <c r="I51" s="5">
        <f t="shared" si="5"/>
        <v>0</v>
      </c>
    </row>
    <row r="52" spans="2:18" x14ac:dyDescent="0.3">
      <c r="B52" s="6">
        <v>11</v>
      </c>
      <c r="C52" s="4"/>
      <c r="D52" s="4">
        <v>0.20799999999999999</v>
      </c>
      <c r="E52" s="4"/>
      <c r="F52" s="5">
        <v>11.2</v>
      </c>
      <c r="G52" s="5"/>
      <c r="H52" s="5">
        <f t="shared" si="4"/>
        <v>53.846153846153847</v>
      </c>
      <c r="I52" s="5">
        <f t="shared" si="5"/>
        <v>0</v>
      </c>
    </row>
    <row r="53" spans="2:18" x14ac:dyDescent="0.3">
      <c r="B53" s="6">
        <v>12</v>
      </c>
      <c r="C53" s="4"/>
      <c r="D53" s="4">
        <v>0.20799999999999999</v>
      </c>
      <c r="E53" s="4"/>
      <c r="F53" s="5">
        <v>10.4</v>
      </c>
      <c r="G53" s="5">
        <v>0.1</v>
      </c>
      <c r="H53" s="5">
        <f t="shared" ref="H53:H54" si="6">F53/D53</f>
        <v>50.000000000000007</v>
      </c>
      <c r="I53" s="5">
        <f t="shared" ref="I53:I54" si="7">SQRT((G53/D53)^2+(F53/D53^2*E53)^2)</f>
        <v>0.48076923076923084</v>
      </c>
    </row>
    <row r="54" spans="2:18" x14ac:dyDescent="0.3">
      <c r="B54" s="6">
        <v>13</v>
      </c>
      <c r="C54" s="4"/>
      <c r="D54" s="4">
        <v>0.20799999999999999</v>
      </c>
      <c r="E54" s="4"/>
      <c r="F54" s="5">
        <v>9.8000000000000007</v>
      </c>
      <c r="G54" s="5">
        <v>0.01</v>
      </c>
      <c r="H54" s="5">
        <f t="shared" si="6"/>
        <v>47.11538461538462</v>
      </c>
      <c r="I54" s="5">
        <f t="shared" si="7"/>
        <v>4.807692307692308E-2</v>
      </c>
    </row>
    <row r="55" spans="2:18" ht="15.6" x14ac:dyDescent="0.3">
      <c r="B55" s="6">
        <v>14</v>
      </c>
      <c r="C55" s="4"/>
      <c r="D55" s="4">
        <v>0.20799999999999999</v>
      </c>
      <c r="E55" s="4"/>
      <c r="F55" s="5">
        <v>9.1999999999999993</v>
      </c>
      <c r="G55" s="5"/>
      <c r="H55" s="5">
        <f t="shared" ref="H55:H79" si="8">F55/D55</f>
        <v>44.230769230769226</v>
      </c>
      <c r="I55" s="5">
        <f t="shared" ref="I55:I71" si="9">SQRT((G55/D55)^2+(F55/D55^2*E55)^2)</f>
        <v>0</v>
      </c>
      <c r="K55" s="2" t="s">
        <v>1</v>
      </c>
      <c r="L55" s="14"/>
      <c r="N55" s="2" t="s">
        <v>16</v>
      </c>
      <c r="O55" s="15"/>
      <c r="Q55" s="2" t="s">
        <v>21</v>
      </c>
      <c r="R55" s="15" t="e">
        <f>L55/O55</f>
        <v>#DIV/0!</v>
      </c>
    </row>
    <row r="56" spans="2:18" ht="15.6" x14ac:dyDescent="0.3">
      <c r="B56" s="6">
        <v>15</v>
      </c>
      <c r="C56" s="4"/>
      <c r="D56" s="4">
        <v>0.20799999999999999</v>
      </c>
      <c r="E56" s="4"/>
      <c r="F56" s="5">
        <v>8.8000000000000007</v>
      </c>
      <c r="G56" s="5"/>
      <c r="H56" s="5">
        <f t="shared" si="8"/>
        <v>42.307692307692314</v>
      </c>
      <c r="I56" s="5">
        <f t="shared" si="9"/>
        <v>0</v>
      </c>
      <c r="K56" s="2" t="s">
        <v>6</v>
      </c>
      <c r="L56" s="8"/>
      <c r="N56" s="2" t="s">
        <v>19</v>
      </c>
      <c r="O56" s="12"/>
      <c r="Q56" s="2" t="s">
        <v>22</v>
      </c>
      <c r="R56" s="12" t="e">
        <f>SQRT((L56/O55)^2+(O56*L55/O55^2)^2)</f>
        <v>#DIV/0!</v>
      </c>
    </row>
    <row r="57" spans="2:18" ht="15.6" x14ac:dyDescent="0.3">
      <c r="B57" s="6">
        <v>16</v>
      </c>
      <c r="C57" s="4"/>
      <c r="D57" s="4">
        <v>0.20799999999999999</v>
      </c>
      <c r="E57" s="4"/>
      <c r="F57" s="5">
        <v>8.1</v>
      </c>
      <c r="G57" s="5"/>
      <c r="H57" s="5">
        <f t="shared" si="8"/>
        <v>38.942307692307693</v>
      </c>
      <c r="I57" s="5">
        <f t="shared" si="9"/>
        <v>0</v>
      </c>
      <c r="Q57" s="2" t="s">
        <v>20</v>
      </c>
      <c r="R57" s="13" t="e">
        <f>R56/R55*100</f>
        <v>#DIV/0!</v>
      </c>
    </row>
    <row r="58" spans="2:18" ht="15.6" x14ac:dyDescent="0.3">
      <c r="B58" s="6">
        <v>17</v>
      </c>
      <c r="C58" s="4"/>
      <c r="D58" s="4">
        <v>0.20799999999999999</v>
      </c>
      <c r="E58" s="4"/>
      <c r="F58" s="5">
        <v>7.8</v>
      </c>
      <c r="G58" s="5"/>
      <c r="H58" s="5">
        <f t="shared" si="8"/>
        <v>37.5</v>
      </c>
      <c r="I58" s="5">
        <f t="shared" si="9"/>
        <v>0</v>
      </c>
      <c r="Q58" s="2" t="s">
        <v>17</v>
      </c>
      <c r="R58" s="16" t="e">
        <f>(R55-R60)/R60*100</f>
        <v>#DIV/0!</v>
      </c>
    </row>
    <row r="59" spans="2:18" x14ac:dyDescent="0.3">
      <c r="B59" s="6">
        <v>18</v>
      </c>
      <c r="C59" s="4"/>
      <c r="D59" s="4">
        <v>0.20799999999999999</v>
      </c>
      <c r="E59" s="4"/>
      <c r="F59" s="5">
        <v>7.44</v>
      </c>
      <c r="G59" s="5"/>
      <c r="H59" s="5">
        <f t="shared" si="8"/>
        <v>35.769230769230774</v>
      </c>
      <c r="I59" s="5">
        <f t="shared" si="9"/>
        <v>0</v>
      </c>
    </row>
    <row r="60" spans="2:18" ht="15.6" x14ac:dyDescent="0.3">
      <c r="B60" s="6">
        <v>19</v>
      </c>
      <c r="C60" s="4"/>
      <c r="D60" s="4">
        <v>0.20799999999999999</v>
      </c>
      <c r="E60" s="4"/>
      <c r="F60" s="5">
        <v>7.04</v>
      </c>
      <c r="G60" s="5"/>
      <c r="H60" s="5">
        <f t="shared" si="8"/>
        <v>33.846153846153847</v>
      </c>
      <c r="I60" s="5">
        <f t="shared" si="9"/>
        <v>0</v>
      </c>
      <c r="Q60" s="2" t="s">
        <v>23</v>
      </c>
      <c r="R60" s="8"/>
    </row>
    <row r="61" spans="2:18" ht="15.6" x14ac:dyDescent="0.3">
      <c r="B61" s="6">
        <v>20</v>
      </c>
      <c r="C61" s="4"/>
      <c r="D61" s="4">
        <v>0.20799999999999999</v>
      </c>
      <c r="E61" s="4"/>
      <c r="F61" s="5">
        <v>6.8</v>
      </c>
      <c r="G61" s="5"/>
      <c r="H61" s="5">
        <f t="shared" si="8"/>
        <v>32.692307692307693</v>
      </c>
      <c r="I61" s="5">
        <f t="shared" si="9"/>
        <v>0</v>
      </c>
      <c r="Q61" s="2" t="s">
        <v>18</v>
      </c>
      <c r="R61" s="8"/>
    </row>
    <row r="62" spans="2:18" ht="15.6" x14ac:dyDescent="0.3">
      <c r="B62" s="6">
        <v>30</v>
      </c>
      <c r="C62" s="4"/>
      <c r="D62" s="4">
        <v>0.20599999999999999</v>
      </c>
      <c r="E62" s="4"/>
      <c r="F62" s="5">
        <v>4.7</v>
      </c>
      <c r="G62" s="5"/>
      <c r="H62" s="5">
        <f t="shared" si="8"/>
        <v>22.815533980582526</v>
      </c>
      <c r="I62" s="5">
        <f t="shared" si="9"/>
        <v>0</v>
      </c>
      <c r="Q62" s="2" t="s">
        <v>24</v>
      </c>
      <c r="R62" s="8">
        <f>0.01*R61*R60</f>
        <v>0</v>
      </c>
    </row>
    <row r="63" spans="2:18" x14ac:dyDescent="0.3">
      <c r="B63" s="6">
        <v>40</v>
      </c>
      <c r="C63" s="4"/>
      <c r="D63" s="4">
        <v>0.20799999999999999</v>
      </c>
      <c r="E63" s="4"/>
      <c r="F63" s="5">
        <v>3.6</v>
      </c>
      <c r="G63" s="5"/>
      <c r="H63" s="5">
        <f t="shared" si="8"/>
        <v>17.30769230769231</v>
      </c>
      <c r="I63" s="5">
        <f t="shared" si="9"/>
        <v>0</v>
      </c>
    </row>
    <row r="64" spans="2:18" x14ac:dyDescent="0.3">
      <c r="B64" s="6">
        <v>50</v>
      </c>
      <c r="C64" s="4"/>
      <c r="D64" s="4">
        <v>0.20799999999999999</v>
      </c>
      <c r="E64" s="4"/>
      <c r="F64" s="5">
        <v>2.96</v>
      </c>
      <c r="G64" s="5"/>
      <c r="H64" s="5">
        <f t="shared" si="8"/>
        <v>14.230769230769232</v>
      </c>
      <c r="I64" s="5">
        <f t="shared" si="9"/>
        <v>0</v>
      </c>
    </row>
    <row r="65" spans="2:9" x14ac:dyDescent="0.3">
      <c r="B65" s="1">
        <v>60</v>
      </c>
      <c r="D65" s="1">
        <v>0.20799999999999999</v>
      </c>
      <c r="F65" s="1">
        <v>2.48</v>
      </c>
      <c r="H65" s="1">
        <f t="shared" si="8"/>
        <v>11.923076923076923</v>
      </c>
      <c r="I65" s="1">
        <f t="shared" si="9"/>
        <v>0</v>
      </c>
    </row>
    <row r="66" spans="2:9" x14ac:dyDescent="0.3">
      <c r="B66" s="1">
        <v>70</v>
      </c>
      <c r="D66" s="1">
        <v>0.21199999999999999</v>
      </c>
      <c r="F66" s="1">
        <v>2.16</v>
      </c>
      <c r="H66" s="1">
        <f t="shared" si="8"/>
        <v>10.188679245283019</v>
      </c>
      <c r="I66" s="1">
        <f t="shared" si="9"/>
        <v>0</v>
      </c>
    </row>
    <row r="67" spans="2:9" x14ac:dyDescent="0.3">
      <c r="B67" s="1">
        <v>80</v>
      </c>
      <c r="D67" s="1">
        <v>0.21199999999999999</v>
      </c>
      <c r="F67" s="1">
        <v>2</v>
      </c>
      <c r="H67" s="1">
        <f t="shared" si="8"/>
        <v>9.433962264150944</v>
      </c>
      <c r="I67" s="1">
        <f t="shared" si="9"/>
        <v>0</v>
      </c>
    </row>
    <row r="68" spans="2:9" x14ac:dyDescent="0.3">
      <c r="B68" s="1">
        <v>90</v>
      </c>
      <c r="D68" s="1">
        <v>0.21199999999999999</v>
      </c>
      <c r="F68" s="1">
        <v>1.68</v>
      </c>
      <c r="H68" s="1">
        <f t="shared" si="8"/>
        <v>7.9245283018867925</v>
      </c>
      <c r="I68" s="1">
        <f t="shared" si="9"/>
        <v>0</v>
      </c>
    </row>
    <row r="69" spans="2:9" x14ac:dyDescent="0.3">
      <c r="B69" s="1">
        <v>100</v>
      </c>
      <c r="D69" s="1">
        <v>0.21199999999999999</v>
      </c>
      <c r="F69" s="1">
        <v>1.6</v>
      </c>
      <c r="H69" s="1">
        <f t="shared" si="8"/>
        <v>7.5471698113207557</v>
      </c>
      <c r="I69" s="1">
        <f t="shared" si="9"/>
        <v>0</v>
      </c>
    </row>
    <row r="70" spans="2:9" x14ac:dyDescent="0.3">
      <c r="B70" s="1">
        <v>150</v>
      </c>
      <c r="D70" s="1">
        <v>0.21199999999999999</v>
      </c>
      <c r="F70" s="1">
        <v>1.2</v>
      </c>
      <c r="H70" s="1">
        <f t="shared" si="8"/>
        <v>5.6603773584905657</v>
      </c>
      <c r="I70" s="1">
        <f t="shared" si="9"/>
        <v>0</v>
      </c>
    </row>
    <row r="71" spans="2:9" x14ac:dyDescent="0.3">
      <c r="B71" s="1">
        <v>200</v>
      </c>
      <c r="D71" s="1">
        <v>0.20799999999999999</v>
      </c>
      <c r="F71" s="1">
        <v>0.72</v>
      </c>
      <c r="G71" s="1">
        <v>1E-3</v>
      </c>
      <c r="H71" s="1">
        <f t="shared" si="8"/>
        <v>3.4615384615384617</v>
      </c>
      <c r="I71" s="1">
        <f t="shared" si="9"/>
        <v>4.807692307692308E-3</v>
      </c>
    </row>
    <row r="72" spans="2:9" x14ac:dyDescent="0.3">
      <c r="B72" s="1">
        <v>300</v>
      </c>
      <c r="D72" s="1">
        <v>0.20799999999999999</v>
      </c>
      <c r="F72" s="1">
        <v>0.48799999999999999</v>
      </c>
      <c r="H72" s="1">
        <f t="shared" si="8"/>
        <v>2.3461538461538463</v>
      </c>
    </row>
    <row r="73" spans="2:9" x14ac:dyDescent="0.3">
      <c r="B73" s="1">
        <v>400</v>
      </c>
      <c r="D73" s="1">
        <v>0.21</v>
      </c>
      <c r="F73" s="1">
        <v>0.36799999999999999</v>
      </c>
      <c r="H73" s="1">
        <f t="shared" si="8"/>
        <v>1.7523809523809524</v>
      </c>
    </row>
    <row r="74" spans="2:9" x14ac:dyDescent="0.3">
      <c r="B74" s="1">
        <v>500</v>
      </c>
      <c r="D74" s="1">
        <v>0.21</v>
      </c>
      <c r="F74" s="1">
        <v>0.29599999999999999</v>
      </c>
      <c r="H74" s="1">
        <f t="shared" si="8"/>
        <v>1.4095238095238094</v>
      </c>
    </row>
    <row r="75" spans="2:9" x14ac:dyDescent="0.3">
      <c r="B75" s="1">
        <v>1000</v>
      </c>
      <c r="D75" s="1">
        <v>0.21</v>
      </c>
      <c r="F75" s="1">
        <v>0.16</v>
      </c>
      <c r="H75" s="1">
        <f t="shared" si="8"/>
        <v>0.76190476190476197</v>
      </c>
    </row>
    <row r="76" spans="2:9" x14ac:dyDescent="0.3">
      <c r="B76" s="1">
        <v>25</v>
      </c>
      <c r="D76" s="1">
        <v>0.21199999999999999</v>
      </c>
      <c r="F76" s="1">
        <v>5.52</v>
      </c>
      <c r="H76" s="1">
        <f t="shared" si="8"/>
        <v>26.037735849056602</v>
      </c>
    </row>
    <row r="77" spans="2:9" x14ac:dyDescent="0.3">
      <c r="B77" s="1">
        <v>0.1</v>
      </c>
      <c r="D77" s="1">
        <v>0.20799999999999999</v>
      </c>
      <c r="F77" s="1">
        <v>20.6</v>
      </c>
      <c r="H77" s="1">
        <f t="shared" si="8"/>
        <v>99.038461538461547</v>
      </c>
    </row>
    <row r="78" spans="2:9" x14ac:dyDescent="0.3">
      <c r="B78" s="1">
        <v>0.2</v>
      </c>
      <c r="D78" s="1">
        <v>0.20399999999999999</v>
      </c>
      <c r="F78" s="1">
        <v>20.6</v>
      </c>
      <c r="H78" s="1">
        <f t="shared" si="8"/>
        <v>100.98039215686276</v>
      </c>
    </row>
    <row r="79" spans="2:9" x14ac:dyDescent="0.3">
      <c r="B79" s="1">
        <v>0.01</v>
      </c>
      <c r="D79" s="1">
        <v>0.20399999999999999</v>
      </c>
      <c r="F79" s="1">
        <v>20.6</v>
      </c>
      <c r="H79" s="1">
        <f t="shared" si="8"/>
        <v>100.98039215686276</v>
      </c>
    </row>
  </sheetData>
  <mergeCells count="2">
    <mergeCell ref="B2:E2"/>
    <mergeCell ref="B39:E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103C-2693-45F5-9B91-B717A7BCB321}">
  <dimension ref="B2:K33"/>
  <sheetViews>
    <sheetView topLeftCell="A26" zoomScale="145" zoomScaleNormal="145" workbookViewId="0">
      <selection activeCell="G9" sqref="E3:G9"/>
    </sheetView>
  </sheetViews>
  <sheetFormatPr defaultRowHeight="14.4" x14ac:dyDescent="0.3"/>
  <cols>
    <col min="1" max="1" width="8.88671875" style="1"/>
    <col min="2" max="2" width="9.77734375" style="1" bestFit="1" customWidth="1"/>
    <col min="3" max="3" width="10.109375" style="1" customWidth="1"/>
    <col min="4" max="7" width="8.88671875" style="1"/>
    <col min="8" max="8" width="7.6640625" style="1" customWidth="1"/>
    <col min="9" max="9" width="8.88671875" style="1"/>
    <col min="10" max="10" width="11.88671875" style="1" customWidth="1"/>
    <col min="11" max="11" width="11.5546875" style="1" bestFit="1" customWidth="1"/>
    <col min="12" max="16384" width="8.88671875" style="1"/>
  </cols>
  <sheetData>
    <row r="2" spans="2:11" ht="15.6" x14ac:dyDescent="0.3">
      <c r="B2" s="2" t="s">
        <v>8</v>
      </c>
      <c r="C2" s="2" t="s">
        <v>9</v>
      </c>
      <c r="D2" s="2" t="s">
        <v>1</v>
      </c>
      <c r="E2" s="2" t="s">
        <v>6</v>
      </c>
      <c r="F2" s="2" t="s">
        <v>2</v>
      </c>
      <c r="G2" s="2" t="s">
        <v>5</v>
      </c>
      <c r="H2" s="2" t="s">
        <v>3</v>
      </c>
      <c r="I2" s="2" t="s">
        <v>4</v>
      </c>
      <c r="J2" s="2" t="s">
        <v>11</v>
      </c>
      <c r="K2" s="2" t="s">
        <v>15</v>
      </c>
    </row>
    <row r="3" spans="2:11" x14ac:dyDescent="0.3">
      <c r="B3" s="3"/>
      <c r="C3" s="4"/>
      <c r="D3" s="4"/>
      <c r="E3" s="4"/>
      <c r="F3" s="5"/>
      <c r="G3" s="4"/>
      <c r="H3" s="5" t="e">
        <f>F3/D3</f>
        <v>#DIV/0!</v>
      </c>
      <c r="I3" s="5" t="e">
        <f>SQRT((G3/D3)^2+(F3/D3^2*E3)^2)</f>
        <v>#DIV/0!</v>
      </c>
      <c r="J3" s="5">
        <f>2*PI()*B3*D3*1000*F$32*C$32</f>
        <v>0</v>
      </c>
      <c r="K3" s="5" t="e">
        <f>J3/D3</f>
        <v>#DIV/0!</v>
      </c>
    </row>
    <row r="4" spans="2:11" x14ac:dyDescent="0.3">
      <c r="B4" s="5"/>
      <c r="C4" s="4"/>
      <c r="D4" s="4"/>
      <c r="E4" s="4"/>
      <c r="F4" s="5"/>
      <c r="G4" s="4"/>
      <c r="H4" s="5" t="e">
        <f>F4/D4</f>
        <v>#DIV/0!</v>
      </c>
      <c r="I4" s="5" t="e">
        <f>SQRT((G4/D4)^2+(F4/D4^2*E4)^2)</f>
        <v>#DIV/0!</v>
      </c>
      <c r="J4" s="5">
        <f t="shared" ref="J4:J30" si="0">2*PI()*B4*D4*1000*F$32*C$32</f>
        <v>0</v>
      </c>
      <c r="K4" s="5" t="e">
        <f t="shared" ref="K4:K30" si="1">J4/D4</f>
        <v>#DIV/0!</v>
      </c>
    </row>
    <row r="5" spans="2:11" x14ac:dyDescent="0.3">
      <c r="B5" s="5"/>
      <c r="C5" s="4"/>
      <c r="D5" s="4"/>
      <c r="E5" s="4"/>
      <c r="F5" s="5"/>
      <c r="G5" s="4"/>
      <c r="H5" s="5" t="e">
        <f t="shared" ref="H5:H13" si="2">F5/D5</f>
        <v>#DIV/0!</v>
      </c>
      <c r="I5" s="5" t="e">
        <f t="shared" ref="I5:I13" si="3">SQRT((G5/D5)^2+(F5/D5^2*E5)^2)</f>
        <v>#DIV/0!</v>
      </c>
      <c r="J5" s="5">
        <f t="shared" si="0"/>
        <v>0</v>
      </c>
      <c r="K5" s="5" t="e">
        <f t="shared" si="1"/>
        <v>#DIV/0!</v>
      </c>
    </row>
    <row r="6" spans="2:11" x14ac:dyDescent="0.3">
      <c r="B6" s="5"/>
      <c r="C6" s="4"/>
      <c r="D6" s="4"/>
      <c r="E6" s="4"/>
      <c r="F6" s="5"/>
      <c r="G6" s="4"/>
      <c r="H6" s="5" t="e">
        <f t="shared" si="2"/>
        <v>#DIV/0!</v>
      </c>
      <c r="I6" s="5" t="e">
        <f t="shared" si="3"/>
        <v>#DIV/0!</v>
      </c>
      <c r="J6" s="5">
        <f t="shared" si="0"/>
        <v>0</v>
      </c>
      <c r="K6" s="5" t="e">
        <f t="shared" si="1"/>
        <v>#DIV/0!</v>
      </c>
    </row>
    <row r="7" spans="2:11" x14ac:dyDescent="0.3">
      <c r="B7" s="5"/>
      <c r="C7" s="4"/>
      <c r="D7" s="4"/>
      <c r="E7" s="4"/>
      <c r="F7" s="5"/>
      <c r="G7" s="4"/>
      <c r="H7" s="5" t="e">
        <f t="shared" si="2"/>
        <v>#DIV/0!</v>
      </c>
      <c r="I7" s="5" t="e">
        <f t="shared" si="3"/>
        <v>#DIV/0!</v>
      </c>
      <c r="J7" s="5">
        <f t="shared" si="0"/>
        <v>0</v>
      </c>
      <c r="K7" s="5" t="e">
        <f t="shared" si="1"/>
        <v>#DIV/0!</v>
      </c>
    </row>
    <row r="8" spans="2:11" x14ac:dyDescent="0.3">
      <c r="B8" s="5"/>
      <c r="C8" s="4"/>
      <c r="D8" s="4"/>
      <c r="E8" s="4"/>
      <c r="F8" s="5"/>
      <c r="G8" s="4"/>
      <c r="H8" s="6" t="e">
        <f t="shared" si="2"/>
        <v>#DIV/0!</v>
      </c>
      <c r="I8" s="6" t="e">
        <f t="shared" si="3"/>
        <v>#DIV/0!</v>
      </c>
      <c r="J8" s="5">
        <f t="shared" si="0"/>
        <v>0</v>
      </c>
      <c r="K8" s="5" t="e">
        <f t="shared" si="1"/>
        <v>#DIV/0!</v>
      </c>
    </row>
    <row r="9" spans="2:11" x14ac:dyDescent="0.3">
      <c r="B9" s="6"/>
      <c r="C9" s="4"/>
      <c r="D9" s="4"/>
      <c r="E9" s="4"/>
      <c r="F9" s="4"/>
      <c r="G9" s="4"/>
      <c r="H9" s="6" t="e">
        <f t="shared" si="2"/>
        <v>#DIV/0!</v>
      </c>
      <c r="I9" s="6" t="e">
        <f t="shared" si="3"/>
        <v>#DIV/0!</v>
      </c>
      <c r="J9" s="6">
        <f t="shared" si="0"/>
        <v>0</v>
      </c>
      <c r="K9" s="5" t="e">
        <f t="shared" si="1"/>
        <v>#DIV/0!</v>
      </c>
    </row>
    <row r="10" spans="2:11" x14ac:dyDescent="0.3">
      <c r="B10" s="6"/>
      <c r="C10" s="4"/>
      <c r="D10" s="4"/>
      <c r="E10" s="4"/>
      <c r="F10" s="4"/>
      <c r="G10" s="4"/>
      <c r="H10" s="6" t="e">
        <f t="shared" si="2"/>
        <v>#DIV/0!</v>
      </c>
      <c r="I10" s="6" t="e">
        <f t="shared" si="3"/>
        <v>#DIV/0!</v>
      </c>
      <c r="J10" s="6">
        <f t="shared" si="0"/>
        <v>0</v>
      </c>
      <c r="K10" s="5" t="e">
        <f t="shared" si="1"/>
        <v>#DIV/0!</v>
      </c>
    </row>
    <row r="11" spans="2:11" x14ac:dyDescent="0.3">
      <c r="B11" s="5"/>
      <c r="C11" s="4"/>
      <c r="D11" s="4"/>
      <c r="E11" s="4"/>
      <c r="F11" s="4"/>
      <c r="G11" s="4"/>
      <c r="H11" s="6" t="e">
        <f t="shared" si="2"/>
        <v>#DIV/0!</v>
      </c>
      <c r="I11" s="6" t="e">
        <f t="shared" si="3"/>
        <v>#DIV/0!</v>
      </c>
      <c r="J11" s="6">
        <f t="shared" si="0"/>
        <v>0</v>
      </c>
      <c r="K11" s="5" t="e">
        <f t="shared" si="1"/>
        <v>#DIV/0!</v>
      </c>
    </row>
    <row r="12" spans="2:11" x14ac:dyDescent="0.3">
      <c r="B12" s="6"/>
      <c r="C12" s="4"/>
      <c r="D12" s="4"/>
      <c r="E12" s="4"/>
      <c r="F12" s="6"/>
      <c r="G12" s="4"/>
      <c r="H12" s="6" t="e">
        <f t="shared" si="2"/>
        <v>#DIV/0!</v>
      </c>
      <c r="I12" s="6" t="e">
        <f t="shared" si="3"/>
        <v>#DIV/0!</v>
      </c>
      <c r="J12" s="6">
        <f t="shared" si="0"/>
        <v>0</v>
      </c>
      <c r="K12" s="5" t="e">
        <f t="shared" si="1"/>
        <v>#DIV/0!</v>
      </c>
    </row>
    <row r="13" spans="2:11" x14ac:dyDescent="0.3">
      <c r="B13" s="5"/>
      <c r="C13" s="4"/>
      <c r="D13" s="4"/>
      <c r="E13" s="4"/>
      <c r="F13" s="4"/>
      <c r="G13" s="4"/>
      <c r="H13" s="6" t="e">
        <f t="shared" si="2"/>
        <v>#DIV/0!</v>
      </c>
      <c r="I13" s="6" t="e">
        <f t="shared" si="3"/>
        <v>#DIV/0!</v>
      </c>
      <c r="J13" s="6">
        <f t="shared" si="0"/>
        <v>0</v>
      </c>
      <c r="K13" s="5" t="e">
        <f t="shared" si="1"/>
        <v>#DIV/0!</v>
      </c>
    </row>
    <row r="14" spans="2:11" x14ac:dyDescent="0.3">
      <c r="B14" s="6"/>
      <c r="C14" s="4"/>
      <c r="D14" s="4"/>
      <c r="E14" s="4"/>
      <c r="F14" s="4"/>
      <c r="G14" s="4"/>
      <c r="H14" s="6" t="e">
        <f t="shared" ref="H14:H24" si="4">F14/D14</f>
        <v>#DIV/0!</v>
      </c>
      <c r="I14" s="6" t="e">
        <f t="shared" ref="I14:I24" si="5">SQRT((G14/D14)^2+(F14/D14^2*E14)^2)</f>
        <v>#DIV/0!</v>
      </c>
      <c r="J14" s="6">
        <f t="shared" si="0"/>
        <v>0</v>
      </c>
      <c r="K14" s="5" t="e">
        <f t="shared" si="1"/>
        <v>#DIV/0!</v>
      </c>
    </row>
    <row r="15" spans="2:11" x14ac:dyDescent="0.3">
      <c r="B15" s="6"/>
      <c r="C15" s="4"/>
      <c r="D15" s="4"/>
      <c r="E15" s="4"/>
      <c r="F15" s="5"/>
      <c r="G15" s="4"/>
      <c r="H15" s="5" t="e">
        <f t="shared" si="4"/>
        <v>#DIV/0!</v>
      </c>
      <c r="I15" s="5" t="e">
        <f t="shared" si="5"/>
        <v>#DIV/0!</v>
      </c>
      <c r="J15" s="5">
        <f t="shared" si="0"/>
        <v>0</v>
      </c>
      <c r="K15" s="5" t="e">
        <f t="shared" si="1"/>
        <v>#DIV/0!</v>
      </c>
    </row>
    <row r="16" spans="2:11" x14ac:dyDescent="0.3">
      <c r="B16" s="6"/>
      <c r="C16" s="4"/>
      <c r="D16" s="4"/>
      <c r="E16" s="4"/>
      <c r="F16" s="5"/>
      <c r="G16" s="4"/>
      <c r="H16" s="5" t="e">
        <f t="shared" si="4"/>
        <v>#DIV/0!</v>
      </c>
      <c r="I16" s="5" t="e">
        <f t="shared" si="5"/>
        <v>#DIV/0!</v>
      </c>
      <c r="J16" s="5">
        <f t="shared" si="0"/>
        <v>0</v>
      </c>
      <c r="K16" s="5" t="e">
        <f t="shared" si="1"/>
        <v>#DIV/0!</v>
      </c>
    </row>
    <row r="17" spans="2:11" x14ac:dyDescent="0.3">
      <c r="B17" s="6"/>
      <c r="C17" s="4"/>
      <c r="D17" s="4"/>
      <c r="E17" s="4"/>
      <c r="F17" s="5"/>
      <c r="G17" s="4"/>
      <c r="H17" s="5" t="e">
        <f t="shared" si="4"/>
        <v>#DIV/0!</v>
      </c>
      <c r="I17" s="5" t="e">
        <f t="shared" si="5"/>
        <v>#DIV/0!</v>
      </c>
      <c r="J17" s="5">
        <f t="shared" si="0"/>
        <v>0</v>
      </c>
      <c r="K17" s="5" t="e">
        <f t="shared" si="1"/>
        <v>#DIV/0!</v>
      </c>
    </row>
    <row r="18" spans="2:11" x14ac:dyDescent="0.3">
      <c r="B18" s="6"/>
      <c r="C18" s="4"/>
      <c r="D18" s="4"/>
      <c r="E18" s="4"/>
      <c r="F18" s="5"/>
      <c r="G18" s="4"/>
      <c r="H18" s="5" t="e">
        <f t="shared" si="4"/>
        <v>#DIV/0!</v>
      </c>
      <c r="I18" s="5" t="e">
        <f t="shared" si="5"/>
        <v>#DIV/0!</v>
      </c>
      <c r="J18" s="5">
        <f t="shared" si="0"/>
        <v>0</v>
      </c>
      <c r="K18" s="5" t="e">
        <f t="shared" si="1"/>
        <v>#DIV/0!</v>
      </c>
    </row>
    <row r="19" spans="2:11" x14ac:dyDescent="0.3">
      <c r="B19" s="6"/>
      <c r="C19" s="4"/>
      <c r="D19" s="4"/>
      <c r="E19" s="4"/>
      <c r="F19" s="5"/>
      <c r="G19" s="4"/>
      <c r="H19" s="5" t="e">
        <f t="shared" si="4"/>
        <v>#DIV/0!</v>
      </c>
      <c r="I19" s="5" t="e">
        <f t="shared" si="5"/>
        <v>#DIV/0!</v>
      </c>
      <c r="J19" s="5">
        <f t="shared" si="0"/>
        <v>0</v>
      </c>
      <c r="K19" s="5" t="e">
        <f t="shared" si="1"/>
        <v>#DIV/0!</v>
      </c>
    </row>
    <row r="20" spans="2:11" x14ac:dyDescent="0.3">
      <c r="B20" s="6"/>
      <c r="C20" s="4"/>
      <c r="D20" s="4"/>
      <c r="E20" s="4"/>
      <c r="F20" s="5"/>
      <c r="G20" s="4"/>
      <c r="H20" s="5" t="e">
        <f t="shared" si="4"/>
        <v>#DIV/0!</v>
      </c>
      <c r="I20" s="5" t="e">
        <f t="shared" si="5"/>
        <v>#DIV/0!</v>
      </c>
      <c r="J20" s="5">
        <f t="shared" si="0"/>
        <v>0</v>
      </c>
      <c r="K20" s="5" t="e">
        <f t="shared" si="1"/>
        <v>#DIV/0!</v>
      </c>
    </row>
    <row r="21" spans="2:11" x14ac:dyDescent="0.3">
      <c r="B21" s="6"/>
      <c r="C21" s="4"/>
      <c r="D21" s="4"/>
      <c r="E21" s="4"/>
      <c r="F21" s="5"/>
      <c r="G21" s="4"/>
      <c r="H21" s="5" t="e">
        <f t="shared" si="4"/>
        <v>#DIV/0!</v>
      </c>
      <c r="I21" s="5" t="e">
        <f t="shared" si="5"/>
        <v>#DIV/0!</v>
      </c>
      <c r="J21" s="5">
        <f t="shared" si="0"/>
        <v>0</v>
      </c>
      <c r="K21" s="5" t="e">
        <f t="shared" si="1"/>
        <v>#DIV/0!</v>
      </c>
    </row>
    <row r="22" spans="2:11" x14ac:dyDescent="0.3">
      <c r="B22" s="6"/>
      <c r="C22" s="4"/>
      <c r="D22" s="4"/>
      <c r="E22" s="4"/>
      <c r="F22" s="5"/>
      <c r="G22" s="4"/>
      <c r="H22" s="5" t="e">
        <f t="shared" si="4"/>
        <v>#DIV/0!</v>
      </c>
      <c r="I22" s="5" t="e">
        <f t="shared" si="5"/>
        <v>#DIV/0!</v>
      </c>
      <c r="J22" s="5">
        <f t="shared" si="0"/>
        <v>0</v>
      </c>
      <c r="K22" s="5" t="e">
        <f t="shared" si="1"/>
        <v>#DIV/0!</v>
      </c>
    </row>
    <row r="23" spans="2:11" x14ac:dyDescent="0.3">
      <c r="B23" s="6"/>
      <c r="C23" s="4"/>
      <c r="D23" s="4"/>
      <c r="E23" s="4"/>
      <c r="F23" s="5"/>
      <c r="G23" s="4"/>
      <c r="H23" s="5" t="e">
        <f t="shared" si="4"/>
        <v>#DIV/0!</v>
      </c>
      <c r="I23" s="5" t="e">
        <f t="shared" si="5"/>
        <v>#DIV/0!</v>
      </c>
      <c r="J23" s="5">
        <f t="shared" si="0"/>
        <v>0</v>
      </c>
      <c r="K23" s="5" t="e">
        <f t="shared" si="1"/>
        <v>#DIV/0!</v>
      </c>
    </row>
    <row r="24" spans="2:11" x14ac:dyDescent="0.3">
      <c r="B24" s="6"/>
      <c r="C24" s="4"/>
      <c r="D24" s="5"/>
      <c r="E24" s="4"/>
      <c r="F24" s="5"/>
      <c r="G24" s="4"/>
      <c r="H24" s="5" t="e">
        <f t="shared" si="4"/>
        <v>#DIV/0!</v>
      </c>
      <c r="I24" s="5" t="e">
        <f t="shared" si="5"/>
        <v>#DIV/0!</v>
      </c>
      <c r="J24" s="5">
        <f t="shared" si="0"/>
        <v>0</v>
      </c>
      <c r="K24" s="5" t="e">
        <f t="shared" si="1"/>
        <v>#DIV/0!</v>
      </c>
    </row>
    <row r="25" spans="2:11" x14ac:dyDescent="0.3">
      <c r="B25" s="6"/>
      <c r="C25" s="4"/>
      <c r="D25" s="5"/>
      <c r="E25" s="4"/>
      <c r="F25" s="5"/>
      <c r="G25" s="4"/>
      <c r="H25" s="5" t="e">
        <f t="shared" ref="H25:H26" si="6">F25/D25</f>
        <v>#DIV/0!</v>
      </c>
      <c r="I25" s="5" t="e">
        <f t="shared" ref="I25:I26" si="7">SQRT((G25/D25)^2+(F25/D25^2*E25)^2)</f>
        <v>#DIV/0!</v>
      </c>
      <c r="J25" s="5">
        <f t="shared" si="0"/>
        <v>0</v>
      </c>
      <c r="K25" s="5" t="e">
        <f t="shared" si="1"/>
        <v>#DIV/0!</v>
      </c>
    </row>
    <row r="26" spans="2:11" x14ac:dyDescent="0.3">
      <c r="B26" s="5"/>
      <c r="C26" s="4"/>
      <c r="D26" s="4"/>
      <c r="E26" s="4"/>
      <c r="F26" s="5"/>
      <c r="G26" s="4"/>
      <c r="H26" s="5" t="e">
        <f t="shared" si="6"/>
        <v>#DIV/0!</v>
      </c>
      <c r="I26" s="5" t="e">
        <f t="shared" si="7"/>
        <v>#DIV/0!</v>
      </c>
      <c r="J26" s="5">
        <f t="shared" si="0"/>
        <v>0</v>
      </c>
      <c r="K26" s="5" t="e">
        <f t="shared" si="1"/>
        <v>#DIV/0!</v>
      </c>
    </row>
    <row r="27" spans="2:11" x14ac:dyDescent="0.3">
      <c r="B27" s="5"/>
      <c r="C27" s="4"/>
      <c r="D27" s="4"/>
      <c r="E27" s="4"/>
      <c r="F27" s="5"/>
      <c r="G27" s="4"/>
      <c r="H27" s="5" t="e">
        <f t="shared" ref="H27:H30" si="8">F27/D27</f>
        <v>#DIV/0!</v>
      </c>
      <c r="I27" s="5" t="e">
        <f t="shared" ref="I27:I30" si="9">SQRT((G27/D27)^2+(F27/D27^2*E27)^2)</f>
        <v>#DIV/0!</v>
      </c>
      <c r="J27" s="5">
        <f t="shared" si="0"/>
        <v>0</v>
      </c>
      <c r="K27" s="5" t="e">
        <f t="shared" si="1"/>
        <v>#DIV/0!</v>
      </c>
    </row>
    <row r="28" spans="2:11" x14ac:dyDescent="0.3">
      <c r="B28" s="5"/>
      <c r="C28" s="4"/>
      <c r="D28" s="4"/>
      <c r="E28" s="4"/>
      <c r="F28" s="4"/>
      <c r="G28" s="4"/>
      <c r="H28" s="6" t="e">
        <f t="shared" si="8"/>
        <v>#DIV/0!</v>
      </c>
      <c r="I28" s="6" t="e">
        <f t="shared" si="9"/>
        <v>#DIV/0!</v>
      </c>
      <c r="J28" s="5">
        <f t="shared" si="0"/>
        <v>0</v>
      </c>
      <c r="K28" s="5" t="e">
        <f t="shared" si="1"/>
        <v>#DIV/0!</v>
      </c>
    </row>
    <row r="29" spans="2:11" x14ac:dyDescent="0.3">
      <c r="B29" s="5"/>
      <c r="C29" s="4"/>
      <c r="D29" s="4"/>
      <c r="E29" s="4"/>
      <c r="F29" s="4"/>
      <c r="G29" s="4"/>
      <c r="H29" s="6" t="e">
        <f t="shared" si="8"/>
        <v>#DIV/0!</v>
      </c>
      <c r="I29" s="6" t="e">
        <f t="shared" si="9"/>
        <v>#DIV/0!</v>
      </c>
      <c r="J29" s="6">
        <f t="shared" si="0"/>
        <v>0</v>
      </c>
      <c r="K29" s="5" t="e">
        <f t="shared" si="1"/>
        <v>#DIV/0!</v>
      </c>
    </row>
    <row r="30" spans="2:11" x14ac:dyDescent="0.3">
      <c r="B30" s="5"/>
      <c r="C30" s="4"/>
      <c r="D30" s="4"/>
      <c r="E30" s="4"/>
      <c r="F30" s="5"/>
      <c r="G30" s="4"/>
      <c r="H30" s="6" t="e">
        <f t="shared" si="8"/>
        <v>#DIV/0!</v>
      </c>
      <c r="I30" s="6" t="e">
        <f t="shared" si="9"/>
        <v>#DIV/0!</v>
      </c>
      <c r="J30" s="5">
        <f t="shared" si="0"/>
        <v>0</v>
      </c>
      <c r="K30" s="5" t="e">
        <f t="shared" si="1"/>
        <v>#DIV/0!</v>
      </c>
    </row>
    <row r="31" spans="2:11" x14ac:dyDescent="0.3">
      <c r="J31" s="7"/>
    </row>
    <row r="32" spans="2:11" x14ac:dyDescent="0.3">
      <c r="B32" s="2" t="s">
        <v>10</v>
      </c>
      <c r="C32" s="8"/>
      <c r="E32" s="2" t="s">
        <v>13</v>
      </c>
      <c r="F32" s="8"/>
    </row>
    <row r="33" spans="2:6" x14ac:dyDescent="0.3">
      <c r="B33" s="2" t="s">
        <v>12</v>
      </c>
      <c r="C33" s="8"/>
      <c r="E33" s="2" t="s">
        <v>14</v>
      </c>
      <c r="F33" s="8">
        <f>0.05*F32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Parte 1 (2)</vt:lpstr>
      <vt:lpstr>Parte 1</vt:lpstr>
      <vt:lpstr>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Sérgio Sousa</cp:lastModifiedBy>
  <dcterms:created xsi:type="dcterms:W3CDTF">2023-03-14T00:28:52Z</dcterms:created>
  <dcterms:modified xsi:type="dcterms:W3CDTF">2023-04-26T17:44:28Z</dcterms:modified>
</cp:coreProperties>
</file>