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4\"/>
    </mc:Choice>
  </mc:AlternateContent>
  <xr:revisionPtr revIDLastSave="0" documentId="13_ncr:1_{DC5D1173-17E5-4B6E-A778-45CEBF054FA3}" xr6:coauthVersionLast="47" xr6:coauthVersionMax="47" xr10:uidLastSave="{00000000-0000-0000-0000-000000000000}"/>
  <bookViews>
    <workbookView xWindow="-108" yWindow="-108" windowWidth="23256" windowHeight="12456" firstSheet="2" activeTab="4" xr2:uid="{8AC084CF-F7C1-414B-AB07-F8052F6533B6}"/>
  </bookViews>
  <sheets>
    <sheet name="Calibração 1 (2)" sheetId="8" r:id="rId1"/>
    <sheet name="Calibração 1" sheetId="4" r:id="rId2"/>
    <sheet name="Calibração - FINAL!!!" sheetId="1" r:id="rId3"/>
    <sheet name="Variar IP" sheetId="2" r:id="rId4"/>
    <sheet name="Variar B" sheetId="5" r:id="rId5"/>
    <sheet name="Variar T - Aq1" sheetId="7" r:id="rId6"/>
    <sheet name="Variar T - Ar1" sheetId="10" r:id="rId7"/>
    <sheet name="Variar T - Aq2" sheetId="12" r:id="rId8"/>
    <sheet name="Variar T - Ar2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2" l="1"/>
  <c r="U7" i="2"/>
  <c r="V7" i="5"/>
  <c r="V3" i="2"/>
  <c r="R3" i="2"/>
  <c r="R4" i="2"/>
  <c r="U3" i="5"/>
  <c r="V8" i="5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V7" i="10" a="1"/>
  <c r="V7" i="10" s="1"/>
  <c r="M7" i="10" a="1"/>
  <c r="M7" i="10"/>
  <c r="N7" i="10"/>
  <c r="M8" i="10"/>
  <c r="N8" i="10"/>
  <c r="M9" i="10"/>
  <c r="N9" i="10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5" i="12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V7" i="7" a="1"/>
  <c r="V7" i="7" s="1"/>
  <c r="M7" i="7" a="1"/>
  <c r="M7" i="7" s="1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5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V7" i="13" a="1"/>
  <c r="V7" i="13" s="1"/>
  <c r="M7" i="13" a="1"/>
  <c r="M7" i="13" s="1"/>
  <c r="V7" i="12" a="1"/>
  <c r="V7" i="12" s="1"/>
  <c r="M7" i="12" a="1"/>
  <c r="M7" i="12" s="1"/>
  <c r="O4" i="13"/>
  <c r="O3" i="13"/>
  <c r="O4" i="12"/>
  <c r="O3" i="1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  <c r="Z7" i="5" a="1"/>
  <c r="Z7" i="5" s="1"/>
  <c r="K36" i="5" a="1"/>
  <c r="K35" i="5" a="1"/>
  <c r="K34" i="5" a="1"/>
  <c r="K33" i="5" a="1"/>
  <c r="K32" i="5" a="1"/>
  <c r="K31" i="5" a="1"/>
  <c r="K30" i="5" a="1"/>
  <c r="Q3" i="5"/>
  <c r="Y7" i="2" a="1"/>
  <c r="Y7" i="2" s="1"/>
  <c r="AH7" i="2" a="1"/>
  <c r="AH7" i="2" s="1"/>
  <c r="P7" i="2" a="1"/>
  <c r="P7" i="2" s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5" i="2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" i="1"/>
  <c r="J6" i="1" s="1" a="1"/>
  <c r="J6" i="1" s="1"/>
  <c r="O7" i="1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H6" i="8" s="1" a="1"/>
  <c r="H6" i="8" s="1"/>
  <c r="C34" i="8"/>
  <c r="C35" i="8"/>
  <c r="C36" i="8"/>
  <c r="C4" i="8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H6" i="4" a="1"/>
  <c r="H6" i="4" s="1"/>
  <c r="C29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4" i="4"/>
  <c r="W9" i="10" l="1"/>
  <c r="V9" i="10"/>
  <c r="W8" i="10"/>
  <c r="V8" i="10"/>
  <c r="W7" i="10"/>
  <c r="W9" i="7"/>
  <c r="V9" i="7"/>
  <c r="W8" i="7"/>
  <c r="V8" i="7"/>
  <c r="W7" i="7"/>
  <c r="N9" i="7"/>
  <c r="M8" i="7"/>
  <c r="M9" i="7"/>
  <c r="N8" i="7"/>
  <c r="N7" i="7"/>
  <c r="V9" i="13"/>
  <c r="V8" i="13"/>
  <c r="W7" i="13"/>
  <c r="W9" i="13"/>
  <c r="W8" i="13"/>
  <c r="N9" i="13"/>
  <c r="M9" i="13"/>
  <c r="N8" i="13"/>
  <c r="M8" i="13"/>
  <c r="N7" i="13"/>
  <c r="G5" i="13" s="1"/>
  <c r="I34" i="12"/>
  <c r="I28" i="12"/>
  <c r="I45" i="12"/>
  <c r="I33" i="12"/>
  <c r="I38" i="12"/>
  <c r="I26" i="12"/>
  <c r="I37" i="12"/>
  <c r="I25" i="12"/>
  <c r="I42" i="12"/>
  <c r="I30" i="12"/>
  <c r="I39" i="12"/>
  <c r="I44" i="12"/>
  <c r="I32" i="12"/>
  <c r="I43" i="12"/>
  <c r="I31" i="12"/>
  <c r="I48" i="12"/>
  <c r="I41" i="12"/>
  <c r="I27" i="12"/>
  <c r="I36" i="12"/>
  <c r="I35" i="12"/>
  <c r="V8" i="12"/>
  <c r="W7" i="12"/>
  <c r="I46" i="12" s="1"/>
  <c r="W9" i="12"/>
  <c r="V9" i="12"/>
  <c r="W8" i="12"/>
  <c r="G41" i="12"/>
  <c r="H41" i="12" s="1"/>
  <c r="G38" i="12"/>
  <c r="H38" i="12" s="1"/>
  <c r="G35" i="12"/>
  <c r="H35" i="12" s="1"/>
  <c r="G32" i="12"/>
  <c r="H32" i="12" s="1"/>
  <c r="G29" i="12"/>
  <c r="H29" i="12" s="1"/>
  <c r="G26" i="12"/>
  <c r="H26" i="12" s="1"/>
  <c r="G40" i="12"/>
  <c r="H40" i="12" s="1"/>
  <c r="G31" i="12"/>
  <c r="H31" i="12" s="1"/>
  <c r="G28" i="12"/>
  <c r="H28" i="12" s="1"/>
  <c r="G39" i="12"/>
  <c r="H39" i="12" s="1"/>
  <c r="G34" i="12"/>
  <c r="H34" i="12" s="1"/>
  <c r="G25" i="12"/>
  <c r="H25" i="12" s="1"/>
  <c r="G48" i="12"/>
  <c r="H48" i="12" s="1"/>
  <c r="G27" i="12"/>
  <c r="H27" i="12" s="1"/>
  <c r="G37" i="12"/>
  <c r="H37" i="12" s="1"/>
  <c r="G45" i="12"/>
  <c r="H45" i="12" s="1"/>
  <c r="G30" i="12"/>
  <c r="H30" i="12" s="1"/>
  <c r="G43" i="12"/>
  <c r="H43" i="12" s="1"/>
  <c r="G42" i="12"/>
  <c r="H42" i="12" s="1"/>
  <c r="G36" i="12"/>
  <c r="H36" i="12" s="1"/>
  <c r="M8" i="12"/>
  <c r="N7" i="12"/>
  <c r="G47" i="12" s="1"/>
  <c r="H47" i="12" s="1"/>
  <c r="N9" i="12"/>
  <c r="M9" i="12"/>
  <c r="N8" i="12"/>
  <c r="AA9" i="5"/>
  <c r="Z9" i="5"/>
  <c r="AA8" i="5"/>
  <c r="Z8" i="5"/>
  <c r="AA7" i="5"/>
  <c r="K35" i="5" s="1"/>
  <c r="L35" i="5" s="1"/>
  <c r="K31" i="5"/>
  <c r="L31" i="5" s="1"/>
  <c r="H14" i="2"/>
  <c r="H15" i="2"/>
  <c r="H25" i="2"/>
  <c r="Y9" i="2"/>
  <c r="Z8" i="2"/>
  <c r="Z9" i="2"/>
  <c r="Y8" i="2"/>
  <c r="Z7" i="2"/>
  <c r="J5" i="2" s="1"/>
  <c r="L24" i="2"/>
  <c r="L19" i="2"/>
  <c r="L10" i="2"/>
  <c r="L13" i="2"/>
  <c r="L25" i="2"/>
  <c r="L17" i="2"/>
  <c r="L23" i="2"/>
  <c r="L14" i="2"/>
  <c r="L5" i="2"/>
  <c r="L6" i="2"/>
  <c r="L8" i="2"/>
  <c r="L15" i="2"/>
  <c r="L18" i="2"/>
  <c r="L21" i="2"/>
  <c r="L16" i="2"/>
  <c r="L20" i="2"/>
  <c r="L22" i="2"/>
  <c r="L9" i="2"/>
  <c r="AH9" i="2"/>
  <c r="AI8" i="2"/>
  <c r="AH8" i="2"/>
  <c r="AI7" i="2"/>
  <c r="L11" i="2" s="1"/>
  <c r="AI9" i="2"/>
  <c r="Q9" i="2"/>
  <c r="P9" i="2"/>
  <c r="Q8" i="2"/>
  <c r="P8" i="2"/>
  <c r="Q7" i="2"/>
  <c r="H13" i="2" s="1"/>
  <c r="K6" i="1"/>
  <c r="C36" i="5" s="1"/>
  <c r="K8" i="1"/>
  <c r="J8" i="1"/>
  <c r="K7" i="1"/>
  <c r="J7" i="1"/>
  <c r="H8" i="8"/>
  <c r="I7" i="8"/>
  <c r="I6" i="8"/>
  <c r="I8" i="8"/>
  <c r="H7" i="8"/>
  <c r="H7" i="4"/>
  <c r="H8" i="4"/>
  <c r="I6" i="4"/>
  <c r="I8" i="4"/>
  <c r="I7" i="4"/>
  <c r="K13" i="5" a="1"/>
  <c r="K26" i="5" a="1"/>
  <c r="K20" i="5" a="1"/>
  <c r="K14" i="5" a="1"/>
  <c r="K12" i="5" a="1"/>
  <c r="K24" i="5" a="1"/>
  <c r="J23" i="2" a="1"/>
  <c r="I5" i="10" l="1"/>
  <c r="I29" i="12"/>
  <c r="I40" i="12"/>
  <c r="I47" i="12"/>
  <c r="G46" i="12"/>
  <c r="H46" i="12" s="1"/>
  <c r="G44" i="12"/>
  <c r="H44" i="12" s="1"/>
  <c r="G33" i="12"/>
  <c r="H33" i="12" s="1"/>
  <c r="H5" i="13"/>
  <c r="I24" i="12"/>
  <c r="I21" i="12"/>
  <c r="I18" i="12"/>
  <c r="I15" i="12"/>
  <c r="I12" i="12"/>
  <c r="I9" i="12"/>
  <c r="I23" i="12"/>
  <c r="I20" i="12"/>
  <c r="I17" i="12"/>
  <c r="I14" i="12"/>
  <c r="I11" i="12"/>
  <c r="I8" i="12"/>
  <c r="I5" i="12"/>
  <c r="I6" i="12"/>
  <c r="I22" i="12"/>
  <c r="I19" i="12"/>
  <c r="I16" i="12"/>
  <c r="I13" i="12"/>
  <c r="I10" i="12"/>
  <c r="I7" i="12"/>
  <c r="G24" i="12"/>
  <c r="H24" i="12" s="1"/>
  <c r="G21" i="12"/>
  <c r="H21" i="12" s="1"/>
  <c r="G18" i="12"/>
  <c r="H18" i="12" s="1"/>
  <c r="G15" i="12"/>
  <c r="H15" i="12" s="1"/>
  <c r="G12" i="12"/>
  <c r="H12" i="12" s="1"/>
  <c r="G9" i="12"/>
  <c r="H9" i="12" s="1"/>
  <c r="G23" i="12"/>
  <c r="H23" i="12" s="1"/>
  <c r="G20" i="12"/>
  <c r="H20" i="12" s="1"/>
  <c r="G17" i="12"/>
  <c r="H17" i="12" s="1"/>
  <c r="G14" i="12"/>
  <c r="H14" i="12" s="1"/>
  <c r="G11" i="12"/>
  <c r="H11" i="12" s="1"/>
  <c r="G8" i="12"/>
  <c r="H8" i="12" s="1"/>
  <c r="G5" i="12"/>
  <c r="H5" i="12" s="1"/>
  <c r="G6" i="12"/>
  <c r="H6" i="12" s="1"/>
  <c r="G22" i="12"/>
  <c r="H22" i="12" s="1"/>
  <c r="G19" i="12"/>
  <c r="H19" i="12" s="1"/>
  <c r="G16" i="12"/>
  <c r="H16" i="12" s="1"/>
  <c r="G13" i="12"/>
  <c r="H13" i="12" s="1"/>
  <c r="G10" i="12"/>
  <c r="H10" i="12" s="1"/>
  <c r="G7" i="12"/>
  <c r="H7" i="12" s="1"/>
  <c r="C30" i="5"/>
  <c r="C26" i="5"/>
  <c r="C22" i="5"/>
  <c r="C13" i="5"/>
  <c r="D11" i="1"/>
  <c r="E11" i="1" s="1"/>
  <c r="C34" i="5"/>
  <c r="D21" i="1"/>
  <c r="E21" i="1" s="1"/>
  <c r="C19" i="5"/>
  <c r="C5" i="5"/>
  <c r="C16" i="5"/>
  <c r="D25" i="1"/>
  <c r="E25" i="1" s="1"/>
  <c r="C27" i="5"/>
  <c r="C8" i="5"/>
  <c r="C11" i="5"/>
  <c r="C25" i="5"/>
  <c r="C23" i="5"/>
  <c r="F5" i="1"/>
  <c r="F17" i="1"/>
  <c r="F29" i="1"/>
  <c r="F27" i="1"/>
  <c r="F6" i="1"/>
  <c r="F18" i="1"/>
  <c r="F30" i="1"/>
  <c r="F7" i="1"/>
  <c r="F19" i="1"/>
  <c r="F31" i="1"/>
  <c r="F28" i="1"/>
  <c r="F8" i="1"/>
  <c r="F20" i="1"/>
  <c r="F32" i="1"/>
  <c r="F9" i="1"/>
  <c r="F21" i="1"/>
  <c r="F33" i="1"/>
  <c r="F10" i="1"/>
  <c r="F22" i="1"/>
  <c r="F4" i="1"/>
  <c r="F11" i="1"/>
  <c r="F23" i="1"/>
  <c r="F15" i="1"/>
  <c r="F16" i="1"/>
  <c r="F12" i="1"/>
  <c r="F24" i="1"/>
  <c r="F13" i="1"/>
  <c r="F25" i="1"/>
  <c r="F14" i="1"/>
  <c r="F26" i="1"/>
  <c r="D13" i="1"/>
  <c r="E13" i="1" s="1"/>
  <c r="C14" i="5"/>
  <c r="C29" i="5"/>
  <c r="C32" i="5"/>
  <c r="C35" i="5"/>
  <c r="C33" i="5"/>
  <c r="C7" i="5"/>
  <c r="C17" i="5"/>
  <c r="D4" i="1"/>
  <c r="E4" i="1" s="1"/>
  <c r="C15" i="5"/>
  <c r="C12" i="5"/>
  <c r="O3" i="10"/>
  <c r="C10" i="5"/>
  <c r="C28" i="5"/>
  <c r="D19" i="1"/>
  <c r="E19" i="1" s="1"/>
  <c r="D8" i="1"/>
  <c r="E8" i="1" s="1"/>
  <c r="C6" i="5"/>
  <c r="C9" i="5"/>
  <c r="C24" i="5"/>
  <c r="C31" i="5"/>
  <c r="D18" i="1"/>
  <c r="E18" i="1" s="1"/>
  <c r="C20" i="5"/>
  <c r="D11" i="5"/>
  <c r="D23" i="5"/>
  <c r="D35" i="5"/>
  <c r="D34" i="5"/>
  <c r="D12" i="5"/>
  <c r="D24" i="5"/>
  <c r="D36" i="5"/>
  <c r="D13" i="5"/>
  <c r="D25" i="5"/>
  <c r="D22" i="5"/>
  <c r="D14" i="5"/>
  <c r="D26" i="5"/>
  <c r="D15" i="5"/>
  <c r="D27" i="5"/>
  <c r="D10" i="5"/>
  <c r="O4" i="10"/>
  <c r="D16" i="5"/>
  <c r="D28" i="5"/>
  <c r="D9" i="5"/>
  <c r="D17" i="5"/>
  <c r="D29" i="5"/>
  <c r="D6" i="5"/>
  <c r="D18" i="5"/>
  <c r="D30" i="5"/>
  <c r="D33" i="5"/>
  <c r="D7" i="5"/>
  <c r="D19" i="5"/>
  <c r="D31" i="5"/>
  <c r="D21" i="5"/>
  <c r="D8" i="5"/>
  <c r="D20" i="5"/>
  <c r="D32" i="5"/>
  <c r="C18" i="5"/>
  <c r="C21" i="5"/>
  <c r="G5" i="10"/>
  <c r="H5" i="10" s="1"/>
  <c r="K34" i="5"/>
  <c r="L34" i="5" s="1"/>
  <c r="K30" i="5"/>
  <c r="L30" i="5" s="1"/>
  <c r="K32" i="5"/>
  <c r="L32" i="5" s="1"/>
  <c r="K36" i="5"/>
  <c r="L36" i="5" s="1"/>
  <c r="K33" i="5"/>
  <c r="L33" i="5" s="1"/>
  <c r="K24" i="5"/>
  <c r="L24" i="5" s="1"/>
  <c r="K20" i="5"/>
  <c r="L20" i="5" s="1"/>
  <c r="K12" i="5"/>
  <c r="L12" i="5" s="1"/>
  <c r="K13" i="5"/>
  <c r="L13" i="5" s="1"/>
  <c r="K14" i="5"/>
  <c r="L14" i="5" s="1"/>
  <c r="K26" i="5"/>
  <c r="L26" i="5" s="1"/>
  <c r="H19" i="2"/>
  <c r="H5" i="2"/>
  <c r="I5" i="2" s="1"/>
  <c r="H18" i="2"/>
  <c r="H7" i="2"/>
  <c r="H8" i="2"/>
  <c r="H6" i="2"/>
  <c r="H20" i="2"/>
  <c r="H11" i="2"/>
  <c r="H10" i="2"/>
  <c r="H24" i="2"/>
  <c r="H12" i="2"/>
  <c r="H9" i="2"/>
  <c r="H16" i="2"/>
  <c r="H21" i="2"/>
  <c r="H17" i="2"/>
  <c r="H22" i="2"/>
  <c r="H23" i="2"/>
  <c r="J23" i="2"/>
  <c r="K23" i="2" s="1"/>
  <c r="L12" i="2"/>
  <c r="L7" i="2"/>
  <c r="M22" i="2"/>
  <c r="I13" i="2"/>
  <c r="J22" i="2" a="1"/>
  <c r="J22" i="2" s="1"/>
  <c r="K22" i="2" s="1"/>
  <c r="M8" i="2"/>
  <c r="M6" i="2"/>
  <c r="J16" i="2" a="1"/>
  <c r="J16" i="2" s="1"/>
  <c r="K16" i="2" s="1"/>
  <c r="D20" i="1"/>
  <c r="E20" i="1" s="1"/>
  <c r="D7" i="1"/>
  <c r="E7" i="1" s="1"/>
  <c r="D10" i="1"/>
  <c r="E10" i="1" s="1"/>
  <c r="D26" i="1"/>
  <c r="E26" i="1" s="1"/>
  <c r="D29" i="1"/>
  <c r="E29" i="1" s="1"/>
  <c r="D33" i="1"/>
  <c r="E33" i="1" s="1"/>
  <c r="D14" i="1"/>
  <c r="E14" i="1" s="1"/>
  <c r="D17" i="1"/>
  <c r="E17" i="1" s="1"/>
  <c r="D23" i="1"/>
  <c r="E23" i="1" s="1"/>
  <c r="D6" i="1"/>
  <c r="E6" i="1" s="1"/>
  <c r="D15" i="1"/>
  <c r="E15" i="1" s="1"/>
  <c r="D22" i="1"/>
  <c r="E22" i="1" s="1"/>
  <c r="D9" i="1"/>
  <c r="E9" i="1" s="1"/>
  <c r="D32" i="1"/>
  <c r="E32" i="1" s="1"/>
  <c r="D5" i="1"/>
  <c r="E5" i="1" s="1"/>
  <c r="D16" i="1"/>
  <c r="E16" i="1" s="1"/>
  <c r="D30" i="1"/>
  <c r="E30" i="1" s="1"/>
  <c r="D12" i="1"/>
  <c r="E12" i="1" s="1"/>
  <c r="D31" i="1"/>
  <c r="E31" i="1" s="1"/>
  <c r="D24" i="1"/>
  <c r="E24" i="1" s="1"/>
  <c r="D28" i="1"/>
  <c r="E28" i="1" s="1"/>
  <c r="D27" i="1"/>
  <c r="E27" i="1" s="1"/>
  <c r="O4" i="7"/>
  <c r="D5" i="5"/>
  <c r="O3" i="7"/>
  <c r="D9" i="8"/>
  <c r="E9" i="8" s="1"/>
  <c r="D21" i="8"/>
  <c r="E21" i="8" s="1"/>
  <c r="D33" i="8"/>
  <c r="E33" i="8" s="1"/>
  <c r="D23" i="8"/>
  <c r="E23" i="8" s="1"/>
  <c r="D10" i="8"/>
  <c r="E10" i="8" s="1"/>
  <c r="D22" i="8"/>
  <c r="E22" i="8" s="1"/>
  <c r="D34" i="8"/>
  <c r="E34" i="8" s="1"/>
  <c r="D8" i="8"/>
  <c r="E8" i="8" s="1"/>
  <c r="D11" i="8"/>
  <c r="E11" i="8" s="1"/>
  <c r="D35" i="8"/>
  <c r="E35" i="8" s="1"/>
  <c r="D12" i="8"/>
  <c r="E12" i="8" s="1"/>
  <c r="D24" i="8"/>
  <c r="E24" i="8" s="1"/>
  <c r="D36" i="8"/>
  <c r="E36" i="8" s="1"/>
  <c r="D27" i="8"/>
  <c r="E27" i="8" s="1"/>
  <c r="D29" i="8"/>
  <c r="E29" i="8" s="1"/>
  <c r="D18" i="8"/>
  <c r="E18" i="8" s="1"/>
  <c r="D7" i="8"/>
  <c r="E7" i="8" s="1"/>
  <c r="D20" i="8"/>
  <c r="E20" i="8" s="1"/>
  <c r="D13" i="8"/>
  <c r="E13" i="8" s="1"/>
  <c r="D25" i="8"/>
  <c r="E25" i="8" s="1"/>
  <c r="D15" i="8"/>
  <c r="E15" i="8" s="1"/>
  <c r="D16" i="8"/>
  <c r="E16" i="8" s="1"/>
  <c r="D5" i="8"/>
  <c r="E5" i="8" s="1"/>
  <c r="D14" i="8"/>
  <c r="E14" i="8" s="1"/>
  <c r="D26" i="8"/>
  <c r="E26" i="8" s="1"/>
  <c r="D17" i="8"/>
  <c r="E17" i="8" s="1"/>
  <c r="D30" i="8"/>
  <c r="E30" i="8" s="1"/>
  <c r="D31" i="8"/>
  <c r="E31" i="8" s="1"/>
  <c r="D32" i="8"/>
  <c r="E32" i="8" s="1"/>
  <c r="D28" i="8"/>
  <c r="E28" i="8" s="1"/>
  <c r="D6" i="8"/>
  <c r="E6" i="8" s="1"/>
  <c r="D19" i="8"/>
  <c r="E19" i="8" s="1"/>
  <c r="D4" i="8"/>
  <c r="E4" i="8" s="1"/>
  <c r="G5" i="7"/>
  <c r="H5" i="7" s="1"/>
  <c r="K27" i="5" a="1"/>
  <c r="K27" i="5" s="1"/>
  <c r="L27" i="5" s="1"/>
  <c r="K10" i="5" a="1"/>
  <c r="K10" i="5" s="1"/>
  <c r="L10" i="5" s="1"/>
  <c r="K19" i="5" a="1"/>
  <c r="K19" i="5" s="1"/>
  <c r="L19" i="5" s="1"/>
  <c r="K11" i="5" a="1"/>
  <c r="K11" i="5" s="1"/>
  <c r="L11" i="5" s="1"/>
  <c r="K23" i="5" a="1"/>
  <c r="K23" i="5" s="1"/>
  <c r="L23" i="5" s="1"/>
  <c r="K22" i="5" a="1"/>
  <c r="K22" i="5" s="1"/>
  <c r="L22" i="5" s="1"/>
  <c r="K6" i="5" a="1"/>
  <c r="K6" i="5" s="1"/>
  <c r="L6" i="5" s="1"/>
  <c r="K16" i="5" a="1"/>
  <c r="K16" i="5" s="1"/>
  <c r="L16" i="5" s="1"/>
  <c r="K17" i="5" a="1"/>
  <c r="K17" i="5" s="1"/>
  <c r="L17" i="5" s="1"/>
  <c r="K29" i="5" a="1"/>
  <c r="K29" i="5" s="1"/>
  <c r="L29" i="5" s="1"/>
  <c r="K25" i="5" a="1"/>
  <c r="K25" i="5" s="1"/>
  <c r="L25" i="5" s="1"/>
  <c r="K21" i="5" a="1"/>
  <c r="K21" i="5" s="1"/>
  <c r="L21" i="5" s="1"/>
  <c r="K5" i="5"/>
  <c r="L5" i="5" s="1"/>
  <c r="K8" i="5" a="1"/>
  <c r="K8" i="5" s="1"/>
  <c r="L8" i="5" s="1"/>
  <c r="K7" i="5"/>
  <c r="L7" i="5" s="1"/>
  <c r="K18" i="5" a="1"/>
  <c r="K18" i="5" s="1"/>
  <c r="L18" i="5" s="1"/>
  <c r="K28" i="5" a="1"/>
  <c r="K28" i="5" s="1"/>
  <c r="L28" i="5" s="1"/>
  <c r="K9" i="5" a="1"/>
  <c r="K9" i="5" s="1"/>
  <c r="L9" i="5" s="1"/>
  <c r="K15" i="5" a="1"/>
  <c r="K15" i="5" s="1"/>
  <c r="L15" i="5" s="1"/>
  <c r="D4" i="4"/>
  <c r="J10" i="2" a="1"/>
  <c r="J10" i="2" s="1"/>
  <c r="K10" i="2" s="1"/>
  <c r="M13" i="2"/>
  <c r="M23" i="2"/>
  <c r="M21" i="2"/>
  <c r="M11" i="2"/>
  <c r="M9" i="2"/>
  <c r="M10" i="2"/>
  <c r="M17" i="2"/>
  <c r="M16" i="2"/>
  <c r="M25" i="2"/>
  <c r="M18" i="2"/>
  <c r="M24" i="2"/>
  <c r="M20" i="2"/>
  <c r="M12" i="2"/>
  <c r="M15" i="2"/>
  <c r="J15" i="2" a="1"/>
  <c r="J15" i="2" s="1"/>
  <c r="K15" i="2" s="1"/>
  <c r="J7" i="2"/>
  <c r="K7" i="2" s="1"/>
  <c r="K5" i="2"/>
  <c r="J13" i="2" a="1"/>
  <c r="J13" i="2" s="1"/>
  <c r="K13" i="2" s="1"/>
  <c r="J18" i="2" a="1"/>
  <c r="J18" i="2" s="1"/>
  <c r="K18" i="2" s="1"/>
  <c r="J24" i="2" a="1"/>
  <c r="J24" i="2" s="1"/>
  <c r="K24" i="2" s="1"/>
  <c r="J12" i="2" a="1"/>
  <c r="J12" i="2" s="1"/>
  <c r="K12" i="2" s="1"/>
  <c r="J20" i="2" a="1"/>
  <c r="J20" i="2" s="1"/>
  <c r="K20" i="2" s="1"/>
  <c r="J17" i="2" a="1"/>
  <c r="J17" i="2" s="1"/>
  <c r="K17" i="2" s="1"/>
  <c r="J11" i="2" a="1"/>
  <c r="J11" i="2" s="1"/>
  <c r="K11" i="2" s="1"/>
  <c r="J25" i="2" a="1"/>
  <c r="J25" i="2" s="1"/>
  <c r="K25" i="2" s="1"/>
  <c r="J19" i="2" a="1"/>
  <c r="J19" i="2" s="1"/>
  <c r="K19" i="2" s="1"/>
  <c r="J6" i="2" a="1"/>
  <c r="J6" i="2" s="1"/>
  <c r="K6" i="2" s="1"/>
  <c r="J14" i="2" a="1"/>
  <c r="J14" i="2" s="1"/>
  <c r="K14" i="2" s="1"/>
  <c r="J8" i="2" a="1"/>
  <c r="J8" i="2" s="1"/>
  <c r="K8" i="2" s="1"/>
  <c r="J21" i="2" a="1"/>
  <c r="J21" i="2" s="1"/>
  <c r="K21" i="2" s="1"/>
  <c r="J9" i="2" a="1"/>
  <c r="J9" i="2" s="1"/>
  <c r="K9" i="2" s="1"/>
  <c r="Q7" i="5" l="1" a="1"/>
  <c r="AI7" i="5" a="1"/>
  <c r="M7" i="2"/>
  <c r="M14" i="2"/>
  <c r="I17" i="2"/>
  <c r="I23" i="2"/>
  <c r="I8" i="2"/>
  <c r="I7" i="2"/>
  <c r="I11" i="2"/>
  <c r="I14" i="2"/>
  <c r="I25" i="2"/>
  <c r="I6" i="2"/>
  <c r="I15" i="2"/>
  <c r="I9" i="2"/>
  <c r="M5" i="2"/>
  <c r="I20" i="2"/>
  <c r="I19" i="2"/>
  <c r="M19" i="2"/>
  <c r="I16" i="2"/>
  <c r="I24" i="2"/>
  <c r="I12" i="2"/>
  <c r="I21" i="2"/>
  <c r="I22" i="2"/>
  <c r="I10" i="2"/>
  <c r="I18" i="2"/>
  <c r="Q7" i="5" l="1"/>
  <c r="R8" i="5"/>
  <c r="Q9" i="5"/>
  <c r="R7" i="5"/>
  <c r="I11" i="5" s="1"/>
  <c r="J11" i="5" s="1"/>
  <c r="R9" i="5"/>
  <c r="Q8" i="5"/>
  <c r="AI7" i="5"/>
  <c r="AI9" i="5"/>
  <c r="AJ7" i="5"/>
  <c r="AJ8" i="5"/>
  <c r="AI8" i="5"/>
  <c r="AJ9" i="5"/>
  <c r="U9" i="2"/>
  <c r="M36" i="5" l="1"/>
  <c r="M30" i="5"/>
  <c r="M26" i="5"/>
  <c r="M12" i="5"/>
  <c r="M20" i="5"/>
  <c r="N20" i="5" s="1"/>
  <c r="M33" i="5"/>
  <c r="M34" i="5"/>
  <c r="M28" i="5"/>
  <c r="N28" i="5" s="1"/>
  <c r="M21" i="5"/>
  <c r="N21" i="5" s="1"/>
  <c r="M18" i="5"/>
  <c r="N18" i="5" s="1"/>
  <c r="M32" i="5"/>
  <c r="N32" i="5" s="1"/>
  <c r="M11" i="5"/>
  <c r="N11" i="5" s="1"/>
  <c r="M6" i="5"/>
  <c r="M14" i="5"/>
  <c r="M19" i="5"/>
  <c r="M9" i="5"/>
  <c r="N9" i="5" s="1"/>
  <c r="M31" i="5"/>
  <c r="M27" i="5"/>
  <c r="N27" i="5" s="1"/>
  <c r="M25" i="5"/>
  <c r="N25" i="5" s="1"/>
  <c r="M22" i="5"/>
  <c r="N22" i="5" s="1"/>
  <c r="M24" i="5"/>
  <c r="N24" i="5" s="1"/>
  <c r="M15" i="5"/>
  <c r="N15" i="5" s="1"/>
  <c r="M23" i="5"/>
  <c r="N23" i="5" s="1"/>
  <c r="M29" i="5"/>
  <c r="N29" i="5" s="1"/>
  <c r="M35" i="5"/>
  <c r="M16" i="5"/>
  <c r="M10" i="5"/>
  <c r="M5" i="5"/>
  <c r="N5" i="5" s="1"/>
  <c r="M17" i="5"/>
  <c r="N17" i="5" s="1"/>
  <c r="M7" i="5"/>
  <c r="N7" i="5" s="1"/>
  <c r="M13" i="5"/>
  <c r="M8" i="5"/>
  <c r="I36" i="5"/>
  <c r="J36" i="5" s="1"/>
  <c r="I26" i="5"/>
  <c r="J26" i="5" s="1"/>
  <c r="I23" i="5"/>
  <c r="J23" i="5" s="1"/>
  <c r="I30" i="5"/>
  <c r="J30" i="5" s="1"/>
  <c r="I14" i="5"/>
  <c r="J14" i="5" s="1"/>
  <c r="I7" i="5"/>
  <c r="J7" i="5" s="1"/>
  <c r="I13" i="5"/>
  <c r="J13" i="5" s="1"/>
  <c r="I8" i="5"/>
  <c r="J8" i="5" s="1"/>
  <c r="I12" i="5"/>
  <c r="J12" i="5" s="1"/>
  <c r="I20" i="5"/>
  <c r="J20" i="5" s="1"/>
  <c r="I17" i="5"/>
  <c r="J17" i="5" s="1"/>
  <c r="I34" i="5"/>
  <c r="J34" i="5" s="1"/>
  <c r="I28" i="5"/>
  <c r="J28" i="5" s="1"/>
  <c r="I21" i="5"/>
  <c r="J21" i="5" s="1"/>
  <c r="I18" i="5"/>
  <c r="J18" i="5" s="1"/>
  <c r="I32" i="5"/>
  <c r="J32" i="5" s="1"/>
  <c r="I31" i="5"/>
  <c r="J31" i="5" s="1"/>
  <c r="I19" i="5"/>
  <c r="J19" i="5" s="1"/>
  <c r="I33" i="5"/>
  <c r="J33" i="5" s="1"/>
  <c r="I27" i="5"/>
  <c r="J27" i="5" s="1"/>
  <c r="I22" i="5"/>
  <c r="J22" i="5" s="1"/>
  <c r="I6" i="5"/>
  <c r="J6" i="5" s="1"/>
  <c r="I25" i="5"/>
  <c r="J25" i="5" s="1"/>
  <c r="I15" i="5"/>
  <c r="J15" i="5" s="1"/>
  <c r="I24" i="5"/>
  <c r="J24" i="5" s="1"/>
  <c r="I10" i="5"/>
  <c r="J10" i="5" s="1"/>
  <c r="I29" i="5"/>
  <c r="J29" i="5" s="1"/>
  <c r="I35" i="5"/>
  <c r="J35" i="5" s="1"/>
  <c r="I16" i="5"/>
  <c r="J16" i="5" s="1"/>
  <c r="I5" i="5"/>
  <c r="J5" i="5" s="1"/>
  <c r="I9" i="5"/>
  <c r="J9" i="5" s="1"/>
  <c r="N33" i="5"/>
  <c r="N30" i="5"/>
  <c r="N36" i="5"/>
  <c r="N35" i="5"/>
  <c r="N31" i="5"/>
  <c r="N34" i="5"/>
  <c r="N10" i="5"/>
  <c r="N16" i="5"/>
  <c r="N14" i="5"/>
  <c r="N26" i="5"/>
  <c r="N12" i="5"/>
  <c r="N6" i="5"/>
  <c r="N19" i="5"/>
  <c r="N8" i="5"/>
  <c r="N13" i="5"/>
  <c r="I5" i="7"/>
  <c r="V9" i="5" l="1"/>
</calcChain>
</file>

<file path=xl/sharedStrings.xml><?xml version="1.0" encoding="utf-8"?>
<sst xmlns="http://schemas.openxmlformats.org/spreadsheetml/2006/main" count="280" uniqueCount="51">
  <si>
    <t>Calibração B(I)</t>
  </si>
  <si>
    <t>B (mT)</t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</si>
  <si>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(A)</t>
    </r>
  </si>
  <si>
    <t>Regressão Linear</t>
  </si>
  <si>
    <t>m</t>
  </si>
  <si>
    <t>u(m)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</si>
  <si>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</si>
  <si>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</si>
  <si>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t>u(b)</t>
  </si>
  <si>
    <t>sy</t>
  </si>
  <si>
    <t>Ajuste</t>
  </si>
  <si>
    <t>Resíduos</t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</si>
  <si>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</si>
  <si>
    <t>B</t>
  </si>
  <si>
    <r>
      <t>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(mA)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</si>
  <si>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</si>
  <si>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</si>
  <si>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</si>
  <si>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</si>
  <si>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t>t (m)</t>
  </si>
  <si>
    <r>
      <t>R</t>
    </r>
    <r>
      <rPr>
        <vertAlign val="subscript"/>
        <sz val="11"/>
        <color theme="1"/>
        <rFont val="Calibri"/>
        <family val="2"/>
        <scheme val="minor"/>
      </rPr>
      <t>H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</si>
  <si>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</si>
  <si>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(A)</t>
    </r>
  </si>
  <si>
    <t>u(B)</t>
  </si>
  <si>
    <t>u(t) (m)</t>
  </si>
  <si>
    <r>
      <t>u(R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</t>
    </r>
  </si>
  <si>
    <r>
      <t>u(R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 (%)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</si>
  <si>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</si>
  <si>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P </t>
    </r>
    <r>
      <rPr>
        <sz val="11"/>
        <color theme="1"/>
        <rFont val="Calibri"/>
        <family val="2"/>
        <scheme val="minor"/>
      </rPr>
      <t>(V)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</si>
  <si>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</si>
  <si>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</si>
  <si>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</si>
  <si>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 (A)</t>
    </r>
  </si>
  <si>
    <t>B (T)</t>
  </si>
  <si>
    <t>u(B) (T)</t>
  </si>
  <si>
    <r>
      <t>u(I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</si>
  <si>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(B)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</si>
  <si>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(B)</t>
    </r>
  </si>
  <si>
    <t>u(T)</t>
  </si>
  <si>
    <t>T</t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</si>
  <si>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(T)</t>
    </r>
  </si>
  <si>
    <t>u(IB)</t>
  </si>
  <si>
    <t xml:space="preserve"> </t>
  </si>
  <si>
    <t>IP (A)</t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</si>
  <si>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  <r>
      <rPr>
        <b/>
        <sz val="22"/>
        <color theme="0"/>
        <rFont val="Calibri"/>
        <family val="2"/>
        <scheme val="minor"/>
      </rPr>
      <t xml:space="preserve"> - Aq1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</si>
  <si>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(T)</t>
    </r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</si>
  <si>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  <r>
      <rPr>
        <b/>
        <sz val="22"/>
        <color theme="0"/>
        <rFont val="Calibri"/>
        <family val="2"/>
        <scheme val="minor"/>
      </rPr>
      <t xml:space="preserve"> - Ar2</t>
    </r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</si>
  <si>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  <r>
      <rPr>
        <b/>
        <sz val="22"/>
        <color theme="0"/>
        <rFont val="Calibri"/>
        <family val="2"/>
        <scheme val="minor"/>
      </rPr>
      <t xml:space="preserve"> - Aq2</t>
    </r>
  </si>
  <si>
    <t>d (m)</t>
  </si>
  <si>
    <t>u(d) (m)</t>
  </si>
  <si>
    <t>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</si>
</sst>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2270341207349"/>
          <c:y val="0.13208333333333333"/>
          <c:w val="0.83892585301837286"/>
          <c:h val="0.70454505686789148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'Calibração 1 (2)'!$A$4:$A$33</c:f>
              <c:numCache>
                <c:formatCode>General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1 (2)'!$C$4:$C$33</c:f>
              <c:numCache>
                <c:formatCode>General</c:formatCode>
                <c:ptCount val="30"/>
                <c:pt idx="0">
                  <c:v>2.1999999999999999E-2</c:v>
                </c:pt>
                <c:pt idx="1">
                  <c:v>0.03</c:v>
                </c:pt>
                <c:pt idx="2">
                  <c:v>4.3000000000000003E-2</c:v>
                </c:pt>
                <c:pt idx="3">
                  <c:v>5.1000000000000004E-2</c:v>
                </c:pt>
                <c:pt idx="4">
                  <c:v>6.4000000000000001E-2</c:v>
                </c:pt>
                <c:pt idx="5">
                  <c:v>7.3999999999999996E-2</c:v>
                </c:pt>
                <c:pt idx="6">
                  <c:v>8.3000000000000004E-2</c:v>
                </c:pt>
                <c:pt idx="7">
                  <c:v>9.6000000000000002E-2</c:v>
                </c:pt>
                <c:pt idx="8">
                  <c:v>0.11</c:v>
                </c:pt>
                <c:pt idx="9">
                  <c:v>0.11800000000000001</c:v>
                </c:pt>
                <c:pt idx="10">
                  <c:v>0.129</c:v>
                </c:pt>
                <c:pt idx="11">
                  <c:v>0.14499999999999999</c:v>
                </c:pt>
                <c:pt idx="12">
                  <c:v>0.155</c:v>
                </c:pt>
                <c:pt idx="13">
                  <c:v>0.16500000000000001</c:v>
                </c:pt>
                <c:pt idx="14">
                  <c:v>0.17799999999999999</c:v>
                </c:pt>
                <c:pt idx="15">
                  <c:v>0.188</c:v>
                </c:pt>
                <c:pt idx="16">
                  <c:v>0.20100000000000001</c:v>
                </c:pt>
                <c:pt idx="17">
                  <c:v>0.21</c:v>
                </c:pt>
                <c:pt idx="18">
                  <c:v>0.221</c:v>
                </c:pt>
                <c:pt idx="19">
                  <c:v>0.23300000000000001</c:v>
                </c:pt>
                <c:pt idx="20">
                  <c:v>0.24399999999999999</c:v>
                </c:pt>
                <c:pt idx="21">
                  <c:v>0.254</c:v>
                </c:pt>
                <c:pt idx="22">
                  <c:v>0.26900000000000002</c:v>
                </c:pt>
                <c:pt idx="23">
                  <c:v>0.27900000000000003</c:v>
                </c:pt>
                <c:pt idx="24">
                  <c:v>0.28999999999999998</c:v>
                </c:pt>
                <c:pt idx="25">
                  <c:v>0.29899999999999999</c:v>
                </c:pt>
                <c:pt idx="26">
                  <c:v>0.31</c:v>
                </c:pt>
                <c:pt idx="27">
                  <c:v>0.32300000000000001</c:v>
                </c:pt>
                <c:pt idx="28">
                  <c:v>0.32900000000000001</c:v>
                </c:pt>
                <c:pt idx="29">
                  <c:v>0.34300000000000003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6C-44DD-9170-36D576FC03CF}"/>
            </c:ext>
          </c:extLst>
        </c:ser>
        <c:ser>
          <c:idx val="0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'Calibração 1 (2)'!$A$4:$A$33</c:f>
              <c:numCache>
                <c:formatCode>General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1 (2)'!$D$4:$D$33</c:f>
              <c:numCache>
                <c:formatCode>General</c:formatCode>
                <c:ptCount val="30"/>
                <c:pt idx="0">
                  <c:v>2.0364959477209857E-2</c:v>
                </c:pt>
                <c:pt idx="1">
                  <c:v>2.9358093984279379E-2</c:v>
                </c:pt>
                <c:pt idx="2">
                  <c:v>4.2847795744883656E-2</c:v>
                </c:pt>
                <c:pt idx="3">
                  <c:v>5.1840930251953181E-2</c:v>
                </c:pt>
                <c:pt idx="4">
                  <c:v>6.5330632012557455E-2</c:v>
                </c:pt>
                <c:pt idx="5">
                  <c:v>7.432376651962698E-2</c:v>
                </c:pt>
                <c:pt idx="6">
                  <c:v>8.5565184653463869E-2</c:v>
                </c:pt>
                <c:pt idx="7">
                  <c:v>9.6806602787300786E-2</c:v>
                </c:pt>
                <c:pt idx="8">
                  <c:v>0.11029630454790507</c:v>
                </c:pt>
                <c:pt idx="9">
                  <c:v>0.11928943905497458</c:v>
                </c:pt>
                <c:pt idx="10">
                  <c:v>0.13053085718881149</c:v>
                </c:pt>
                <c:pt idx="11">
                  <c:v>0.14402055894941576</c:v>
                </c:pt>
                <c:pt idx="12">
                  <c:v>0.15526197708325268</c:v>
                </c:pt>
                <c:pt idx="13">
                  <c:v>0.16425511159032216</c:v>
                </c:pt>
                <c:pt idx="14">
                  <c:v>0.17774481335092646</c:v>
                </c:pt>
                <c:pt idx="15">
                  <c:v>0.186737947857996</c:v>
                </c:pt>
                <c:pt idx="16">
                  <c:v>0.20022764961860026</c:v>
                </c:pt>
                <c:pt idx="17">
                  <c:v>0.20922078412566977</c:v>
                </c:pt>
                <c:pt idx="18">
                  <c:v>0.22046220225950666</c:v>
                </c:pt>
                <c:pt idx="19">
                  <c:v>0.23170362039334358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0.26542787479485425</c:v>
                </c:pt>
                <c:pt idx="23">
                  <c:v>0.27666929292869119</c:v>
                </c:pt>
                <c:pt idx="24">
                  <c:v>0.29015899468929546</c:v>
                </c:pt>
                <c:pt idx="25">
                  <c:v>0.29915212919636497</c:v>
                </c:pt>
                <c:pt idx="26">
                  <c:v>0.30814526370343454</c:v>
                </c:pt>
                <c:pt idx="27">
                  <c:v>0.32388324909080612</c:v>
                </c:pt>
                <c:pt idx="28">
                  <c:v>0.33287638359787569</c:v>
                </c:pt>
                <c:pt idx="29">
                  <c:v>0.34636608535847996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6C-44DD-9170-36D576FC0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620320"/>
        <c:axId val="1002859808"/>
      </c:scatterChart>
      <c:valAx>
        <c:axId val="10816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B</a:t>
                </a:r>
                <a:r>
                  <a:rPr lang="en-US" sz="1400" baseline="0"/>
                  <a:t> (A)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59808"/>
        <c:crosses val="autoZero"/>
        <c:crossBetween val="midCat"/>
      </c:valAx>
      <c:valAx>
        <c:axId val="10028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2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2270341207349"/>
          <c:y val="0.13208333333333333"/>
          <c:w val="0.83892585301837286"/>
          <c:h val="0.70454505686789148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'Calibração 1 (2)'!$A$4:$A$33</c:f>
              <c:numCache>
                <c:formatCode>General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1 (2)'!$E$4:$E$33</c:f>
              <c:numCache>
                <c:formatCode>General</c:formatCode>
                <c:ptCount val="30"/>
                <c:pt idx="0">
                  <c:v>1.6350405227901418E-3</c:v>
                </c:pt>
                <c:pt idx="1">
                  <c:v>6.4190601572062037E-4</c:v>
                </c:pt>
                <c:pt idx="2">
                  <c:v>1.5220425511634772E-4</c:v>
                </c:pt>
                <c:pt idx="3">
                  <c:v>-8.4093025195317722E-4</c:v>
                </c:pt>
                <c:pt idx="4">
                  <c:v>-1.3306320125574533E-3</c:v>
                </c:pt>
                <c:pt idx="5">
                  <c:v>-3.2376651962698344E-4</c:v>
                </c:pt>
                <c:pt idx="6">
                  <c:v>-2.5651846534638645E-3</c:v>
                </c:pt>
                <c:pt idx="7">
                  <c:v>-8.0660278730078361E-4</c:v>
                </c:pt>
                <c:pt idx="8">
                  <c:v>-2.9630454790506577E-4</c:v>
                </c:pt>
                <c:pt idx="9">
                  <c:v>-1.2894390549745699E-3</c:v>
                </c:pt>
                <c:pt idx="10">
                  <c:v>-1.5308571888114908E-3</c:v>
                </c:pt>
                <c:pt idx="11">
                  <c:v>9.7944105058422881E-4</c:v>
                </c:pt>
                <c:pt idx="12">
                  <c:v>-2.619770832526791E-4</c:v>
                </c:pt>
                <c:pt idx="13">
                  <c:v>7.4488840967784631E-4</c:v>
                </c:pt>
                <c:pt idx="14">
                  <c:v>2.551866490735355E-4</c:v>
                </c:pt>
                <c:pt idx="15">
                  <c:v>1.2620521420040054E-3</c:v>
                </c:pt>
                <c:pt idx="16">
                  <c:v>7.723503813997501E-4</c:v>
                </c:pt>
                <c:pt idx="17">
                  <c:v>7.792158743302191E-4</c:v>
                </c:pt>
                <c:pt idx="18">
                  <c:v>5.3779774049333984E-4</c:v>
                </c:pt>
                <c:pt idx="19">
                  <c:v>1.2963796066564337E-3</c:v>
                </c:pt>
                <c:pt idx="20">
                  <c:v>1.0549614728194989E-3</c:v>
                </c:pt>
                <c:pt idx="21">
                  <c:v>-1.8645666101740899E-4</c:v>
                </c:pt>
                <c:pt idx="22">
                  <c:v>3.5721252051457708E-3</c:v>
                </c:pt>
                <c:pt idx="23">
                  <c:v>2.3307070713088351E-3</c:v>
                </c:pt>
                <c:pt idx="24">
                  <c:v>-1.5899468929547744E-4</c:v>
                </c:pt>
                <c:pt idx="25">
                  <c:v>-1.5212919636498068E-4</c:v>
                </c:pt>
                <c:pt idx="26">
                  <c:v>1.8547362965654624E-3</c:v>
                </c:pt>
                <c:pt idx="27">
                  <c:v>-8.8324909080611524E-4</c:v>
                </c:pt>
                <c:pt idx="28">
                  <c:v>-3.8763835978756767E-3</c:v>
                </c:pt>
                <c:pt idx="29">
                  <c:v>-3.3660853584799311E-3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1-4F8C-8F1F-6987B9ED4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620320"/>
        <c:axId val="1002859808"/>
      </c:scatterChart>
      <c:valAx>
        <c:axId val="10816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B</a:t>
                </a:r>
                <a:r>
                  <a:rPr lang="en-US" sz="1400" baseline="0"/>
                  <a:t> (A)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59808"/>
        <c:crosses val="autoZero"/>
        <c:crossBetween val="midCat"/>
      </c:valAx>
      <c:valAx>
        <c:axId val="10028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414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2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2270341207349"/>
          <c:y val="0.13208333333333333"/>
          <c:w val="0.83892585301837286"/>
          <c:h val="0.70454505686789148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'Calibração 1'!$A$4:$A$28</c:f>
              <c:numCache>
                <c:formatCode>General</c:formatCode>
                <c:ptCount val="25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0.25</c:v>
                </c:pt>
                <c:pt idx="5">
                  <c:v>0.31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0.51</c:v>
                </c:pt>
                <c:pt idx="10">
                  <c:v>0.54</c:v>
                </c:pt>
                <c:pt idx="11">
                  <c:v>0.6</c:v>
                </c:pt>
                <c:pt idx="12">
                  <c:v>0.64</c:v>
                </c:pt>
                <c:pt idx="13">
                  <c:v>0.7</c:v>
                </c:pt>
                <c:pt idx="14">
                  <c:v>0.76</c:v>
                </c:pt>
                <c:pt idx="15">
                  <c:v>0.81</c:v>
                </c:pt>
                <c:pt idx="16">
                  <c:v>0.84</c:v>
                </c:pt>
                <c:pt idx="17">
                  <c:v>0.91</c:v>
                </c:pt>
                <c:pt idx="18">
                  <c:v>0.94</c:v>
                </c:pt>
                <c:pt idx="19">
                  <c:v>1</c:v>
                </c:pt>
                <c:pt idx="20">
                  <c:v>1.04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1.21</c:v>
                </c:pt>
                <c:pt idx="24">
                  <c:v>1.24</c:v>
                </c:pt>
              </c:numCache>
            </c:numRef>
          </c:xVal>
          <c:yVal>
            <c:numRef>
              <c:f>'Calibração 1'!$C$4:$C$28</c:f>
              <c:numCache>
                <c:formatCode>General</c:formatCode>
                <c:ptCount val="25"/>
                <c:pt idx="0">
                  <c:v>2.1999999999999999E-2</c:v>
                </c:pt>
                <c:pt idx="1">
                  <c:v>0.03</c:v>
                </c:pt>
                <c:pt idx="2">
                  <c:v>4.3999999999999997E-2</c:v>
                </c:pt>
                <c:pt idx="3">
                  <c:v>5.1000000000000004E-2</c:v>
                </c:pt>
                <c:pt idx="4">
                  <c:v>6.3E-2</c:v>
                </c:pt>
                <c:pt idx="5">
                  <c:v>7.5999999999999998E-2</c:v>
                </c:pt>
                <c:pt idx="6">
                  <c:v>8.5000000000000006E-2</c:v>
                </c:pt>
                <c:pt idx="7">
                  <c:v>9.8000000000000004E-2</c:v>
                </c:pt>
                <c:pt idx="8">
                  <c:v>0.108</c:v>
                </c:pt>
                <c:pt idx="9">
                  <c:v>0.122</c:v>
                </c:pt>
                <c:pt idx="10">
                  <c:v>0.128</c:v>
                </c:pt>
                <c:pt idx="11">
                  <c:v>0.14300000000000002</c:v>
                </c:pt>
                <c:pt idx="12">
                  <c:v>0.151</c:v>
                </c:pt>
                <c:pt idx="13">
                  <c:v>0.16600000000000001</c:v>
                </c:pt>
                <c:pt idx="14">
                  <c:v>0.18</c:v>
                </c:pt>
                <c:pt idx="15">
                  <c:v>0.193</c:v>
                </c:pt>
                <c:pt idx="16">
                  <c:v>0.2</c:v>
                </c:pt>
                <c:pt idx="17">
                  <c:v>0.214</c:v>
                </c:pt>
                <c:pt idx="18">
                  <c:v>0.222</c:v>
                </c:pt>
                <c:pt idx="19">
                  <c:v>0.23700000000000002</c:v>
                </c:pt>
                <c:pt idx="20">
                  <c:v>0.245</c:v>
                </c:pt>
                <c:pt idx="21">
                  <c:v>0.25800000000000001</c:v>
                </c:pt>
                <c:pt idx="22">
                  <c:v>0.26700000000000002</c:v>
                </c:pt>
                <c:pt idx="23">
                  <c:v>0.28100000000000003</c:v>
                </c:pt>
                <c:pt idx="24">
                  <c:v>0.28600000000000003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CE-4FD4-A309-B659D0C67921}"/>
            </c:ext>
          </c:extLst>
        </c:ser>
        <c:ser>
          <c:idx val="0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'Calibração 1'!$A$4:$A$28</c:f>
              <c:numCache>
                <c:formatCode>General</c:formatCode>
                <c:ptCount val="25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0.25</c:v>
                </c:pt>
                <c:pt idx="5">
                  <c:v>0.31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0.51</c:v>
                </c:pt>
                <c:pt idx="10">
                  <c:v>0.54</c:v>
                </c:pt>
                <c:pt idx="11">
                  <c:v>0.6</c:v>
                </c:pt>
                <c:pt idx="12">
                  <c:v>0.64</c:v>
                </c:pt>
                <c:pt idx="13">
                  <c:v>0.7</c:v>
                </c:pt>
                <c:pt idx="14">
                  <c:v>0.76</c:v>
                </c:pt>
                <c:pt idx="15">
                  <c:v>0.81</c:v>
                </c:pt>
                <c:pt idx="16">
                  <c:v>0.84</c:v>
                </c:pt>
                <c:pt idx="17">
                  <c:v>0.91</c:v>
                </c:pt>
                <c:pt idx="18">
                  <c:v>0.94</c:v>
                </c:pt>
                <c:pt idx="19">
                  <c:v>1</c:v>
                </c:pt>
                <c:pt idx="20">
                  <c:v>1.04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1.21</c:v>
                </c:pt>
                <c:pt idx="24">
                  <c:v>1.24</c:v>
                </c:pt>
              </c:numCache>
            </c:numRef>
          </c:xVal>
          <c:yVal>
            <c:numRef>
              <c:f>'Calibração 1'!$D$4:$D$28</c:f>
              <c:numCache>
                <c:formatCode>General</c:formatCode>
                <c:ptCount val="25"/>
                <c:pt idx="0">
                  <c:v>2.0419595251891076E-2</c:v>
                </c:pt>
                <c:pt idx="1">
                  <c:v>2.951163903315487E-2</c:v>
                </c:pt>
                <c:pt idx="2">
                  <c:v>4.3149704705050557E-2</c:v>
                </c:pt>
                <c:pt idx="3">
                  <c:v>5.2241748486314347E-2</c:v>
                </c:pt>
                <c:pt idx="4">
                  <c:v>6.3606803212894081E-2</c:v>
                </c:pt>
                <c:pt idx="5">
                  <c:v>7.7244868884789764E-2</c:v>
                </c:pt>
                <c:pt idx="6">
                  <c:v>8.6336912666053547E-2</c:v>
                </c:pt>
                <c:pt idx="7">
                  <c:v>9.7701967392633302E-2</c:v>
                </c:pt>
                <c:pt idx="8">
                  <c:v>0.10906702211921303</c:v>
                </c:pt>
                <c:pt idx="9">
                  <c:v>0.12270508779110872</c:v>
                </c:pt>
                <c:pt idx="10">
                  <c:v>0.12952412062705657</c:v>
                </c:pt>
                <c:pt idx="11">
                  <c:v>0.14316218629895225</c:v>
                </c:pt>
                <c:pt idx="12">
                  <c:v>0.15225423008021605</c:v>
                </c:pt>
                <c:pt idx="13">
                  <c:v>0.1658922957521117</c:v>
                </c:pt>
                <c:pt idx="14">
                  <c:v>0.17953036142400741</c:v>
                </c:pt>
                <c:pt idx="15">
                  <c:v>0.19089541615058717</c:v>
                </c:pt>
                <c:pt idx="16">
                  <c:v>0.19771444898653498</c:v>
                </c:pt>
                <c:pt idx="17">
                  <c:v>0.21362552560374662</c:v>
                </c:pt>
                <c:pt idx="18">
                  <c:v>0.22044455843969443</c:v>
                </c:pt>
                <c:pt idx="19">
                  <c:v>0.23408262411159014</c:v>
                </c:pt>
                <c:pt idx="20">
                  <c:v>0.24317466789285394</c:v>
                </c:pt>
                <c:pt idx="21">
                  <c:v>0.25681273356474965</c:v>
                </c:pt>
                <c:pt idx="22">
                  <c:v>0.26817778829132932</c:v>
                </c:pt>
                <c:pt idx="23">
                  <c:v>0.281815853963225</c:v>
                </c:pt>
                <c:pt idx="24">
                  <c:v>0.28863488679917287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CE-4FD4-A309-B659D0C67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620320"/>
        <c:axId val="1002859808"/>
      </c:scatterChart>
      <c:valAx>
        <c:axId val="10816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B</a:t>
                </a:r>
                <a:r>
                  <a:rPr lang="en-US" sz="1400" baseline="0"/>
                  <a:t> (A)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59808"/>
        <c:crosses val="autoZero"/>
        <c:crossBetween val="midCat"/>
      </c:valAx>
      <c:valAx>
        <c:axId val="10028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2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2270341207349"/>
          <c:y val="0.13208333333333333"/>
          <c:w val="0.83892585301837286"/>
          <c:h val="0.70454505686789148"/>
        </c:manualLayout>
      </c:layout>
      <c:scatterChart>
        <c:scatterStyle val="lineMarker"/>
        <c:varyColors val="0"/>
        <c:ser>
          <c:idx val="1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'Calibração 1'!$A$4:$A$28</c:f>
              <c:numCache>
                <c:formatCode>General</c:formatCode>
                <c:ptCount val="25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0.25</c:v>
                </c:pt>
                <c:pt idx="5">
                  <c:v>0.31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0.51</c:v>
                </c:pt>
                <c:pt idx="10">
                  <c:v>0.54</c:v>
                </c:pt>
                <c:pt idx="11">
                  <c:v>0.6</c:v>
                </c:pt>
                <c:pt idx="12">
                  <c:v>0.64</c:v>
                </c:pt>
                <c:pt idx="13">
                  <c:v>0.7</c:v>
                </c:pt>
                <c:pt idx="14">
                  <c:v>0.76</c:v>
                </c:pt>
                <c:pt idx="15">
                  <c:v>0.81</c:v>
                </c:pt>
                <c:pt idx="16">
                  <c:v>0.84</c:v>
                </c:pt>
                <c:pt idx="17">
                  <c:v>0.91</c:v>
                </c:pt>
                <c:pt idx="18">
                  <c:v>0.94</c:v>
                </c:pt>
                <c:pt idx="19">
                  <c:v>1</c:v>
                </c:pt>
                <c:pt idx="20">
                  <c:v>1.04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1.21</c:v>
                </c:pt>
                <c:pt idx="24">
                  <c:v>1.24</c:v>
                </c:pt>
              </c:numCache>
            </c:numRef>
          </c:xVal>
          <c:yVal>
            <c:numRef>
              <c:f>'Calibração 1'!$E$4:$E$28</c:f>
              <c:numCache>
                <c:formatCode>General</c:formatCode>
                <c:ptCount val="25"/>
                <c:pt idx="0">
                  <c:v>1.5804047481089226E-3</c:v>
                </c:pt>
                <c:pt idx="1">
                  <c:v>4.8836096684512845E-4</c:v>
                </c:pt>
                <c:pt idx="2">
                  <c:v>8.5029529494944078E-4</c:v>
                </c:pt>
                <c:pt idx="3">
                  <c:v>-1.2417484863143438E-3</c:v>
                </c:pt>
                <c:pt idx="4">
                  <c:v>-6.0680321289408035E-4</c:v>
                </c:pt>
                <c:pt idx="5">
                  <c:v>-1.2448688847897654E-3</c:v>
                </c:pt>
                <c:pt idx="6">
                  <c:v>-1.3369126660535413E-3</c:v>
                </c:pt>
                <c:pt idx="7">
                  <c:v>2.9803260736670223E-4</c:v>
                </c:pt>
                <c:pt idx="8">
                  <c:v>-1.0670221192130291E-3</c:v>
                </c:pt>
                <c:pt idx="9">
                  <c:v>-7.0508779110872721E-4</c:v>
                </c:pt>
                <c:pt idx="10">
                  <c:v>-1.5241206270565633E-3</c:v>
                </c:pt>
                <c:pt idx="11">
                  <c:v>-1.6218629895223269E-4</c:v>
                </c:pt>
                <c:pt idx="12">
                  <c:v>-1.2542300802160511E-3</c:v>
                </c:pt>
                <c:pt idx="13">
                  <c:v>1.0770424788830724E-4</c:v>
                </c:pt>
                <c:pt idx="14">
                  <c:v>4.6963857599258141E-4</c:v>
                </c:pt>
                <c:pt idx="15">
                  <c:v>2.1045838494128388E-3</c:v>
                </c:pt>
                <c:pt idx="16">
                  <c:v>2.2855510134650314E-3</c:v>
                </c:pt>
                <c:pt idx="17">
                  <c:v>3.7447439625337697E-4</c:v>
                </c:pt>
                <c:pt idx="18">
                  <c:v>1.5554415603055705E-3</c:v>
                </c:pt>
                <c:pt idx="19">
                  <c:v>2.9173758884098733E-3</c:v>
                </c:pt>
                <c:pt idx="20">
                  <c:v>1.8253321071460549E-3</c:v>
                </c:pt>
                <c:pt idx="21">
                  <c:v>1.1872664352503559E-3</c:v>
                </c:pt>
                <c:pt idx="22">
                  <c:v>-1.177788291329307E-3</c:v>
                </c:pt>
                <c:pt idx="23">
                  <c:v>-8.1585396322497727E-4</c:v>
                </c:pt>
                <c:pt idx="24">
                  <c:v>-2.634886799172842E-3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66-46B1-9C39-145A1A49F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620320"/>
        <c:axId val="1002859808"/>
      </c:scatterChart>
      <c:valAx>
        <c:axId val="10816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B</a:t>
                </a:r>
                <a:r>
                  <a:rPr lang="en-US" sz="1400" baseline="0"/>
                  <a:t> (A)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59808"/>
        <c:crosses val="autoZero"/>
        <c:crossBetween val="midCat"/>
      </c:valAx>
      <c:valAx>
        <c:axId val="10028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414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2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2270341207349"/>
          <c:y val="0.13208333333333333"/>
          <c:w val="0.83892585301837286"/>
          <c:h val="0.70454505686789148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'Calibração - FINAL!!!'!$A$4:$A$33</c:f>
              <c:numCache>
                <c:formatCode>General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FINAL!!!'!$C$4:$C$33</c:f>
              <c:numCache>
                <c:formatCode>General</c:formatCode>
                <c:ptCount val="30"/>
                <c:pt idx="0">
                  <c:v>2.1999999999999999E-2</c:v>
                </c:pt>
                <c:pt idx="1">
                  <c:v>0.03</c:v>
                </c:pt>
                <c:pt idx="2">
                  <c:v>4.3000000000000003E-2</c:v>
                </c:pt>
                <c:pt idx="3">
                  <c:v>5.1000000000000004E-2</c:v>
                </c:pt>
                <c:pt idx="4">
                  <c:v>6.4000000000000001E-2</c:v>
                </c:pt>
                <c:pt idx="5">
                  <c:v>7.3999999999999996E-2</c:v>
                </c:pt>
                <c:pt idx="6">
                  <c:v>8.3000000000000004E-2</c:v>
                </c:pt>
                <c:pt idx="7">
                  <c:v>9.6000000000000002E-2</c:v>
                </c:pt>
                <c:pt idx="8">
                  <c:v>0.11</c:v>
                </c:pt>
                <c:pt idx="9">
                  <c:v>0.11800000000000001</c:v>
                </c:pt>
                <c:pt idx="10">
                  <c:v>0.129</c:v>
                </c:pt>
                <c:pt idx="11">
                  <c:v>0.14499999999999999</c:v>
                </c:pt>
                <c:pt idx="12">
                  <c:v>0.155</c:v>
                </c:pt>
                <c:pt idx="13">
                  <c:v>0.16500000000000001</c:v>
                </c:pt>
                <c:pt idx="14">
                  <c:v>0.17799999999999999</c:v>
                </c:pt>
                <c:pt idx="15">
                  <c:v>0.188</c:v>
                </c:pt>
                <c:pt idx="16">
                  <c:v>0.20100000000000001</c:v>
                </c:pt>
                <c:pt idx="17">
                  <c:v>0.21</c:v>
                </c:pt>
                <c:pt idx="18">
                  <c:v>0.221</c:v>
                </c:pt>
                <c:pt idx="19">
                  <c:v>0.23300000000000001</c:v>
                </c:pt>
                <c:pt idx="20">
                  <c:v>0.24399999999999999</c:v>
                </c:pt>
                <c:pt idx="21">
                  <c:v>0.254</c:v>
                </c:pt>
                <c:pt idx="22">
                  <c:v>0.26900000000000002</c:v>
                </c:pt>
                <c:pt idx="23">
                  <c:v>0.27900000000000003</c:v>
                </c:pt>
                <c:pt idx="24">
                  <c:v>0.28999999999999998</c:v>
                </c:pt>
                <c:pt idx="25">
                  <c:v>0.29899999999999999</c:v>
                </c:pt>
                <c:pt idx="26">
                  <c:v>0.31</c:v>
                </c:pt>
                <c:pt idx="27">
                  <c:v>0.32300000000000001</c:v>
                </c:pt>
                <c:pt idx="28">
                  <c:v>0.32900000000000001</c:v>
                </c:pt>
                <c:pt idx="29">
                  <c:v>0.34300000000000003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C9-4AAD-881D-31B39762B7B2}"/>
            </c:ext>
          </c:extLst>
        </c:ser>
        <c:ser>
          <c:idx val="0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'Calibração - FINAL!!!'!$A$4:$A$33</c:f>
              <c:numCache>
                <c:formatCode>General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FINAL!!!'!$D$4:$D$33</c:f>
              <c:numCache>
                <c:formatCode>General</c:formatCode>
                <c:ptCount val="30"/>
                <c:pt idx="0">
                  <c:v>2.0364959477209857E-2</c:v>
                </c:pt>
                <c:pt idx="1">
                  <c:v>2.9358093984279379E-2</c:v>
                </c:pt>
                <c:pt idx="2">
                  <c:v>4.2847795744883656E-2</c:v>
                </c:pt>
                <c:pt idx="3">
                  <c:v>5.1840930251953181E-2</c:v>
                </c:pt>
                <c:pt idx="4">
                  <c:v>6.5330632012557455E-2</c:v>
                </c:pt>
                <c:pt idx="5">
                  <c:v>7.432376651962698E-2</c:v>
                </c:pt>
                <c:pt idx="6">
                  <c:v>8.5565184653463869E-2</c:v>
                </c:pt>
                <c:pt idx="7">
                  <c:v>9.6806602787300786E-2</c:v>
                </c:pt>
                <c:pt idx="8">
                  <c:v>0.11029630454790507</c:v>
                </c:pt>
                <c:pt idx="9">
                  <c:v>0.11928943905497458</c:v>
                </c:pt>
                <c:pt idx="10">
                  <c:v>0.13053085718881149</c:v>
                </c:pt>
                <c:pt idx="11">
                  <c:v>0.14402055894941576</c:v>
                </c:pt>
                <c:pt idx="12">
                  <c:v>0.15526197708325268</c:v>
                </c:pt>
                <c:pt idx="13">
                  <c:v>0.16425511159032216</c:v>
                </c:pt>
                <c:pt idx="14">
                  <c:v>0.17774481335092646</c:v>
                </c:pt>
                <c:pt idx="15">
                  <c:v>0.186737947857996</c:v>
                </c:pt>
                <c:pt idx="16">
                  <c:v>0.20022764961860026</c:v>
                </c:pt>
                <c:pt idx="17">
                  <c:v>0.20922078412566977</c:v>
                </c:pt>
                <c:pt idx="18">
                  <c:v>0.22046220225950666</c:v>
                </c:pt>
                <c:pt idx="19">
                  <c:v>0.23170362039334358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0.26542787479485425</c:v>
                </c:pt>
                <c:pt idx="23">
                  <c:v>0.27666929292869119</c:v>
                </c:pt>
                <c:pt idx="24">
                  <c:v>0.29015899468929546</c:v>
                </c:pt>
                <c:pt idx="25">
                  <c:v>0.29915212919636497</c:v>
                </c:pt>
                <c:pt idx="26">
                  <c:v>0.30814526370343454</c:v>
                </c:pt>
                <c:pt idx="27">
                  <c:v>0.32388324909080612</c:v>
                </c:pt>
                <c:pt idx="28">
                  <c:v>0.33287638359787569</c:v>
                </c:pt>
                <c:pt idx="29">
                  <c:v>0.34636608535847996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C9-4AAD-881D-31B39762B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620320"/>
        <c:axId val="1002859808"/>
      </c:scatterChart>
      <c:valAx>
        <c:axId val="10816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B</a:t>
                </a:r>
                <a:r>
                  <a:rPr lang="en-US" sz="1400" baseline="0"/>
                  <a:t> (A)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59808"/>
        <c:crosses val="autoZero"/>
        <c:crossBetween val="midCat"/>
      </c:valAx>
      <c:valAx>
        <c:axId val="10028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2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4492563429572"/>
          <c:y val="0.13208333333333333"/>
          <c:w val="0.81670363079615049"/>
          <c:h val="0.70454505686789148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'Calibração - FINAL!!!'!$O$7</c:f>
                <c:numCache>
                  <c:formatCode>General</c:formatCode>
                  <c:ptCount val="1"/>
                  <c:pt idx="0">
                    <c:v>1E-3</c:v>
                  </c:pt>
                </c:numCache>
              </c:numRef>
            </c:plus>
            <c:minus>
              <c:numRef>
                <c:f>'Calibração - FINAL!!!'!$O$7</c:f>
                <c:numCache>
                  <c:formatCode>General</c:formatCode>
                  <c:ptCount val="1"/>
                  <c:pt idx="0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'Calibração - FINAL!!!'!$A$4:$A$33</c:f>
              <c:numCache>
                <c:formatCode>General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FINAL!!!'!$E$4:$E$33</c:f>
              <c:numCache>
                <c:formatCode>General</c:formatCode>
                <c:ptCount val="30"/>
                <c:pt idx="0">
                  <c:v>1.6350405227901418E-3</c:v>
                </c:pt>
                <c:pt idx="1">
                  <c:v>6.4190601572062037E-4</c:v>
                </c:pt>
                <c:pt idx="2">
                  <c:v>1.5220425511634772E-4</c:v>
                </c:pt>
                <c:pt idx="3">
                  <c:v>-8.4093025195317722E-4</c:v>
                </c:pt>
                <c:pt idx="4">
                  <c:v>-1.3306320125574533E-3</c:v>
                </c:pt>
                <c:pt idx="5">
                  <c:v>-3.2376651962698344E-4</c:v>
                </c:pt>
                <c:pt idx="6">
                  <c:v>-2.5651846534638645E-3</c:v>
                </c:pt>
                <c:pt idx="7">
                  <c:v>-8.0660278730078361E-4</c:v>
                </c:pt>
                <c:pt idx="8">
                  <c:v>-2.9630454790506577E-4</c:v>
                </c:pt>
                <c:pt idx="9">
                  <c:v>-1.2894390549745699E-3</c:v>
                </c:pt>
                <c:pt idx="10">
                  <c:v>-1.5308571888114908E-3</c:v>
                </c:pt>
                <c:pt idx="11">
                  <c:v>9.7944105058422881E-4</c:v>
                </c:pt>
                <c:pt idx="12">
                  <c:v>-2.619770832526791E-4</c:v>
                </c:pt>
                <c:pt idx="13">
                  <c:v>7.4488840967784631E-4</c:v>
                </c:pt>
                <c:pt idx="14">
                  <c:v>2.551866490735355E-4</c:v>
                </c:pt>
                <c:pt idx="15">
                  <c:v>1.2620521420040054E-3</c:v>
                </c:pt>
                <c:pt idx="16">
                  <c:v>7.723503813997501E-4</c:v>
                </c:pt>
                <c:pt idx="17">
                  <c:v>7.792158743302191E-4</c:v>
                </c:pt>
                <c:pt idx="18">
                  <c:v>5.3779774049333984E-4</c:v>
                </c:pt>
                <c:pt idx="19">
                  <c:v>1.2963796066564337E-3</c:v>
                </c:pt>
                <c:pt idx="20">
                  <c:v>1.0549614728194989E-3</c:v>
                </c:pt>
                <c:pt idx="21">
                  <c:v>-1.8645666101740899E-4</c:v>
                </c:pt>
                <c:pt idx="22">
                  <c:v>3.5721252051457708E-3</c:v>
                </c:pt>
                <c:pt idx="23">
                  <c:v>2.3307070713088351E-3</c:v>
                </c:pt>
                <c:pt idx="24">
                  <c:v>-1.5899468929547744E-4</c:v>
                </c:pt>
                <c:pt idx="25">
                  <c:v>-1.5212919636498068E-4</c:v>
                </c:pt>
                <c:pt idx="26">
                  <c:v>1.8547362965654624E-3</c:v>
                </c:pt>
                <c:pt idx="27">
                  <c:v>-8.8324909080611524E-4</c:v>
                </c:pt>
                <c:pt idx="28">
                  <c:v>-3.8763835978756767E-3</c:v>
                </c:pt>
                <c:pt idx="29">
                  <c:v>-3.3660853584799311E-3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7-4E2D-A3CC-E574E8EF9E3D}"/>
            </c:ext>
          </c:extLst>
        </c:ser>
        <c:ser>
          <c:idx val="0"/>
          <c:order val="1"/>
          <c:tx>
            <c:v>"+sy"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'Calibração - FINAL!!!'!$A$4:$A$33</c:f>
              <c:numCache>
                <c:formatCode>General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FINAL!!!'!$F$4:$F$33</c:f>
              <c:numCache>
                <c:formatCode>General</c:formatCode>
                <c:ptCount val="30"/>
                <c:pt idx="0">
                  <c:v>1.6190338093265025E-3</c:v>
                </c:pt>
                <c:pt idx="1">
                  <c:v>1.6190338093265025E-3</c:v>
                </c:pt>
                <c:pt idx="2">
                  <c:v>1.6190338093265025E-3</c:v>
                </c:pt>
                <c:pt idx="3">
                  <c:v>1.6190338093265025E-3</c:v>
                </c:pt>
                <c:pt idx="4">
                  <c:v>1.6190338093265025E-3</c:v>
                </c:pt>
                <c:pt idx="5">
                  <c:v>1.6190338093265025E-3</c:v>
                </c:pt>
                <c:pt idx="6">
                  <c:v>1.6190338093265025E-3</c:v>
                </c:pt>
                <c:pt idx="7">
                  <c:v>1.6190338093265025E-3</c:v>
                </c:pt>
                <c:pt idx="8">
                  <c:v>1.6190338093265025E-3</c:v>
                </c:pt>
                <c:pt idx="9">
                  <c:v>1.6190338093265025E-3</c:v>
                </c:pt>
                <c:pt idx="10">
                  <c:v>1.6190338093265025E-3</c:v>
                </c:pt>
                <c:pt idx="11">
                  <c:v>1.6190338093265025E-3</c:v>
                </c:pt>
                <c:pt idx="12">
                  <c:v>1.6190338093265025E-3</c:v>
                </c:pt>
                <c:pt idx="13">
                  <c:v>1.6190338093265025E-3</c:v>
                </c:pt>
                <c:pt idx="14">
                  <c:v>1.6190338093265025E-3</c:v>
                </c:pt>
                <c:pt idx="15">
                  <c:v>1.6190338093265025E-3</c:v>
                </c:pt>
                <c:pt idx="16">
                  <c:v>1.6190338093265025E-3</c:v>
                </c:pt>
                <c:pt idx="17">
                  <c:v>1.6190338093265025E-3</c:v>
                </c:pt>
                <c:pt idx="18">
                  <c:v>1.6190338093265025E-3</c:v>
                </c:pt>
                <c:pt idx="19">
                  <c:v>1.6190338093265025E-3</c:v>
                </c:pt>
                <c:pt idx="20">
                  <c:v>1.6190338093265025E-3</c:v>
                </c:pt>
                <c:pt idx="21">
                  <c:v>1.6190338093265025E-3</c:v>
                </c:pt>
                <c:pt idx="22">
                  <c:v>1.6190338093265025E-3</c:v>
                </c:pt>
                <c:pt idx="23">
                  <c:v>1.6190338093265025E-3</c:v>
                </c:pt>
                <c:pt idx="24">
                  <c:v>1.6190338093265025E-3</c:v>
                </c:pt>
                <c:pt idx="25">
                  <c:v>1.6190338093265025E-3</c:v>
                </c:pt>
                <c:pt idx="26">
                  <c:v>1.6190338093265025E-3</c:v>
                </c:pt>
                <c:pt idx="27">
                  <c:v>1.6190338093265025E-3</c:v>
                </c:pt>
                <c:pt idx="28">
                  <c:v>1.6190338093265025E-3</c:v>
                </c:pt>
                <c:pt idx="29">
                  <c:v>1.6190338093265025E-3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1B-4D4A-B2B3-1472E0465DC7}"/>
            </c:ext>
          </c:extLst>
        </c:ser>
        <c:ser>
          <c:idx val="2"/>
          <c:order val="2"/>
          <c:tx>
            <c:v>"-sy"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'Calibração - FINAL!!!'!$A$4:$A$33</c:f>
              <c:numCache>
                <c:formatCode>General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FINAL!!!'!$G$4:$G$33</c:f>
              <c:numCache>
                <c:formatCode>General</c:formatCode>
                <c:ptCount val="30"/>
                <c:pt idx="0">
                  <c:v>-1.6190338093265025E-3</c:v>
                </c:pt>
                <c:pt idx="1">
                  <c:v>-1.6190338093265025E-3</c:v>
                </c:pt>
                <c:pt idx="2">
                  <c:v>-1.6190338093265025E-3</c:v>
                </c:pt>
                <c:pt idx="3">
                  <c:v>-1.6190338093265025E-3</c:v>
                </c:pt>
                <c:pt idx="4">
                  <c:v>-1.6190338093265025E-3</c:v>
                </c:pt>
                <c:pt idx="5">
                  <c:v>-1.6190338093265025E-3</c:v>
                </c:pt>
                <c:pt idx="6">
                  <c:v>-1.6190338093265025E-3</c:v>
                </c:pt>
                <c:pt idx="7">
                  <c:v>-1.6190338093265025E-3</c:v>
                </c:pt>
                <c:pt idx="8">
                  <c:v>-1.6190338093265025E-3</c:v>
                </c:pt>
                <c:pt idx="9">
                  <c:v>-1.6190338093265025E-3</c:v>
                </c:pt>
                <c:pt idx="10">
                  <c:v>-1.6190338093265025E-3</c:v>
                </c:pt>
                <c:pt idx="11">
                  <c:v>-1.6190338093265025E-3</c:v>
                </c:pt>
                <c:pt idx="12">
                  <c:v>-1.6190338093265025E-3</c:v>
                </c:pt>
                <c:pt idx="13">
                  <c:v>-1.6190338093265025E-3</c:v>
                </c:pt>
                <c:pt idx="14">
                  <c:v>-1.6190338093265025E-3</c:v>
                </c:pt>
                <c:pt idx="15">
                  <c:v>-1.6190338093265025E-3</c:v>
                </c:pt>
                <c:pt idx="16">
                  <c:v>-1.6190338093265025E-3</c:v>
                </c:pt>
                <c:pt idx="17">
                  <c:v>-1.6190338093265025E-3</c:v>
                </c:pt>
                <c:pt idx="18">
                  <c:v>-1.6190338093265025E-3</c:v>
                </c:pt>
                <c:pt idx="19">
                  <c:v>-1.6190338093265025E-3</c:v>
                </c:pt>
                <c:pt idx="20">
                  <c:v>-1.6190338093265025E-3</c:v>
                </c:pt>
                <c:pt idx="21">
                  <c:v>-1.6190338093265025E-3</c:v>
                </c:pt>
                <c:pt idx="22">
                  <c:v>-1.6190338093265025E-3</c:v>
                </c:pt>
                <c:pt idx="23">
                  <c:v>-1.6190338093265025E-3</c:v>
                </c:pt>
                <c:pt idx="24">
                  <c:v>-1.6190338093265025E-3</c:v>
                </c:pt>
                <c:pt idx="25">
                  <c:v>-1.6190338093265025E-3</c:v>
                </c:pt>
                <c:pt idx="26">
                  <c:v>-1.6190338093265025E-3</c:v>
                </c:pt>
                <c:pt idx="27">
                  <c:v>-1.6190338093265025E-3</c:v>
                </c:pt>
                <c:pt idx="28">
                  <c:v>-1.6190338093265025E-3</c:v>
                </c:pt>
                <c:pt idx="29">
                  <c:v>-1.6190338093265025E-3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1B-4D4A-B2B3-1472E0465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620320"/>
        <c:axId val="1002859808"/>
      </c:scatterChart>
      <c:valAx>
        <c:axId val="10816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B</a:t>
                </a:r>
                <a:r>
                  <a:rPr lang="en-US" sz="1400" baseline="0"/>
                  <a:t> (A)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59808"/>
        <c:crosses val="autoZero"/>
        <c:crossBetween val="midCat"/>
      </c:valAx>
      <c:valAx>
        <c:axId val="10028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414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2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(I</a:t>
            </a:r>
            <a:r>
              <a:rPr lang="en-US" sz="1600" baseline="-25000"/>
              <a:t>P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1939935498717"/>
          <c:y val="0.1838424161117746"/>
          <c:w val="0.83620077196495513"/>
          <c:h val="0.634187815540189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IP'!$B$5:$B$29</c:f>
              <c:numCache>
                <c:formatCode>General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IP'!$D$5:$D$29</c:f>
              <c:numCache>
                <c:formatCode>General</c:formatCode>
                <c:ptCount val="25"/>
                <c:pt idx="0">
                  <c:v>-3.5999999999999997E-2</c:v>
                </c:pt>
                <c:pt idx="1">
                  <c:v>-3.3000000000000002E-2</c:v>
                </c:pt>
                <c:pt idx="2">
                  <c:v>-2.9000000000000001E-2</c:v>
                </c:pt>
                <c:pt idx="3">
                  <c:v>-2.5000000000000001E-2</c:v>
                </c:pt>
                <c:pt idx="4">
                  <c:v>-2.1999999999999999E-2</c:v>
                </c:pt>
                <c:pt idx="5">
                  <c:v>-1.7999999999999999E-2</c:v>
                </c:pt>
                <c:pt idx="6">
                  <c:v>-1.4E-2</c:v>
                </c:pt>
                <c:pt idx="7">
                  <c:v>-0.01</c:v>
                </c:pt>
                <c:pt idx="8">
                  <c:v>-7.0000000000000001E-3</c:v>
                </c:pt>
                <c:pt idx="9">
                  <c:v>-3.0000000000000001E-3</c:v>
                </c:pt>
                <c:pt idx="10">
                  <c:v>0</c:v>
                </c:pt>
                <c:pt idx="11">
                  <c:v>1E-3</c:v>
                </c:pt>
                <c:pt idx="12">
                  <c:v>5.0000000000000001E-3</c:v>
                </c:pt>
                <c:pt idx="13">
                  <c:v>8.0000000000000002E-3</c:v>
                </c:pt>
                <c:pt idx="14">
                  <c:v>1.2999999999999999E-2</c:v>
                </c:pt>
                <c:pt idx="15">
                  <c:v>1.4999999999999999E-2</c:v>
                </c:pt>
                <c:pt idx="16">
                  <c:v>1.9E-2</c:v>
                </c:pt>
                <c:pt idx="17">
                  <c:v>2.3E-2</c:v>
                </c:pt>
                <c:pt idx="18">
                  <c:v>2.7E-2</c:v>
                </c:pt>
                <c:pt idx="19">
                  <c:v>2.9000000000000001E-2</c:v>
                </c:pt>
                <c:pt idx="20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2C-43B1-875B-0B57D5C7EF3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IP'!$B$5:$B$29</c:f>
              <c:numCache>
                <c:formatCode>General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IP'!$H$5:$H$29</c:f>
              <c:numCache>
                <c:formatCode>General</c:formatCode>
                <c:ptCount val="25"/>
                <c:pt idx="0">
                  <c:v>-3.5419913419913421E-2</c:v>
                </c:pt>
                <c:pt idx="1">
                  <c:v>-3.1987445887445891E-2</c:v>
                </c:pt>
                <c:pt idx="2">
                  <c:v>-2.8554978354978354E-2</c:v>
                </c:pt>
                <c:pt idx="3">
                  <c:v>-2.5122510822510824E-2</c:v>
                </c:pt>
                <c:pt idx="4">
                  <c:v>-2.1690043290043291E-2</c:v>
                </c:pt>
                <c:pt idx="5">
                  <c:v>-1.8257575757575757E-2</c:v>
                </c:pt>
                <c:pt idx="6">
                  <c:v>-1.4825108225108225E-2</c:v>
                </c:pt>
                <c:pt idx="7">
                  <c:v>-1.1392640692640694E-2</c:v>
                </c:pt>
                <c:pt idx="8">
                  <c:v>-7.9601731601731604E-3</c:v>
                </c:pt>
                <c:pt idx="9">
                  <c:v>-4.527705627705627E-3</c:v>
                </c:pt>
                <c:pt idx="10">
                  <c:v>-1.0952380952380947E-3</c:v>
                </c:pt>
                <c:pt idx="11">
                  <c:v>2.3372294372294381E-3</c:v>
                </c:pt>
                <c:pt idx="12">
                  <c:v>5.7696969696969707E-3</c:v>
                </c:pt>
                <c:pt idx="13">
                  <c:v>9.2021645021645032E-3</c:v>
                </c:pt>
                <c:pt idx="14">
                  <c:v>1.2634632034632035E-2</c:v>
                </c:pt>
                <c:pt idx="15">
                  <c:v>1.606709956709957E-2</c:v>
                </c:pt>
                <c:pt idx="16">
                  <c:v>1.9499567099567103E-2</c:v>
                </c:pt>
                <c:pt idx="17">
                  <c:v>2.2932034632034637E-2</c:v>
                </c:pt>
                <c:pt idx="18">
                  <c:v>2.6364502164502167E-2</c:v>
                </c:pt>
                <c:pt idx="19">
                  <c:v>2.9796969696969704E-2</c:v>
                </c:pt>
                <c:pt idx="20">
                  <c:v>3.3229437229437234E-2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2C-43B1-875B-0B57D5C7E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layout>
            <c:manualLayout>
              <c:xMode val="edge"/>
              <c:yMode val="edge"/>
              <c:x val="0.47130085583625358"/>
              <c:y val="0.87718372352740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9225721784778"/>
          <c:y val="0.1413425925925926"/>
          <c:w val="0.79752296587926497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IP'!$B$5:$B$29</c:f>
              <c:numCache>
                <c:formatCode>General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IP'!$I$5:$I$29</c:f>
              <c:numCache>
                <c:formatCode>General</c:formatCode>
                <c:ptCount val="25"/>
                <c:pt idx="0">
                  <c:v>-5.8008658008657649E-4</c:v>
                </c:pt>
                <c:pt idx="1">
                  <c:v>-1.0125541125541107E-3</c:v>
                </c:pt>
                <c:pt idx="2">
                  <c:v>-4.4502164502164751E-4</c:v>
                </c:pt>
                <c:pt idx="3">
                  <c:v>1.2251082251082263E-4</c:v>
                </c:pt>
                <c:pt idx="4">
                  <c:v>-3.0995670995670813E-4</c:v>
                </c:pt>
                <c:pt idx="5">
                  <c:v>2.5757575757575854E-4</c:v>
                </c:pt>
                <c:pt idx="6">
                  <c:v>8.2510822510822521E-4</c:v>
                </c:pt>
                <c:pt idx="7">
                  <c:v>1.3926406926406936E-3</c:v>
                </c:pt>
                <c:pt idx="8">
                  <c:v>9.6017316017316025E-4</c:v>
                </c:pt>
                <c:pt idx="9">
                  <c:v>1.5277056277056269E-3</c:v>
                </c:pt>
                <c:pt idx="10">
                  <c:v>1.0952380952380947E-3</c:v>
                </c:pt>
                <c:pt idx="11">
                  <c:v>-1.3372294372294381E-3</c:v>
                </c:pt>
                <c:pt idx="12">
                  <c:v>-7.6969696969697056E-4</c:v>
                </c:pt>
                <c:pt idx="13">
                  <c:v>-1.202164502164503E-3</c:v>
                </c:pt>
                <c:pt idx="14">
                  <c:v>3.6536796536796451E-4</c:v>
                </c:pt>
                <c:pt idx="15">
                  <c:v>-1.0670995670995706E-3</c:v>
                </c:pt>
                <c:pt idx="16">
                  <c:v>-4.9956709956710393E-4</c:v>
                </c:pt>
                <c:pt idx="17">
                  <c:v>6.7965367965362733E-5</c:v>
                </c:pt>
                <c:pt idx="18">
                  <c:v>6.3549783549783287E-4</c:v>
                </c:pt>
                <c:pt idx="19">
                  <c:v>-7.9696969696970224E-4</c:v>
                </c:pt>
                <c:pt idx="20">
                  <c:v>7.7056277056276878E-4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4-4EB5-A65C-9BA9521FF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1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(V</a:t>
            </a:r>
            <a:r>
              <a:rPr lang="en-US" sz="1600" baseline="-25000"/>
              <a:t>P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26686123935386"/>
          <c:y val="0.14134265743285584"/>
          <c:w val="0.85559251968503935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VH(VP)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IP'!$F$5:$F$29</c:f>
              <c:numCache>
                <c:formatCode>General</c:formatCode>
                <c:ptCount val="25"/>
                <c:pt idx="0">
                  <c:v>-1.0880000000000001</c:v>
                </c:pt>
                <c:pt idx="1">
                  <c:v>-0.99399999999999999</c:v>
                </c:pt>
                <c:pt idx="2">
                  <c:v>-0.89600000000000002</c:v>
                </c:pt>
                <c:pt idx="3">
                  <c:v>-0.78900000000000003</c:v>
                </c:pt>
                <c:pt idx="4">
                  <c:v>-0.70699999999999996</c:v>
                </c:pt>
                <c:pt idx="5">
                  <c:v>-0.61499999999999999</c:v>
                </c:pt>
                <c:pt idx="6">
                  <c:v>-0.502</c:v>
                </c:pt>
                <c:pt idx="7">
                  <c:v>-0.40300000000000002</c:v>
                </c:pt>
                <c:pt idx="8">
                  <c:v>-0.32400000000000001</c:v>
                </c:pt>
                <c:pt idx="9">
                  <c:v>-0.21199999999999999</c:v>
                </c:pt>
                <c:pt idx="10">
                  <c:v>-0.128</c:v>
                </c:pt>
                <c:pt idx="11">
                  <c:v>1.4E-2</c:v>
                </c:pt>
                <c:pt idx="12">
                  <c:v>0.12</c:v>
                </c:pt>
                <c:pt idx="13">
                  <c:v>0.2</c:v>
                </c:pt>
                <c:pt idx="14">
                  <c:v>0.34499999999999997</c:v>
                </c:pt>
                <c:pt idx="15">
                  <c:v>0.40500000000000003</c:v>
                </c:pt>
                <c:pt idx="16">
                  <c:v>0.504</c:v>
                </c:pt>
                <c:pt idx="17">
                  <c:v>0.60199999999999998</c:v>
                </c:pt>
                <c:pt idx="18">
                  <c:v>0.70899999999999996</c:v>
                </c:pt>
                <c:pt idx="19">
                  <c:v>0.77200000000000002</c:v>
                </c:pt>
                <c:pt idx="20">
                  <c:v>0.88700000000000001</c:v>
                </c:pt>
              </c:numCache>
            </c:numRef>
          </c:xVal>
          <c:yVal>
            <c:numRef>
              <c:f>'Variar IP'!$D$5:$D$29</c:f>
              <c:numCache>
                <c:formatCode>General</c:formatCode>
                <c:ptCount val="25"/>
                <c:pt idx="0">
                  <c:v>-3.5999999999999997E-2</c:v>
                </c:pt>
                <c:pt idx="1">
                  <c:v>-3.3000000000000002E-2</c:v>
                </c:pt>
                <c:pt idx="2">
                  <c:v>-2.9000000000000001E-2</c:v>
                </c:pt>
                <c:pt idx="3">
                  <c:v>-2.5000000000000001E-2</c:v>
                </c:pt>
                <c:pt idx="4">
                  <c:v>-2.1999999999999999E-2</c:v>
                </c:pt>
                <c:pt idx="5">
                  <c:v>-1.7999999999999999E-2</c:v>
                </c:pt>
                <c:pt idx="6">
                  <c:v>-1.4E-2</c:v>
                </c:pt>
                <c:pt idx="7">
                  <c:v>-0.01</c:v>
                </c:pt>
                <c:pt idx="8">
                  <c:v>-7.0000000000000001E-3</c:v>
                </c:pt>
                <c:pt idx="9">
                  <c:v>-3.0000000000000001E-3</c:v>
                </c:pt>
                <c:pt idx="10">
                  <c:v>0</c:v>
                </c:pt>
                <c:pt idx="11">
                  <c:v>1E-3</c:v>
                </c:pt>
                <c:pt idx="12">
                  <c:v>5.0000000000000001E-3</c:v>
                </c:pt>
                <c:pt idx="13">
                  <c:v>8.0000000000000002E-3</c:v>
                </c:pt>
                <c:pt idx="14">
                  <c:v>1.2999999999999999E-2</c:v>
                </c:pt>
                <c:pt idx="15">
                  <c:v>1.4999999999999999E-2</c:v>
                </c:pt>
                <c:pt idx="16">
                  <c:v>1.9E-2</c:v>
                </c:pt>
                <c:pt idx="17">
                  <c:v>2.3E-2</c:v>
                </c:pt>
                <c:pt idx="18">
                  <c:v>2.7E-2</c:v>
                </c:pt>
                <c:pt idx="19">
                  <c:v>2.9000000000000001E-2</c:v>
                </c:pt>
                <c:pt idx="20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2-4E98-B6C0-6CD8F467D0C8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IP'!$F$5:$F$29</c:f>
              <c:numCache>
                <c:formatCode>General</c:formatCode>
                <c:ptCount val="25"/>
                <c:pt idx="0">
                  <c:v>-1.0880000000000001</c:v>
                </c:pt>
                <c:pt idx="1">
                  <c:v>-0.99399999999999999</c:v>
                </c:pt>
                <c:pt idx="2">
                  <c:v>-0.89600000000000002</c:v>
                </c:pt>
                <c:pt idx="3">
                  <c:v>-0.78900000000000003</c:v>
                </c:pt>
                <c:pt idx="4">
                  <c:v>-0.70699999999999996</c:v>
                </c:pt>
                <c:pt idx="5">
                  <c:v>-0.61499999999999999</c:v>
                </c:pt>
                <c:pt idx="6">
                  <c:v>-0.502</c:v>
                </c:pt>
                <c:pt idx="7">
                  <c:v>-0.40300000000000002</c:v>
                </c:pt>
                <c:pt idx="8">
                  <c:v>-0.32400000000000001</c:v>
                </c:pt>
                <c:pt idx="9">
                  <c:v>-0.21199999999999999</c:v>
                </c:pt>
                <c:pt idx="10">
                  <c:v>-0.128</c:v>
                </c:pt>
                <c:pt idx="11">
                  <c:v>1.4E-2</c:v>
                </c:pt>
                <c:pt idx="12">
                  <c:v>0.12</c:v>
                </c:pt>
                <c:pt idx="13">
                  <c:v>0.2</c:v>
                </c:pt>
                <c:pt idx="14">
                  <c:v>0.34499999999999997</c:v>
                </c:pt>
                <c:pt idx="15">
                  <c:v>0.40500000000000003</c:v>
                </c:pt>
                <c:pt idx="16">
                  <c:v>0.504</c:v>
                </c:pt>
                <c:pt idx="17">
                  <c:v>0.60199999999999998</c:v>
                </c:pt>
                <c:pt idx="18">
                  <c:v>0.70899999999999996</c:v>
                </c:pt>
                <c:pt idx="19">
                  <c:v>0.77200000000000002</c:v>
                </c:pt>
                <c:pt idx="20">
                  <c:v>0.88700000000000001</c:v>
                </c:pt>
              </c:numCache>
            </c:numRef>
          </c:xVal>
          <c:yVal>
            <c:numRef>
              <c:f>'Variar IP'!$J$5:$J$29</c:f>
              <c:numCache>
                <c:formatCode>General</c:formatCode>
                <c:ptCount val="25"/>
                <c:pt idx="0">
                  <c:v>-3.5014556366955107E-2</c:v>
                </c:pt>
                <c:pt idx="1">
                  <c:v>-3.1787414750010366E-2</c:v>
                </c:pt>
                <c:pt idx="2">
                  <c:v>-2.8422947957876497E-2</c:v>
                </c:pt>
                <c:pt idx="3">
                  <c:v>-2.4749499521567062E-2</c:v>
                </c:pt>
                <c:pt idx="4">
                  <c:v>-2.1934333430189738E-2</c:v>
                </c:pt>
                <c:pt idx="5">
                  <c:v>-1.8775854400839571E-2</c:v>
                </c:pt>
                <c:pt idx="6">
                  <c:v>-1.4896418201746432E-2</c:v>
                </c:pt>
                <c:pt idx="7">
                  <c:v>-1.1497620115815278E-2</c:v>
                </c:pt>
                <c:pt idx="8">
                  <c:v>-8.785447905829807E-3</c:v>
                </c:pt>
                <c:pt idx="9">
                  <c:v>-4.940343000533952E-3</c:v>
                </c:pt>
                <c:pt idx="10">
                  <c:v>-2.0565143215620614E-3</c:v>
                </c:pt>
                <c:pt idx="11">
                  <c:v>2.8185293976523262E-3</c:v>
                </c:pt>
                <c:pt idx="12">
                  <c:v>6.4576465401644748E-3</c:v>
                </c:pt>
                <c:pt idx="13">
                  <c:v>9.204150043947229E-3</c:v>
                </c:pt>
                <c:pt idx="14">
                  <c:v>1.4182187644553469E-2</c:v>
                </c:pt>
                <c:pt idx="15">
                  <c:v>1.6242065272390534E-2</c:v>
                </c:pt>
                <c:pt idx="16">
                  <c:v>1.9640863358321693E-2</c:v>
                </c:pt>
                <c:pt idx="17">
                  <c:v>2.3005330150455562E-2</c:v>
                </c:pt>
                <c:pt idx="18">
                  <c:v>2.6678778586764998E-2</c:v>
                </c:pt>
                <c:pt idx="19">
                  <c:v>2.8841650095993918E-2</c:v>
                </c:pt>
                <c:pt idx="20">
                  <c:v>3.2789748882681623E-2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82-4E98-B6C0-6CD8F467D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25711706737825"/>
          <c:y val="0.1413425925925926"/>
          <c:w val="0.80829137801848228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IP'!$F$5:$F$29</c:f>
              <c:numCache>
                <c:formatCode>General</c:formatCode>
                <c:ptCount val="25"/>
                <c:pt idx="0">
                  <c:v>-1.0880000000000001</c:v>
                </c:pt>
                <c:pt idx="1">
                  <c:v>-0.99399999999999999</c:v>
                </c:pt>
                <c:pt idx="2">
                  <c:v>-0.89600000000000002</c:v>
                </c:pt>
                <c:pt idx="3">
                  <c:v>-0.78900000000000003</c:v>
                </c:pt>
                <c:pt idx="4">
                  <c:v>-0.70699999999999996</c:v>
                </c:pt>
                <c:pt idx="5">
                  <c:v>-0.61499999999999999</c:v>
                </c:pt>
                <c:pt idx="6">
                  <c:v>-0.502</c:v>
                </c:pt>
                <c:pt idx="7">
                  <c:v>-0.40300000000000002</c:v>
                </c:pt>
                <c:pt idx="8">
                  <c:v>-0.32400000000000001</c:v>
                </c:pt>
                <c:pt idx="9">
                  <c:v>-0.21199999999999999</c:v>
                </c:pt>
                <c:pt idx="10">
                  <c:v>-0.128</c:v>
                </c:pt>
                <c:pt idx="11">
                  <c:v>1.4E-2</c:v>
                </c:pt>
                <c:pt idx="12">
                  <c:v>0.12</c:v>
                </c:pt>
                <c:pt idx="13">
                  <c:v>0.2</c:v>
                </c:pt>
                <c:pt idx="14">
                  <c:v>0.34499999999999997</c:v>
                </c:pt>
                <c:pt idx="15">
                  <c:v>0.40500000000000003</c:v>
                </c:pt>
                <c:pt idx="16">
                  <c:v>0.504</c:v>
                </c:pt>
                <c:pt idx="17">
                  <c:v>0.60199999999999998</c:v>
                </c:pt>
                <c:pt idx="18">
                  <c:v>0.70899999999999996</c:v>
                </c:pt>
                <c:pt idx="19">
                  <c:v>0.77200000000000002</c:v>
                </c:pt>
                <c:pt idx="20">
                  <c:v>0.88700000000000001</c:v>
                </c:pt>
              </c:numCache>
            </c:numRef>
          </c:xVal>
          <c:yVal>
            <c:numRef>
              <c:f>'Variar IP'!$K$5:$K$29</c:f>
              <c:numCache>
                <c:formatCode>General</c:formatCode>
                <c:ptCount val="25"/>
                <c:pt idx="0">
                  <c:v>-9.8544363304488986E-4</c:v>
                </c:pt>
                <c:pt idx="1">
                  <c:v>-1.2125852499896353E-3</c:v>
                </c:pt>
                <c:pt idx="2">
                  <c:v>-5.7705204212350411E-4</c:v>
                </c:pt>
                <c:pt idx="3">
                  <c:v>-2.5050047843293982E-4</c:v>
                </c:pt>
                <c:pt idx="4">
                  <c:v>-6.5666569810260422E-5</c:v>
                </c:pt>
                <c:pt idx="5">
                  <c:v>7.7585440083957277E-4</c:v>
                </c:pt>
                <c:pt idx="6">
                  <c:v>8.9641820174643158E-4</c:v>
                </c:pt>
                <c:pt idx="7">
                  <c:v>1.4976201158152774E-3</c:v>
                </c:pt>
                <c:pt idx="8">
                  <c:v>1.7854479058298069E-3</c:v>
                </c:pt>
                <c:pt idx="9">
                  <c:v>1.940343000533952E-3</c:v>
                </c:pt>
                <c:pt idx="10">
                  <c:v>2.0565143215620614E-3</c:v>
                </c:pt>
                <c:pt idx="11">
                  <c:v>-1.8185293976523262E-3</c:v>
                </c:pt>
                <c:pt idx="12">
                  <c:v>-1.4576465401644747E-3</c:v>
                </c:pt>
                <c:pt idx="13">
                  <c:v>-1.2041500439472289E-3</c:v>
                </c:pt>
                <c:pt idx="14">
                  <c:v>-1.1821876445534691E-3</c:v>
                </c:pt>
                <c:pt idx="15">
                  <c:v>-1.2420652723905343E-3</c:v>
                </c:pt>
                <c:pt idx="16">
                  <c:v>-6.4086335832169369E-4</c:v>
                </c:pt>
                <c:pt idx="17">
                  <c:v>-5.3301504555625101E-6</c:v>
                </c:pt>
                <c:pt idx="18">
                  <c:v>3.2122141323500178E-4</c:v>
                </c:pt>
                <c:pt idx="19">
                  <c:v>1.5834990400608387E-4</c:v>
                </c:pt>
                <c:pt idx="20">
                  <c:v>1.2102511173183797E-3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B1-4BFC-88B8-C44B07692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1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5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(I</a:t>
            </a:r>
            <a:r>
              <a:rPr lang="en-US" sz="1600" baseline="-25000"/>
              <a:t>P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49241940884368"/>
          <c:y val="0.1413425925925926"/>
          <c:w val="0.84451155602526407"/>
          <c:h val="0.676687995580153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IP'!$B$5:$B$29</c:f>
              <c:numCache>
                <c:formatCode>General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IP'!$F$5:$F$29</c:f>
              <c:numCache>
                <c:formatCode>General</c:formatCode>
                <c:ptCount val="25"/>
                <c:pt idx="0">
                  <c:v>-1.0880000000000001</c:v>
                </c:pt>
                <c:pt idx="1">
                  <c:v>-0.99399999999999999</c:v>
                </c:pt>
                <c:pt idx="2">
                  <c:v>-0.89600000000000002</c:v>
                </c:pt>
                <c:pt idx="3">
                  <c:v>-0.78900000000000003</c:v>
                </c:pt>
                <c:pt idx="4">
                  <c:v>-0.70699999999999996</c:v>
                </c:pt>
                <c:pt idx="5">
                  <c:v>-0.61499999999999999</c:v>
                </c:pt>
                <c:pt idx="6">
                  <c:v>-0.502</c:v>
                </c:pt>
                <c:pt idx="7">
                  <c:v>-0.40300000000000002</c:v>
                </c:pt>
                <c:pt idx="8">
                  <c:v>-0.32400000000000001</c:v>
                </c:pt>
                <c:pt idx="9">
                  <c:v>-0.21199999999999999</c:v>
                </c:pt>
                <c:pt idx="10">
                  <c:v>-0.128</c:v>
                </c:pt>
                <c:pt idx="11">
                  <c:v>1.4E-2</c:v>
                </c:pt>
                <c:pt idx="12">
                  <c:v>0.12</c:v>
                </c:pt>
                <c:pt idx="13">
                  <c:v>0.2</c:v>
                </c:pt>
                <c:pt idx="14">
                  <c:v>0.34499999999999997</c:v>
                </c:pt>
                <c:pt idx="15">
                  <c:v>0.40500000000000003</c:v>
                </c:pt>
                <c:pt idx="16">
                  <c:v>0.504</c:v>
                </c:pt>
                <c:pt idx="17">
                  <c:v>0.60199999999999998</c:v>
                </c:pt>
                <c:pt idx="18">
                  <c:v>0.70899999999999996</c:v>
                </c:pt>
                <c:pt idx="19">
                  <c:v>0.77200000000000002</c:v>
                </c:pt>
                <c:pt idx="20">
                  <c:v>0.88700000000000001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2-4834-B189-29AE3C3485EF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IP'!$B$5:$B$25</c:f>
              <c:numCache>
                <c:formatCode>General</c:formatCode>
                <c:ptCount val="21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IP'!$L$5:$L$25</c:f>
              <c:numCache>
                <c:formatCode>General</c:formatCode>
                <c:ptCount val="21"/>
                <c:pt idx="0">
                  <c:v>-1.0986753246753245</c:v>
                </c:pt>
                <c:pt idx="1">
                  <c:v>-0.99880779220779192</c:v>
                </c:pt>
                <c:pt idx="2">
                  <c:v>-0.89894025974025937</c:v>
                </c:pt>
                <c:pt idx="3">
                  <c:v>-0.79907272727272693</c:v>
                </c:pt>
                <c:pt idx="4">
                  <c:v>-0.6992051948051945</c:v>
                </c:pt>
                <c:pt idx="5">
                  <c:v>-0.59933766233766217</c:v>
                </c:pt>
                <c:pt idx="6">
                  <c:v>-0.49947012987012968</c:v>
                </c:pt>
                <c:pt idx="7">
                  <c:v>-0.39960259740259724</c:v>
                </c:pt>
                <c:pt idx="8">
                  <c:v>-0.2997350649350648</c:v>
                </c:pt>
                <c:pt idx="9">
                  <c:v>-0.19986753246753236</c:v>
                </c:pt>
                <c:pt idx="10">
                  <c:v>-9.9999999999999908E-2</c:v>
                </c:pt>
                <c:pt idx="11">
                  <c:v>-1.3246753246747012E-4</c:v>
                </c:pt>
                <c:pt idx="12">
                  <c:v>9.9735064935064968E-2</c:v>
                </c:pt>
                <c:pt idx="13">
                  <c:v>0.19960259740259739</c:v>
                </c:pt>
                <c:pt idx="14">
                  <c:v>0.29947012987012983</c:v>
                </c:pt>
                <c:pt idx="15">
                  <c:v>0.39933766233766232</c:v>
                </c:pt>
                <c:pt idx="16">
                  <c:v>0.49920519480519471</c:v>
                </c:pt>
                <c:pt idx="17">
                  <c:v>0.5990727272727272</c:v>
                </c:pt>
                <c:pt idx="18">
                  <c:v>0.69894025974025964</c:v>
                </c:pt>
                <c:pt idx="19">
                  <c:v>0.79880779220779219</c:v>
                </c:pt>
                <c:pt idx="20">
                  <c:v>0.89867532467532463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22-4834-B189-29AE3C348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ax val="2.5000000000000005E-2"/>
          <c:min val="-2.5000000000000005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2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96173842555418"/>
          <c:y val="0.1413425925925926"/>
          <c:w val="0.82229403391245159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IP'!$B$5:$B$29</c:f>
              <c:numCache>
                <c:formatCode>General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IP'!$M$5:$M$29</c:f>
              <c:numCache>
                <c:formatCode>General</c:formatCode>
                <c:ptCount val="25"/>
                <c:pt idx="0">
                  <c:v>1.0675324675324394E-2</c:v>
                </c:pt>
                <c:pt idx="1">
                  <c:v>4.8077922077919277E-3</c:v>
                </c:pt>
                <c:pt idx="2">
                  <c:v>2.9402597402593544E-3</c:v>
                </c:pt>
                <c:pt idx="3">
                  <c:v>1.00727272727269E-2</c:v>
                </c:pt>
                <c:pt idx="4">
                  <c:v>-7.7948051948054653E-3</c:v>
                </c:pt>
                <c:pt idx="5">
                  <c:v>-1.5662337662337822E-2</c:v>
                </c:pt>
                <c:pt idx="6">
                  <c:v>-2.5298701298703263E-3</c:v>
                </c:pt>
                <c:pt idx="7">
                  <c:v>-3.3974025974027877E-3</c:v>
                </c:pt>
                <c:pt idx="8">
                  <c:v>-2.4264935064935211E-2</c:v>
                </c:pt>
                <c:pt idx="9">
                  <c:v>-1.2132467532467633E-2</c:v>
                </c:pt>
                <c:pt idx="10">
                  <c:v>-2.8000000000000094E-2</c:v>
                </c:pt>
                <c:pt idx="11">
                  <c:v>1.413246753246747E-2</c:v>
                </c:pt>
                <c:pt idx="12">
                  <c:v>2.0264935064935027E-2</c:v>
                </c:pt>
                <c:pt idx="13">
                  <c:v>3.9740259740261852E-4</c:v>
                </c:pt>
                <c:pt idx="14">
                  <c:v>4.5529870129870142E-2</c:v>
                </c:pt>
                <c:pt idx="15">
                  <c:v>5.662337662337702E-3</c:v>
                </c:pt>
                <c:pt idx="16">
                  <c:v>4.7948051948052961E-3</c:v>
                </c:pt>
                <c:pt idx="17">
                  <c:v>2.9272727272727783E-3</c:v>
                </c:pt>
                <c:pt idx="18">
                  <c:v>1.0059740259740324E-2</c:v>
                </c:pt>
                <c:pt idx="19">
                  <c:v>-2.6807792207792169E-2</c:v>
                </c:pt>
                <c:pt idx="20">
                  <c:v>-1.1675324675324616E-2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F-4FAC-BD80-BD7C991EA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1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45070246207366"/>
          <c:y val="0.1413425925925926"/>
          <c:w val="0.8279411537373742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VH(B)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General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B'!$E$5:$E$29</c:f>
              <c:numCache>
                <c:formatCode>General</c:formatCode>
                <c:ptCount val="25"/>
                <c:pt idx="0">
                  <c:v>2E-3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8.0000000000000002E-3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1.2999999999999999E-2</c:v>
                </c:pt>
                <c:pt idx="9">
                  <c:v>1.4999999999999999E-2</c:v>
                </c:pt>
                <c:pt idx="10">
                  <c:v>1.6E-2</c:v>
                </c:pt>
                <c:pt idx="11">
                  <c:v>1.7999999999999999E-2</c:v>
                </c:pt>
                <c:pt idx="12">
                  <c:v>1.9E-2</c:v>
                </c:pt>
                <c:pt idx="13">
                  <c:v>0.02</c:v>
                </c:pt>
                <c:pt idx="14">
                  <c:v>2.1999999999999999E-2</c:v>
                </c:pt>
                <c:pt idx="15">
                  <c:v>2.35E-2</c:v>
                </c:pt>
                <c:pt idx="16">
                  <c:v>2.5000000000000001E-2</c:v>
                </c:pt>
                <c:pt idx="17">
                  <c:v>2.5999999999999999E-2</c:v>
                </c:pt>
                <c:pt idx="18">
                  <c:v>2.7E-2</c:v>
                </c:pt>
                <c:pt idx="19">
                  <c:v>2.9000000000000001E-2</c:v>
                </c:pt>
                <c:pt idx="20">
                  <c:v>0.03</c:v>
                </c:pt>
                <c:pt idx="21">
                  <c:v>3.2000000000000001E-2</c:v>
                </c:pt>
                <c:pt idx="22">
                  <c:v>3.3000000000000002E-2</c:v>
                </c:pt>
                <c:pt idx="23">
                  <c:v>3.5000000000000003E-2</c:v>
                </c:pt>
                <c:pt idx="24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94-4BA4-8779-119CD0086355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B'!$C$5:$C$29</c:f>
              <c:numCache>
                <c:formatCode>General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B'!$I$5:$I$29</c:f>
              <c:numCache>
                <c:formatCode>General</c:formatCode>
                <c:ptCount val="25"/>
                <c:pt idx="0">
                  <c:v>1.8168389541663001E-3</c:v>
                </c:pt>
                <c:pt idx="1">
                  <c:v>3.2569064490088869E-3</c:v>
                </c:pt>
                <c:pt idx="2">
                  <c:v>4.9849874428199905E-3</c:v>
                </c:pt>
                <c:pt idx="3">
                  <c:v>6.1370414386940587E-3</c:v>
                </c:pt>
                <c:pt idx="4">
                  <c:v>7.2890954345681287E-3</c:v>
                </c:pt>
                <c:pt idx="5">
                  <c:v>8.7291629294107154E-3</c:v>
                </c:pt>
                <c:pt idx="6">
                  <c:v>1.0457243923221818E-2</c:v>
                </c:pt>
                <c:pt idx="7">
                  <c:v>1.1897311418064403E-2</c:v>
                </c:pt>
                <c:pt idx="8">
                  <c:v>1.3049365413938474E-2</c:v>
                </c:pt>
                <c:pt idx="9">
                  <c:v>1.4777446407749577E-2</c:v>
                </c:pt>
                <c:pt idx="10">
                  <c:v>1.5641486904655128E-2</c:v>
                </c:pt>
                <c:pt idx="11">
                  <c:v>1.765758139743475E-2</c:v>
                </c:pt>
                <c:pt idx="12">
                  <c:v>1.8809635393308818E-2</c:v>
                </c:pt>
                <c:pt idx="13">
                  <c:v>2.053771638711992E-2</c:v>
                </c:pt>
                <c:pt idx="14">
                  <c:v>2.1977783881962511E-2</c:v>
                </c:pt>
                <c:pt idx="15">
                  <c:v>2.3417851376805097E-2</c:v>
                </c:pt>
                <c:pt idx="16">
                  <c:v>2.4569905372679165E-2</c:v>
                </c:pt>
                <c:pt idx="17">
                  <c:v>2.6297986366490271E-2</c:v>
                </c:pt>
                <c:pt idx="18">
                  <c:v>2.7162026863395819E-2</c:v>
                </c:pt>
                <c:pt idx="19">
                  <c:v>2.9178121356175441E-2</c:v>
                </c:pt>
                <c:pt idx="20">
                  <c:v>3.0330175352049512E-2</c:v>
                </c:pt>
                <c:pt idx="21">
                  <c:v>3.1770242846892102E-2</c:v>
                </c:pt>
                <c:pt idx="22">
                  <c:v>3.2922296842766159E-2</c:v>
                </c:pt>
                <c:pt idx="23">
                  <c:v>3.4362364337608753E-2</c:v>
                </c:pt>
                <c:pt idx="24">
                  <c:v>3.6090445331419856E-2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94-4BA4-8779-119CD0086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2743350277399"/>
          <c:y val="0.1413425925925926"/>
          <c:w val="0.8141426304193341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General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B'!$J$5:$J$29</c:f>
              <c:numCache>
                <c:formatCode>General</c:formatCode>
                <c:ptCount val="25"/>
                <c:pt idx="0">
                  <c:v>1.8316104583369994E-4</c:v>
                </c:pt>
                <c:pt idx="1">
                  <c:v>-2.5690644900888682E-4</c:v>
                </c:pt>
                <c:pt idx="2">
                  <c:v>1.5012557180009607E-5</c:v>
                </c:pt>
                <c:pt idx="3">
                  <c:v>-1.3704143869405858E-4</c:v>
                </c:pt>
                <c:pt idx="4">
                  <c:v>-2.8909543456812851E-4</c:v>
                </c:pt>
                <c:pt idx="5">
                  <c:v>-7.2916292941071527E-4</c:v>
                </c:pt>
                <c:pt idx="6">
                  <c:v>5.4275607677818118E-4</c:v>
                </c:pt>
                <c:pt idx="7">
                  <c:v>1.0268858193559702E-4</c:v>
                </c:pt>
                <c:pt idx="8">
                  <c:v>-4.9365413938474642E-5</c:v>
                </c:pt>
                <c:pt idx="9">
                  <c:v>2.2255359225042265E-4</c:v>
                </c:pt>
                <c:pt idx="10">
                  <c:v>3.5851309534487216E-4</c:v>
                </c:pt>
                <c:pt idx="11">
                  <c:v>3.4241860256524828E-4</c:v>
                </c:pt>
                <c:pt idx="12">
                  <c:v>1.9036460669118183E-4</c:v>
                </c:pt>
                <c:pt idx="13">
                  <c:v>-5.3771638711992004E-4</c:v>
                </c:pt>
                <c:pt idx="14">
                  <c:v>2.221611803748802E-5</c:v>
                </c:pt>
                <c:pt idx="15">
                  <c:v>8.214862319490257E-5</c:v>
                </c:pt>
                <c:pt idx="16">
                  <c:v>4.3009462732083656E-4</c:v>
                </c:pt>
                <c:pt idx="17">
                  <c:v>-2.9798636649027224E-4</c:v>
                </c:pt>
                <c:pt idx="18">
                  <c:v>-1.6202686339581926E-4</c:v>
                </c:pt>
                <c:pt idx="19">
                  <c:v>-1.7812135617543967E-4</c:v>
                </c:pt>
                <c:pt idx="20">
                  <c:v>-3.3017535204951307E-4</c:v>
                </c:pt>
                <c:pt idx="21">
                  <c:v>2.2975715310789846E-4</c:v>
                </c:pt>
                <c:pt idx="22">
                  <c:v>7.7703157233842413E-5</c:v>
                </c:pt>
                <c:pt idx="23">
                  <c:v>6.3763566239125047E-4</c:v>
                </c:pt>
                <c:pt idx="24">
                  <c:v>-9.0445331419858332E-5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4-4C9E-A3A1-A9398E839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(V</a:t>
            </a:r>
            <a:r>
              <a:rPr lang="en-US" sz="1600" baseline="-25000"/>
              <a:t>P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50210312966683"/>
          <c:y val="0.1413425925925926"/>
          <c:w val="0.80858526291679111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VH(VP)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B'!$G$5:$G$29</c:f>
              <c:numCache>
                <c:formatCode>General</c:formatCode>
                <c:ptCount val="25"/>
                <c:pt idx="0">
                  <c:v>0.80100000000000005</c:v>
                </c:pt>
                <c:pt idx="1">
                  <c:v>0.80100000000000005</c:v>
                </c:pt>
                <c:pt idx="2">
                  <c:v>0.8</c:v>
                </c:pt>
                <c:pt idx="3">
                  <c:v>0.80100000000000005</c:v>
                </c:pt>
                <c:pt idx="4">
                  <c:v>0.80100000000000005</c:v>
                </c:pt>
                <c:pt idx="5">
                  <c:v>0.80100000000000005</c:v>
                </c:pt>
                <c:pt idx="6">
                  <c:v>0.80100000000000005</c:v>
                </c:pt>
                <c:pt idx="7">
                  <c:v>0.80200000000000005</c:v>
                </c:pt>
                <c:pt idx="8">
                  <c:v>0.80200000000000005</c:v>
                </c:pt>
                <c:pt idx="9">
                  <c:v>0.80300000000000005</c:v>
                </c:pt>
                <c:pt idx="10">
                  <c:v>0.80300000000000005</c:v>
                </c:pt>
                <c:pt idx="11">
                  <c:v>0.80300000000000005</c:v>
                </c:pt>
                <c:pt idx="12">
                  <c:v>0.80300000000000005</c:v>
                </c:pt>
                <c:pt idx="13">
                  <c:v>0.80400000000000005</c:v>
                </c:pt>
                <c:pt idx="14">
                  <c:v>0.80400000000000005</c:v>
                </c:pt>
                <c:pt idx="15">
                  <c:v>0.80500000000000005</c:v>
                </c:pt>
                <c:pt idx="16">
                  <c:v>0.80500000000000005</c:v>
                </c:pt>
                <c:pt idx="17">
                  <c:v>0.80600000000000005</c:v>
                </c:pt>
                <c:pt idx="18">
                  <c:v>0.80600000000000005</c:v>
                </c:pt>
                <c:pt idx="19">
                  <c:v>0.80700000000000005</c:v>
                </c:pt>
                <c:pt idx="20">
                  <c:v>0.80800000000000005</c:v>
                </c:pt>
                <c:pt idx="21">
                  <c:v>0.80800000000000005</c:v>
                </c:pt>
                <c:pt idx="22">
                  <c:v>0.80900000000000005</c:v>
                </c:pt>
                <c:pt idx="23">
                  <c:v>0.81</c:v>
                </c:pt>
                <c:pt idx="24">
                  <c:v>0.81</c:v>
                </c:pt>
              </c:numCache>
            </c:numRef>
          </c:xVal>
          <c:yVal>
            <c:numRef>
              <c:f>'Variar B'!$E$5:$E$29</c:f>
              <c:numCache>
                <c:formatCode>General</c:formatCode>
                <c:ptCount val="25"/>
                <c:pt idx="0">
                  <c:v>2E-3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8.0000000000000002E-3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1.2999999999999999E-2</c:v>
                </c:pt>
                <c:pt idx="9">
                  <c:v>1.4999999999999999E-2</c:v>
                </c:pt>
                <c:pt idx="10">
                  <c:v>1.6E-2</c:v>
                </c:pt>
                <c:pt idx="11">
                  <c:v>1.7999999999999999E-2</c:v>
                </c:pt>
                <c:pt idx="12">
                  <c:v>1.9E-2</c:v>
                </c:pt>
                <c:pt idx="13">
                  <c:v>0.02</c:v>
                </c:pt>
                <c:pt idx="14">
                  <c:v>2.1999999999999999E-2</c:v>
                </c:pt>
                <c:pt idx="15">
                  <c:v>2.35E-2</c:v>
                </c:pt>
                <c:pt idx="16">
                  <c:v>2.5000000000000001E-2</c:v>
                </c:pt>
                <c:pt idx="17">
                  <c:v>2.5999999999999999E-2</c:v>
                </c:pt>
                <c:pt idx="18">
                  <c:v>2.7E-2</c:v>
                </c:pt>
                <c:pt idx="19">
                  <c:v>2.9000000000000001E-2</c:v>
                </c:pt>
                <c:pt idx="20">
                  <c:v>0.03</c:v>
                </c:pt>
                <c:pt idx="21">
                  <c:v>3.2000000000000001E-2</c:v>
                </c:pt>
                <c:pt idx="22">
                  <c:v>3.3000000000000002E-2</c:v>
                </c:pt>
                <c:pt idx="23">
                  <c:v>3.5000000000000003E-2</c:v>
                </c:pt>
                <c:pt idx="24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F4-48CF-B7BE-9209B881127C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B'!$G$5:$G$29</c:f>
              <c:numCache>
                <c:formatCode>General</c:formatCode>
                <c:ptCount val="25"/>
                <c:pt idx="0">
                  <c:v>0.80100000000000005</c:v>
                </c:pt>
                <c:pt idx="1">
                  <c:v>0.80100000000000005</c:v>
                </c:pt>
                <c:pt idx="2">
                  <c:v>0.8</c:v>
                </c:pt>
                <c:pt idx="3">
                  <c:v>0.80100000000000005</c:v>
                </c:pt>
                <c:pt idx="4">
                  <c:v>0.80100000000000005</c:v>
                </c:pt>
                <c:pt idx="5">
                  <c:v>0.80100000000000005</c:v>
                </c:pt>
                <c:pt idx="6">
                  <c:v>0.80100000000000005</c:v>
                </c:pt>
                <c:pt idx="7">
                  <c:v>0.80200000000000005</c:v>
                </c:pt>
                <c:pt idx="8">
                  <c:v>0.80200000000000005</c:v>
                </c:pt>
                <c:pt idx="9">
                  <c:v>0.80300000000000005</c:v>
                </c:pt>
                <c:pt idx="10">
                  <c:v>0.80300000000000005</c:v>
                </c:pt>
                <c:pt idx="11">
                  <c:v>0.80300000000000005</c:v>
                </c:pt>
                <c:pt idx="12">
                  <c:v>0.80300000000000005</c:v>
                </c:pt>
                <c:pt idx="13">
                  <c:v>0.80400000000000005</c:v>
                </c:pt>
                <c:pt idx="14">
                  <c:v>0.80400000000000005</c:v>
                </c:pt>
                <c:pt idx="15">
                  <c:v>0.80500000000000005</c:v>
                </c:pt>
                <c:pt idx="16">
                  <c:v>0.80500000000000005</c:v>
                </c:pt>
                <c:pt idx="17">
                  <c:v>0.80600000000000005</c:v>
                </c:pt>
                <c:pt idx="18">
                  <c:v>0.80600000000000005</c:v>
                </c:pt>
                <c:pt idx="19">
                  <c:v>0.80700000000000005</c:v>
                </c:pt>
                <c:pt idx="20">
                  <c:v>0.80800000000000005</c:v>
                </c:pt>
                <c:pt idx="21">
                  <c:v>0.80800000000000005</c:v>
                </c:pt>
                <c:pt idx="22">
                  <c:v>0.80900000000000005</c:v>
                </c:pt>
                <c:pt idx="23">
                  <c:v>0.81</c:v>
                </c:pt>
                <c:pt idx="24">
                  <c:v>0.81</c:v>
                </c:pt>
              </c:numCache>
            </c:numRef>
          </c:xVal>
          <c:yVal>
            <c:numRef>
              <c:f>'Variar B'!$K$5:$K$29</c:f>
              <c:numCache>
                <c:formatCode>General</c:formatCode>
                <c:ptCount val="25"/>
                <c:pt idx="0">
                  <c:v>9.8279343243841133E-3</c:v>
                </c:pt>
                <c:pt idx="1">
                  <c:v>9.8279343243841133E-3</c:v>
                </c:pt>
                <c:pt idx="2">
                  <c:v>7.0945640115374076E-3</c:v>
                </c:pt>
                <c:pt idx="3">
                  <c:v>9.8279343243841133E-3</c:v>
                </c:pt>
                <c:pt idx="4">
                  <c:v>9.8279343243841133E-3</c:v>
                </c:pt>
                <c:pt idx="5">
                  <c:v>9.8279343243841133E-3</c:v>
                </c:pt>
                <c:pt idx="6">
                  <c:v>9.8279343243841133E-3</c:v>
                </c:pt>
                <c:pt idx="7">
                  <c:v>1.2561304637230819E-2</c:v>
                </c:pt>
                <c:pt idx="8">
                  <c:v>1.2561304637230819E-2</c:v>
                </c:pt>
                <c:pt idx="9">
                  <c:v>1.5294674950077525E-2</c:v>
                </c:pt>
                <c:pt idx="10">
                  <c:v>1.5294674950077525E-2</c:v>
                </c:pt>
                <c:pt idx="11">
                  <c:v>1.5294674950077525E-2</c:v>
                </c:pt>
                <c:pt idx="12">
                  <c:v>1.5294674950077525E-2</c:v>
                </c:pt>
                <c:pt idx="13">
                  <c:v>1.802804526292423E-2</c:v>
                </c:pt>
                <c:pt idx="14">
                  <c:v>1.802804526292423E-2</c:v>
                </c:pt>
                <c:pt idx="15">
                  <c:v>2.0761415575770936E-2</c:v>
                </c:pt>
                <c:pt idx="16">
                  <c:v>2.0761415575770936E-2</c:v>
                </c:pt>
                <c:pt idx="17">
                  <c:v>2.3494785888617642E-2</c:v>
                </c:pt>
                <c:pt idx="18">
                  <c:v>2.3494785888617642E-2</c:v>
                </c:pt>
                <c:pt idx="19">
                  <c:v>2.6228156201464348E-2</c:v>
                </c:pt>
                <c:pt idx="20">
                  <c:v>2.8961526514311053E-2</c:v>
                </c:pt>
                <c:pt idx="21">
                  <c:v>2.8961526514311053E-2</c:v>
                </c:pt>
                <c:pt idx="22">
                  <c:v>3.1694896827157759E-2</c:v>
                </c:pt>
                <c:pt idx="23">
                  <c:v>3.4428267140004465E-2</c:v>
                </c:pt>
                <c:pt idx="24">
                  <c:v>3.4428267140004465E-2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F4-48CF-B7BE-9209B8811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96600503740542"/>
          <c:y val="0.1413425925925926"/>
          <c:w val="0.81404672369096265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B'!$G$5:$G$29</c:f>
              <c:numCache>
                <c:formatCode>General</c:formatCode>
                <c:ptCount val="25"/>
                <c:pt idx="0">
                  <c:v>0.80100000000000005</c:v>
                </c:pt>
                <c:pt idx="1">
                  <c:v>0.80100000000000005</c:v>
                </c:pt>
                <c:pt idx="2">
                  <c:v>0.8</c:v>
                </c:pt>
                <c:pt idx="3">
                  <c:v>0.80100000000000005</c:v>
                </c:pt>
                <c:pt idx="4">
                  <c:v>0.80100000000000005</c:v>
                </c:pt>
                <c:pt idx="5">
                  <c:v>0.80100000000000005</c:v>
                </c:pt>
                <c:pt idx="6">
                  <c:v>0.80100000000000005</c:v>
                </c:pt>
                <c:pt idx="7">
                  <c:v>0.80200000000000005</c:v>
                </c:pt>
                <c:pt idx="8">
                  <c:v>0.80200000000000005</c:v>
                </c:pt>
                <c:pt idx="9">
                  <c:v>0.80300000000000005</c:v>
                </c:pt>
                <c:pt idx="10">
                  <c:v>0.80300000000000005</c:v>
                </c:pt>
                <c:pt idx="11">
                  <c:v>0.80300000000000005</c:v>
                </c:pt>
                <c:pt idx="12">
                  <c:v>0.80300000000000005</c:v>
                </c:pt>
                <c:pt idx="13">
                  <c:v>0.80400000000000005</c:v>
                </c:pt>
                <c:pt idx="14">
                  <c:v>0.80400000000000005</c:v>
                </c:pt>
                <c:pt idx="15">
                  <c:v>0.80500000000000005</c:v>
                </c:pt>
                <c:pt idx="16">
                  <c:v>0.80500000000000005</c:v>
                </c:pt>
                <c:pt idx="17">
                  <c:v>0.80600000000000005</c:v>
                </c:pt>
                <c:pt idx="18">
                  <c:v>0.80600000000000005</c:v>
                </c:pt>
                <c:pt idx="19">
                  <c:v>0.80700000000000005</c:v>
                </c:pt>
                <c:pt idx="20">
                  <c:v>0.80800000000000005</c:v>
                </c:pt>
                <c:pt idx="21">
                  <c:v>0.80800000000000005</c:v>
                </c:pt>
                <c:pt idx="22">
                  <c:v>0.80900000000000005</c:v>
                </c:pt>
                <c:pt idx="23">
                  <c:v>0.81</c:v>
                </c:pt>
                <c:pt idx="24">
                  <c:v>0.81</c:v>
                </c:pt>
              </c:numCache>
            </c:numRef>
          </c:xVal>
          <c:yVal>
            <c:numRef>
              <c:f>'Variar B'!$L$5:$L$29</c:f>
              <c:numCache>
                <c:formatCode>General</c:formatCode>
                <c:ptCount val="25"/>
                <c:pt idx="0">
                  <c:v>-7.8279343243841133E-3</c:v>
                </c:pt>
                <c:pt idx="1">
                  <c:v>-6.8279343243841132E-3</c:v>
                </c:pt>
                <c:pt idx="2">
                  <c:v>-2.0945640115374075E-3</c:v>
                </c:pt>
                <c:pt idx="3">
                  <c:v>-3.8279343243841132E-3</c:v>
                </c:pt>
                <c:pt idx="4">
                  <c:v>-2.8279343243841132E-3</c:v>
                </c:pt>
                <c:pt idx="5">
                  <c:v>-1.8279343243841131E-3</c:v>
                </c:pt>
                <c:pt idx="6">
                  <c:v>1.1720656756158861E-3</c:v>
                </c:pt>
                <c:pt idx="7">
                  <c:v>-5.6130463723081878E-4</c:v>
                </c:pt>
                <c:pt idx="8">
                  <c:v>4.3869536276918038E-4</c:v>
                </c:pt>
                <c:pt idx="9">
                  <c:v>-2.9467495007752531E-4</c:v>
                </c:pt>
                <c:pt idx="10">
                  <c:v>7.0532504992247558E-4</c:v>
                </c:pt>
                <c:pt idx="11">
                  <c:v>2.7053250499224739E-3</c:v>
                </c:pt>
                <c:pt idx="12">
                  <c:v>3.7053250499224748E-3</c:v>
                </c:pt>
                <c:pt idx="13">
                  <c:v>1.9719547370757699E-3</c:v>
                </c:pt>
                <c:pt idx="14">
                  <c:v>3.9719547370757682E-3</c:v>
                </c:pt>
                <c:pt idx="15">
                  <c:v>2.7385844242290638E-3</c:v>
                </c:pt>
                <c:pt idx="16">
                  <c:v>4.2385844242290652E-3</c:v>
                </c:pt>
                <c:pt idx="17">
                  <c:v>2.5052141113823569E-3</c:v>
                </c:pt>
                <c:pt idx="18">
                  <c:v>3.5052141113823578E-3</c:v>
                </c:pt>
                <c:pt idx="19">
                  <c:v>2.7718437985356538E-3</c:v>
                </c:pt>
                <c:pt idx="20">
                  <c:v>1.0384734856889455E-3</c:v>
                </c:pt>
                <c:pt idx="21">
                  <c:v>3.0384734856889473E-3</c:v>
                </c:pt>
                <c:pt idx="22">
                  <c:v>1.3051031728422424E-3</c:v>
                </c:pt>
                <c:pt idx="23">
                  <c:v>5.7173285999553847E-4</c:v>
                </c:pt>
                <c:pt idx="24">
                  <c:v>1.5717328599955324E-3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1-40B7-A22C-B57F718EC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10197506290663"/>
          <c:y val="0.1413425925925926"/>
          <c:w val="0.80028988113654131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VP(B)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General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B'!$G$5:$G$29</c:f>
              <c:numCache>
                <c:formatCode>General</c:formatCode>
                <c:ptCount val="25"/>
                <c:pt idx="0">
                  <c:v>0.80100000000000005</c:v>
                </c:pt>
                <c:pt idx="1">
                  <c:v>0.80100000000000005</c:v>
                </c:pt>
                <c:pt idx="2">
                  <c:v>0.8</c:v>
                </c:pt>
                <c:pt idx="3">
                  <c:v>0.80100000000000005</c:v>
                </c:pt>
                <c:pt idx="4">
                  <c:v>0.80100000000000005</c:v>
                </c:pt>
                <c:pt idx="5">
                  <c:v>0.80100000000000005</c:v>
                </c:pt>
                <c:pt idx="6">
                  <c:v>0.80100000000000005</c:v>
                </c:pt>
                <c:pt idx="7">
                  <c:v>0.80200000000000005</c:v>
                </c:pt>
                <c:pt idx="8">
                  <c:v>0.80200000000000005</c:v>
                </c:pt>
                <c:pt idx="9">
                  <c:v>0.80300000000000005</c:v>
                </c:pt>
                <c:pt idx="10">
                  <c:v>0.80300000000000005</c:v>
                </c:pt>
                <c:pt idx="11">
                  <c:v>0.80300000000000005</c:v>
                </c:pt>
                <c:pt idx="12">
                  <c:v>0.80300000000000005</c:v>
                </c:pt>
                <c:pt idx="13">
                  <c:v>0.80400000000000005</c:v>
                </c:pt>
                <c:pt idx="14">
                  <c:v>0.80400000000000005</c:v>
                </c:pt>
                <c:pt idx="15">
                  <c:v>0.80500000000000005</c:v>
                </c:pt>
                <c:pt idx="16">
                  <c:v>0.80500000000000005</c:v>
                </c:pt>
                <c:pt idx="17">
                  <c:v>0.80600000000000005</c:v>
                </c:pt>
                <c:pt idx="18">
                  <c:v>0.80600000000000005</c:v>
                </c:pt>
                <c:pt idx="19">
                  <c:v>0.80700000000000005</c:v>
                </c:pt>
                <c:pt idx="20">
                  <c:v>0.80800000000000005</c:v>
                </c:pt>
                <c:pt idx="21">
                  <c:v>0.80800000000000005</c:v>
                </c:pt>
                <c:pt idx="22">
                  <c:v>0.80900000000000005</c:v>
                </c:pt>
                <c:pt idx="23">
                  <c:v>0.81</c:v>
                </c:pt>
                <c:pt idx="24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6-4BBF-AD6E-36FF2B97BF73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B'!$C$5:$C$29</c:f>
              <c:numCache>
                <c:formatCode>General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B'!$M$5:$M$29</c:f>
              <c:numCache>
                <c:formatCode>General</c:formatCode>
                <c:ptCount val="25"/>
                <c:pt idx="0">
                  <c:v>0.79848256943821583</c:v>
                </c:pt>
                <c:pt idx="1">
                  <c:v>0.79898248348132883</c:v>
                </c:pt>
                <c:pt idx="2">
                  <c:v>0.79958238033306439</c:v>
                </c:pt>
                <c:pt idx="3">
                  <c:v>0.79998231156755473</c:v>
                </c:pt>
                <c:pt idx="4">
                  <c:v>0.80038224280204517</c:v>
                </c:pt>
                <c:pt idx="5">
                  <c:v>0.80088215684515818</c:v>
                </c:pt>
                <c:pt idx="6">
                  <c:v>0.80148205369689374</c:v>
                </c:pt>
                <c:pt idx="7">
                  <c:v>0.80198196774000674</c:v>
                </c:pt>
                <c:pt idx="8">
                  <c:v>0.80238189897449708</c:v>
                </c:pt>
                <c:pt idx="9">
                  <c:v>0.80298179582623264</c:v>
                </c:pt>
                <c:pt idx="10">
                  <c:v>0.80328174425210042</c:v>
                </c:pt>
                <c:pt idx="11">
                  <c:v>0.80398162391245864</c:v>
                </c:pt>
                <c:pt idx="12">
                  <c:v>0.80438155514694898</c:v>
                </c:pt>
                <c:pt idx="13">
                  <c:v>0.80498145199868454</c:v>
                </c:pt>
                <c:pt idx="14">
                  <c:v>0.80548136604179754</c:v>
                </c:pt>
                <c:pt idx="15">
                  <c:v>0.80598128008491055</c:v>
                </c:pt>
                <c:pt idx="16">
                  <c:v>0.80638121131940099</c:v>
                </c:pt>
                <c:pt idx="17">
                  <c:v>0.80698110817113655</c:v>
                </c:pt>
                <c:pt idx="18">
                  <c:v>0.80728105659700433</c:v>
                </c:pt>
                <c:pt idx="19">
                  <c:v>0.80798093625736245</c:v>
                </c:pt>
                <c:pt idx="20">
                  <c:v>0.80838086749185289</c:v>
                </c:pt>
                <c:pt idx="21">
                  <c:v>0.8088807815349659</c:v>
                </c:pt>
                <c:pt idx="22">
                  <c:v>0.80928071276945623</c:v>
                </c:pt>
                <c:pt idx="23">
                  <c:v>0.80978062681256924</c:v>
                </c:pt>
                <c:pt idx="24">
                  <c:v>0.8103805236643048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86-4BBF-AD6E-36FF2B97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28097220310921"/>
          <c:y val="0.1413425925925926"/>
          <c:w val="0.81404672369096265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General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B'!$N$5:$N$29</c:f>
              <c:numCache>
                <c:formatCode>General</c:formatCode>
                <c:ptCount val="25"/>
                <c:pt idx="0">
                  <c:v>2.5174305617842174E-3</c:v>
                </c:pt>
                <c:pt idx="1">
                  <c:v>2.0175165186712141E-3</c:v>
                </c:pt>
                <c:pt idx="2">
                  <c:v>4.1761966693565356E-4</c:v>
                </c:pt>
                <c:pt idx="3">
                  <c:v>1.0176884324453184E-3</c:v>
                </c:pt>
                <c:pt idx="4">
                  <c:v>6.1775719795487127E-4</c:v>
                </c:pt>
                <c:pt idx="5">
                  <c:v>1.1784315484186791E-4</c:v>
                </c:pt>
                <c:pt idx="6">
                  <c:v>-4.8205369689369171E-4</c:v>
                </c:pt>
                <c:pt idx="7">
                  <c:v>1.8032259993305821E-5</c:v>
                </c:pt>
                <c:pt idx="8">
                  <c:v>-3.8189897449703025E-4</c:v>
                </c:pt>
                <c:pt idx="9">
                  <c:v>1.8204173767411014E-5</c:v>
                </c:pt>
                <c:pt idx="10">
                  <c:v>-2.817442521003688E-4</c:v>
                </c:pt>
                <c:pt idx="11">
                  <c:v>-9.816239124585957E-4</c:v>
                </c:pt>
                <c:pt idx="12">
                  <c:v>-1.3815551469489318E-3</c:v>
                </c:pt>
                <c:pt idx="13">
                  <c:v>-9.8145199868449051E-4</c:v>
                </c:pt>
                <c:pt idx="14">
                  <c:v>-1.4813660417974939E-3</c:v>
                </c:pt>
                <c:pt idx="15">
                  <c:v>-9.8128008491049634E-4</c:v>
                </c:pt>
                <c:pt idx="16">
                  <c:v>-1.3812113194009434E-3</c:v>
                </c:pt>
                <c:pt idx="17">
                  <c:v>-9.8110817113650217E-4</c:v>
                </c:pt>
                <c:pt idx="18">
                  <c:v>-1.281056597004282E-3</c:v>
                </c:pt>
                <c:pt idx="19">
                  <c:v>-9.8093625736239698E-4</c:v>
                </c:pt>
                <c:pt idx="20">
                  <c:v>-3.8086749185284319E-4</c:v>
                </c:pt>
                <c:pt idx="21">
                  <c:v>-8.8078153496584655E-4</c:v>
                </c:pt>
                <c:pt idx="22">
                  <c:v>-2.8071276945618173E-4</c:v>
                </c:pt>
                <c:pt idx="23">
                  <c:v>2.193731874308158E-4</c:v>
                </c:pt>
                <c:pt idx="24">
                  <c:v>-3.8052366430474382E-4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62-4A36-B4FB-C527D8CED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0748031496063"/>
          <c:y val="0.1413425925925926"/>
          <c:w val="0.83892585301837286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Aq1'!$A$5:$A$50</c:f>
              <c:numCache>
                <c:formatCode>General</c:formatCode>
                <c:ptCount val="46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  <c:pt idx="44">
                  <c:v>127</c:v>
                </c:pt>
                <c:pt idx="45">
                  <c:v>130</c:v>
                </c:pt>
              </c:numCache>
            </c:numRef>
          </c:xVal>
          <c:yVal>
            <c:numRef>
              <c:f>'Variar T - Aq1'!$C$5:$C$50</c:f>
              <c:numCache>
                <c:formatCode>General</c:formatCode>
                <c:ptCount val="46"/>
                <c:pt idx="0">
                  <c:v>2.9000000000000001E-2</c:v>
                </c:pt>
                <c:pt idx="1">
                  <c:v>2.9000000000000001E-2</c:v>
                </c:pt>
                <c:pt idx="2">
                  <c:v>2.9000000000000001E-2</c:v>
                </c:pt>
                <c:pt idx="3">
                  <c:v>2.9000000000000001E-2</c:v>
                </c:pt>
                <c:pt idx="4">
                  <c:v>2.9000000000000001E-2</c:v>
                </c:pt>
                <c:pt idx="5">
                  <c:v>2.9000000000000001E-2</c:v>
                </c:pt>
                <c:pt idx="6">
                  <c:v>2.8000000000000001E-2</c:v>
                </c:pt>
                <c:pt idx="7">
                  <c:v>2.8000000000000001E-2</c:v>
                </c:pt>
                <c:pt idx="8">
                  <c:v>2.8000000000000001E-2</c:v>
                </c:pt>
                <c:pt idx="9">
                  <c:v>2.8000000000000001E-2</c:v>
                </c:pt>
                <c:pt idx="10">
                  <c:v>2.8000000000000001E-2</c:v>
                </c:pt>
                <c:pt idx="11">
                  <c:v>2.8000000000000001E-2</c:v>
                </c:pt>
                <c:pt idx="12">
                  <c:v>2.7E-2</c:v>
                </c:pt>
                <c:pt idx="13">
                  <c:v>2.7E-2</c:v>
                </c:pt>
                <c:pt idx="14">
                  <c:v>2.5999999999999999E-2</c:v>
                </c:pt>
                <c:pt idx="15">
                  <c:v>2.5999999999999999E-2</c:v>
                </c:pt>
                <c:pt idx="16">
                  <c:v>2.5999999999999999E-2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2.4E-2</c:v>
                </c:pt>
                <c:pt idx="20">
                  <c:v>2.3E-2</c:v>
                </c:pt>
                <c:pt idx="21">
                  <c:v>2.1999999999999999E-2</c:v>
                </c:pt>
                <c:pt idx="22">
                  <c:v>2.1999999999999999E-2</c:v>
                </c:pt>
                <c:pt idx="23">
                  <c:v>2.1000000000000001E-2</c:v>
                </c:pt>
                <c:pt idx="24">
                  <c:v>0.02</c:v>
                </c:pt>
                <c:pt idx="25">
                  <c:v>0.02</c:v>
                </c:pt>
                <c:pt idx="26">
                  <c:v>1.9E-2</c:v>
                </c:pt>
                <c:pt idx="27">
                  <c:v>1.7999999999999999E-2</c:v>
                </c:pt>
                <c:pt idx="28">
                  <c:v>1.7000000000000001E-2</c:v>
                </c:pt>
                <c:pt idx="29">
                  <c:v>1.6E-2</c:v>
                </c:pt>
                <c:pt idx="30">
                  <c:v>1.4999999999999999E-2</c:v>
                </c:pt>
                <c:pt idx="31">
                  <c:v>1.4E-2</c:v>
                </c:pt>
                <c:pt idx="32">
                  <c:v>1.2999999999999999E-2</c:v>
                </c:pt>
                <c:pt idx="33">
                  <c:v>1.2999999999999999E-2</c:v>
                </c:pt>
                <c:pt idx="34">
                  <c:v>1.2E-2</c:v>
                </c:pt>
                <c:pt idx="35">
                  <c:v>1.0999999999999999E-2</c:v>
                </c:pt>
                <c:pt idx="36">
                  <c:v>0.01</c:v>
                </c:pt>
                <c:pt idx="37">
                  <c:v>0.01</c:v>
                </c:pt>
                <c:pt idx="38">
                  <c:v>8.9999999999999993E-3</c:v>
                </c:pt>
                <c:pt idx="39">
                  <c:v>8.9999999999999993E-3</c:v>
                </c:pt>
                <c:pt idx="40">
                  <c:v>8.0000000000000002E-3</c:v>
                </c:pt>
                <c:pt idx="41">
                  <c:v>8.0000000000000002E-3</c:v>
                </c:pt>
                <c:pt idx="42">
                  <c:v>7.0000000000000001E-3</c:v>
                </c:pt>
                <c:pt idx="43">
                  <c:v>7.0000000000000001E-3</c:v>
                </c:pt>
                <c:pt idx="44">
                  <c:v>6.0000000000000001E-3</c:v>
                </c:pt>
                <c:pt idx="45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73-436F-BD7B-07D128169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96303587051619"/>
          <c:y val="0.1413425925925926"/>
          <c:w val="0.83337029746281721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Aq1'!$A$5:$A$50</c:f>
              <c:numCache>
                <c:formatCode>General</c:formatCode>
                <c:ptCount val="46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  <c:pt idx="44">
                  <c:v>127</c:v>
                </c:pt>
                <c:pt idx="45">
                  <c:v>130</c:v>
                </c:pt>
              </c:numCache>
            </c:numRef>
          </c:xVal>
          <c:yVal>
            <c:numRef>
              <c:f>'Variar T - Aq1'!$H$5:$H$50</c:f>
              <c:numCache>
                <c:formatCode>General</c:formatCode>
                <c:ptCount val="46"/>
                <c:pt idx="0">
                  <c:v>-4.0943510432439358E-3</c:v>
                </c:pt>
                <c:pt idx="1">
                  <c:v>-3.5237935600663968E-3</c:v>
                </c:pt>
                <c:pt idx="2">
                  <c:v>-2.9532360768888509E-3</c:v>
                </c:pt>
                <c:pt idx="3">
                  <c:v>-2.3826785937113119E-3</c:v>
                </c:pt>
                <c:pt idx="4">
                  <c:v>-1.812121110533773E-3</c:v>
                </c:pt>
                <c:pt idx="5">
                  <c:v>-1.241563627356234E-3</c:v>
                </c:pt>
                <c:pt idx="6">
                  <c:v>-1.385727402589923E-3</c:v>
                </c:pt>
                <c:pt idx="7">
                  <c:v>-5.2989117782361109E-4</c:v>
                </c:pt>
                <c:pt idx="8">
                  <c:v>4.0666305353927873E-5</c:v>
                </c:pt>
                <c:pt idx="9">
                  <c:v>6.112237885314703E-4</c:v>
                </c:pt>
                <c:pt idx="10">
                  <c:v>1.1817812717090093E-3</c:v>
                </c:pt>
                <c:pt idx="11">
                  <c:v>1.7523387548865517E-3</c:v>
                </c:pt>
                <c:pt idx="12">
                  <c:v>1.3228962380640898E-3</c:v>
                </c:pt>
                <c:pt idx="13">
                  <c:v>1.8934537212416322E-3</c:v>
                </c:pt>
                <c:pt idx="14">
                  <c:v>1.4640112044191703E-3</c:v>
                </c:pt>
                <c:pt idx="15">
                  <c:v>2.0345686875967127E-3</c:v>
                </c:pt>
                <c:pt idx="16">
                  <c:v>2.6051261707742517E-3</c:v>
                </c:pt>
                <c:pt idx="17">
                  <c:v>2.1756836539517967E-3</c:v>
                </c:pt>
                <c:pt idx="18">
                  <c:v>2.7462411371293356E-3</c:v>
                </c:pt>
                <c:pt idx="19">
                  <c:v>2.3167986203068772E-3</c:v>
                </c:pt>
                <c:pt idx="20">
                  <c:v>1.8873561034844152E-3</c:v>
                </c:pt>
                <c:pt idx="21">
                  <c:v>1.4579135866619568E-3</c:v>
                </c:pt>
                <c:pt idx="22">
                  <c:v>2.0284710698394957E-3</c:v>
                </c:pt>
                <c:pt idx="23">
                  <c:v>1.5990285530170373E-3</c:v>
                </c:pt>
                <c:pt idx="24">
                  <c:v>1.1695860361945788E-3</c:v>
                </c:pt>
                <c:pt idx="25">
                  <c:v>1.7401435193721178E-3</c:v>
                </c:pt>
                <c:pt idx="26">
                  <c:v>1.3107010025496593E-3</c:v>
                </c:pt>
                <c:pt idx="27">
                  <c:v>8.8125848572719739E-4</c:v>
                </c:pt>
                <c:pt idx="28">
                  <c:v>4.518159689047424E-4</c:v>
                </c:pt>
                <c:pt idx="29">
                  <c:v>2.2373452082280476E-5</c:v>
                </c:pt>
                <c:pt idx="30">
                  <c:v>-4.0706906474017798E-4</c:v>
                </c:pt>
                <c:pt idx="31">
                  <c:v>-5.512328399738687E-4</c:v>
                </c:pt>
                <c:pt idx="32">
                  <c:v>-9.8067535679632716E-4</c:v>
                </c:pt>
                <c:pt idx="33">
                  <c:v>-4.101178736187882E-4</c:v>
                </c:pt>
                <c:pt idx="34">
                  <c:v>-8.3956039044124492E-4</c:v>
                </c:pt>
                <c:pt idx="35">
                  <c:v>-1.2690029072637068E-3</c:v>
                </c:pt>
                <c:pt idx="36">
                  <c:v>-1.6984454240861636E-3</c:v>
                </c:pt>
                <c:pt idx="37">
                  <c:v>-1.1278879409086246E-3</c:v>
                </c:pt>
                <c:pt idx="38">
                  <c:v>-1.5573304577310865E-3</c:v>
                </c:pt>
                <c:pt idx="39">
                  <c:v>-9.8677297455354064E-4</c:v>
                </c:pt>
                <c:pt idx="40">
                  <c:v>-1.1309367497872314E-3</c:v>
                </c:pt>
                <c:pt idx="41">
                  <c:v>-5.6037926660969239E-4</c:v>
                </c:pt>
                <c:pt idx="42">
                  <c:v>-9.8982178343215346E-4</c:v>
                </c:pt>
                <c:pt idx="43">
                  <c:v>-4.1926430025460756E-4</c:v>
                </c:pt>
                <c:pt idx="44">
                  <c:v>-8.4870681707706862E-4</c:v>
                </c:pt>
                <c:pt idx="45">
                  <c:v>-9.928705923107602E-4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04-4B8C-8911-105805DB1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Aq1'!$A$5:$A$50</c:f>
              <c:numCache>
                <c:formatCode>General</c:formatCode>
                <c:ptCount val="46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  <c:pt idx="44">
                  <c:v>127</c:v>
                </c:pt>
                <c:pt idx="45">
                  <c:v>130</c:v>
                </c:pt>
              </c:numCache>
            </c:numRef>
          </c:xVal>
          <c:yVal>
            <c:numRef>
              <c:f>'Variar T - Aq1'!$E$5:$E$50</c:f>
              <c:numCache>
                <c:formatCode>General</c:formatCode>
                <c:ptCount val="46"/>
                <c:pt idx="0">
                  <c:v>0.82399999999999995</c:v>
                </c:pt>
                <c:pt idx="1">
                  <c:v>0.82499999999999996</c:v>
                </c:pt>
                <c:pt idx="2">
                  <c:v>0.83</c:v>
                </c:pt>
                <c:pt idx="3">
                  <c:v>0.83599999999999997</c:v>
                </c:pt>
                <c:pt idx="4">
                  <c:v>0.84199999999999997</c:v>
                </c:pt>
                <c:pt idx="5">
                  <c:v>0.84799999999999998</c:v>
                </c:pt>
                <c:pt idx="6">
                  <c:v>0.85599999999999998</c:v>
                </c:pt>
                <c:pt idx="7">
                  <c:v>0.86399999999999999</c:v>
                </c:pt>
                <c:pt idx="8">
                  <c:v>0.86899999999999999</c:v>
                </c:pt>
                <c:pt idx="9">
                  <c:v>0.872</c:v>
                </c:pt>
                <c:pt idx="10">
                  <c:v>0.874</c:v>
                </c:pt>
                <c:pt idx="11">
                  <c:v>0.876</c:v>
                </c:pt>
                <c:pt idx="12">
                  <c:v>0.877</c:v>
                </c:pt>
                <c:pt idx="13">
                  <c:v>0.878</c:v>
                </c:pt>
                <c:pt idx="14">
                  <c:v>0.876</c:v>
                </c:pt>
                <c:pt idx="15">
                  <c:v>0.875</c:v>
                </c:pt>
                <c:pt idx="16">
                  <c:v>0.87</c:v>
                </c:pt>
                <c:pt idx="17">
                  <c:v>0.86499999999999999</c:v>
                </c:pt>
                <c:pt idx="18">
                  <c:v>0.85599999999999998</c:v>
                </c:pt>
                <c:pt idx="19">
                  <c:v>0.84699999999999998</c:v>
                </c:pt>
                <c:pt idx="20">
                  <c:v>0.83599999999999997</c:v>
                </c:pt>
                <c:pt idx="21">
                  <c:v>0.82299999999999995</c:v>
                </c:pt>
                <c:pt idx="22">
                  <c:v>0.80900000000000005</c:v>
                </c:pt>
                <c:pt idx="23">
                  <c:v>0.78400000000000003</c:v>
                </c:pt>
                <c:pt idx="24">
                  <c:v>0.77600000000000002</c:v>
                </c:pt>
                <c:pt idx="25">
                  <c:v>0.75700000000000001</c:v>
                </c:pt>
                <c:pt idx="26">
                  <c:v>0.73799999999999999</c:v>
                </c:pt>
                <c:pt idx="27">
                  <c:v>0.71799999999999997</c:v>
                </c:pt>
                <c:pt idx="28">
                  <c:v>0.68700000000000006</c:v>
                </c:pt>
                <c:pt idx="29">
                  <c:v>0.66700000000000004</c:v>
                </c:pt>
                <c:pt idx="30">
                  <c:v>0.64700000000000002</c:v>
                </c:pt>
                <c:pt idx="31">
                  <c:v>0.60699999999999998</c:v>
                </c:pt>
                <c:pt idx="32">
                  <c:v>0.58699999999999997</c:v>
                </c:pt>
                <c:pt idx="33">
                  <c:v>0.56899999999999995</c:v>
                </c:pt>
                <c:pt idx="34">
                  <c:v>0.54200000000000004</c:v>
                </c:pt>
                <c:pt idx="35">
                  <c:v>0.51600000000000001</c:v>
                </c:pt>
                <c:pt idx="36">
                  <c:v>0.49299999999999999</c:v>
                </c:pt>
                <c:pt idx="37">
                  <c:v>0.47699999999999998</c:v>
                </c:pt>
                <c:pt idx="38">
                  <c:v>0.45600000000000002</c:v>
                </c:pt>
                <c:pt idx="39">
                  <c:v>0.436</c:v>
                </c:pt>
                <c:pt idx="40">
                  <c:v>0.40500000000000003</c:v>
                </c:pt>
                <c:pt idx="41">
                  <c:v>0.38400000000000001</c:v>
                </c:pt>
                <c:pt idx="42">
                  <c:v>0.372</c:v>
                </c:pt>
                <c:pt idx="43">
                  <c:v>0.35199999999999998</c:v>
                </c:pt>
                <c:pt idx="44">
                  <c:v>0.33300000000000002</c:v>
                </c:pt>
                <c:pt idx="45">
                  <c:v>0.308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4-4F1F-A707-9966A7877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Aq1'!$A$5:$A$50</c:f>
              <c:numCache>
                <c:formatCode>General</c:formatCode>
                <c:ptCount val="46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  <c:pt idx="44">
                  <c:v>127</c:v>
                </c:pt>
                <c:pt idx="45">
                  <c:v>130</c:v>
                </c:pt>
              </c:numCache>
            </c:numRef>
          </c:xVal>
          <c:yVal>
            <c:numRef>
              <c:f>'Variar T - Aq1'!$J$5:$J$50</c:f>
              <c:numCache>
                <c:formatCode>General</c:formatCode>
                <c:ptCount val="46"/>
                <c:pt idx="0">
                  <c:v>-0.16566382396744983</c:v>
                </c:pt>
                <c:pt idx="1">
                  <c:v>-0.15242473055197059</c:v>
                </c:pt>
                <c:pt idx="2">
                  <c:v>-0.13518563713649134</c:v>
                </c:pt>
                <c:pt idx="3">
                  <c:v>-0.1169465437210121</c:v>
                </c:pt>
                <c:pt idx="4">
                  <c:v>-9.8707450305532851E-2</c:v>
                </c:pt>
                <c:pt idx="5">
                  <c:v>-8.0468356890053716E-2</c:v>
                </c:pt>
                <c:pt idx="6">
                  <c:v>-5.4109716766834848E-2</c:v>
                </c:pt>
                <c:pt idx="7">
                  <c:v>-2.7751076643616091E-2</c:v>
                </c:pt>
                <c:pt idx="8">
                  <c:v>-1.0511983228136845E-2</c:v>
                </c:pt>
                <c:pt idx="9">
                  <c:v>4.7271101873423982E-3</c:v>
                </c:pt>
                <c:pt idx="10">
                  <c:v>1.8966203602821641E-2</c:v>
                </c:pt>
                <c:pt idx="11">
                  <c:v>3.3205297018300772E-2</c:v>
                </c:pt>
                <c:pt idx="12">
                  <c:v>4.6444390433780014E-2</c:v>
                </c:pt>
                <c:pt idx="13">
                  <c:v>5.9683483849259145E-2</c:v>
                </c:pt>
                <c:pt idx="14">
                  <c:v>6.9922577264738384E-2</c:v>
                </c:pt>
                <c:pt idx="15">
                  <c:v>8.1161670680217624E-2</c:v>
                </c:pt>
                <c:pt idx="16">
                  <c:v>8.840076409569686E-2</c:v>
                </c:pt>
                <c:pt idx="17">
                  <c:v>9.5639857511176096E-2</c:v>
                </c:pt>
                <c:pt idx="18">
                  <c:v>9.8878950926655329E-2</c:v>
                </c:pt>
                <c:pt idx="19">
                  <c:v>0.10211804434213445</c:v>
                </c:pt>
                <c:pt idx="20">
                  <c:v>0.10335713775761368</c:v>
                </c:pt>
                <c:pt idx="21">
                  <c:v>0.1025962311730928</c:v>
                </c:pt>
                <c:pt idx="22">
                  <c:v>0.10083532458857214</c:v>
                </c:pt>
                <c:pt idx="23">
                  <c:v>8.8074418004051358E-2</c:v>
                </c:pt>
                <c:pt idx="24">
                  <c:v>9.2313511419530592E-2</c:v>
                </c:pt>
                <c:pt idx="25">
                  <c:v>8.5552604835009705E-2</c:v>
                </c:pt>
                <c:pt idx="26">
                  <c:v>7.8791698250488929E-2</c:v>
                </c:pt>
                <c:pt idx="27">
                  <c:v>7.1030791665968152E-2</c:v>
                </c:pt>
                <c:pt idx="28">
                  <c:v>5.2269885081447476E-2</c:v>
                </c:pt>
                <c:pt idx="29">
                  <c:v>4.4508978496926588E-2</c:v>
                </c:pt>
                <c:pt idx="30">
                  <c:v>3.6748071912405811E-2</c:v>
                </c:pt>
                <c:pt idx="31">
                  <c:v>1.5106712035624636E-2</c:v>
                </c:pt>
                <c:pt idx="32">
                  <c:v>7.3458054511037485E-3</c:v>
                </c:pt>
                <c:pt idx="33">
                  <c:v>1.5848988665829733E-3</c:v>
                </c:pt>
                <c:pt idx="34">
                  <c:v>-1.3176007717937699E-2</c:v>
                </c:pt>
                <c:pt idx="35">
                  <c:v>-2.6936914302458481E-2</c:v>
                </c:pt>
                <c:pt idx="36">
                  <c:v>-3.7697820886979372E-2</c:v>
                </c:pt>
                <c:pt idx="37">
                  <c:v>-4.1458727471500145E-2</c:v>
                </c:pt>
                <c:pt idx="38">
                  <c:v>-5.0219634056020868E-2</c:v>
                </c:pt>
                <c:pt idx="39">
                  <c:v>-5.7980540640541645E-2</c:v>
                </c:pt>
                <c:pt idx="40">
                  <c:v>-7.0621900517322866E-2</c:v>
                </c:pt>
                <c:pt idx="41">
                  <c:v>-7.9382807101843644E-2</c:v>
                </c:pt>
                <c:pt idx="42">
                  <c:v>-7.9143713686364414E-2</c:v>
                </c:pt>
                <c:pt idx="43">
                  <c:v>-8.6904620270885302E-2</c:v>
                </c:pt>
                <c:pt idx="44">
                  <c:v>-9.3665526855406023E-2</c:v>
                </c:pt>
                <c:pt idx="45">
                  <c:v>-0.10030688673218718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7D-4FB8-9CD6-8131C3EDC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96303587051619"/>
          <c:y val="0.1413425925925926"/>
          <c:w val="0.83337029746281721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Ar1'!$A$5:$A$49</c:f>
              <c:numCache>
                <c:formatCode>General</c:formatCode>
                <c:ptCount val="45"/>
                <c:pt idx="0">
                  <c:v>130</c:v>
                </c:pt>
                <c:pt idx="1">
                  <c:v>127</c:v>
                </c:pt>
                <c:pt idx="2">
                  <c:v>125</c:v>
                </c:pt>
                <c:pt idx="3">
                  <c:v>123</c:v>
                </c:pt>
                <c:pt idx="4">
                  <c:v>121</c:v>
                </c:pt>
                <c:pt idx="5">
                  <c:v>119</c:v>
                </c:pt>
                <c:pt idx="6">
                  <c:v>116</c:v>
                </c:pt>
                <c:pt idx="7">
                  <c:v>114</c:v>
                </c:pt>
                <c:pt idx="8">
                  <c:v>112</c:v>
                </c:pt>
                <c:pt idx="9">
                  <c:v>110</c:v>
                </c:pt>
                <c:pt idx="10">
                  <c:v>108</c:v>
                </c:pt>
                <c:pt idx="11">
                  <c:v>106</c:v>
                </c:pt>
                <c:pt idx="12">
                  <c:v>104</c:v>
                </c:pt>
                <c:pt idx="13">
                  <c:v>102</c:v>
                </c:pt>
                <c:pt idx="14">
                  <c:v>100</c:v>
                </c:pt>
                <c:pt idx="15">
                  <c:v>97</c:v>
                </c:pt>
                <c:pt idx="16">
                  <c:v>95</c:v>
                </c:pt>
                <c:pt idx="17">
                  <c:v>93</c:v>
                </c:pt>
                <c:pt idx="18">
                  <c:v>91</c:v>
                </c:pt>
                <c:pt idx="19">
                  <c:v>89</c:v>
                </c:pt>
                <c:pt idx="20">
                  <c:v>87</c:v>
                </c:pt>
                <c:pt idx="21">
                  <c:v>85</c:v>
                </c:pt>
                <c:pt idx="22">
                  <c:v>83</c:v>
                </c:pt>
                <c:pt idx="23">
                  <c:v>81</c:v>
                </c:pt>
                <c:pt idx="24">
                  <c:v>79</c:v>
                </c:pt>
                <c:pt idx="25">
                  <c:v>77</c:v>
                </c:pt>
                <c:pt idx="26">
                  <c:v>75</c:v>
                </c:pt>
                <c:pt idx="27">
                  <c:v>73</c:v>
                </c:pt>
                <c:pt idx="28">
                  <c:v>71</c:v>
                </c:pt>
                <c:pt idx="29">
                  <c:v>69</c:v>
                </c:pt>
                <c:pt idx="30">
                  <c:v>67</c:v>
                </c:pt>
                <c:pt idx="31">
                  <c:v>65</c:v>
                </c:pt>
                <c:pt idx="32">
                  <c:v>63</c:v>
                </c:pt>
                <c:pt idx="33">
                  <c:v>61</c:v>
                </c:pt>
                <c:pt idx="34">
                  <c:v>59</c:v>
                </c:pt>
                <c:pt idx="35">
                  <c:v>57</c:v>
                </c:pt>
                <c:pt idx="36">
                  <c:v>55</c:v>
                </c:pt>
                <c:pt idx="37">
                  <c:v>53</c:v>
                </c:pt>
                <c:pt idx="38">
                  <c:v>51</c:v>
                </c:pt>
                <c:pt idx="39">
                  <c:v>48</c:v>
                </c:pt>
                <c:pt idx="40">
                  <c:v>45</c:v>
                </c:pt>
                <c:pt idx="41">
                  <c:v>43</c:v>
                </c:pt>
                <c:pt idx="42">
                  <c:v>41</c:v>
                </c:pt>
                <c:pt idx="43">
                  <c:v>39</c:v>
                </c:pt>
                <c:pt idx="44">
                  <c:v>37</c:v>
                </c:pt>
              </c:numCache>
            </c:numRef>
          </c:xVal>
          <c:yVal>
            <c:numRef>
              <c:f>'Variar T - Ar1'!$C$5:$C$49</c:f>
              <c:numCache>
                <c:formatCode>General</c:formatCode>
                <c:ptCount val="45"/>
                <c:pt idx="0">
                  <c:v>5.0000000000000001E-3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7.0000000000000001E-3</c:v>
                </c:pt>
                <c:pt idx="6">
                  <c:v>8.0000000000000002E-3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1.2E-2</c:v>
                </c:pt>
                <c:pt idx="14">
                  <c:v>1.2999999999999999E-2</c:v>
                </c:pt>
                <c:pt idx="15">
                  <c:v>1.4E-2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1.6E-2</c:v>
                </c:pt>
                <c:pt idx="19">
                  <c:v>1.7000000000000001E-2</c:v>
                </c:pt>
                <c:pt idx="20">
                  <c:v>1.7999999999999999E-2</c:v>
                </c:pt>
                <c:pt idx="21">
                  <c:v>1.9E-2</c:v>
                </c:pt>
                <c:pt idx="22">
                  <c:v>0.02</c:v>
                </c:pt>
                <c:pt idx="23">
                  <c:v>0.02</c:v>
                </c:pt>
                <c:pt idx="24">
                  <c:v>2.1000000000000001E-2</c:v>
                </c:pt>
                <c:pt idx="25">
                  <c:v>2.1999999999999999E-2</c:v>
                </c:pt>
                <c:pt idx="26">
                  <c:v>2.3E-2</c:v>
                </c:pt>
                <c:pt idx="27">
                  <c:v>2.3E-2</c:v>
                </c:pt>
                <c:pt idx="28">
                  <c:v>2.4E-2</c:v>
                </c:pt>
                <c:pt idx="29">
                  <c:v>2.5000000000000001E-2</c:v>
                </c:pt>
                <c:pt idx="30">
                  <c:v>2.5000000000000001E-2</c:v>
                </c:pt>
                <c:pt idx="31">
                  <c:v>2.5999999999999999E-2</c:v>
                </c:pt>
                <c:pt idx="32">
                  <c:v>2.5999999999999999E-2</c:v>
                </c:pt>
                <c:pt idx="33">
                  <c:v>2.7E-2</c:v>
                </c:pt>
                <c:pt idx="34">
                  <c:v>2.7E-2</c:v>
                </c:pt>
                <c:pt idx="35">
                  <c:v>2.7E-2</c:v>
                </c:pt>
                <c:pt idx="36">
                  <c:v>2.7E-2</c:v>
                </c:pt>
                <c:pt idx="37">
                  <c:v>2.8000000000000001E-2</c:v>
                </c:pt>
                <c:pt idx="38">
                  <c:v>2.8000000000000001E-2</c:v>
                </c:pt>
                <c:pt idx="39">
                  <c:v>2.8000000000000001E-2</c:v>
                </c:pt>
                <c:pt idx="40">
                  <c:v>2.8000000000000001E-2</c:v>
                </c:pt>
                <c:pt idx="41">
                  <c:v>2.8000000000000001E-2</c:v>
                </c:pt>
                <c:pt idx="42">
                  <c:v>2.9000000000000001E-2</c:v>
                </c:pt>
                <c:pt idx="43">
                  <c:v>2.9000000000000001E-2</c:v>
                </c:pt>
                <c:pt idx="44">
                  <c:v>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79-43E6-8AEE-F2BBFFEDE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Ar1'!$A$5:$A$49</c:f>
              <c:numCache>
                <c:formatCode>General</c:formatCode>
                <c:ptCount val="45"/>
                <c:pt idx="0">
                  <c:v>130</c:v>
                </c:pt>
                <c:pt idx="1">
                  <c:v>127</c:v>
                </c:pt>
                <c:pt idx="2">
                  <c:v>125</c:v>
                </c:pt>
                <c:pt idx="3">
                  <c:v>123</c:v>
                </c:pt>
                <c:pt idx="4">
                  <c:v>121</c:v>
                </c:pt>
                <c:pt idx="5">
                  <c:v>119</c:v>
                </c:pt>
                <c:pt idx="6">
                  <c:v>116</c:v>
                </c:pt>
                <c:pt idx="7">
                  <c:v>114</c:v>
                </c:pt>
                <c:pt idx="8">
                  <c:v>112</c:v>
                </c:pt>
                <c:pt idx="9">
                  <c:v>110</c:v>
                </c:pt>
                <c:pt idx="10">
                  <c:v>108</c:v>
                </c:pt>
                <c:pt idx="11">
                  <c:v>106</c:v>
                </c:pt>
                <c:pt idx="12">
                  <c:v>104</c:v>
                </c:pt>
                <c:pt idx="13">
                  <c:v>102</c:v>
                </c:pt>
                <c:pt idx="14">
                  <c:v>100</c:v>
                </c:pt>
                <c:pt idx="15">
                  <c:v>97</c:v>
                </c:pt>
                <c:pt idx="16">
                  <c:v>95</c:v>
                </c:pt>
                <c:pt idx="17">
                  <c:v>93</c:v>
                </c:pt>
                <c:pt idx="18">
                  <c:v>91</c:v>
                </c:pt>
                <c:pt idx="19">
                  <c:v>89</c:v>
                </c:pt>
                <c:pt idx="20">
                  <c:v>87</c:v>
                </c:pt>
                <c:pt idx="21">
                  <c:v>85</c:v>
                </c:pt>
                <c:pt idx="22">
                  <c:v>83</c:v>
                </c:pt>
                <c:pt idx="23">
                  <c:v>81</c:v>
                </c:pt>
                <c:pt idx="24">
                  <c:v>79</c:v>
                </c:pt>
                <c:pt idx="25">
                  <c:v>77</c:v>
                </c:pt>
                <c:pt idx="26">
                  <c:v>75</c:v>
                </c:pt>
                <c:pt idx="27">
                  <c:v>73</c:v>
                </c:pt>
                <c:pt idx="28">
                  <c:v>71</c:v>
                </c:pt>
                <c:pt idx="29">
                  <c:v>69</c:v>
                </c:pt>
                <c:pt idx="30">
                  <c:v>67</c:v>
                </c:pt>
                <c:pt idx="31">
                  <c:v>65</c:v>
                </c:pt>
                <c:pt idx="32">
                  <c:v>63</c:v>
                </c:pt>
                <c:pt idx="33">
                  <c:v>61</c:v>
                </c:pt>
                <c:pt idx="34">
                  <c:v>59</c:v>
                </c:pt>
                <c:pt idx="35">
                  <c:v>57</c:v>
                </c:pt>
                <c:pt idx="36">
                  <c:v>55</c:v>
                </c:pt>
                <c:pt idx="37">
                  <c:v>53</c:v>
                </c:pt>
                <c:pt idx="38">
                  <c:v>51</c:v>
                </c:pt>
                <c:pt idx="39">
                  <c:v>48</c:v>
                </c:pt>
                <c:pt idx="40">
                  <c:v>45</c:v>
                </c:pt>
                <c:pt idx="41">
                  <c:v>43</c:v>
                </c:pt>
                <c:pt idx="42">
                  <c:v>41</c:v>
                </c:pt>
                <c:pt idx="43">
                  <c:v>39</c:v>
                </c:pt>
                <c:pt idx="44">
                  <c:v>37</c:v>
                </c:pt>
              </c:numCache>
            </c:numRef>
          </c:xVal>
          <c:yVal>
            <c:numRef>
              <c:f>'Variar T - Ar1'!$H$5:$H$49</c:f>
              <c:numCache>
                <c:formatCode>General</c:formatCode>
                <c:ptCount val="45"/>
                <c:pt idx="0">
                  <c:v>3.273531643627715E-4</c:v>
                </c:pt>
                <c:pt idx="1">
                  <c:v>4.3800303261895719E-4</c:v>
                </c:pt>
                <c:pt idx="2">
                  <c:v>-1.5489705521024542E-4</c:v>
                </c:pt>
                <c:pt idx="3">
                  <c:v>-7.4779714303945498E-4</c:v>
                </c:pt>
                <c:pt idx="4">
                  <c:v>-3.4069723086865757E-4</c:v>
                </c:pt>
                <c:pt idx="5">
                  <c:v>-9.3359731869786713E-4</c:v>
                </c:pt>
                <c:pt idx="6">
                  <c:v>-8.229474504416745E-4</c:v>
                </c:pt>
                <c:pt idx="7">
                  <c:v>-1.4158475382708841E-3</c:v>
                </c:pt>
                <c:pt idx="8">
                  <c:v>-1.0087476261000875E-3</c:v>
                </c:pt>
                <c:pt idx="9">
                  <c:v>-6.0164771392929618E-4</c:v>
                </c:pt>
                <c:pt idx="10">
                  <c:v>-1.1945478017585057E-3</c:v>
                </c:pt>
                <c:pt idx="11">
                  <c:v>-7.874478895877092E-4</c:v>
                </c:pt>
                <c:pt idx="12">
                  <c:v>-3.8034797741691787E-4</c:v>
                </c:pt>
                <c:pt idx="13">
                  <c:v>-9.7324806524612395E-4</c:v>
                </c:pt>
                <c:pt idx="14">
                  <c:v>-5.6614815307533088E-4</c:v>
                </c:pt>
                <c:pt idx="15">
                  <c:v>-4.5549828481913739E-4</c:v>
                </c:pt>
                <c:pt idx="16">
                  <c:v>-4.8398372648347787E-5</c:v>
                </c:pt>
                <c:pt idx="17">
                  <c:v>-6.4129846047755387E-4</c:v>
                </c:pt>
                <c:pt idx="18">
                  <c:v>-2.3419854830675907E-4</c:v>
                </c:pt>
                <c:pt idx="19">
                  <c:v>1.7290136386403573E-4</c:v>
                </c:pt>
                <c:pt idx="20">
                  <c:v>5.8000127603482707E-4</c:v>
                </c:pt>
                <c:pt idx="21">
                  <c:v>9.8710118820562187E-4</c:v>
                </c:pt>
                <c:pt idx="22">
                  <c:v>1.3942011003764167E-3</c:v>
                </c:pt>
                <c:pt idx="23">
                  <c:v>8.0130101254721059E-4</c:v>
                </c:pt>
                <c:pt idx="24">
                  <c:v>1.2084009247180019E-3</c:v>
                </c:pt>
                <c:pt idx="25">
                  <c:v>1.6155008368887933E-3</c:v>
                </c:pt>
                <c:pt idx="26">
                  <c:v>2.0226007490595881E-3</c:v>
                </c:pt>
                <c:pt idx="27">
                  <c:v>1.429700661230382E-3</c:v>
                </c:pt>
                <c:pt idx="28">
                  <c:v>1.8368005734011768E-3</c:v>
                </c:pt>
                <c:pt idx="29">
                  <c:v>2.2439004855719716E-3</c:v>
                </c:pt>
                <c:pt idx="30">
                  <c:v>1.6510003977427655E-3</c:v>
                </c:pt>
                <c:pt idx="31">
                  <c:v>2.0581003099135568E-3</c:v>
                </c:pt>
                <c:pt idx="32">
                  <c:v>1.4652002220843473E-3</c:v>
                </c:pt>
                <c:pt idx="33">
                  <c:v>1.8723001342551421E-3</c:v>
                </c:pt>
                <c:pt idx="34">
                  <c:v>1.279400046425936E-3</c:v>
                </c:pt>
                <c:pt idx="35">
                  <c:v>6.8649995859672991E-4</c:v>
                </c:pt>
                <c:pt idx="36">
                  <c:v>9.3599870767523824E-5</c:v>
                </c:pt>
                <c:pt idx="37">
                  <c:v>5.0069978293831863E-4</c:v>
                </c:pt>
                <c:pt idx="38">
                  <c:v>-9.2200304890887458E-5</c:v>
                </c:pt>
                <c:pt idx="39">
                  <c:v>-9.8155043663469832E-4</c:v>
                </c:pt>
                <c:pt idx="40">
                  <c:v>-1.8709005683785092E-3</c:v>
                </c:pt>
                <c:pt idx="41">
                  <c:v>-2.4638006562077153E-3</c:v>
                </c:pt>
                <c:pt idx="42">
                  <c:v>-2.0567007440369205E-3</c:v>
                </c:pt>
                <c:pt idx="43">
                  <c:v>-2.64960083186613E-3</c:v>
                </c:pt>
                <c:pt idx="44">
                  <c:v>-3.2425009196953326E-3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66-42B0-A5CD-F8450BF93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Ar1'!$A$5:$A$49</c:f>
              <c:numCache>
                <c:formatCode>General</c:formatCode>
                <c:ptCount val="45"/>
                <c:pt idx="0">
                  <c:v>130</c:v>
                </c:pt>
                <c:pt idx="1">
                  <c:v>127</c:v>
                </c:pt>
                <c:pt idx="2">
                  <c:v>125</c:v>
                </c:pt>
                <c:pt idx="3">
                  <c:v>123</c:v>
                </c:pt>
                <c:pt idx="4">
                  <c:v>121</c:v>
                </c:pt>
                <c:pt idx="5">
                  <c:v>119</c:v>
                </c:pt>
                <c:pt idx="6">
                  <c:v>116</c:v>
                </c:pt>
                <c:pt idx="7">
                  <c:v>114</c:v>
                </c:pt>
                <c:pt idx="8">
                  <c:v>112</c:v>
                </c:pt>
                <c:pt idx="9">
                  <c:v>110</c:v>
                </c:pt>
                <c:pt idx="10">
                  <c:v>108</c:v>
                </c:pt>
                <c:pt idx="11">
                  <c:v>106</c:v>
                </c:pt>
                <c:pt idx="12">
                  <c:v>104</c:v>
                </c:pt>
                <c:pt idx="13">
                  <c:v>102</c:v>
                </c:pt>
                <c:pt idx="14">
                  <c:v>100</c:v>
                </c:pt>
                <c:pt idx="15">
                  <c:v>97</c:v>
                </c:pt>
                <c:pt idx="16">
                  <c:v>95</c:v>
                </c:pt>
                <c:pt idx="17">
                  <c:v>93</c:v>
                </c:pt>
                <c:pt idx="18">
                  <c:v>91</c:v>
                </c:pt>
                <c:pt idx="19">
                  <c:v>89</c:v>
                </c:pt>
                <c:pt idx="20">
                  <c:v>87</c:v>
                </c:pt>
                <c:pt idx="21">
                  <c:v>85</c:v>
                </c:pt>
                <c:pt idx="22">
                  <c:v>83</c:v>
                </c:pt>
                <c:pt idx="23">
                  <c:v>81</c:v>
                </c:pt>
                <c:pt idx="24">
                  <c:v>79</c:v>
                </c:pt>
                <c:pt idx="25">
                  <c:v>77</c:v>
                </c:pt>
                <c:pt idx="26">
                  <c:v>75</c:v>
                </c:pt>
                <c:pt idx="27">
                  <c:v>73</c:v>
                </c:pt>
                <c:pt idx="28">
                  <c:v>71</c:v>
                </c:pt>
                <c:pt idx="29">
                  <c:v>69</c:v>
                </c:pt>
                <c:pt idx="30">
                  <c:v>67</c:v>
                </c:pt>
                <c:pt idx="31">
                  <c:v>65</c:v>
                </c:pt>
                <c:pt idx="32">
                  <c:v>63</c:v>
                </c:pt>
                <c:pt idx="33">
                  <c:v>61</c:v>
                </c:pt>
                <c:pt idx="34">
                  <c:v>59</c:v>
                </c:pt>
                <c:pt idx="35">
                  <c:v>57</c:v>
                </c:pt>
                <c:pt idx="36">
                  <c:v>55</c:v>
                </c:pt>
                <c:pt idx="37">
                  <c:v>53</c:v>
                </c:pt>
                <c:pt idx="38">
                  <c:v>51</c:v>
                </c:pt>
                <c:pt idx="39">
                  <c:v>48</c:v>
                </c:pt>
                <c:pt idx="40">
                  <c:v>45</c:v>
                </c:pt>
                <c:pt idx="41">
                  <c:v>43</c:v>
                </c:pt>
                <c:pt idx="42">
                  <c:v>41</c:v>
                </c:pt>
                <c:pt idx="43">
                  <c:v>39</c:v>
                </c:pt>
                <c:pt idx="44">
                  <c:v>37</c:v>
                </c:pt>
              </c:numCache>
            </c:numRef>
          </c:xVal>
          <c:yVal>
            <c:numRef>
              <c:f>'Variar T - Ar1'!$E$5:$E$49</c:f>
              <c:numCache>
                <c:formatCode>General</c:formatCode>
                <c:ptCount val="45"/>
                <c:pt idx="0">
                  <c:v>0.308</c:v>
                </c:pt>
                <c:pt idx="1">
                  <c:v>0.31900000000000001</c:v>
                </c:pt>
                <c:pt idx="2">
                  <c:v>0.33</c:v>
                </c:pt>
                <c:pt idx="3">
                  <c:v>0.34499999999999997</c:v>
                </c:pt>
                <c:pt idx="4">
                  <c:v>0.36199999999999999</c:v>
                </c:pt>
                <c:pt idx="5">
                  <c:v>0.377</c:v>
                </c:pt>
                <c:pt idx="6">
                  <c:v>0.40899999999999997</c:v>
                </c:pt>
                <c:pt idx="7">
                  <c:v>0.42399999999999999</c:v>
                </c:pt>
                <c:pt idx="8">
                  <c:v>0.44800000000000001</c:v>
                </c:pt>
                <c:pt idx="9">
                  <c:v>0.46600000000000003</c:v>
                </c:pt>
                <c:pt idx="10">
                  <c:v>0.48799999999999999</c:v>
                </c:pt>
                <c:pt idx="11">
                  <c:v>0.51600000000000001</c:v>
                </c:pt>
                <c:pt idx="12">
                  <c:v>0.53800000000000003</c:v>
                </c:pt>
                <c:pt idx="13">
                  <c:v>0.55900000000000005</c:v>
                </c:pt>
                <c:pt idx="14">
                  <c:v>0.58099999999999996</c:v>
                </c:pt>
                <c:pt idx="15">
                  <c:v>0.61299999999999999</c:v>
                </c:pt>
                <c:pt idx="16">
                  <c:v>0.63600000000000001</c:v>
                </c:pt>
                <c:pt idx="17">
                  <c:v>0.65800000000000003</c:v>
                </c:pt>
                <c:pt idx="18">
                  <c:v>0.68100000000000005</c:v>
                </c:pt>
                <c:pt idx="19">
                  <c:v>0.70099999999999996</c:v>
                </c:pt>
                <c:pt idx="20">
                  <c:v>0.72599999999999998</c:v>
                </c:pt>
                <c:pt idx="21">
                  <c:v>0.747</c:v>
                </c:pt>
                <c:pt idx="22">
                  <c:v>0.76400000000000001</c:v>
                </c:pt>
                <c:pt idx="23">
                  <c:v>0.78100000000000003</c:v>
                </c:pt>
                <c:pt idx="24">
                  <c:v>0.80100000000000005</c:v>
                </c:pt>
                <c:pt idx="25">
                  <c:v>0.81399999999999995</c:v>
                </c:pt>
                <c:pt idx="26">
                  <c:v>0.82899999999999996</c:v>
                </c:pt>
                <c:pt idx="27">
                  <c:v>0.84</c:v>
                </c:pt>
                <c:pt idx="28">
                  <c:v>0.84899999999999998</c:v>
                </c:pt>
                <c:pt idx="29">
                  <c:v>0.85799999999999998</c:v>
                </c:pt>
                <c:pt idx="30">
                  <c:v>0.86499999999999999</c:v>
                </c:pt>
                <c:pt idx="31">
                  <c:v>0.87</c:v>
                </c:pt>
                <c:pt idx="32">
                  <c:v>0.872</c:v>
                </c:pt>
                <c:pt idx="33">
                  <c:v>0.875</c:v>
                </c:pt>
                <c:pt idx="34">
                  <c:v>0.875</c:v>
                </c:pt>
                <c:pt idx="35">
                  <c:v>0.874</c:v>
                </c:pt>
                <c:pt idx="36">
                  <c:v>0.873</c:v>
                </c:pt>
                <c:pt idx="37">
                  <c:v>0.87</c:v>
                </c:pt>
                <c:pt idx="38">
                  <c:v>0.86699999999999999</c:v>
                </c:pt>
                <c:pt idx="39">
                  <c:v>0.86</c:v>
                </c:pt>
                <c:pt idx="40">
                  <c:v>0.85199999999999998</c:v>
                </c:pt>
                <c:pt idx="41">
                  <c:v>0.84699999999999998</c:v>
                </c:pt>
                <c:pt idx="42">
                  <c:v>0.83799999999999997</c:v>
                </c:pt>
                <c:pt idx="43">
                  <c:v>0.83499999999999996</c:v>
                </c:pt>
                <c:pt idx="44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E6-4F68-B8C1-E519A32BA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Ar1'!$A$5:$A$49</c:f>
              <c:numCache>
                <c:formatCode>General</c:formatCode>
                <c:ptCount val="45"/>
                <c:pt idx="0">
                  <c:v>130</c:v>
                </c:pt>
                <c:pt idx="1">
                  <c:v>127</c:v>
                </c:pt>
                <c:pt idx="2">
                  <c:v>125</c:v>
                </c:pt>
                <c:pt idx="3">
                  <c:v>123</c:v>
                </c:pt>
                <c:pt idx="4">
                  <c:v>121</c:v>
                </c:pt>
                <c:pt idx="5">
                  <c:v>119</c:v>
                </c:pt>
                <c:pt idx="6">
                  <c:v>116</c:v>
                </c:pt>
                <c:pt idx="7">
                  <c:v>114</c:v>
                </c:pt>
                <c:pt idx="8">
                  <c:v>112</c:v>
                </c:pt>
                <c:pt idx="9">
                  <c:v>110</c:v>
                </c:pt>
                <c:pt idx="10">
                  <c:v>108</c:v>
                </c:pt>
                <c:pt idx="11">
                  <c:v>106</c:v>
                </c:pt>
                <c:pt idx="12">
                  <c:v>104</c:v>
                </c:pt>
                <c:pt idx="13">
                  <c:v>102</c:v>
                </c:pt>
                <c:pt idx="14">
                  <c:v>100</c:v>
                </c:pt>
                <c:pt idx="15">
                  <c:v>97</c:v>
                </c:pt>
                <c:pt idx="16">
                  <c:v>95</c:v>
                </c:pt>
                <c:pt idx="17">
                  <c:v>93</c:v>
                </c:pt>
                <c:pt idx="18">
                  <c:v>91</c:v>
                </c:pt>
                <c:pt idx="19">
                  <c:v>89</c:v>
                </c:pt>
                <c:pt idx="20">
                  <c:v>87</c:v>
                </c:pt>
                <c:pt idx="21">
                  <c:v>85</c:v>
                </c:pt>
                <c:pt idx="22">
                  <c:v>83</c:v>
                </c:pt>
                <c:pt idx="23">
                  <c:v>81</c:v>
                </c:pt>
                <c:pt idx="24">
                  <c:v>79</c:v>
                </c:pt>
                <c:pt idx="25">
                  <c:v>77</c:v>
                </c:pt>
                <c:pt idx="26">
                  <c:v>75</c:v>
                </c:pt>
                <c:pt idx="27">
                  <c:v>73</c:v>
                </c:pt>
                <c:pt idx="28">
                  <c:v>71</c:v>
                </c:pt>
                <c:pt idx="29">
                  <c:v>69</c:v>
                </c:pt>
                <c:pt idx="30">
                  <c:v>67</c:v>
                </c:pt>
                <c:pt idx="31">
                  <c:v>65</c:v>
                </c:pt>
                <c:pt idx="32">
                  <c:v>63</c:v>
                </c:pt>
                <c:pt idx="33">
                  <c:v>61</c:v>
                </c:pt>
                <c:pt idx="34">
                  <c:v>59</c:v>
                </c:pt>
                <c:pt idx="35">
                  <c:v>57</c:v>
                </c:pt>
                <c:pt idx="36">
                  <c:v>55</c:v>
                </c:pt>
                <c:pt idx="37">
                  <c:v>53</c:v>
                </c:pt>
                <c:pt idx="38">
                  <c:v>51</c:v>
                </c:pt>
                <c:pt idx="39">
                  <c:v>48</c:v>
                </c:pt>
                <c:pt idx="40">
                  <c:v>45</c:v>
                </c:pt>
                <c:pt idx="41">
                  <c:v>43</c:v>
                </c:pt>
                <c:pt idx="42">
                  <c:v>41</c:v>
                </c:pt>
                <c:pt idx="43">
                  <c:v>39</c:v>
                </c:pt>
                <c:pt idx="44">
                  <c:v>37</c:v>
                </c:pt>
              </c:numCache>
            </c:numRef>
          </c:xVal>
          <c:yVal>
            <c:numRef>
              <c:f>'Variar T - Ar1'!$J$5:$J$49</c:f>
              <c:numCache>
                <c:formatCode>General</c:formatCode>
                <c:ptCount val="45"/>
                <c:pt idx="0">
                  <c:v>-5.8548189998873401E-2</c:v>
                </c:pt>
                <c:pt idx="1">
                  <c:v>-6.7760164499896247E-2</c:v>
                </c:pt>
                <c:pt idx="2">
                  <c:v>-7.0234814167244808E-2</c:v>
                </c:pt>
                <c:pt idx="3">
                  <c:v>-6.8709463834593421E-2</c:v>
                </c:pt>
                <c:pt idx="4">
                  <c:v>-6.5184113501941976E-2</c:v>
                </c:pt>
                <c:pt idx="5">
                  <c:v>-6.3658763169290533E-2</c:v>
                </c:pt>
                <c:pt idx="6">
                  <c:v>-5.1870737670313416E-2</c:v>
                </c:pt>
                <c:pt idx="7">
                  <c:v>-5.0345387337661973E-2</c:v>
                </c:pt>
                <c:pt idx="8">
                  <c:v>-3.9820037005010522E-2</c:v>
                </c:pt>
                <c:pt idx="9">
                  <c:v>-3.5294686672359077E-2</c:v>
                </c:pt>
                <c:pt idx="10">
                  <c:v>-2.6769336339707683E-2</c:v>
                </c:pt>
                <c:pt idx="11">
                  <c:v>-1.2243986007056229E-2</c:v>
                </c:pt>
                <c:pt idx="12">
                  <c:v>-3.7186356744047799E-3</c:v>
                </c:pt>
                <c:pt idx="13">
                  <c:v>3.8067146582466682E-3</c:v>
                </c:pt>
                <c:pt idx="14">
                  <c:v>1.2332064990898006E-2</c:v>
                </c:pt>
                <c:pt idx="15">
                  <c:v>2.4120090489875179E-2</c:v>
                </c:pt>
                <c:pt idx="16">
                  <c:v>3.3645440822526518E-2</c:v>
                </c:pt>
                <c:pt idx="17">
                  <c:v>4.2170791155177967E-2</c:v>
                </c:pt>
                <c:pt idx="18">
                  <c:v>5.1696141487829417E-2</c:v>
                </c:pt>
                <c:pt idx="19">
                  <c:v>5.8221491820480753E-2</c:v>
                </c:pt>
                <c:pt idx="20">
                  <c:v>6.9746842153132205E-2</c:v>
                </c:pt>
                <c:pt idx="21">
                  <c:v>7.7272192485783653E-2</c:v>
                </c:pt>
                <c:pt idx="22">
                  <c:v>8.0797542818435097E-2</c:v>
                </c:pt>
                <c:pt idx="23">
                  <c:v>8.4322893151086542E-2</c:v>
                </c:pt>
                <c:pt idx="24">
                  <c:v>9.0848243483737989E-2</c:v>
                </c:pt>
                <c:pt idx="25">
                  <c:v>9.0373593816389319E-2</c:v>
                </c:pt>
                <c:pt idx="26">
                  <c:v>9.1898944149040762E-2</c:v>
                </c:pt>
                <c:pt idx="27">
                  <c:v>8.9424294481692201E-2</c:v>
                </c:pt>
                <c:pt idx="28">
                  <c:v>8.4949644814343639E-2</c:v>
                </c:pt>
                <c:pt idx="29">
                  <c:v>8.0474995146995076E-2</c:v>
                </c:pt>
                <c:pt idx="30">
                  <c:v>7.4000345479646512E-2</c:v>
                </c:pt>
                <c:pt idx="31">
                  <c:v>6.5525695812297946E-2</c:v>
                </c:pt>
                <c:pt idx="32">
                  <c:v>5.4051046144949377E-2</c:v>
                </c:pt>
                <c:pt idx="33">
                  <c:v>4.3576396477600809E-2</c:v>
                </c:pt>
                <c:pt idx="34">
                  <c:v>3.0101746810252239E-2</c:v>
                </c:pt>
                <c:pt idx="35">
                  <c:v>1.5627097142903668E-2</c:v>
                </c:pt>
                <c:pt idx="36">
                  <c:v>1.1524474755550962E-3</c:v>
                </c:pt>
                <c:pt idx="37">
                  <c:v>-1.5322202191793477E-2</c:v>
                </c:pt>
                <c:pt idx="38">
                  <c:v>-3.179685185914205E-2</c:v>
                </c:pt>
                <c:pt idx="39">
                  <c:v>-5.9008826360164912E-2</c:v>
                </c:pt>
                <c:pt idx="40">
                  <c:v>-8.7220800861187775E-2</c:v>
                </c:pt>
                <c:pt idx="41">
                  <c:v>-0.10569545052853635</c:v>
                </c:pt>
                <c:pt idx="42">
                  <c:v>-0.12817010019588493</c:v>
                </c:pt>
                <c:pt idx="43">
                  <c:v>-0.1446447498632335</c:v>
                </c:pt>
                <c:pt idx="44">
                  <c:v>-0.16411939953058208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7-4DE8-B586-0E916A986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 - Comparação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540748031496063"/>
          <c:y val="0.1413425925925926"/>
          <c:w val="0.83892585301837286"/>
          <c:h val="0.67213764946048415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'Variar T - Ar1'!$A$5:$A$49</c:f>
              <c:numCache>
                <c:formatCode>General</c:formatCode>
                <c:ptCount val="45"/>
                <c:pt idx="0">
                  <c:v>130</c:v>
                </c:pt>
                <c:pt idx="1">
                  <c:v>127</c:v>
                </c:pt>
                <c:pt idx="2">
                  <c:v>125</c:v>
                </c:pt>
                <c:pt idx="3">
                  <c:v>123</c:v>
                </c:pt>
                <c:pt idx="4">
                  <c:v>121</c:v>
                </c:pt>
                <c:pt idx="5">
                  <c:v>119</c:v>
                </c:pt>
                <c:pt idx="6">
                  <c:v>116</c:v>
                </c:pt>
                <c:pt idx="7">
                  <c:v>114</c:v>
                </c:pt>
                <c:pt idx="8">
                  <c:v>112</c:v>
                </c:pt>
                <c:pt idx="9">
                  <c:v>110</c:v>
                </c:pt>
                <c:pt idx="10">
                  <c:v>108</c:v>
                </c:pt>
                <c:pt idx="11">
                  <c:v>106</c:v>
                </c:pt>
                <c:pt idx="12">
                  <c:v>104</c:v>
                </c:pt>
                <c:pt idx="13">
                  <c:v>102</c:v>
                </c:pt>
                <c:pt idx="14">
                  <c:v>100</c:v>
                </c:pt>
                <c:pt idx="15">
                  <c:v>97</c:v>
                </c:pt>
                <c:pt idx="16">
                  <c:v>95</c:v>
                </c:pt>
                <c:pt idx="17">
                  <c:v>93</c:v>
                </c:pt>
                <c:pt idx="18">
                  <c:v>91</c:v>
                </c:pt>
                <c:pt idx="19">
                  <c:v>89</c:v>
                </c:pt>
                <c:pt idx="20">
                  <c:v>87</c:v>
                </c:pt>
                <c:pt idx="21">
                  <c:v>85</c:v>
                </c:pt>
                <c:pt idx="22">
                  <c:v>83</c:v>
                </c:pt>
                <c:pt idx="23">
                  <c:v>81</c:v>
                </c:pt>
                <c:pt idx="24">
                  <c:v>79</c:v>
                </c:pt>
                <c:pt idx="25">
                  <c:v>77</c:v>
                </c:pt>
                <c:pt idx="26">
                  <c:v>75</c:v>
                </c:pt>
                <c:pt idx="27">
                  <c:v>73</c:v>
                </c:pt>
                <c:pt idx="28">
                  <c:v>71</c:v>
                </c:pt>
                <c:pt idx="29">
                  <c:v>69</c:v>
                </c:pt>
                <c:pt idx="30">
                  <c:v>67</c:v>
                </c:pt>
                <c:pt idx="31">
                  <c:v>65</c:v>
                </c:pt>
                <c:pt idx="32">
                  <c:v>63</c:v>
                </c:pt>
                <c:pt idx="33">
                  <c:v>61</c:v>
                </c:pt>
                <c:pt idx="34">
                  <c:v>59</c:v>
                </c:pt>
                <c:pt idx="35">
                  <c:v>57</c:v>
                </c:pt>
                <c:pt idx="36">
                  <c:v>55</c:v>
                </c:pt>
                <c:pt idx="37">
                  <c:v>53</c:v>
                </c:pt>
                <c:pt idx="38">
                  <c:v>51</c:v>
                </c:pt>
                <c:pt idx="39">
                  <c:v>48</c:v>
                </c:pt>
                <c:pt idx="40">
                  <c:v>45</c:v>
                </c:pt>
                <c:pt idx="41">
                  <c:v>43</c:v>
                </c:pt>
                <c:pt idx="42">
                  <c:v>41</c:v>
                </c:pt>
                <c:pt idx="43">
                  <c:v>39</c:v>
                </c:pt>
                <c:pt idx="44">
                  <c:v>37</c:v>
                </c:pt>
              </c:numCache>
            </c:numRef>
          </c:xVal>
          <c:yVal>
            <c:numRef>
              <c:f>'Variar T - Ar1'!$C$5:$C$49</c:f>
              <c:numCache>
                <c:formatCode>General</c:formatCode>
                <c:ptCount val="45"/>
                <c:pt idx="0">
                  <c:v>5.0000000000000001E-3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7.0000000000000001E-3</c:v>
                </c:pt>
                <c:pt idx="6">
                  <c:v>8.0000000000000002E-3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1.2E-2</c:v>
                </c:pt>
                <c:pt idx="14">
                  <c:v>1.2999999999999999E-2</c:v>
                </c:pt>
                <c:pt idx="15">
                  <c:v>1.4E-2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1.6E-2</c:v>
                </c:pt>
                <c:pt idx="19">
                  <c:v>1.7000000000000001E-2</c:v>
                </c:pt>
                <c:pt idx="20">
                  <c:v>1.7999999999999999E-2</c:v>
                </c:pt>
                <c:pt idx="21">
                  <c:v>1.9E-2</c:v>
                </c:pt>
                <c:pt idx="22">
                  <c:v>0.02</c:v>
                </c:pt>
                <c:pt idx="23">
                  <c:v>0.02</c:v>
                </c:pt>
                <c:pt idx="24">
                  <c:v>2.1000000000000001E-2</c:v>
                </c:pt>
                <c:pt idx="25">
                  <c:v>2.1999999999999999E-2</c:v>
                </c:pt>
                <c:pt idx="26">
                  <c:v>2.3E-2</c:v>
                </c:pt>
                <c:pt idx="27">
                  <c:v>2.3E-2</c:v>
                </c:pt>
                <c:pt idx="28">
                  <c:v>2.4E-2</c:v>
                </c:pt>
                <c:pt idx="29">
                  <c:v>2.5000000000000001E-2</c:v>
                </c:pt>
                <c:pt idx="30">
                  <c:v>2.5000000000000001E-2</c:v>
                </c:pt>
                <c:pt idx="31">
                  <c:v>2.5999999999999999E-2</c:v>
                </c:pt>
                <c:pt idx="32">
                  <c:v>2.5999999999999999E-2</c:v>
                </c:pt>
                <c:pt idx="33">
                  <c:v>2.7E-2</c:v>
                </c:pt>
                <c:pt idx="34">
                  <c:v>2.7E-2</c:v>
                </c:pt>
                <c:pt idx="35">
                  <c:v>2.7E-2</c:v>
                </c:pt>
                <c:pt idx="36">
                  <c:v>2.7E-2</c:v>
                </c:pt>
                <c:pt idx="37">
                  <c:v>2.8000000000000001E-2</c:v>
                </c:pt>
                <c:pt idx="38">
                  <c:v>2.8000000000000001E-2</c:v>
                </c:pt>
                <c:pt idx="39">
                  <c:v>2.8000000000000001E-2</c:v>
                </c:pt>
                <c:pt idx="40">
                  <c:v>2.8000000000000001E-2</c:v>
                </c:pt>
                <c:pt idx="41">
                  <c:v>2.8000000000000001E-2</c:v>
                </c:pt>
                <c:pt idx="42">
                  <c:v>2.9000000000000001E-2</c:v>
                </c:pt>
                <c:pt idx="43">
                  <c:v>2.9000000000000001E-2</c:v>
                </c:pt>
                <c:pt idx="44">
                  <c:v>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8F-405B-A50B-B6C3F33A2393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'Variar T - Aq1'!$A$5:$A$50</c:f>
              <c:numCache>
                <c:formatCode>General</c:formatCode>
                <c:ptCount val="46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  <c:pt idx="44">
                  <c:v>127</c:v>
                </c:pt>
                <c:pt idx="45">
                  <c:v>130</c:v>
                </c:pt>
              </c:numCache>
            </c:numRef>
          </c:xVal>
          <c:yVal>
            <c:numRef>
              <c:f>'Variar T - Aq1'!$C$5:$C$50</c:f>
              <c:numCache>
                <c:formatCode>General</c:formatCode>
                <c:ptCount val="46"/>
                <c:pt idx="0">
                  <c:v>2.9000000000000001E-2</c:v>
                </c:pt>
                <c:pt idx="1">
                  <c:v>2.9000000000000001E-2</c:v>
                </c:pt>
                <c:pt idx="2">
                  <c:v>2.9000000000000001E-2</c:v>
                </c:pt>
                <c:pt idx="3">
                  <c:v>2.9000000000000001E-2</c:v>
                </c:pt>
                <c:pt idx="4">
                  <c:v>2.9000000000000001E-2</c:v>
                </c:pt>
                <c:pt idx="5">
                  <c:v>2.9000000000000001E-2</c:v>
                </c:pt>
                <c:pt idx="6">
                  <c:v>2.8000000000000001E-2</c:v>
                </c:pt>
                <c:pt idx="7">
                  <c:v>2.8000000000000001E-2</c:v>
                </c:pt>
                <c:pt idx="8">
                  <c:v>2.8000000000000001E-2</c:v>
                </c:pt>
                <c:pt idx="9">
                  <c:v>2.8000000000000001E-2</c:v>
                </c:pt>
                <c:pt idx="10">
                  <c:v>2.8000000000000001E-2</c:v>
                </c:pt>
                <c:pt idx="11">
                  <c:v>2.8000000000000001E-2</c:v>
                </c:pt>
                <c:pt idx="12">
                  <c:v>2.7E-2</c:v>
                </c:pt>
                <c:pt idx="13">
                  <c:v>2.7E-2</c:v>
                </c:pt>
                <c:pt idx="14">
                  <c:v>2.5999999999999999E-2</c:v>
                </c:pt>
                <c:pt idx="15">
                  <c:v>2.5999999999999999E-2</c:v>
                </c:pt>
                <c:pt idx="16">
                  <c:v>2.5999999999999999E-2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2.4E-2</c:v>
                </c:pt>
                <c:pt idx="20">
                  <c:v>2.3E-2</c:v>
                </c:pt>
                <c:pt idx="21">
                  <c:v>2.1999999999999999E-2</c:v>
                </c:pt>
                <c:pt idx="22">
                  <c:v>2.1999999999999999E-2</c:v>
                </c:pt>
                <c:pt idx="23">
                  <c:v>2.1000000000000001E-2</c:v>
                </c:pt>
                <c:pt idx="24">
                  <c:v>0.02</c:v>
                </c:pt>
                <c:pt idx="25">
                  <c:v>0.02</c:v>
                </c:pt>
                <c:pt idx="26">
                  <c:v>1.9E-2</c:v>
                </c:pt>
                <c:pt idx="27">
                  <c:v>1.7999999999999999E-2</c:v>
                </c:pt>
                <c:pt idx="28">
                  <c:v>1.7000000000000001E-2</c:v>
                </c:pt>
                <c:pt idx="29">
                  <c:v>1.6E-2</c:v>
                </c:pt>
                <c:pt idx="30">
                  <c:v>1.4999999999999999E-2</c:v>
                </c:pt>
                <c:pt idx="31">
                  <c:v>1.4E-2</c:v>
                </c:pt>
                <c:pt idx="32">
                  <c:v>1.2999999999999999E-2</c:v>
                </c:pt>
                <c:pt idx="33">
                  <c:v>1.2999999999999999E-2</c:v>
                </c:pt>
                <c:pt idx="34">
                  <c:v>1.2E-2</c:v>
                </c:pt>
                <c:pt idx="35">
                  <c:v>1.0999999999999999E-2</c:v>
                </c:pt>
                <c:pt idx="36">
                  <c:v>0.01</c:v>
                </c:pt>
                <c:pt idx="37">
                  <c:v>0.01</c:v>
                </c:pt>
                <c:pt idx="38">
                  <c:v>8.9999999999999993E-3</c:v>
                </c:pt>
                <c:pt idx="39">
                  <c:v>8.9999999999999993E-3</c:v>
                </c:pt>
                <c:pt idx="40">
                  <c:v>8.0000000000000002E-3</c:v>
                </c:pt>
                <c:pt idx="41">
                  <c:v>8.0000000000000002E-3</c:v>
                </c:pt>
                <c:pt idx="42">
                  <c:v>7.0000000000000001E-3</c:v>
                </c:pt>
                <c:pt idx="43">
                  <c:v>7.0000000000000001E-3</c:v>
                </c:pt>
                <c:pt idx="44">
                  <c:v>6.0000000000000001E-3</c:v>
                </c:pt>
                <c:pt idx="45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8F-405B-A50B-B6C3F33A2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 - Comparação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'Variar T - Ar1'!$A$5:$A$49</c:f>
              <c:numCache>
                <c:formatCode>General</c:formatCode>
                <c:ptCount val="45"/>
                <c:pt idx="0">
                  <c:v>130</c:v>
                </c:pt>
                <c:pt idx="1">
                  <c:v>127</c:v>
                </c:pt>
                <c:pt idx="2">
                  <c:v>125</c:v>
                </c:pt>
                <c:pt idx="3">
                  <c:v>123</c:v>
                </c:pt>
                <c:pt idx="4">
                  <c:v>121</c:v>
                </c:pt>
                <c:pt idx="5">
                  <c:v>119</c:v>
                </c:pt>
                <c:pt idx="6">
                  <c:v>116</c:v>
                </c:pt>
                <c:pt idx="7">
                  <c:v>114</c:v>
                </c:pt>
                <c:pt idx="8">
                  <c:v>112</c:v>
                </c:pt>
                <c:pt idx="9">
                  <c:v>110</c:v>
                </c:pt>
                <c:pt idx="10">
                  <c:v>108</c:v>
                </c:pt>
                <c:pt idx="11">
                  <c:v>106</c:v>
                </c:pt>
                <c:pt idx="12">
                  <c:v>104</c:v>
                </c:pt>
                <c:pt idx="13">
                  <c:v>102</c:v>
                </c:pt>
                <c:pt idx="14">
                  <c:v>100</c:v>
                </c:pt>
                <c:pt idx="15">
                  <c:v>97</c:v>
                </c:pt>
                <c:pt idx="16">
                  <c:v>95</c:v>
                </c:pt>
                <c:pt idx="17">
                  <c:v>93</c:v>
                </c:pt>
                <c:pt idx="18">
                  <c:v>91</c:v>
                </c:pt>
                <c:pt idx="19">
                  <c:v>89</c:v>
                </c:pt>
                <c:pt idx="20">
                  <c:v>87</c:v>
                </c:pt>
                <c:pt idx="21">
                  <c:v>85</c:v>
                </c:pt>
                <c:pt idx="22">
                  <c:v>83</c:v>
                </c:pt>
                <c:pt idx="23">
                  <c:v>81</c:v>
                </c:pt>
                <c:pt idx="24">
                  <c:v>79</c:v>
                </c:pt>
                <c:pt idx="25">
                  <c:v>77</c:v>
                </c:pt>
                <c:pt idx="26">
                  <c:v>75</c:v>
                </c:pt>
                <c:pt idx="27">
                  <c:v>73</c:v>
                </c:pt>
                <c:pt idx="28">
                  <c:v>71</c:v>
                </c:pt>
                <c:pt idx="29">
                  <c:v>69</c:v>
                </c:pt>
                <c:pt idx="30">
                  <c:v>67</c:v>
                </c:pt>
                <c:pt idx="31">
                  <c:v>65</c:v>
                </c:pt>
                <c:pt idx="32">
                  <c:v>63</c:v>
                </c:pt>
                <c:pt idx="33">
                  <c:v>61</c:v>
                </c:pt>
                <c:pt idx="34">
                  <c:v>59</c:v>
                </c:pt>
                <c:pt idx="35">
                  <c:v>57</c:v>
                </c:pt>
                <c:pt idx="36">
                  <c:v>55</c:v>
                </c:pt>
                <c:pt idx="37">
                  <c:v>53</c:v>
                </c:pt>
                <c:pt idx="38">
                  <c:v>51</c:v>
                </c:pt>
                <c:pt idx="39">
                  <c:v>48</c:v>
                </c:pt>
                <c:pt idx="40">
                  <c:v>45</c:v>
                </c:pt>
                <c:pt idx="41">
                  <c:v>43</c:v>
                </c:pt>
                <c:pt idx="42">
                  <c:v>41</c:v>
                </c:pt>
                <c:pt idx="43">
                  <c:v>39</c:v>
                </c:pt>
                <c:pt idx="44">
                  <c:v>37</c:v>
                </c:pt>
              </c:numCache>
            </c:numRef>
          </c:xVal>
          <c:yVal>
            <c:numRef>
              <c:f>'Variar T - Ar1'!$E$5:$E$49</c:f>
              <c:numCache>
                <c:formatCode>General</c:formatCode>
                <c:ptCount val="45"/>
                <c:pt idx="0">
                  <c:v>0.308</c:v>
                </c:pt>
                <c:pt idx="1">
                  <c:v>0.31900000000000001</c:v>
                </c:pt>
                <c:pt idx="2">
                  <c:v>0.33</c:v>
                </c:pt>
                <c:pt idx="3">
                  <c:v>0.34499999999999997</c:v>
                </c:pt>
                <c:pt idx="4">
                  <c:v>0.36199999999999999</c:v>
                </c:pt>
                <c:pt idx="5">
                  <c:v>0.377</c:v>
                </c:pt>
                <c:pt idx="6">
                  <c:v>0.40899999999999997</c:v>
                </c:pt>
                <c:pt idx="7">
                  <c:v>0.42399999999999999</c:v>
                </c:pt>
                <c:pt idx="8">
                  <c:v>0.44800000000000001</c:v>
                </c:pt>
                <c:pt idx="9">
                  <c:v>0.46600000000000003</c:v>
                </c:pt>
                <c:pt idx="10">
                  <c:v>0.48799999999999999</c:v>
                </c:pt>
                <c:pt idx="11">
                  <c:v>0.51600000000000001</c:v>
                </c:pt>
                <c:pt idx="12">
                  <c:v>0.53800000000000003</c:v>
                </c:pt>
                <c:pt idx="13">
                  <c:v>0.55900000000000005</c:v>
                </c:pt>
                <c:pt idx="14">
                  <c:v>0.58099999999999996</c:v>
                </c:pt>
                <c:pt idx="15">
                  <c:v>0.61299999999999999</c:v>
                </c:pt>
                <c:pt idx="16">
                  <c:v>0.63600000000000001</c:v>
                </c:pt>
                <c:pt idx="17">
                  <c:v>0.65800000000000003</c:v>
                </c:pt>
                <c:pt idx="18">
                  <c:v>0.68100000000000005</c:v>
                </c:pt>
                <c:pt idx="19">
                  <c:v>0.70099999999999996</c:v>
                </c:pt>
                <c:pt idx="20">
                  <c:v>0.72599999999999998</c:v>
                </c:pt>
                <c:pt idx="21">
                  <c:v>0.747</c:v>
                </c:pt>
                <c:pt idx="22">
                  <c:v>0.76400000000000001</c:v>
                </c:pt>
                <c:pt idx="23">
                  <c:v>0.78100000000000003</c:v>
                </c:pt>
                <c:pt idx="24">
                  <c:v>0.80100000000000005</c:v>
                </c:pt>
                <c:pt idx="25">
                  <c:v>0.81399999999999995</c:v>
                </c:pt>
                <c:pt idx="26">
                  <c:v>0.82899999999999996</c:v>
                </c:pt>
                <c:pt idx="27">
                  <c:v>0.84</c:v>
                </c:pt>
                <c:pt idx="28">
                  <c:v>0.84899999999999998</c:v>
                </c:pt>
                <c:pt idx="29">
                  <c:v>0.85799999999999998</c:v>
                </c:pt>
                <c:pt idx="30">
                  <c:v>0.86499999999999999</c:v>
                </c:pt>
                <c:pt idx="31">
                  <c:v>0.87</c:v>
                </c:pt>
                <c:pt idx="32">
                  <c:v>0.872</c:v>
                </c:pt>
                <c:pt idx="33">
                  <c:v>0.875</c:v>
                </c:pt>
                <c:pt idx="34">
                  <c:v>0.875</c:v>
                </c:pt>
                <c:pt idx="35">
                  <c:v>0.874</c:v>
                </c:pt>
                <c:pt idx="36">
                  <c:v>0.873</c:v>
                </c:pt>
                <c:pt idx="37">
                  <c:v>0.87</c:v>
                </c:pt>
                <c:pt idx="38">
                  <c:v>0.86699999999999999</c:v>
                </c:pt>
                <c:pt idx="39">
                  <c:v>0.86</c:v>
                </c:pt>
                <c:pt idx="40">
                  <c:v>0.85199999999999998</c:v>
                </c:pt>
                <c:pt idx="41">
                  <c:v>0.84699999999999998</c:v>
                </c:pt>
                <c:pt idx="42">
                  <c:v>0.83799999999999997</c:v>
                </c:pt>
                <c:pt idx="43">
                  <c:v>0.83499999999999996</c:v>
                </c:pt>
                <c:pt idx="44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14-4B0A-953F-E466CAF70813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'Variar T - Aq1'!$A$5:$A$50</c:f>
              <c:numCache>
                <c:formatCode>General</c:formatCode>
                <c:ptCount val="46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  <c:pt idx="44">
                  <c:v>127</c:v>
                </c:pt>
                <c:pt idx="45">
                  <c:v>130</c:v>
                </c:pt>
              </c:numCache>
            </c:numRef>
          </c:xVal>
          <c:yVal>
            <c:numRef>
              <c:f>'Variar T - Aq1'!$E$5:$E$50</c:f>
              <c:numCache>
                <c:formatCode>General</c:formatCode>
                <c:ptCount val="46"/>
                <c:pt idx="0">
                  <c:v>0.82399999999999995</c:v>
                </c:pt>
                <c:pt idx="1">
                  <c:v>0.82499999999999996</c:v>
                </c:pt>
                <c:pt idx="2">
                  <c:v>0.83</c:v>
                </c:pt>
                <c:pt idx="3">
                  <c:v>0.83599999999999997</c:v>
                </c:pt>
                <c:pt idx="4">
                  <c:v>0.84199999999999997</c:v>
                </c:pt>
                <c:pt idx="5">
                  <c:v>0.84799999999999998</c:v>
                </c:pt>
                <c:pt idx="6">
                  <c:v>0.85599999999999998</c:v>
                </c:pt>
                <c:pt idx="7">
                  <c:v>0.86399999999999999</c:v>
                </c:pt>
                <c:pt idx="8">
                  <c:v>0.86899999999999999</c:v>
                </c:pt>
                <c:pt idx="9">
                  <c:v>0.872</c:v>
                </c:pt>
                <c:pt idx="10">
                  <c:v>0.874</c:v>
                </c:pt>
                <c:pt idx="11">
                  <c:v>0.876</c:v>
                </c:pt>
                <c:pt idx="12">
                  <c:v>0.877</c:v>
                </c:pt>
                <c:pt idx="13">
                  <c:v>0.878</c:v>
                </c:pt>
                <c:pt idx="14">
                  <c:v>0.876</c:v>
                </c:pt>
                <c:pt idx="15">
                  <c:v>0.875</c:v>
                </c:pt>
                <c:pt idx="16">
                  <c:v>0.87</c:v>
                </c:pt>
                <c:pt idx="17">
                  <c:v>0.86499999999999999</c:v>
                </c:pt>
                <c:pt idx="18">
                  <c:v>0.85599999999999998</c:v>
                </c:pt>
                <c:pt idx="19">
                  <c:v>0.84699999999999998</c:v>
                </c:pt>
                <c:pt idx="20">
                  <c:v>0.83599999999999997</c:v>
                </c:pt>
                <c:pt idx="21">
                  <c:v>0.82299999999999995</c:v>
                </c:pt>
                <c:pt idx="22">
                  <c:v>0.80900000000000005</c:v>
                </c:pt>
                <c:pt idx="23">
                  <c:v>0.78400000000000003</c:v>
                </c:pt>
                <c:pt idx="24">
                  <c:v>0.77600000000000002</c:v>
                </c:pt>
                <c:pt idx="25">
                  <c:v>0.75700000000000001</c:v>
                </c:pt>
                <c:pt idx="26">
                  <c:v>0.73799999999999999</c:v>
                </c:pt>
                <c:pt idx="27">
                  <c:v>0.71799999999999997</c:v>
                </c:pt>
                <c:pt idx="28">
                  <c:v>0.68700000000000006</c:v>
                </c:pt>
                <c:pt idx="29">
                  <c:v>0.66700000000000004</c:v>
                </c:pt>
                <c:pt idx="30">
                  <c:v>0.64700000000000002</c:v>
                </c:pt>
                <c:pt idx="31">
                  <c:v>0.60699999999999998</c:v>
                </c:pt>
                <c:pt idx="32">
                  <c:v>0.58699999999999997</c:v>
                </c:pt>
                <c:pt idx="33">
                  <c:v>0.56899999999999995</c:v>
                </c:pt>
                <c:pt idx="34">
                  <c:v>0.54200000000000004</c:v>
                </c:pt>
                <c:pt idx="35">
                  <c:v>0.51600000000000001</c:v>
                </c:pt>
                <c:pt idx="36">
                  <c:v>0.49299999999999999</c:v>
                </c:pt>
                <c:pt idx="37">
                  <c:v>0.47699999999999998</c:v>
                </c:pt>
                <c:pt idx="38">
                  <c:v>0.45600000000000002</c:v>
                </c:pt>
                <c:pt idx="39">
                  <c:v>0.436</c:v>
                </c:pt>
                <c:pt idx="40">
                  <c:v>0.40500000000000003</c:v>
                </c:pt>
                <c:pt idx="41">
                  <c:v>0.38400000000000001</c:v>
                </c:pt>
                <c:pt idx="42">
                  <c:v>0.372</c:v>
                </c:pt>
                <c:pt idx="43">
                  <c:v>0.35199999999999998</c:v>
                </c:pt>
                <c:pt idx="44">
                  <c:v>0.33300000000000002</c:v>
                </c:pt>
                <c:pt idx="45">
                  <c:v>0.308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14-4B0A-953F-E466CAF70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62970253718286"/>
          <c:y val="0.1413425925925926"/>
          <c:w val="0.81670363079615049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Aq2'!$A$5:$A$48</c:f>
              <c:numCache>
                <c:formatCode>General</c:formatCode>
                <c:ptCount val="44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</c:numCache>
            </c:numRef>
          </c:xVal>
          <c:yVal>
            <c:numRef>
              <c:f>'Variar T - Aq2'!$C$5:$C$48</c:f>
              <c:numCache>
                <c:formatCode>General</c:formatCode>
                <c:ptCount val="44"/>
                <c:pt idx="0">
                  <c:v>2.9000000000000001E-2</c:v>
                </c:pt>
                <c:pt idx="1">
                  <c:v>2.9000000000000001E-2</c:v>
                </c:pt>
                <c:pt idx="2">
                  <c:v>2.9000000000000001E-2</c:v>
                </c:pt>
                <c:pt idx="3">
                  <c:v>2.9000000000000001E-2</c:v>
                </c:pt>
                <c:pt idx="4">
                  <c:v>2.9000000000000001E-2</c:v>
                </c:pt>
                <c:pt idx="5">
                  <c:v>2.8000000000000001E-2</c:v>
                </c:pt>
                <c:pt idx="6">
                  <c:v>2.8000000000000001E-2</c:v>
                </c:pt>
                <c:pt idx="7">
                  <c:v>2.8000000000000001E-2</c:v>
                </c:pt>
                <c:pt idx="8">
                  <c:v>2.8000000000000001E-2</c:v>
                </c:pt>
                <c:pt idx="9">
                  <c:v>2.8000000000000001E-2</c:v>
                </c:pt>
                <c:pt idx="10">
                  <c:v>2.8000000000000001E-2</c:v>
                </c:pt>
                <c:pt idx="11">
                  <c:v>2.7E-2</c:v>
                </c:pt>
                <c:pt idx="12">
                  <c:v>2.7E-2</c:v>
                </c:pt>
                <c:pt idx="13">
                  <c:v>2.7E-2</c:v>
                </c:pt>
                <c:pt idx="14">
                  <c:v>2.7E-2</c:v>
                </c:pt>
                <c:pt idx="15">
                  <c:v>2.5999999999999999E-2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2.4E-2</c:v>
                </c:pt>
                <c:pt idx="19">
                  <c:v>2.4E-2</c:v>
                </c:pt>
                <c:pt idx="20">
                  <c:v>2.3E-2</c:v>
                </c:pt>
                <c:pt idx="21">
                  <c:v>2.1999999999999999E-2</c:v>
                </c:pt>
                <c:pt idx="22">
                  <c:v>2.1000000000000001E-2</c:v>
                </c:pt>
                <c:pt idx="23">
                  <c:v>0.02</c:v>
                </c:pt>
                <c:pt idx="24">
                  <c:v>0.02</c:v>
                </c:pt>
                <c:pt idx="25">
                  <c:v>1.9E-2</c:v>
                </c:pt>
                <c:pt idx="26">
                  <c:v>1.7999999999999999E-2</c:v>
                </c:pt>
                <c:pt idx="27">
                  <c:v>1.7000000000000001E-2</c:v>
                </c:pt>
                <c:pt idx="28">
                  <c:v>1.6E-2</c:v>
                </c:pt>
                <c:pt idx="29">
                  <c:v>1.4999999999999999E-2</c:v>
                </c:pt>
                <c:pt idx="30">
                  <c:v>1.4E-2</c:v>
                </c:pt>
                <c:pt idx="31">
                  <c:v>1.4E-2</c:v>
                </c:pt>
                <c:pt idx="32">
                  <c:v>1.2999999999999999E-2</c:v>
                </c:pt>
                <c:pt idx="33">
                  <c:v>1.2E-2</c:v>
                </c:pt>
                <c:pt idx="34">
                  <c:v>1.0999999999999999E-2</c:v>
                </c:pt>
                <c:pt idx="35">
                  <c:v>0.01</c:v>
                </c:pt>
                <c:pt idx="36">
                  <c:v>0.01</c:v>
                </c:pt>
                <c:pt idx="37">
                  <c:v>8.9999999999999993E-3</c:v>
                </c:pt>
                <c:pt idx="38">
                  <c:v>8.0000000000000002E-3</c:v>
                </c:pt>
                <c:pt idx="39">
                  <c:v>8.0000000000000002E-3</c:v>
                </c:pt>
                <c:pt idx="40">
                  <c:v>7.0000000000000001E-3</c:v>
                </c:pt>
                <c:pt idx="41">
                  <c:v>7.0000000000000001E-3</c:v>
                </c:pt>
                <c:pt idx="42">
                  <c:v>6.0000000000000001E-3</c:v>
                </c:pt>
                <c:pt idx="43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6-4571-B840-BC2B05EE0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51859142607173"/>
          <c:y val="0.1413425925925926"/>
          <c:w val="0.82781474190726168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Aq2'!$A$5:$A$48</c:f>
              <c:numCache>
                <c:formatCode>General</c:formatCode>
                <c:ptCount val="44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</c:numCache>
            </c:numRef>
          </c:xVal>
          <c:yVal>
            <c:numRef>
              <c:f>'Variar T - Aq2'!$H$5:$H$48</c:f>
              <c:numCache>
                <c:formatCode>General</c:formatCode>
                <c:ptCount val="44"/>
                <c:pt idx="0">
                  <c:v>-4.0632127947210876E-3</c:v>
                </c:pt>
                <c:pt idx="1">
                  <c:v>-3.4747235175358847E-3</c:v>
                </c:pt>
                <c:pt idx="2">
                  <c:v>-2.8862342403506748E-3</c:v>
                </c:pt>
                <c:pt idx="3">
                  <c:v>-2.2977449631654649E-3</c:v>
                </c:pt>
                <c:pt idx="4">
                  <c:v>-1.709255685980255E-3</c:v>
                </c:pt>
                <c:pt idx="5">
                  <c:v>-2.120766408795046E-3</c:v>
                </c:pt>
                <c:pt idx="6">
                  <c:v>-1.2380324930172312E-3</c:v>
                </c:pt>
                <c:pt idx="7">
                  <c:v>-3.5529857723941641E-4</c:v>
                </c:pt>
                <c:pt idx="8">
                  <c:v>2.3319069994579E-4</c:v>
                </c:pt>
                <c:pt idx="9">
                  <c:v>8.2167997713099988E-4</c:v>
                </c:pt>
                <c:pt idx="10">
                  <c:v>1.4101692543162098E-3</c:v>
                </c:pt>
                <c:pt idx="11">
                  <c:v>9.9865853150141876E-4</c:v>
                </c:pt>
                <c:pt idx="12">
                  <c:v>1.5871478086866252E-3</c:v>
                </c:pt>
                <c:pt idx="13">
                  <c:v>2.175637085871835E-3</c:v>
                </c:pt>
                <c:pt idx="14">
                  <c:v>2.7641263630570449E-3</c:v>
                </c:pt>
                <c:pt idx="15">
                  <c:v>2.3526156402422539E-3</c:v>
                </c:pt>
                <c:pt idx="16">
                  <c:v>1.9411049174274629E-3</c:v>
                </c:pt>
                <c:pt idx="17">
                  <c:v>2.5295941946126728E-3</c:v>
                </c:pt>
                <c:pt idx="18">
                  <c:v>2.1180834717978818E-3</c:v>
                </c:pt>
                <c:pt idx="19">
                  <c:v>2.7065727489830917E-3</c:v>
                </c:pt>
                <c:pt idx="20">
                  <c:v>2.2950620261683007E-3</c:v>
                </c:pt>
                <c:pt idx="21">
                  <c:v>1.8835513033535062E-3</c:v>
                </c:pt>
                <c:pt idx="22">
                  <c:v>1.4720405805387186E-3</c:v>
                </c:pt>
                <c:pt idx="23">
                  <c:v>1.0605298577239276E-3</c:v>
                </c:pt>
                <c:pt idx="24">
                  <c:v>1.6490191349091375E-3</c:v>
                </c:pt>
                <c:pt idx="25">
                  <c:v>1.237508412094343E-3</c:v>
                </c:pt>
                <c:pt idx="26">
                  <c:v>8.2599768927955203E-4</c:v>
                </c:pt>
                <c:pt idx="27">
                  <c:v>4.1448696646476449E-4</c:v>
                </c:pt>
                <c:pt idx="28">
                  <c:v>2.9762436499734812E-6</c:v>
                </c:pt>
                <c:pt idx="29">
                  <c:v>-4.0853447916481753E-4</c:v>
                </c:pt>
                <c:pt idx="30">
                  <c:v>-8.2004520197961027E-4</c:v>
                </c:pt>
                <c:pt idx="31">
                  <c:v>6.2688713798204551E-5</c:v>
                </c:pt>
                <c:pt idx="32">
                  <c:v>-3.4882200901658646E-4</c:v>
                </c:pt>
                <c:pt idx="33">
                  <c:v>-7.6033273183137573E-4</c:v>
                </c:pt>
                <c:pt idx="34">
                  <c:v>-1.1718434546461702E-3</c:v>
                </c:pt>
                <c:pt idx="35">
                  <c:v>-1.5833541774609595E-3</c:v>
                </c:pt>
                <c:pt idx="36">
                  <c:v>-9.948649002757496E-4</c:v>
                </c:pt>
                <c:pt idx="37">
                  <c:v>-1.4063756230905406E-3</c:v>
                </c:pt>
                <c:pt idx="38">
                  <c:v>-1.8178863459053299E-3</c:v>
                </c:pt>
                <c:pt idx="39">
                  <c:v>-1.22939706872012E-3</c:v>
                </c:pt>
                <c:pt idx="40">
                  <c:v>-1.3466631529423087E-3</c:v>
                </c:pt>
                <c:pt idx="41">
                  <c:v>-7.5817387575709879E-4</c:v>
                </c:pt>
                <c:pt idx="42">
                  <c:v>-1.1696845985718889E-3</c:v>
                </c:pt>
                <c:pt idx="43">
                  <c:v>-5.8119532138667905E-4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0-4DD5-B95F-6D4184989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Aq2'!$A$5:$A$48</c:f>
              <c:numCache>
                <c:formatCode>General</c:formatCode>
                <c:ptCount val="44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</c:numCache>
            </c:numRef>
          </c:xVal>
          <c:yVal>
            <c:numRef>
              <c:f>'Variar T - Aq2'!$E$5:$E$48</c:f>
              <c:numCache>
                <c:formatCode>General</c:formatCode>
                <c:ptCount val="44"/>
                <c:pt idx="0">
                  <c:v>0.81699999999999995</c:v>
                </c:pt>
                <c:pt idx="1">
                  <c:v>0.82599999999999996</c:v>
                </c:pt>
                <c:pt idx="2">
                  <c:v>0.83099999999999996</c:v>
                </c:pt>
                <c:pt idx="3">
                  <c:v>0.83599999999999997</c:v>
                </c:pt>
                <c:pt idx="4">
                  <c:v>0.84099999999999997</c:v>
                </c:pt>
                <c:pt idx="5">
                  <c:v>0.84799999999999998</c:v>
                </c:pt>
                <c:pt idx="6">
                  <c:v>0.85599999999999998</c:v>
                </c:pt>
                <c:pt idx="7">
                  <c:v>0.86499999999999999</c:v>
                </c:pt>
                <c:pt idx="8">
                  <c:v>0.87</c:v>
                </c:pt>
                <c:pt idx="9">
                  <c:v>0.872</c:v>
                </c:pt>
                <c:pt idx="10">
                  <c:v>0.876</c:v>
                </c:pt>
                <c:pt idx="11">
                  <c:v>0.877</c:v>
                </c:pt>
                <c:pt idx="12">
                  <c:v>0.878</c:v>
                </c:pt>
                <c:pt idx="13">
                  <c:v>0.878</c:v>
                </c:pt>
                <c:pt idx="14">
                  <c:v>0.876</c:v>
                </c:pt>
                <c:pt idx="15">
                  <c:v>0.873</c:v>
                </c:pt>
                <c:pt idx="16">
                  <c:v>0.86799999999999999</c:v>
                </c:pt>
                <c:pt idx="17">
                  <c:v>0.86399999999999999</c:v>
                </c:pt>
                <c:pt idx="18">
                  <c:v>0.85099999999999998</c:v>
                </c:pt>
                <c:pt idx="19">
                  <c:v>0.84699999999999998</c:v>
                </c:pt>
                <c:pt idx="20">
                  <c:v>0.82899999999999996</c:v>
                </c:pt>
                <c:pt idx="21">
                  <c:v>0.81599999999999995</c:v>
                </c:pt>
                <c:pt idx="22">
                  <c:v>0.80100000000000005</c:v>
                </c:pt>
                <c:pt idx="23">
                  <c:v>0.78600000000000003</c:v>
                </c:pt>
                <c:pt idx="24">
                  <c:v>0.76</c:v>
                </c:pt>
                <c:pt idx="25">
                  <c:v>0.74199999999999999</c:v>
                </c:pt>
                <c:pt idx="26">
                  <c:v>0.72299999999999998</c:v>
                </c:pt>
                <c:pt idx="27">
                  <c:v>0.69399999999999995</c:v>
                </c:pt>
                <c:pt idx="28">
                  <c:v>0.66500000000000004</c:v>
                </c:pt>
                <c:pt idx="29">
                  <c:v>0.63600000000000001</c:v>
                </c:pt>
                <c:pt idx="30">
                  <c:v>0.61599999999999999</c:v>
                </c:pt>
                <c:pt idx="31">
                  <c:v>0.58899999999999997</c:v>
                </c:pt>
                <c:pt idx="32">
                  <c:v>0.56200000000000006</c:v>
                </c:pt>
                <c:pt idx="33">
                  <c:v>0.53900000000000003</c:v>
                </c:pt>
                <c:pt idx="34">
                  <c:v>0.52100000000000002</c:v>
                </c:pt>
                <c:pt idx="35">
                  <c:v>0.49</c:v>
                </c:pt>
                <c:pt idx="36">
                  <c:v>0.46899999999999997</c:v>
                </c:pt>
                <c:pt idx="37">
                  <c:v>0.44800000000000001</c:v>
                </c:pt>
                <c:pt idx="38">
                  <c:v>0.42899999999999999</c:v>
                </c:pt>
                <c:pt idx="39">
                  <c:v>0.40600000000000003</c:v>
                </c:pt>
                <c:pt idx="40">
                  <c:v>0.379</c:v>
                </c:pt>
                <c:pt idx="41">
                  <c:v>0.35499999999999998</c:v>
                </c:pt>
                <c:pt idx="42">
                  <c:v>0.34499999999999997</c:v>
                </c:pt>
                <c:pt idx="43">
                  <c:v>0.31900000000000001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AF-4333-975B-7D889CC98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62970253718286"/>
          <c:y val="0.1413425925925926"/>
          <c:w val="0.81670363079615049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Aq2'!$A$5:$A$48</c:f>
              <c:numCache>
                <c:formatCode>General</c:formatCode>
                <c:ptCount val="44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</c:numCache>
            </c:numRef>
          </c:xVal>
          <c:yVal>
            <c:numRef>
              <c:f>'Variar T - Aq2'!$J$5:$J$48</c:f>
              <c:numCache>
                <c:formatCode>General</c:formatCode>
                <c:ptCount val="44"/>
                <c:pt idx="0">
                  <c:v>-0.17032069434766794</c:v>
                </c:pt>
                <c:pt idx="1">
                  <c:v>-0.1488478006467634</c:v>
                </c:pt>
                <c:pt idx="2">
                  <c:v>-0.13137490694585874</c:v>
                </c:pt>
                <c:pt idx="3">
                  <c:v>-0.11390201324495408</c:v>
                </c:pt>
                <c:pt idx="4">
                  <c:v>-9.6429119544049424E-2</c:v>
                </c:pt>
                <c:pt idx="5">
                  <c:v>-7.6956225843144765E-2</c:v>
                </c:pt>
                <c:pt idx="6">
                  <c:v>-5.024688529178778E-2</c:v>
                </c:pt>
                <c:pt idx="7">
                  <c:v>-2.2537544740430904E-2</c:v>
                </c:pt>
                <c:pt idx="8">
                  <c:v>-5.0646510395262467E-3</c:v>
                </c:pt>
                <c:pt idx="9">
                  <c:v>9.4082426613784076E-3</c:v>
                </c:pt>
                <c:pt idx="10">
                  <c:v>2.5881136362282953E-2</c:v>
                </c:pt>
                <c:pt idx="11">
                  <c:v>3.9354030063187606E-2</c:v>
                </c:pt>
                <c:pt idx="12">
                  <c:v>5.282692376409226E-2</c:v>
                </c:pt>
                <c:pt idx="13">
                  <c:v>6.5299817464996912E-2</c:v>
                </c:pt>
                <c:pt idx="14">
                  <c:v>7.5772711165901563E-2</c:v>
                </c:pt>
                <c:pt idx="15">
                  <c:v>8.5245604866806213E-2</c:v>
                </c:pt>
                <c:pt idx="16">
                  <c:v>9.2718498567710861E-2</c:v>
                </c:pt>
                <c:pt idx="17">
                  <c:v>0.10119139226861551</c:v>
                </c:pt>
                <c:pt idx="18">
                  <c:v>0.10066428596952004</c:v>
                </c:pt>
                <c:pt idx="19">
                  <c:v>0.10913717967042469</c:v>
                </c:pt>
                <c:pt idx="20">
                  <c:v>0.10361007337132933</c:v>
                </c:pt>
                <c:pt idx="21">
                  <c:v>0.10308296707223386</c:v>
                </c:pt>
                <c:pt idx="22">
                  <c:v>0.10055586077313861</c:v>
                </c:pt>
                <c:pt idx="23">
                  <c:v>9.8028754474043245E-2</c:v>
                </c:pt>
                <c:pt idx="24">
                  <c:v>8.4501648174947874E-2</c:v>
                </c:pt>
                <c:pt idx="25">
                  <c:v>7.8974541875852511E-2</c:v>
                </c:pt>
                <c:pt idx="26">
                  <c:v>7.2447435576757147E-2</c:v>
                </c:pt>
                <c:pt idx="27">
                  <c:v>5.5920329277661662E-2</c:v>
                </c:pt>
                <c:pt idx="28">
                  <c:v>3.93932229785664E-2</c:v>
                </c:pt>
                <c:pt idx="29">
                  <c:v>2.2866116679471027E-2</c:v>
                </c:pt>
                <c:pt idx="30">
                  <c:v>1.5339010380375662E-2</c:v>
                </c:pt>
                <c:pt idx="31">
                  <c:v>7.0483509317326165E-3</c:v>
                </c:pt>
                <c:pt idx="32">
                  <c:v>-7.4787553673627549E-3</c:v>
                </c:pt>
                <c:pt idx="33">
                  <c:v>-1.8005861666458123E-2</c:v>
                </c:pt>
                <c:pt idx="34">
                  <c:v>-2.3532967965553486E-2</c:v>
                </c:pt>
                <c:pt idx="35">
                  <c:v>-4.2060074264648861E-2</c:v>
                </c:pt>
                <c:pt idx="36">
                  <c:v>-5.0587180563744227E-2</c:v>
                </c:pt>
                <c:pt idx="37">
                  <c:v>-5.9114286862839538E-2</c:v>
                </c:pt>
                <c:pt idx="38">
                  <c:v>-6.5641393161935013E-2</c:v>
                </c:pt>
                <c:pt idx="39">
                  <c:v>-7.6168499461030326E-2</c:v>
                </c:pt>
                <c:pt idx="40">
                  <c:v>-8.4459158909673371E-2</c:v>
                </c:pt>
                <c:pt idx="41">
                  <c:v>-9.598626520876874E-2</c:v>
                </c:pt>
                <c:pt idx="42">
                  <c:v>-9.3513371507864207E-2</c:v>
                </c:pt>
                <c:pt idx="43">
                  <c:v>-0.10704047780695952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5B-474E-B448-43BD32229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29636920384952"/>
          <c:y val="0.1413425925925926"/>
          <c:w val="0.8250369641294838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Ar2'!$A$5:$A$48</c:f>
              <c:numCache>
                <c:formatCode>General</c:formatCode>
                <c:ptCount val="44"/>
                <c:pt idx="0">
                  <c:v>125</c:v>
                </c:pt>
                <c:pt idx="1">
                  <c:v>123</c:v>
                </c:pt>
                <c:pt idx="2">
                  <c:v>121</c:v>
                </c:pt>
                <c:pt idx="3">
                  <c:v>119</c:v>
                </c:pt>
                <c:pt idx="4">
                  <c:v>116</c:v>
                </c:pt>
                <c:pt idx="5">
                  <c:v>114</c:v>
                </c:pt>
                <c:pt idx="6">
                  <c:v>112</c:v>
                </c:pt>
                <c:pt idx="7">
                  <c:v>110</c:v>
                </c:pt>
                <c:pt idx="8">
                  <c:v>108</c:v>
                </c:pt>
                <c:pt idx="9">
                  <c:v>106</c:v>
                </c:pt>
                <c:pt idx="10">
                  <c:v>104</c:v>
                </c:pt>
                <c:pt idx="11">
                  <c:v>102</c:v>
                </c:pt>
                <c:pt idx="12">
                  <c:v>100</c:v>
                </c:pt>
                <c:pt idx="13">
                  <c:v>97</c:v>
                </c:pt>
                <c:pt idx="14">
                  <c:v>95</c:v>
                </c:pt>
                <c:pt idx="15">
                  <c:v>93</c:v>
                </c:pt>
                <c:pt idx="16">
                  <c:v>91</c:v>
                </c:pt>
                <c:pt idx="17">
                  <c:v>89</c:v>
                </c:pt>
                <c:pt idx="18">
                  <c:v>87</c:v>
                </c:pt>
                <c:pt idx="19">
                  <c:v>85</c:v>
                </c:pt>
                <c:pt idx="20">
                  <c:v>83</c:v>
                </c:pt>
                <c:pt idx="21">
                  <c:v>81</c:v>
                </c:pt>
                <c:pt idx="22">
                  <c:v>79</c:v>
                </c:pt>
                <c:pt idx="23">
                  <c:v>77</c:v>
                </c:pt>
                <c:pt idx="24">
                  <c:v>75</c:v>
                </c:pt>
                <c:pt idx="25">
                  <c:v>73</c:v>
                </c:pt>
                <c:pt idx="26">
                  <c:v>71</c:v>
                </c:pt>
                <c:pt idx="27">
                  <c:v>69</c:v>
                </c:pt>
                <c:pt idx="28">
                  <c:v>67</c:v>
                </c:pt>
                <c:pt idx="29">
                  <c:v>65</c:v>
                </c:pt>
                <c:pt idx="30">
                  <c:v>63</c:v>
                </c:pt>
                <c:pt idx="31">
                  <c:v>61</c:v>
                </c:pt>
                <c:pt idx="32">
                  <c:v>59</c:v>
                </c:pt>
                <c:pt idx="33">
                  <c:v>57</c:v>
                </c:pt>
                <c:pt idx="34">
                  <c:v>55</c:v>
                </c:pt>
                <c:pt idx="35">
                  <c:v>53</c:v>
                </c:pt>
                <c:pt idx="36">
                  <c:v>51</c:v>
                </c:pt>
                <c:pt idx="37">
                  <c:v>48</c:v>
                </c:pt>
                <c:pt idx="38">
                  <c:v>45</c:v>
                </c:pt>
                <c:pt idx="39">
                  <c:v>43</c:v>
                </c:pt>
                <c:pt idx="40">
                  <c:v>41</c:v>
                </c:pt>
                <c:pt idx="41">
                  <c:v>39</c:v>
                </c:pt>
                <c:pt idx="42">
                  <c:v>37</c:v>
                </c:pt>
                <c:pt idx="43">
                  <c:v>35</c:v>
                </c:pt>
              </c:numCache>
            </c:numRef>
          </c:xVal>
          <c:yVal>
            <c:numRef>
              <c:f>'Variar T - Ar2'!$C$5:$C$48</c:f>
              <c:numCache>
                <c:formatCode>General</c:formatCode>
                <c:ptCount val="44"/>
                <c:pt idx="0">
                  <c:v>6.0000000000000001E-3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8.0000000000000002E-3</c:v>
                </c:pt>
                <c:pt idx="6">
                  <c:v>8.0000000000000002E-3</c:v>
                </c:pt>
                <c:pt idx="7">
                  <c:v>8.9999999999999993E-3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1.6E-2</c:v>
                </c:pt>
                <c:pt idx="18">
                  <c:v>1.7000000000000001E-2</c:v>
                </c:pt>
                <c:pt idx="19">
                  <c:v>1.7999999999999999E-2</c:v>
                </c:pt>
                <c:pt idx="20">
                  <c:v>1.9E-2</c:v>
                </c:pt>
                <c:pt idx="21">
                  <c:v>0.02</c:v>
                </c:pt>
                <c:pt idx="22">
                  <c:v>2.1000000000000001E-2</c:v>
                </c:pt>
                <c:pt idx="23">
                  <c:v>2.1000000000000001E-2</c:v>
                </c:pt>
                <c:pt idx="24">
                  <c:v>2.1999999999999999E-2</c:v>
                </c:pt>
                <c:pt idx="25">
                  <c:v>2.3E-2</c:v>
                </c:pt>
                <c:pt idx="26">
                  <c:v>2.4E-2</c:v>
                </c:pt>
                <c:pt idx="27">
                  <c:v>2.4E-2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2.5999999999999999E-2</c:v>
                </c:pt>
                <c:pt idx="31">
                  <c:v>2.5999999999999999E-2</c:v>
                </c:pt>
                <c:pt idx="32">
                  <c:v>2.7E-2</c:v>
                </c:pt>
                <c:pt idx="33">
                  <c:v>2.7E-2</c:v>
                </c:pt>
                <c:pt idx="34">
                  <c:v>2.7E-2</c:v>
                </c:pt>
                <c:pt idx="35">
                  <c:v>2.8000000000000001E-2</c:v>
                </c:pt>
                <c:pt idx="36">
                  <c:v>2.8000000000000001E-2</c:v>
                </c:pt>
                <c:pt idx="37">
                  <c:v>2.8000000000000001E-2</c:v>
                </c:pt>
                <c:pt idx="38">
                  <c:v>2.8000000000000001E-2</c:v>
                </c:pt>
                <c:pt idx="39">
                  <c:v>2.8000000000000001E-2</c:v>
                </c:pt>
                <c:pt idx="40">
                  <c:v>2.9000000000000001E-2</c:v>
                </c:pt>
                <c:pt idx="41">
                  <c:v>2.9000000000000001E-2</c:v>
                </c:pt>
                <c:pt idx="42">
                  <c:v>2.9000000000000001E-2</c:v>
                </c:pt>
                <c:pt idx="43">
                  <c:v>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2-4320-B0C2-F56927E30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Ar2'!$A$5:$A$48</c:f>
              <c:numCache>
                <c:formatCode>General</c:formatCode>
                <c:ptCount val="44"/>
                <c:pt idx="0">
                  <c:v>125</c:v>
                </c:pt>
                <c:pt idx="1">
                  <c:v>123</c:v>
                </c:pt>
                <c:pt idx="2">
                  <c:v>121</c:v>
                </c:pt>
                <c:pt idx="3">
                  <c:v>119</c:v>
                </c:pt>
                <c:pt idx="4">
                  <c:v>116</c:v>
                </c:pt>
                <c:pt idx="5">
                  <c:v>114</c:v>
                </c:pt>
                <c:pt idx="6">
                  <c:v>112</c:v>
                </c:pt>
                <c:pt idx="7">
                  <c:v>110</c:v>
                </c:pt>
                <c:pt idx="8">
                  <c:v>108</c:v>
                </c:pt>
                <c:pt idx="9">
                  <c:v>106</c:v>
                </c:pt>
                <c:pt idx="10">
                  <c:v>104</c:v>
                </c:pt>
                <c:pt idx="11">
                  <c:v>102</c:v>
                </c:pt>
                <c:pt idx="12">
                  <c:v>100</c:v>
                </c:pt>
                <c:pt idx="13">
                  <c:v>97</c:v>
                </c:pt>
                <c:pt idx="14">
                  <c:v>95</c:v>
                </c:pt>
                <c:pt idx="15">
                  <c:v>93</c:v>
                </c:pt>
                <c:pt idx="16">
                  <c:v>91</c:v>
                </c:pt>
                <c:pt idx="17">
                  <c:v>89</c:v>
                </c:pt>
                <c:pt idx="18">
                  <c:v>87</c:v>
                </c:pt>
                <c:pt idx="19">
                  <c:v>85</c:v>
                </c:pt>
                <c:pt idx="20">
                  <c:v>83</c:v>
                </c:pt>
                <c:pt idx="21">
                  <c:v>81</c:v>
                </c:pt>
                <c:pt idx="22">
                  <c:v>79</c:v>
                </c:pt>
                <c:pt idx="23">
                  <c:v>77</c:v>
                </c:pt>
                <c:pt idx="24">
                  <c:v>75</c:v>
                </c:pt>
                <c:pt idx="25">
                  <c:v>73</c:v>
                </c:pt>
                <c:pt idx="26">
                  <c:v>71</c:v>
                </c:pt>
                <c:pt idx="27">
                  <c:v>69</c:v>
                </c:pt>
                <c:pt idx="28">
                  <c:v>67</c:v>
                </c:pt>
                <c:pt idx="29">
                  <c:v>65</c:v>
                </c:pt>
                <c:pt idx="30">
                  <c:v>63</c:v>
                </c:pt>
                <c:pt idx="31">
                  <c:v>61</c:v>
                </c:pt>
                <c:pt idx="32">
                  <c:v>59</c:v>
                </c:pt>
                <c:pt idx="33">
                  <c:v>57</c:v>
                </c:pt>
                <c:pt idx="34">
                  <c:v>55</c:v>
                </c:pt>
                <c:pt idx="35">
                  <c:v>53</c:v>
                </c:pt>
                <c:pt idx="36">
                  <c:v>51</c:v>
                </c:pt>
                <c:pt idx="37">
                  <c:v>48</c:v>
                </c:pt>
                <c:pt idx="38">
                  <c:v>45</c:v>
                </c:pt>
                <c:pt idx="39">
                  <c:v>43</c:v>
                </c:pt>
                <c:pt idx="40">
                  <c:v>41</c:v>
                </c:pt>
                <c:pt idx="41">
                  <c:v>39</c:v>
                </c:pt>
                <c:pt idx="42">
                  <c:v>37</c:v>
                </c:pt>
                <c:pt idx="43">
                  <c:v>35</c:v>
                </c:pt>
              </c:numCache>
            </c:numRef>
          </c:xVal>
          <c:yVal>
            <c:numRef>
              <c:f>'Variar T - Ar2'!$H$5:$H$48</c:f>
              <c:numCache>
                <c:formatCode>General</c:formatCode>
                <c:ptCount val="44"/>
                <c:pt idx="0">
                  <c:v>7.6343255138077055E-4</c:v>
                </c:pt>
                <c:pt idx="1">
                  <c:v>1.5757118269579991E-4</c:v>
                </c:pt>
                <c:pt idx="2">
                  <c:v>-4.4829018598917768E-4</c:v>
                </c:pt>
                <c:pt idx="3">
                  <c:v>-1.0541515546741483E-3</c:v>
                </c:pt>
                <c:pt idx="4">
                  <c:v>-9.6294360770161121E-4</c:v>
                </c:pt>
                <c:pt idx="5">
                  <c:v>-5.6880497638658184E-4</c:v>
                </c:pt>
                <c:pt idx="6">
                  <c:v>-1.1746663450715594E-3</c:v>
                </c:pt>
                <c:pt idx="7">
                  <c:v>-7.8052771375653092E-4</c:v>
                </c:pt>
                <c:pt idx="8">
                  <c:v>-1.3863890824415085E-3</c:v>
                </c:pt>
                <c:pt idx="9">
                  <c:v>-9.9225045112647826E-4</c:v>
                </c:pt>
                <c:pt idx="10">
                  <c:v>-1.5981118198114558E-3</c:v>
                </c:pt>
                <c:pt idx="11">
                  <c:v>-1.2039731884964308E-3</c:v>
                </c:pt>
                <c:pt idx="12">
                  <c:v>-8.0983455718140404E-4</c:v>
                </c:pt>
                <c:pt idx="13">
                  <c:v>-7.1862661020886433E-4</c:v>
                </c:pt>
                <c:pt idx="14">
                  <c:v>-3.2448797889383756E-4</c:v>
                </c:pt>
                <c:pt idx="15">
                  <c:v>6.9650652421187481E-5</c:v>
                </c:pt>
                <c:pt idx="16">
                  <c:v>-5.3621071626378664E-4</c:v>
                </c:pt>
                <c:pt idx="17">
                  <c:v>-1.4207208494875986E-4</c:v>
                </c:pt>
                <c:pt idx="18">
                  <c:v>2.5206654636626691E-4</c:v>
                </c:pt>
                <c:pt idx="19">
                  <c:v>6.4620517768129021E-4</c:v>
                </c:pt>
                <c:pt idx="20">
                  <c:v>1.040343808996317E-3</c:v>
                </c:pt>
                <c:pt idx="21">
                  <c:v>1.4344824403113438E-3</c:v>
                </c:pt>
                <c:pt idx="22">
                  <c:v>1.8286210716263705E-3</c:v>
                </c:pt>
                <c:pt idx="23">
                  <c:v>1.2227597029413964E-3</c:v>
                </c:pt>
                <c:pt idx="24">
                  <c:v>1.6168983342564197E-3</c:v>
                </c:pt>
                <c:pt idx="25">
                  <c:v>2.0110369655714465E-3</c:v>
                </c:pt>
                <c:pt idx="26">
                  <c:v>2.4051755968864733E-3</c:v>
                </c:pt>
                <c:pt idx="27">
                  <c:v>1.7993142282014991E-3</c:v>
                </c:pt>
                <c:pt idx="28">
                  <c:v>2.1934528595165259E-3</c:v>
                </c:pt>
                <c:pt idx="29">
                  <c:v>1.5875914908315518E-3</c:v>
                </c:pt>
                <c:pt idx="30">
                  <c:v>1.9817301221465786E-3</c:v>
                </c:pt>
                <c:pt idx="31">
                  <c:v>1.3758687534616044E-3</c:v>
                </c:pt>
                <c:pt idx="32">
                  <c:v>1.7700073847766312E-3</c:v>
                </c:pt>
                <c:pt idx="33">
                  <c:v>1.1641460160916571E-3</c:v>
                </c:pt>
                <c:pt idx="34">
                  <c:v>5.5828464740668299E-4</c:v>
                </c:pt>
                <c:pt idx="35">
                  <c:v>9.5242327872170976E-4</c:v>
                </c:pt>
                <c:pt idx="36">
                  <c:v>3.4656191003673217E-4</c:v>
                </c:pt>
                <c:pt idx="37">
                  <c:v>-5.6223014299072727E-4</c:v>
                </c:pt>
                <c:pt idx="38">
                  <c:v>-1.4710221960181867E-3</c:v>
                </c:pt>
                <c:pt idx="39">
                  <c:v>-2.0768835647031608E-3</c:v>
                </c:pt>
                <c:pt idx="40">
                  <c:v>-1.6827449333881341E-3</c:v>
                </c:pt>
                <c:pt idx="41">
                  <c:v>-2.2886063020731116E-3</c:v>
                </c:pt>
                <c:pt idx="42">
                  <c:v>-2.8944676707580823E-3</c:v>
                </c:pt>
                <c:pt idx="43">
                  <c:v>-3.5003290394430529E-3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0D-4287-A8E9-278B161E5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Ar2'!$A$5:$A$48</c:f>
              <c:numCache>
                <c:formatCode>General</c:formatCode>
                <c:ptCount val="44"/>
                <c:pt idx="0">
                  <c:v>125</c:v>
                </c:pt>
                <c:pt idx="1">
                  <c:v>123</c:v>
                </c:pt>
                <c:pt idx="2">
                  <c:v>121</c:v>
                </c:pt>
                <c:pt idx="3">
                  <c:v>119</c:v>
                </c:pt>
                <c:pt idx="4">
                  <c:v>116</c:v>
                </c:pt>
                <c:pt idx="5">
                  <c:v>114</c:v>
                </c:pt>
                <c:pt idx="6">
                  <c:v>112</c:v>
                </c:pt>
                <c:pt idx="7">
                  <c:v>110</c:v>
                </c:pt>
                <c:pt idx="8">
                  <c:v>108</c:v>
                </c:pt>
                <c:pt idx="9">
                  <c:v>106</c:v>
                </c:pt>
                <c:pt idx="10">
                  <c:v>104</c:v>
                </c:pt>
                <c:pt idx="11">
                  <c:v>102</c:v>
                </c:pt>
                <c:pt idx="12">
                  <c:v>100</c:v>
                </c:pt>
                <c:pt idx="13">
                  <c:v>97</c:v>
                </c:pt>
                <c:pt idx="14">
                  <c:v>95</c:v>
                </c:pt>
                <c:pt idx="15">
                  <c:v>93</c:v>
                </c:pt>
                <c:pt idx="16">
                  <c:v>91</c:v>
                </c:pt>
                <c:pt idx="17">
                  <c:v>89</c:v>
                </c:pt>
                <c:pt idx="18">
                  <c:v>87</c:v>
                </c:pt>
                <c:pt idx="19">
                  <c:v>85</c:v>
                </c:pt>
                <c:pt idx="20">
                  <c:v>83</c:v>
                </c:pt>
                <c:pt idx="21">
                  <c:v>81</c:v>
                </c:pt>
                <c:pt idx="22">
                  <c:v>79</c:v>
                </c:pt>
                <c:pt idx="23">
                  <c:v>77</c:v>
                </c:pt>
                <c:pt idx="24">
                  <c:v>75</c:v>
                </c:pt>
                <c:pt idx="25">
                  <c:v>73</c:v>
                </c:pt>
                <c:pt idx="26">
                  <c:v>71</c:v>
                </c:pt>
                <c:pt idx="27">
                  <c:v>69</c:v>
                </c:pt>
                <c:pt idx="28">
                  <c:v>67</c:v>
                </c:pt>
                <c:pt idx="29">
                  <c:v>65</c:v>
                </c:pt>
                <c:pt idx="30">
                  <c:v>63</c:v>
                </c:pt>
                <c:pt idx="31">
                  <c:v>61</c:v>
                </c:pt>
                <c:pt idx="32">
                  <c:v>59</c:v>
                </c:pt>
                <c:pt idx="33">
                  <c:v>57</c:v>
                </c:pt>
                <c:pt idx="34">
                  <c:v>55</c:v>
                </c:pt>
                <c:pt idx="35">
                  <c:v>53</c:v>
                </c:pt>
                <c:pt idx="36">
                  <c:v>51</c:v>
                </c:pt>
                <c:pt idx="37">
                  <c:v>48</c:v>
                </c:pt>
                <c:pt idx="38">
                  <c:v>45</c:v>
                </c:pt>
                <c:pt idx="39">
                  <c:v>43</c:v>
                </c:pt>
                <c:pt idx="40">
                  <c:v>41</c:v>
                </c:pt>
                <c:pt idx="41">
                  <c:v>39</c:v>
                </c:pt>
                <c:pt idx="42">
                  <c:v>37</c:v>
                </c:pt>
                <c:pt idx="43">
                  <c:v>35</c:v>
                </c:pt>
              </c:numCache>
            </c:numRef>
          </c:xVal>
          <c:yVal>
            <c:numRef>
              <c:f>'Variar T - Ar2'!$E$5:$E$48</c:f>
              <c:numCache>
                <c:formatCode>General</c:formatCode>
                <c:ptCount val="44"/>
                <c:pt idx="0">
                  <c:v>0.31900000000000001</c:v>
                </c:pt>
                <c:pt idx="1">
                  <c:v>0.318</c:v>
                </c:pt>
                <c:pt idx="2">
                  <c:v>0.33100000000000002</c:v>
                </c:pt>
                <c:pt idx="3">
                  <c:v>0.34799999999999998</c:v>
                </c:pt>
                <c:pt idx="4">
                  <c:v>0.372</c:v>
                </c:pt>
                <c:pt idx="5">
                  <c:v>0.38900000000000001</c:v>
                </c:pt>
                <c:pt idx="6">
                  <c:v>0.40500000000000003</c:v>
                </c:pt>
                <c:pt idx="7">
                  <c:v>0.42699999999999999</c:v>
                </c:pt>
                <c:pt idx="8">
                  <c:v>0.44900000000000001</c:v>
                </c:pt>
                <c:pt idx="9">
                  <c:v>0.46899999999999997</c:v>
                </c:pt>
                <c:pt idx="10">
                  <c:v>0.49</c:v>
                </c:pt>
                <c:pt idx="11">
                  <c:v>0.51500000000000001</c:v>
                </c:pt>
                <c:pt idx="12">
                  <c:v>0.54</c:v>
                </c:pt>
                <c:pt idx="13">
                  <c:v>0.57199999999999995</c:v>
                </c:pt>
                <c:pt idx="14">
                  <c:v>0.59599999999999997</c:v>
                </c:pt>
                <c:pt idx="15">
                  <c:v>0.623</c:v>
                </c:pt>
                <c:pt idx="16">
                  <c:v>0.64200000000000002</c:v>
                </c:pt>
                <c:pt idx="17">
                  <c:v>0.67100000000000004</c:v>
                </c:pt>
                <c:pt idx="18">
                  <c:v>0.69099999999999995</c:v>
                </c:pt>
                <c:pt idx="19">
                  <c:v>0.71799999999999997</c:v>
                </c:pt>
                <c:pt idx="20">
                  <c:v>0.73499999999999999</c:v>
                </c:pt>
                <c:pt idx="21">
                  <c:v>0.75800000000000001</c:v>
                </c:pt>
                <c:pt idx="22">
                  <c:v>0.78500000000000003</c:v>
                </c:pt>
                <c:pt idx="23">
                  <c:v>0.79500000000000004</c:v>
                </c:pt>
                <c:pt idx="24">
                  <c:v>0.81299999999999994</c:v>
                </c:pt>
                <c:pt idx="25">
                  <c:v>0.82499999999999996</c:v>
                </c:pt>
                <c:pt idx="26">
                  <c:v>0.83699999999999997</c:v>
                </c:pt>
                <c:pt idx="27">
                  <c:v>0.84599999999999997</c:v>
                </c:pt>
                <c:pt idx="28">
                  <c:v>0.85699999999999998</c:v>
                </c:pt>
                <c:pt idx="29">
                  <c:v>0.86399999999999999</c:v>
                </c:pt>
                <c:pt idx="30">
                  <c:v>0.87</c:v>
                </c:pt>
                <c:pt idx="31">
                  <c:v>0.871</c:v>
                </c:pt>
                <c:pt idx="32">
                  <c:v>0.873</c:v>
                </c:pt>
                <c:pt idx="33">
                  <c:v>0.872</c:v>
                </c:pt>
                <c:pt idx="34">
                  <c:v>0.872</c:v>
                </c:pt>
                <c:pt idx="35">
                  <c:v>0.87</c:v>
                </c:pt>
                <c:pt idx="36">
                  <c:v>0.86599999999999999</c:v>
                </c:pt>
                <c:pt idx="37">
                  <c:v>0.85899999999999999</c:v>
                </c:pt>
                <c:pt idx="38">
                  <c:v>0.85199999999999998</c:v>
                </c:pt>
                <c:pt idx="39">
                  <c:v>0.84599999999999997</c:v>
                </c:pt>
                <c:pt idx="40">
                  <c:v>0.84</c:v>
                </c:pt>
                <c:pt idx="41">
                  <c:v>0.83399999999999996</c:v>
                </c:pt>
                <c:pt idx="42">
                  <c:v>0.82699999999999996</c:v>
                </c:pt>
                <c:pt idx="43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49-4E6B-A81C-9BBEAD91D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Ar2'!$A$5:$A$48</c:f>
              <c:numCache>
                <c:formatCode>General</c:formatCode>
                <c:ptCount val="44"/>
                <c:pt idx="0">
                  <c:v>125</c:v>
                </c:pt>
                <c:pt idx="1">
                  <c:v>123</c:v>
                </c:pt>
                <c:pt idx="2">
                  <c:v>121</c:v>
                </c:pt>
                <c:pt idx="3">
                  <c:v>119</c:v>
                </c:pt>
                <c:pt idx="4">
                  <c:v>116</c:v>
                </c:pt>
                <c:pt idx="5">
                  <c:v>114</c:v>
                </c:pt>
                <c:pt idx="6">
                  <c:v>112</c:v>
                </c:pt>
                <c:pt idx="7">
                  <c:v>110</c:v>
                </c:pt>
                <c:pt idx="8">
                  <c:v>108</c:v>
                </c:pt>
                <c:pt idx="9">
                  <c:v>106</c:v>
                </c:pt>
                <c:pt idx="10">
                  <c:v>104</c:v>
                </c:pt>
                <c:pt idx="11">
                  <c:v>102</c:v>
                </c:pt>
                <c:pt idx="12">
                  <c:v>100</c:v>
                </c:pt>
                <c:pt idx="13">
                  <c:v>97</c:v>
                </c:pt>
                <c:pt idx="14">
                  <c:v>95</c:v>
                </c:pt>
                <c:pt idx="15">
                  <c:v>93</c:v>
                </c:pt>
                <c:pt idx="16">
                  <c:v>91</c:v>
                </c:pt>
                <c:pt idx="17">
                  <c:v>89</c:v>
                </c:pt>
                <c:pt idx="18">
                  <c:v>87</c:v>
                </c:pt>
                <c:pt idx="19">
                  <c:v>85</c:v>
                </c:pt>
                <c:pt idx="20">
                  <c:v>83</c:v>
                </c:pt>
                <c:pt idx="21">
                  <c:v>81</c:v>
                </c:pt>
                <c:pt idx="22">
                  <c:v>79</c:v>
                </c:pt>
                <c:pt idx="23">
                  <c:v>77</c:v>
                </c:pt>
                <c:pt idx="24">
                  <c:v>75</c:v>
                </c:pt>
                <c:pt idx="25">
                  <c:v>73</c:v>
                </c:pt>
                <c:pt idx="26">
                  <c:v>71</c:v>
                </c:pt>
                <c:pt idx="27">
                  <c:v>69</c:v>
                </c:pt>
                <c:pt idx="28">
                  <c:v>67</c:v>
                </c:pt>
                <c:pt idx="29">
                  <c:v>65</c:v>
                </c:pt>
                <c:pt idx="30">
                  <c:v>63</c:v>
                </c:pt>
                <c:pt idx="31">
                  <c:v>61</c:v>
                </c:pt>
                <c:pt idx="32">
                  <c:v>59</c:v>
                </c:pt>
                <c:pt idx="33">
                  <c:v>57</c:v>
                </c:pt>
                <c:pt idx="34">
                  <c:v>55</c:v>
                </c:pt>
                <c:pt idx="35">
                  <c:v>53</c:v>
                </c:pt>
                <c:pt idx="36">
                  <c:v>51</c:v>
                </c:pt>
                <c:pt idx="37">
                  <c:v>48</c:v>
                </c:pt>
                <c:pt idx="38">
                  <c:v>45</c:v>
                </c:pt>
                <c:pt idx="39">
                  <c:v>43</c:v>
                </c:pt>
                <c:pt idx="40">
                  <c:v>41</c:v>
                </c:pt>
                <c:pt idx="41">
                  <c:v>39</c:v>
                </c:pt>
                <c:pt idx="42">
                  <c:v>37</c:v>
                </c:pt>
                <c:pt idx="43">
                  <c:v>35</c:v>
                </c:pt>
              </c:numCache>
            </c:numRef>
          </c:xVal>
          <c:yVal>
            <c:numRef>
              <c:f>'Variar T - Ar2'!$J$5:$J$48</c:f>
              <c:numCache>
                <c:formatCode>General</c:formatCode>
                <c:ptCount val="44"/>
                <c:pt idx="0">
                  <c:v>-5.715274576715329E-2</c:v>
                </c:pt>
                <c:pt idx="1">
                  <c:v>-7.1737036441490598E-2</c:v>
                </c:pt>
                <c:pt idx="2">
                  <c:v>-7.2321327115827894E-2</c:v>
                </c:pt>
                <c:pt idx="3">
                  <c:v>-6.8905617790165241E-2</c:v>
                </c:pt>
                <c:pt idx="4">
                  <c:v>-6.528205380167118E-2</c:v>
                </c:pt>
                <c:pt idx="5">
                  <c:v>-6.1866344476008472E-2</c:v>
                </c:pt>
                <c:pt idx="6">
                  <c:v>-5.9450635150345765E-2</c:v>
                </c:pt>
                <c:pt idx="7">
                  <c:v>-5.1034925824683108E-2</c:v>
                </c:pt>
                <c:pt idx="8">
                  <c:v>-4.2619216499020396E-2</c:v>
                </c:pt>
                <c:pt idx="9">
                  <c:v>-3.6203507173357741E-2</c:v>
                </c:pt>
                <c:pt idx="10">
                  <c:v>-2.8787797847695029E-2</c:v>
                </c:pt>
                <c:pt idx="11">
                  <c:v>-1.7372088522032314E-2</c:v>
                </c:pt>
                <c:pt idx="12">
                  <c:v>-5.9563791963695989E-3</c:v>
                </c:pt>
                <c:pt idx="13">
                  <c:v>5.6671847921243579E-3</c:v>
                </c:pt>
                <c:pt idx="14">
                  <c:v>1.6082894117787072E-2</c:v>
                </c:pt>
                <c:pt idx="15">
                  <c:v>2.9498603443449789E-2</c:v>
                </c:pt>
                <c:pt idx="16">
                  <c:v>3.4914312769112499E-2</c:v>
                </c:pt>
                <c:pt idx="17">
                  <c:v>5.0330022094775217E-2</c:v>
                </c:pt>
                <c:pt idx="18">
                  <c:v>5.6745731420437817E-2</c:v>
                </c:pt>
                <c:pt idx="19">
                  <c:v>7.0161440746100534E-2</c:v>
                </c:pt>
                <c:pt idx="20">
                  <c:v>7.3577150071763242E-2</c:v>
                </c:pt>
                <c:pt idx="21">
                  <c:v>8.2992859397425955E-2</c:v>
                </c:pt>
                <c:pt idx="22">
                  <c:v>9.6408568723088672E-2</c:v>
                </c:pt>
                <c:pt idx="23">
                  <c:v>9.2824278048751374E-2</c:v>
                </c:pt>
                <c:pt idx="24">
                  <c:v>9.7239987374413972E-2</c:v>
                </c:pt>
                <c:pt idx="25">
                  <c:v>9.5655696700076565E-2</c:v>
                </c:pt>
                <c:pt idx="26">
                  <c:v>9.4071406025739268E-2</c:v>
                </c:pt>
                <c:pt idx="27">
                  <c:v>8.9487115351401969E-2</c:v>
                </c:pt>
                <c:pt idx="28">
                  <c:v>8.6902824677064672E-2</c:v>
                </c:pt>
                <c:pt idx="29">
                  <c:v>8.0318534002727371E-2</c:v>
                </c:pt>
                <c:pt idx="30">
                  <c:v>7.2734243328390069E-2</c:v>
                </c:pt>
                <c:pt idx="31">
                  <c:v>6.0149952654052763E-2</c:v>
                </c:pt>
                <c:pt idx="32">
                  <c:v>4.8565661979715458E-2</c:v>
                </c:pt>
                <c:pt idx="33">
                  <c:v>3.398137130537815E-2</c:v>
                </c:pt>
                <c:pt idx="34">
                  <c:v>2.0397080631040843E-2</c:v>
                </c:pt>
                <c:pt idx="35">
                  <c:v>4.8127899567035337E-3</c:v>
                </c:pt>
                <c:pt idx="36">
                  <c:v>-1.2771500717633777E-2</c:v>
                </c:pt>
                <c:pt idx="37">
                  <c:v>-4.0147936729139744E-2</c:v>
                </c:pt>
                <c:pt idx="38">
                  <c:v>-6.7524372740645711E-2</c:v>
                </c:pt>
                <c:pt idx="39">
                  <c:v>-8.7108663414983023E-2</c:v>
                </c:pt>
                <c:pt idx="40">
                  <c:v>-0.10669295408932034</c:v>
                </c:pt>
                <c:pt idx="41">
                  <c:v>-0.12627724476365765</c:v>
                </c:pt>
                <c:pt idx="42">
                  <c:v>-0.14686153543799496</c:v>
                </c:pt>
                <c:pt idx="43">
                  <c:v>-0.16744582611233227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9-464E-AA60-C1053F7AE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 - Comparação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040748031496062"/>
          <c:y val="0.1413425925925926"/>
          <c:w val="0.81392585301837284"/>
          <c:h val="0.67213764946048415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'Variar T - Ar2'!$A$5:$A$48</c:f>
              <c:numCache>
                <c:formatCode>General</c:formatCode>
                <c:ptCount val="44"/>
                <c:pt idx="0">
                  <c:v>125</c:v>
                </c:pt>
                <c:pt idx="1">
                  <c:v>123</c:v>
                </c:pt>
                <c:pt idx="2">
                  <c:v>121</c:v>
                </c:pt>
                <c:pt idx="3">
                  <c:v>119</c:v>
                </c:pt>
                <c:pt idx="4">
                  <c:v>116</c:v>
                </c:pt>
                <c:pt idx="5">
                  <c:v>114</c:v>
                </c:pt>
                <c:pt idx="6">
                  <c:v>112</c:v>
                </c:pt>
                <c:pt idx="7">
                  <c:v>110</c:v>
                </c:pt>
                <c:pt idx="8">
                  <c:v>108</c:v>
                </c:pt>
                <c:pt idx="9">
                  <c:v>106</c:v>
                </c:pt>
                <c:pt idx="10">
                  <c:v>104</c:v>
                </c:pt>
                <c:pt idx="11">
                  <c:v>102</c:v>
                </c:pt>
                <c:pt idx="12">
                  <c:v>100</c:v>
                </c:pt>
                <c:pt idx="13">
                  <c:v>97</c:v>
                </c:pt>
                <c:pt idx="14">
                  <c:v>95</c:v>
                </c:pt>
                <c:pt idx="15">
                  <c:v>93</c:v>
                </c:pt>
                <c:pt idx="16">
                  <c:v>91</c:v>
                </c:pt>
                <c:pt idx="17">
                  <c:v>89</c:v>
                </c:pt>
                <c:pt idx="18">
                  <c:v>87</c:v>
                </c:pt>
                <c:pt idx="19">
                  <c:v>85</c:v>
                </c:pt>
                <c:pt idx="20">
                  <c:v>83</c:v>
                </c:pt>
                <c:pt idx="21">
                  <c:v>81</c:v>
                </c:pt>
                <c:pt idx="22">
                  <c:v>79</c:v>
                </c:pt>
                <c:pt idx="23">
                  <c:v>77</c:v>
                </c:pt>
                <c:pt idx="24">
                  <c:v>75</c:v>
                </c:pt>
                <c:pt idx="25">
                  <c:v>73</c:v>
                </c:pt>
                <c:pt idx="26">
                  <c:v>71</c:v>
                </c:pt>
                <c:pt idx="27">
                  <c:v>69</c:v>
                </c:pt>
                <c:pt idx="28">
                  <c:v>67</c:v>
                </c:pt>
                <c:pt idx="29">
                  <c:v>65</c:v>
                </c:pt>
                <c:pt idx="30">
                  <c:v>63</c:v>
                </c:pt>
                <c:pt idx="31">
                  <c:v>61</c:v>
                </c:pt>
                <c:pt idx="32">
                  <c:v>59</c:v>
                </c:pt>
                <c:pt idx="33">
                  <c:v>57</c:v>
                </c:pt>
                <c:pt idx="34">
                  <c:v>55</c:v>
                </c:pt>
                <c:pt idx="35">
                  <c:v>53</c:v>
                </c:pt>
                <c:pt idx="36">
                  <c:v>51</c:v>
                </c:pt>
                <c:pt idx="37">
                  <c:v>48</c:v>
                </c:pt>
                <c:pt idx="38">
                  <c:v>45</c:v>
                </c:pt>
                <c:pt idx="39">
                  <c:v>43</c:v>
                </c:pt>
                <c:pt idx="40">
                  <c:v>41</c:v>
                </c:pt>
                <c:pt idx="41">
                  <c:v>39</c:v>
                </c:pt>
                <c:pt idx="42">
                  <c:v>37</c:v>
                </c:pt>
                <c:pt idx="43">
                  <c:v>35</c:v>
                </c:pt>
              </c:numCache>
            </c:numRef>
          </c:xVal>
          <c:yVal>
            <c:numRef>
              <c:f>'Variar T - Ar2'!$C$5:$C$48</c:f>
              <c:numCache>
                <c:formatCode>General</c:formatCode>
                <c:ptCount val="44"/>
                <c:pt idx="0">
                  <c:v>6.0000000000000001E-3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8.0000000000000002E-3</c:v>
                </c:pt>
                <c:pt idx="6">
                  <c:v>8.0000000000000002E-3</c:v>
                </c:pt>
                <c:pt idx="7">
                  <c:v>8.9999999999999993E-3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1.6E-2</c:v>
                </c:pt>
                <c:pt idx="18">
                  <c:v>1.7000000000000001E-2</c:v>
                </c:pt>
                <c:pt idx="19">
                  <c:v>1.7999999999999999E-2</c:v>
                </c:pt>
                <c:pt idx="20">
                  <c:v>1.9E-2</c:v>
                </c:pt>
                <c:pt idx="21">
                  <c:v>0.02</c:v>
                </c:pt>
                <c:pt idx="22">
                  <c:v>2.1000000000000001E-2</c:v>
                </c:pt>
                <c:pt idx="23">
                  <c:v>2.1000000000000001E-2</c:v>
                </c:pt>
                <c:pt idx="24">
                  <c:v>2.1999999999999999E-2</c:v>
                </c:pt>
                <c:pt idx="25">
                  <c:v>2.3E-2</c:v>
                </c:pt>
                <c:pt idx="26">
                  <c:v>2.4E-2</c:v>
                </c:pt>
                <c:pt idx="27">
                  <c:v>2.4E-2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2.5999999999999999E-2</c:v>
                </c:pt>
                <c:pt idx="31">
                  <c:v>2.5999999999999999E-2</c:v>
                </c:pt>
                <c:pt idx="32">
                  <c:v>2.7E-2</c:v>
                </c:pt>
                <c:pt idx="33">
                  <c:v>2.7E-2</c:v>
                </c:pt>
                <c:pt idx="34">
                  <c:v>2.7E-2</c:v>
                </c:pt>
                <c:pt idx="35">
                  <c:v>2.8000000000000001E-2</c:v>
                </c:pt>
                <c:pt idx="36">
                  <c:v>2.8000000000000001E-2</c:v>
                </c:pt>
                <c:pt idx="37">
                  <c:v>2.8000000000000001E-2</c:v>
                </c:pt>
                <c:pt idx="38">
                  <c:v>2.8000000000000001E-2</c:v>
                </c:pt>
                <c:pt idx="39">
                  <c:v>2.8000000000000001E-2</c:v>
                </c:pt>
                <c:pt idx="40">
                  <c:v>2.9000000000000001E-2</c:v>
                </c:pt>
                <c:pt idx="41">
                  <c:v>2.9000000000000001E-2</c:v>
                </c:pt>
                <c:pt idx="42">
                  <c:v>2.9000000000000001E-2</c:v>
                </c:pt>
                <c:pt idx="43">
                  <c:v>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56-453C-8FF8-878CFCB691F5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'Variar T - Aq2'!$A$5:$A$48</c:f>
              <c:numCache>
                <c:formatCode>General</c:formatCode>
                <c:ptCount val="44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</c:numCache>
            </c:numRef>
          </c:xVal>
          <c:yVal>
            <c:numRef>
              <c:f>'Variar T - Aq2'!$C$5:$C$48</c:f>
              <c:numCache>
                <c:formatCode>General</c:formatCode>
                <c:ptCount val="44"/>
                <c:pt idx="0">
                  <c:v>2.9000000000000001E-2</c:v>
                </c:pt>
                <c:pt idx="1">
                  <c:v>2.9000000000000001E-2</c:v>
                </c:pt>
                <c:pt idx="2">
                  <c:v>2.9000000000000001E-2</c:v>
                </c:pt>
                <c:pt idx="3">
                  <c:v>2.9000000000000001E-2</c:v>
                </c:pt>
                <c:pt idx="4">
                  <c:v>2.9000000000000001E-2</c:v>
                </c:pt>
                <c:pt idx="5">
                  <c:v>2.8000000000000001E-2</c:v>
                </c:pt>
                <c:pt idx="6">
                  <c:v>2.8000000000000001E-2</c:v>
                </c:pt>
                <c:pt idx="7">
                  <c:v>2.8000000000000001E-2</c:v>
                </c:pt>
                <c:pt idx="8">
                  <c:v>2.8000000000000001E-2</c:v>
                </c:pt>
                <c:pt idx="9">
                  <c:v>2.8000000000000001E-2</c:v>
                </c:pt>
                <c:pt idx="10">
                  <c:v>2.8000000000000001E-2</c:v>
                </c:pt>
                <c:pt idx="11">
                  <c:v>2.7E-2</c:v>
                </c:pt>
                <c:pt idx="12">
                  <c:v>2.7E-2</c:v>
                </c:pt>
                <c:pt idx="13">
                  <c:v>2.7E-2</c:v>
                </c:pt>
                <c:pt idx="14">
                  <c:v>2.7E-2</c:v>
                </c:pt>
                <c:pt idx="15">
                  <c:v>2.5999999999999999E-2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2.4E-2</c:v>
                </c:pt>
                <c:pt idx="19">
                  <c:v>2.4E-2</c:v>
                </c:pt>
                <c:pt idx="20">
                  <c:v>2.3E-2</c:v>
                </c:pt>
                <c:pt idx="21">
                  <c:v>2.1999999999999999E-2</c:v>
                </c:pt>
                <c:pt idx="22">
                  <c:v>2.1000000000000001E-2</c:v>
                </c:pt>
                <c:pt idx="23">
                  <c:v>0.02</c:v>
                </c:pt>
                <c:pt idx="24">
                  <c:v>0.02</c:v>
                </c:pt>
                <c:pt idx="25">
                  <c:v>1.9E-2</c:v>
                </c:pt>
                <c:pt idx="26">
                  <c:v>1.7999999999999999E-2</c:v>
                </c:pt>
                <c:pt idx="27">
                  <c:v>1.7000000000000001E-2</c:v>
                </c:pt>
                <c:pt idx="28">
                  <c:v>1.6E-2</c:v>
                </c:pt>
                <c:pt idx="29">
                  <c:v>1.4999999999999999E-2</c:v>
                </c:pt>
                <c:pt idx="30">
                  <c:v>1.4E-2</c:v>
                </c:pt>
                <c:pt idx="31">
                  <c:v>1.4E-2</c:v>
                </c:pt>
                <c:pt idx="32">
                  <c:v>1.2999999999999999E-2</c:v>
                </c:pt>
                <c:pt idx="33">
                  <c:v>1.2E-2</c:v>
                </c:pt>
                <c:pt idx="34">
                  <c:v>1.0999999999999999E-2</c:v>
                </c:pt>
                <c:pt idx="35">
                  <c:v>0.01</c:v>
                </c:pt>
                <c:pt idx="36">
                  <c:v>0.01</c:v>
                </c:pt>
                <c:pt idx="37">
                  <c:v>8.9999999999999993E-3</c:v>
                </c:pt>
                <c:pt idx="38">
                  <c:v>8.0000000000000002E-3</c:v>
                </c:pt>
                <c:pt idx="39">
                  <c:v>8.0000000000000002E-3</c:v>
                </c:pt>
                <c:pt idx="40">
                  <c:v>7.0000000000000001E-3</c:v>
                </c:pt>
                <c:pt idx="41">
                  <c:v>7.0000000000000001E-3</c:v>
                </c:pt>
                <c:pt idx="42">
                  <c:v>6.0000000000000001E-3</c:v>
                </c:pt>
                <c:pt idx="43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56-453C-8FF8-878CFCB69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9691710411198596"/>
          <c:y val="0.60269466316710407"/>
          <c:w val="0.21141622922134734"/>
          <c:h val="0.1707830559244920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 - Comparação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'Variar T - Ar2'!$A$5:$A$48</c:f>
              <c:numCache>
                <c:formatCode>General</c:formatCode>
                <c:ptCount val="44"/>
                <c:pt idx="0">
                  <c:v>125</c:v>
                </c:pt>
                <c:pt idx="1">
                  <c:v>123</c:v>
                </c:pt>
                <c:pt idx="2">
                  <c:v>121</c:v>
                </c:pt>
                <c:pt idx="3">
                  <c:v>119</c:v>
                </c:pt>
                <c:pt idx="4">
                  <c:v>116</c:v>
                </c:pt>
                <c:pt idx="5">
                  <c:v>114</c:v>
                </c:pt>
                <c:pt idx="6">
                  <c:v>112</c:v>
                </c:pt>
                <c:pt idx="7">
                  <c:v>110</c:v>
                </c:pt>
                <c:pt idx="8">
                  <c:v>108</c:v>
                </c:pt>
                <c:pt idx="9">
                  <c:v>106</c:v>
                </c:pt>
                <c:pt idx="10">
                  <c:v>104</c:v>
                </c:pt>
                <c:pt idx="11">
                  <c:v>102</c:v>
                </c:pt>
                <c:pt idx="12">
                  <c:v>100</c:v>
                </c:pt>
                <c:pt idx="13">
                  <c:v>97</c:v>
                </c:pt>
                <c:pt idx="14">
                  <c:v>95</c:v>
                </c:pt>
                <c:pt idx="15">
                  <c:v>93</c:v>
                </c:pt>
                <c:pt idx="16">
                  <c:v>91</c:v>
                </c:pt>
                <c:pt idx="17">
                  <c:v>89</c:v>
                </c:pt>
                <c:pt idx="18">
                  <c:v>87</c:v>
                </c:pt>
                <c:pt idx="19">
                  <c:v>85</c:v>
                </c:pt>
                <c:pt idx="20">
                  <c:v>83</c:v>
                </c:pt>
                <c:pt idx="21">
                  <c:v>81</c:v>
                </c:pt>
                <c:pt idx="22">
                  <c:v>79</c:v>
                </c:pt>
                <c:pt idx="23">
                  <c:v>77</c:v>
                </c:pt>
                <c:pt idx="24">
                  <c:v>75</c:v>
                </c:pt>
                <c:pt idx="25">
                  <c:v>73</c:v>
                </c:pt>
                <c:pt idx="26">
                  <c:v>71</c:v>
                </c:pt>
                <c:pt idx="27">
                  <c:v>69</c:v>
                </c:pt>
                <c:pt idx="28">
                  <c:v>67</c:v>
                </c:pt>
                <c:pt idx="29">
                  <c:v>65</c:v>
                </c:pt>
                <c:pt idx="30">
                  <c:v>63</c:v>
                </c:pt>
                <c:pt idx="31">
                  <c:v>61</c:v>
                </c:pt>
                <c:pt idx="32">
                  <c:v>59</c:v>
                </c:pt>
                <c:pt idx="33">
                  <c:v>57</c:v>
                </c:pt>
                <c:pt idx="34">
                  <c:v>55</c:v>
                </c:pt>
                <c:pt idx="35">
                  <c:v>53</c:v>
                </c:pt>
                <c:pt idx="36">
                  <c:v>51</c:v>
                </c:pt>
                <c:pt idx="37">
                  <c:v>48</c:v>
                </c:pt>
                <c:pt idx="38">
                  <c:v>45</c:v>
                </c:pt>
                <c:pt idx="39">
                  <c:v>43</c:v>
                </c:pt>
                <c:pt idx="40">
                  <c:v>41</c:v>
                </c:pt>
                <c:pt idx="41">
                  <c:v>39</c:v>
                </c:pt>
                <c:pt idx="42">
                  <c:v>37</c:v>
                </c:pt>
                <c:pt idx="43">
                  <c:v>35</c:v>
                </c:pt>
              </c:numCache>
            </c:numRef>
          </c:xVal>
          <c:yVal>
            <c:numRef>
              <c:f>'Variar T - Ar2'!$E$5:$E$48</c:f>
              <c:numCache>
                <c:formatCode>General</c:formatCode>
                <c:ptCount val="44"/>
                <c:pt idx="0">
                  <c:v>0.31900000000000001</c:v>
                </c:pt>
                <c:pt idx="1">
                  <c:v>0.318</c:v>
                </c:pt>
                <c:pt idx="2">
                  <c:v>0.33100000000000002</c:v>
                </c:pt>
                <c:pt idx="3">
                  <c:v>0.34799999999999998</c:v>
                </c:pt>
                <c:pt idx="4">
                  <c:v>0.372</c:v>
                </c:pt>
                <c:pt idx="5">
                  <c:v>0.38900000000000001</c:v>
                </c:pt>
                <c:pt idx="6">
                  <c:v>0.40500000000000003</c:v>
                </c:pt>
                <c:pt idx="7">
                  <c:v>0.42699999999999999</c:v>
                </c:pt>
                <c:pt idx="8">
                  <c:v>0.44900000000000001</c:v>
                </c:pt>
                <c:pt idx="9">
                  <c:v>0.46899999999999997</c:v>
                </c:pt>
                <c:pt idx="10">
                  <c:v>0.49</c:v>
                </c:pt>
                <c:pt idx="11">
                  <c:v>0.51500000000000001</c:v>
                </c:pt>
                <c:pt idx="12">
                  <c:v>0.54</c:v>
                </c:pt>
                <c:pt idx="13">
                  <c:v>0.57199999999999995</c:v>
                </c:pt>
                <c:pt idx="14">
                  <c:v>0.59599999999999997</c:v>
                </c:pt>
                <c:pt idx="15">
                  <c:v>0.623</c:v>
                </c:pt>
                <c:pt idx="16">
                  <c:v>0.64200000000000002</c:v>
                </c:pt>
                <c:pt idx="17">
                  <c:v>0.67100000000000004</c:v>
                </c:pt>
                <c:pt idx="18">
                  <c:v>0.69099999999999995</c:v>
                </c:pt>
                <c:pt idx="19">
                  <c:v>0.71799999999999997</c:v>
                </c:pt>
                <c:pt idx="20">
                  <c:v>0.73499999999999999</c:v>
                </c:pt>
                <c:pt idx="21">
                  <c:v>0.75800000000000001</c:v>
                </c:pt>
                <c:pt idx="22">
                  <c:v>0.78500000000000003</c:v>
                </c:pt>
                <c:pt idx="23">
                  <c:v>0.79500000000000004</c:v>
                </c:pt>
                <c:pt idx="24">
                  <c:v>0.81299999999999994</c:v>
                </c:pt>
                <c:pt idx="25">
                  <c:v>0.82499999999999996</c:v>
                </c:pt>
                <c:pt idx="26">
                  <c:v>0.83699999999999997</c:v>
                </c:pt>
                <c:pt idx="27">
                  <c:v>0.84599999999999997</c:v>
                </c:pt>
                <c:pt idx="28">
                  <c:v>0.85699999999999998</c:v>
                </c:pt>
                <c:pt idx="29">
                  <c:v>0.86399999999999999</c:v>
                </c:pt>
                <c:pt idx="30">
                  <c:v>0.87</c:v>
                </c:pt>
                <c:pt idx="31">
                  <c:v>0.871</c:v>
                </c:pt>
                <c:pt idx="32">
                  <c:v>0.873</c:v>
                </c:pt>
                <c:pt idx="33">
                  <c:v>0.872</c:v>
                </c:pt>
                <c:pt idx="34">
                  <c:v>0.872</c:v>
                </c:pt>
                <c:pt idx="35">
                  <c:v>0.87</c:v>
                </c:pt>
                <c:pt idx="36">
                  <c:v>0.86599999999999999</c:v>
                </c:pt>
                <c:pt idx="37">
                  <c:v>0.85899999999999999</c:v>
                </c:pt>
                <c:pt idx="38">
                  <c:v>0.85199999999999998</c:v>
                </c:pt>
                <c:pt idx="39">
                  <c:v>0.84599999999999997</c:v>
                </c:pt>
                <c:pt idx="40">
                  <c:v>0.84</c:v>
                </c:pt>
                <c:pt idx="41">
                  <c:v>0.83399999999999996</c:v>
                </c:pt>
                <c:pt idx="42">
                  <c:v>0.82699999999999996</c:v>
                </c:pt>
                <c:pt idx="43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3B-4E44-9351-FB971EE920E9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'Variar T - Aq2'!$A$5:$A$48</c:f>
              <c:numCache>
                <c:formatCode>General</c:formatCode>
                <c:ptCount val="44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</c:numCache>
            </c:numRef>
          </c:xVal>
          <c:yVal>
            <c:numRef>
              <c:f>'Variar T - Aq2'!$E$5:$E$48</c:f>
              <c:numCache>
                <c:formatCode>General</c:formatCode>
                <c:ptCount val="44"/>
                <c:pt idx="0">
                  <c:v>0.81699999999999995</c:v>
                </c:pt>
                <c:pt idx="1">
                  <c:v>0.82599999999999996</c:v>
                </c:pt>
                <c:pt idx="2">
                  <c:v>0.83099999999999996</c:v>
                </c:pt>
                <c:pt idx="3">
                  <c:v>0.83599999999999997</c:v>
                </c:pt>
                <c:pt idx="4">
                  <c:v>0.84099999999999997</c:v>
                </c:pt>
                <c:pt idx="5">
                  <c:v>0.84799999999999998</c:v>
                </c:pt>
                <c:pt idx="6">
                  <c:v>0.85599999999999998</c:v>
                </c:pt>
                <c:pt idx="7">
                  <c:v>0.86499999999999999</c:v>
                </c:pt>
                <c:pt idx="8">
                  <c:v>0.87</c:v>
                </c:pt>
                <c:pt idx="9">
                  <c:v>0.872</c:v>
                </c:pt>
                <c:pt idx="10">
                  <c:v>0.876</c:v>
                </c:pt>
                <c:pt idx="11">
                  <c:v>0.877</c:v>
                </c:pt>
                <c:pt idx="12">
                  <c:v>0.878</c:v>
                </c:pt>
                <c:pt idx="13">
                  <c:v>0.878</c:v>
                </c:pt>
                <c:pt idx="14">
                  <c:v>0.876</c:v>
                </c:pt>
                <c:pt idx="15">
                  <c:v>0.873</c:v>
                </c:pt>
                <c:pt idx="16">
                  <c:v>0.86799999999999999</c:v>
                </c:pt>
                <c:pt idx="17">
                  <c:v>0.86399999999999999</c:v>
                </c:pt>
                <c:pt idx="18">
                  <c:v>0.85099999999999998</c:v>
                </c:pt>
                <c:pt idx="19">
                  <c:v>0.84699999999999998</c:v>
                </c:pt>
                <c:pt idx="20">
                  <c:v>0.82899999999999996</c:v>
                </c:pt>
                <c:pt idx="21">
                  <c:v>0.81599999999999995</c:v>
                </c:pt>
                <c:pt idx="22">
                  <c:v>0.80100000000000005</c:v>
                </c:pt>
                <c:pt idx="23">
                  <c:v>0.78600000000000003</c:v>
                </c:pt>
                <c:pt idx="24">
                  <c:v>0.76</c:v>
                </c:pt>
                <c:pt idx="25">
                  <c:v>0.74199999999999999</c:v>
                </c:pt>
                <c:pt idx="26">
                  <c:v>0.72299999999999998</c:v>
                </c:pt>
                <c:pt idx="27">
                  <c:v>0.69399999999999995</c:v>
                </c:pt>
                <c:pt idx="28">
                  <c:v>0.66500000000000004</c:v>
                </c:pt>
                <c:pt idx="29">
                  <c:v>0.63600000000000001</c:v>
                </c:pt>
                <c:pt idx="30">
                  <c:v>0.61599999999999999</c:v>
                </c:pt>
                <c:pt idx="31">
                  <c:v>0.58899999999999997</c:v>
                </c:pt>
                <c:pt idx="32">
                  <c:v>0.56200000000000006</c:v>
                </c:pt>
                <c:pt idx="33">
                  <c:v>0.53900000000000003</c:v>
                </c:pt>
                <c:pt idx="34">
                  <c:v>0.52100000000000002</c:v>
                </c:pt>
                <c:pt idx="35">
                  <c:v>0.49</c:v>
                </c:pt>
                <c:pt idx="36">
                  <c:v>0.46899999999999997</c:v>
                </c:pt>
                <c:pt idx="37">
                  <c:v>0.44800000000000001</c:v>
                </c:pt>
                <c:pt idx="38">
                  <c:v>0.42899999999999999</c:v>
                </c:pt>
                <c:pt idx="39">
                  <c:v>0.40600000000000003</c:v>
                </c:pt>
                <c:pt idx="40">
                  <c:v>0.379</c:v>
                </c:pt>
                <c:pt idx="41">
                  <c:v>0.35499999999999998</c:v>
                </c:pt>
                <c:pt idx="42">
                  <c:v>0.34499999999999997</c:v>
                </c:pt>
                <c:pt idx="43">
                  <c:v>0.31900000000000001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3B-4E44-9351-FB971EE92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858377077865267"/>
          <c:y val="0.62121318168562267"/>
          <c:w val="0.21141622922134734"/>
          <c:h val="0.1707830559244920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 - Comparação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540748031496063"/>
          <c:y val="0.1413425925925926"/>
          <c:w val="0.83892585301837286"/>
          <c:h val="0.67213764946048415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'Variar T - Ar1'!$A$5:$A$49</c:f>
              <c:numCache>
                <c:formatCode>General</c:formatCode>
                <c:ptCount val="45"/>
                <c:pt idx="0">
                  <c:v>130</c:v>
                </c:pt>
                <c:pt idx="1">
                  <c:v>127</c:v>
                </c:pt>
                <c:pt idx="2">
                  <c:v>125</c:v>
                </c:pt>
                <c:pt idx="3">
                  <c:v>123</c:v>
                </c:pt>
                <c:pt idx="4">
                  <c:v>121</c:v>
                </c:pt>
                <c:pt idx="5">
                  <c:v>119</c:v>
                </c:pt>
                <c:pt idx="6">
                  <c:v>116</c:v>
                </c:pt>
                <c:pt idx="7">
                  <c:v>114</c:v>
                </c:pt>
                <c:pt idx="8">
                  <c:v>112</c:v>
                </c:pt>
                <c:pt idx="9">
                  <c:v>110</c:v>
                </c:pt>
                <c:pt idx="10">
                  <c:v>108</c:v>
                </c:pt>
                <c:pt idx="11">
                  <c:v>106</c:v>
                </c:pt>
                <c:pt idx="12">
                  <c:v>104</c:v>
                </c:pt>
                <c:pt idx="13">
                  <c:v>102</c:v>
                </c:pt>
                <c:pt idx="14">
                  <c:v>100</c:v>
                </c:pt>
                <c:pt idx="15">
                  <c:v>97</c:v>
                </c:pt>
                <c:pt idx="16">
                  <c:v>95</c:v>
                </c:pt>
                <c:pt idx="17">
                  <c:v>93</c:v>
                </c:pt>
                <c:pt idx="18">
                  <c:v>91</c:v>
                </c:pt>
                <c:pt idx="19">
                  <c:v>89</c:v>
                </c:pt>
                <c:pt idx="20">
                  <c:v>87</c:v>
                </c:pt>
                <c:pt idx="21">
                  <c:v>85</c:v>
                </c:pt>
                <c:pt idx="22">
                  <c:v>83</c:v>
                </c:pt>
                <c:pt idx="23">
                  <c:v>81</c:v>
                </c:pt>
                <c:pt idx="24">
                  <c:v>79</c:v>
                </c:pt>
                <c:pt idx="25">
                  <c:v>77</c:v>
                </c:pt>
                <c:pt idx="26">
                  <c:v>75</c:v>
                </c:pt>
                <c:pt idx="27">
                  <c:v>73</c:v>
                </c:pt>
                <c:pt idx="28">
                  <c:v>71</c:v>
                </c:pt>
                <c:pt idx="29">
                  <c:v>69</c:v>
                </c:pt>
                <c:pt idx="30">
                  <c:v>67</c:v>
                </c:pt>
                <c:pt idx="31">
                  <c:v>65</c:v>
                </c:pt>
                <c:pt idx="32">
                  <c:v>63</c:v>
                </c:pt>
                <c:pt idx="33">
                  <c:v>61</c:v>
                </c:pt>
                <c:pt idx="34">
                  <c:v>59</c:v>
                </c:pt>
                <c:pt idx="35">
                  <c:v>57</c:v>
                </c:pt>
                <c:pt idx="36">
                  <c:v>55</c:v>
                </c:pt>
                <c:pt idx="37">
                  <c:v>53</c:v>
                </c:pt>
                <c:pt idx="38">
                  <c:v>51</c:v>
                </c:pt>
                <c:pt idx="39">
                  <c:v>48</c:v>
                </c:pt>
                <c:pt idx="40">
                  <c:v>45</c:v>
                </c:pt>
                <c:pt idx="41">
                  <c:v>43</c:v>
                </c:pt>
                <c:pt idx="42">
                  <c:v>41</c:v>
                </c:pt>
                <c:pt idx="43">
                  <c:v>39</c:v>
                </c:pt>
                <c:pt idx="44">
                  <c:v>37</c:v>
                </c:pt>
              </c:numCache>
            </c:numRef>
          </c:xVal>
          <c:yVal>
            <c:numRef>
              <c:f>'Variar T - Ar1'!$C$5:$C$49</c:f>
              <c:numCache>
                <c:formatCode>General</c:formatCode>
                <c:ptCount val="45"/>
                <c:pt idx="0">
                  <c:v>5.0000000000000001E-3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7.0000000000000001E-3</c:v>
                </c:pt>
                <c:pt idx="6">
                  <c:v>8.0000000000000002E-3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1.2E-2</c:v>
                </c:pt>
                <c:pt idx="14">
                  <c:v>1.2999999999999999E-2</c:v>
                </c:pt>
                <c:pt idx="15">
                  <c:v>1.4E-2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1.6E-2</c:v>
                </c:pt>
                <c:pt idx="19">
                  <c:v>1.7000000000000001E-2</c:v>
                </c:pt>
                <c:pt idx="20">
                  <c:v>1.7999999999999999E-2</c:v>
                </c:pt>
                <c:pt idx="21">
                  <c:v>1.9E-2</c:v>
                </c:pt>
                <c:pt idx="22">
                  <c:v>0.02</c:v>
                </c:pt>
                <c:pt idx="23">
                  <c:v>0.02</c:v>
                </c:pt>
                <c:pt idx="24">
                  <c:v>2.1000000000000001E-2</c:v>
                </c:pt>
                <c:pt idx="25">
                  <c:v>2.1999999999999999E-2</c:v>
                </c:pt>
                <c:pt idx="26">
                  <c:v>2.3E-2</c:v>
                </c:pt>
                <c:pt idx="27">
                  <c:v>2.3E-2</c:v>
                </c:pt>
                <c:pt idx="28">
                  <c:v>2.4E-2</c:v>
                </c:pt>
                <c:pt idx="29">
                  <c:v>2.5000000000000001E-2</c:v>
                </c:pt>
                <c:pt idx="30">
                  <c:v>2.5000000000000001E-2</c:v>
                </c:pt>
                <c:pt idx="31">
                  <c:v>2.5999999999999999E-2</c:v>
                </c:pt>
                <c:pt idx="32">
                  <c:v>2.5999999999999999E-2</c:v>
                </c:pt>
                <c:pt idx="33">
                  <c:v>2.7E-2</c:v>
                </c:pt>
                <c:pt idx="34">
                  <c:v>2.7E-2</c:v>
                </c:pt>
                <c:pt idx="35">
                  <c:v>2.7E-2</c:v>
                </c:pt>
                <c:pt idx="36">
                  <c:v>2.7E-2</c:v>
                </c:pt>
                <c:pt idx="37">
                  <c:v>2.8000000000000001E-2</c:v>
                </c:pt>
                <c:pt idx="38">
                  <c:v>2.8000000000000001E-2</c:v>
                </c:pt>
                <c:pt idx="39">
                  <c:v>2.8000000000000001E-2</c:v>
                </c:pt>
                <c:pt idx="40">
                  <c:v>2.8000000000000001E-2</c:v>
                </c:pt>
                <c:pt idx="41">
                  <c:v>2.8000000000000001E-2</c:v>
                </c:pt>
                <c:pt idx="42">
                  <c:v>2.9000000000000001E-2</c:v>
                </c:pt>
                <c:pt idx="43">
                  <c:v>2.9000000000000001E-2</c:v>
                </c:pt>
                <c:pt idx="44">
                  <c:v>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5-4EEC-955A-726B561170FE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'Variar T - Aq1'!$A$5:$A$50</c:f>
              <c:numCache>
                <c:formatCode>General</c:formatCode>
                <c:ptCount val="46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  <c:pt idx="44">
                  <c:v>127</c:v>
                </c:pt>
                <c:pt idx="45">
                  <c:v>130</c:v>
                </c:pt>
              </c:numCache>
            </c:numRef>
          </c:xVal>
          <c:yVal>
            <c:numRef>
              <c:f>'Variar T - Aq1'!$C$5:$C$50</c:f>
              <c:numCache>
                <c:formatCode>General</c:formatCode>
                <c:ptCount val="46"/>
                <c:pt idx="0">
                  <c:v>2.9000000000000001E-2</c:v>
                </c:pt>
                <c:pt idx="1">
                  <c:v>2.9000000000000001E-2</c:v>
                </c:pt>
                <c:pt idx="2">
                  <c:v>2.9000000000000001E-2</c:v>
                </c:pt>
                <c:pt idx="3">
                  <c:v>2.9000000000000001E-2</c:v>
                </c:pt>
                <c:pt idx="4">
                  <c:v>2.9000000000000001E-2</c:v>
                </c:pt>
                <c:pt idx="5">
                  <c:v>2.9000000000000001E-2</c:v>
                </c:pt>
                <c:pt idx="6">
                  <c:v>2.8000000000000001E-2</c:v>
                </c:pt>
                <c:pt idx="7">
                  <c:v>2.8000000000000001E-2</c:v>
                </c:pt>
                <c:pt idx="8">
                  <c:v>2.8000000000000001E-2</c:v>
                </c:pt>
                <c:pt idx="9">
                  <c:v>2.8000000000000001E-2</c:v>
                </c:pt>
                <c:pt idx="10">
                  <c:v>2.8000000000000001E-2</c:v>
                </c:pt>
                <c:pt idx="11">
                  <c:v>2.8000000000000001E-2</c:v>
                </c:pt>
                <c:pt idx="12">
                  <c:v>2.7E-2</c:v>
                </c:pt>
                <c:pt idx="13">
                  <c:v>2.7E-2</c:v>
                </c:pt>
                <c:pt idx="14">
                  <c:v>2.5999999999999999E-2</c:v>
                </c:pt>
                <c:pt idx="15">
                  <c:v>2.5999999999999999E-2</c:v>
                </c:pt>
                <c:pt idx="16">
                  <c:v>2.5999999999999999E-2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2.4E-2</c:v>
                </c:pt>
                <c:pt idx="20">
                  <c:v>2.3E-2</c:v>
                </c:pt>
                <c:pt idx="21">
                  <c:v>2.1999999999999999E-2</c:v>
                </c:pt>
                <c:pt idx="22">
                  <c:v>2.1999999999999999E-2</c:v>
                </c:pt>
                <c:pt idx="23">
                  <c:v>2.1000000000000001E-2</c:v>
                </c:pt>
                <c:pt idx="24">
                  <c:v>0.02</c:v>
                </c:pt>
                <c:pt idx="25">
                  <c:v>0.02</c:v>
                </c:pt>
                <c:pt idx="26">
                  <c:v>1.9E-2</c:v>
                </c:pt>
                <c:pt idx="27">
                  <c:v>1.7999999999999999E-2</c:v>
                </c:pt>
                <c:pt idx="28">
                  <c:v>1.7000000000000001E-2</c:v>
                </c:pt>
                <c:pt idx="29">
                  <c:v>1.6E-2</c:v>
                </c:pt>
                <c:pt idx="30">
                  <c:v>1.4999999999999999E-2</c:v>
                </c:pt>
                <c:pt idx="31">
                  <c:v>1.4E-2</c:v>
                </c:pt>
                <c:pt idx="32">
                  <c:v>1.2999999999999999E-2</c:v>
                </c:pt>
                <c:pt idx="33">
                  <c:v>1.2999999999999999E-2</c:v>
                </c:pt>
                <c:pt idx="34">
                  <c:v>1.2E-2</c:v>
                </c:pt>
                <c:pt idx="35">
                  <c:v>1.0999999999999999E-2</c:v>
                </c:pt>
                <c:pt idx="36">
                  <c:v>0.01</c:v>
                </c:pt>
                <c:pt idx="37">
                  <c:v>0.01</c:v>
                </c:pt>
                <c:pt idx="38">
                  <c:v>8.9999999999999993E-3</c:v>
                </c:pt>
                <c:pt idx="39">
                  <c:v>8.9999999999999993E-3</c:v>
                </c:pt>
                <c:pt idx="40">
                  <c:v>8.0000000000000002E-3</c:v>
                </c:pt>
                <c:pt idx="41">
                  <c:v>8.0000000000000002E-3</c:v>
                </c:pt>
                <c:pt idx="42">
                  <c:v>7.0000000000000001E-3</c:v>
                </c:pt>
                <c:pt idx="43">
                  <c:v>7.0000000000000001E-3</c:v>
                </c:pt>
                <c:pt idx="44">
                  <c:v>6.0000000000000001E-3</c:v>
                </c:pt>
                <c:pt idx="45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85-4EEC-955A-726B56117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1358377077865262"/>
          <c:y val="0.60303156093020527"/>
          <c:w val="0.21141622922134734"/>
          <c:h val="0.1679833664626486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 - Comparação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'Variar T - Ar1'!$A$5:$A$49</c:f>
              <c:numCache>
                <c:formatCode>General</c:formatCode>
                <c:ptCount val="45"/>
                <c:pt idx="0">
                  <c:v>130</c:v>
                </c:pt>
                <c:pt idx="1">
                  <c:v>127</c:v>
                </c:pt>
                <c:pt idx="2">
                  <c:v>125</c:v>
                </c:pt>
                <c:pt idx="3">
                  <c:v>123</c:v>
                </c:pt>
                <c:pt idx="4">
                  <c:v>121</c:v>
                </c:pt>
                <c:pt idx="5">
                  <c:v>119</c:v>
                </c:pt>
                <c:pt idx="6">
                  <c:v>116</c:v>
                </c:pt>
                <c:pt idx="7">
                  <c:v>114</c:v>
                </c:pt>
                <c:pt idx="8">
                  <c:v>112</c:v>
                </c:pt>
                <c:pt idx="9">
                  <c:v>110</c:v>
                </c:pt>
                <c:pt idx="10">
                  <c:v>108</c:v>
                </c:pt>
                <c:pt idx="11">
                  <c:v>106</c:v>
                </c:pt>
                <c:pt idx="12">
                  <c:v>104</c:v>
                </c:pt>
                <c:pt idx="13">
                  <c:v>102</c:v>
                </c:pt>
                <c:pt idx="14">
                  <c:v>100</c:v>
                </c:pt>
                <c:pt idx="15">
                  <c:v>97</c:v>
                </c:pt>
                <c:pt idx="16">
                  <c:v>95</c:v>
                </c:pt>
                <c:pt idx="17">
                  <c:v>93</c:v>
                </c:pt>
                <c:pt idx="18">
                  <c:v>91</c:v>
                </c:pt>
                <c:pt idx="19">
                  <c:v>89</c:v>
                </c:pt>
                <c:pt idx="20">
                  <c:v>87</c:v>
                </c:pt>
                <c:pt idx="21">
                  <c:v>85</c:v>
                </c:pt>
                <c:pt idx="22">
                  <c:v>83</c:v>
                </c:pt>
                <c:pt idx="23">
                  <c:v>81</c:v>
                </c:pt>
                <c:pt idx="24">
                  <c:v>79</c:v>
                </c:pt>
                <c:pt idx="25">
                  <c:v>77</c:v>
                </c:pt>
                <c:pt idx="26">
                  <c:v>75</c:v>
                </c:pt>
                <c:pt idx="27">
                  <c:v>73</c:v>
                </c:pt>
                <c:pt idx="28">
                  <c:v>71</c:v>
                </c:pt>
                <c:pt idx="29">
                  <c:v>69</c:v>
                </c:pt>
                <c:pt idx="30">
                  <c:v>67</c:v>
                </c:pt>
                <c:pt idx="31">
                  <c:v>65</c:v>
                </c:pt>
                <c:pt idx="32">
                  <c:v>63</c:v>
                </c:pt>
                <c:pt idx="33">
                  <c:v>61</c:v>
                </c:pt>
                <c:pt idx="34">
                  <c:v>59</c:v>
                </c:pt>
                <c:pt idx="35">
                  <c:v>57</c:v>
                </c:pt>
                <c:pt idx="36">
                  <c:v>55</c:v>
                </c:pt>
                <c:pt idx="37">
                  <c:v>53</c:v>
                </c:pt>
                <c:pt idx="38">
                  <c:v>51</c:v>
                </c:pt>
                <c:pt idx="39">
                  <c:v>48</c:v>
                </c:pt>
                <c:pt idx="40">
                  <c:v>45</c:v>
                </c:pt>
                <c:pt idx="41">
                  <c:v>43</c:v>
                </c:pt>
                <c:pt idx="42">
                  <c:v>41</c:v>
                </c:pt>
                <c:pt idx="43">
                  <c:v>39</c:v>
                </c:pt>
                <c:pt idx="44">
                  <c:v>37</c:v>
                </c:pt>
              </c:numCache>
            </c:numRef>
          </c:xVal>
          <c:yVal>
            <c:numRef>
              <c:f>'Variar T - Ar1'!$E$5:$E$49</c:f>
              <c:numCache>
                <c:formatCode>General</c:formatCode>
                <c:ptCount val="45"/>
                <c:pt idx="0">
                  <c:v>0.308</c:v>
                </c:pt>
                <c:pt idx="1">
                  <c:v>0.31900000000000001</c:v>
                </c:pt>
                <c:pt idx="2">
                  <c:v>0.33</c:v>
                </c:pt>
                <c:pt idx="3">
                  <c:v>0.34499999999999997</c:v>
                </c:pt>
                <c:pt idx="4">
                  <c:v>0.36199999999999999</c:v>
                </c:pt>
                <c:pt idx="5">
                  <c:v>0.377</c:v>
                </c:pt>
                <c:pt idx="6">
                  <c:v>0.40899999999999997</c:v>
                </c:pt>
                <c:pt idx="7">
                  <c:v>0.42399999999999999</c:v>
                </c:pt>
                <c:pt idx="8">
                  <c:v>0.44800000000000001</c:v>
                </c:pt>
                <c:pt idx="9">
                  <c:v>0.46600000000000003</c:v>
                </c:pt>
                <c:pt idx="10">
                  <c:v>0.48799999999999999</c:v>
                </c:pt>
                <c:pt idx="11">
                  <c:v>0.51600000000000001</c:v>
                </c:pt>
                <c:pt idx="12">
                  <c:v>0.53800000000000003</c:v>
                </c:pt>
                <c:pt idx="13">
                  <c:v>0.55900000000000005</c:v>
                </c:pt>
                <c:pt idx="14">
                  <c:v>0.58099999999999996</c:v>
                </c:pt>
                <c:pt idx="15">
                  <c:v>0.61299999999999999</c:v>
                </c:pt>
                <c:pt idx="16">
                  <c:v>0.63600000000000001</c:v>
                </c:pt>
                <c:pt idx="17">
                  <c:v>0.65800000000000003</c:v>
                </c:pt>
                <c:pt idx="18">
                  <c:v>0.68100000000000005</c:v>
                </c:pt>
                <c:pt idx="19">
                  <c:v>0.70099999999999996</c:v>
                </c:pt>
                <c:pt idx="20">
                  <c:v>0.72599999999999998</c:v>
                </c:pt>
                <c:pt idx="21">
                  <c:v>0.747</c:v>
                </c:pt>
                <c:pt idx="22">
                  <c:v>0.76400000000000001</c:v>
                </c:pt>
                <c:pt idx="23">
                  <c:v>0.78100000000000003</c:v>
                </c:pt>
                <c:pt idx="24">
                  <c:v>0.80100000000000005</c:v>
                </c:pt>
                <c:pt idx="25">
                  <c:v>0.81399999999999995</c:v>
                </c:pt>
                <c:pt idx="26">
                  <c:v>0.82899999999999996</c:v>
                </c:pt>
                <c:pt idx="27">
                  <c:v>0.84</c:v>
                </c:pt>
                <c:pt idx="28">
                  <c:v>0.84899999999999998</c:v>
                </c:pt>
                <c:pt idx="29">
                  <c:v>0.85799999999999998</c:v>
                </c:pt>
                <c:pt idx="30">
                  <c:v>0.86499999999999999</c:v>
                </c:pt>
                <c:pt idx="31">
                  <c:v>0.87</c:v>
                </c:pt>
                <c:pt idx="32">
                  <c:v>0.872</c:v>
                </c:pt>
                <c:pt idx="33">
                  <c:v>0.875</c:v>
                </c:pt>
                <c:pt idx="34">
                  <c:v>0.875</c:v>
                </c:pt>
                <c:pt idx="35">
                  <c:v>0.874</c:v>
                </c:pt>
                <c:pt idx="36">
                  <c:v>0.873</c:v>
                </c:pt>
                <c:pt idx="37">
                  <c:v>0.87</c:v>
                </c:pt>
                <c:pt idx="38">
                  <c:v>0.86699999999999999</c:v>
                </c:pt>
                <c:pt idx="39">
                  <c:v>0.86</c:v>
                </c:pt>
                <c:pt idx="40">
                  <c:v>0.85199999999999998</c:v>
                </c:pt>
                <c:pt idx="41">
                  <c:v>0.84699999999999998</c:v>
                </c:pt>
                <c:pt idx="42">
                  <c:v>0.83799999999999997</c:v>
                </c:pt>
                <c:pt idx="43">
                  <c:v>0.83499999999999996</c:v>
                </c:pt>
                <c:pt idx="44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C3-4986-A2AE-A9DA028FD480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'Variar T - Aq1'!$A$5:$A$50</c:f>
              <c:numCache>
                <c:formatCode>General</c:formatCode>
                <c:ptCount val="46"/>
                <c:pt idx="0">
                  <c:v>35</c:v>
                </c:pt>
                <c:pt idx="1">
                  <c:v>37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45</c:v>
                </c:pt>
                <c:pt idx="6">
                  <c:v>48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65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85</c:v>
                </c:pt>
                <c:pt idx="25">
                  <c:v>87</c:v>
                </c:pt>
                <c:pt idx="26">
                  <c:v>89</c:v>
                </c:pt>
                <c:pt idx="27">
                  <c:v>91</c:v>
                </c:pt>
                <c:pt idx="28">
                  <c:v>93</c:v>
                </c:pt>
                <c:pt idx="29">
                  <c:v>95</c:v>
                </c:pt>
                <c:pt idx="30">
                  <c:v>97</c:v>
                </c:pt>
                <c:pt idx="31">
                  <c:v>100</c:v>
                </c:pt>
                <c:pt idx="32">
                  <c:v>102</c:v>
                </c:pt>
                <c:pt idx="33">
                  <c:v>104</c:v>
                </c:pt>
                <c:pt idx="34">
                  <c:v>106</c:v>
                </c:pt>
                <c:pt idx="35">
                  <c:v>108</c:v>
                </c:pt>
                <c:pt idx="36">
                  <c:v>110</c:v>
                </c:pt>
                <c:pt idx="37">
                  <c:v>112</c:v>
                </c:pt>
                <c:pt idx="38">
                  <c:v>114</c:v>
                </c:pt>
                <c:pt idx="39">
                  <c:v>116</c:v>
                </c:pt>
                <c:pt idx="40">
                  <c:v>119</c:v>
                </c:pt>
                <c:pt idx="41">
                  <c:v>121</c:v>
                </c:pt>
                <c:pt idx="42">
                  <c:v>123</c:v>
                </c:pt>
                <c:pt idx="43">
                  <c:v>125</c:v>
                </c:pt>
                <c:pt idx="44">
                  <c:v>127</c:v>
                </c:pt>
                <c:pt idx="45">
                  <c:v>130</c:v>
                </c:pt>
              </c:numCache>
            </c:numRef>
          </c:xVal>
          <c:yVal>
            <c:numRef>
              <c:f>'Variar T - Aq1'!$E$5:$E$50</c:f>
              <c:numCache>
                <c:formatCode>General</c:formatCode>
                <c:ptCount val="46"/>
                <c:pt idx="0">
                  <c:v>0.82399999999999995</c:v>
                </c:pt>
                <c:pt idx="1">
                  <c:v>0.82499999999999996</c:v>
                </c:pt>
                <c:pt idx="2">
                  <c:v>0.83</c:v>
                </c:pt>
                <c:pt idx="3">
                  <c:v>0.83599999999999997</c:v>
                </c:pt>
                <c:pt idx="4">
                  <c:v>0.84199999999999997</c:v>
                </c:pt>
                <c:pt idx="5">
                  <c:v>0.84799999999999998</c:v>
                </c:pt>
                <c:pt idx="6">
                  <c:v>0.85599999999999998</c:v>
                </c:pt>
                <c:pt idx="7">
                  <c:v>0.86399999999999999</c:v>
                </c:pt>
                <c:pt idx="8">
                  <c:v>0.86899999999999999</c:v>
                </c:pt>
                <c:pt idx="9">
                  <c:v>0.872</c:v>
                </c:pt>
                <c:pt idx="10">
                  <c:v>0.874</c:v>
                </c:pt>
                <c:pt idx="11">
                  <c:v>0.876</c:v>
                </c:pt>
                <c:pt idx="12">
                  <c:v>0.877</c:v>
                </c:pt>
                <c:pt idx="13">
                  <c:v>0.878</c:v>
                </c:pt>
                <c:pt idx="14">
                  <c:v>0.876</c:v>
                </c:pt>
                <c:pt idx="15">
                  <c:v>0.875</c:v>
                </c:pt>
                <c:pt idx="16">
                  <c:v>0.87</c:v>
                </c:pt>
                <c:pt idx="17">
                  <c:v>0.86499999999999999</c:v>
                </c:pt>
                <c:pt idx="18">
                  <c:v>0.85599999999999998</c:v>
                </c:pt>
                <c:pt idx="19">
                  <c:v>0.84699999999999998</c:v>
                </c:pt>
                <c:pt idx="20">
                  <c:v>0.83599999999999997</c:v>
                </c:pt>
                <c:pt idx="21">
                  <c:v>0.82299999999999995</c:v>
                </c:pt>
                <c:pt idx="22">
                  <c:v>0.80900000000000005</c:v>
                </c:pt>
                <c:pt idx="23">
                  <c:v>0.78400000000000003</c:v>
                </c:pt>
                <c:pt idx="24">
                  <c:v>0.77600000000000002</c:v>
                </c:pt>
                <c:pt idx="25">
                  <c:v>0.75700000000000001</c:v>
                </c:pt>
                <c:pt idx="26">
                  <c:v>0.73799999999999999</c:v>
                </c:pt>
                <c:pt idx="27">
                  <c:v>0.71799999999999997</c:v>
                </c:pt>
                <c:pt idx="28">
                  <c:v>0.68700000000000006</c:v>
                </c:pt>
                <c:pt idx="29">
                  <c:v>0.66700000000000004</c:v>
                </c:pt>
                <c:pt idx="30">
                  <c:v>0.64700000000000002</c:v>
                </c:pt>
                <c:pt idx="31">
                  <c:v>0.60699999999999998</c:v>
                </c:pt>
                <c:pt idx="32">
                  <c:v>0.58699999999999997</c:v>
                </c:pt>
                <c:pt idx="33">
                  <c:v>0.56899999999999995</c:v>
                </c:pt>
                <c:pt idx="34">
                  <c:v>0.54200000000000004</c:v>
                </c:pt>
                <c:pt idx="35">
                  <c:v>0.51600000000000001</c:v>
                </c:pt>
                <c:pt idx="36">
                  <c:v>0.49299999999999999</c:v>
                </c:pt>
                <c:pt idx="37">
                  <c:v>0.47699999999999998</c:v>
                </c:pt>
                <c:pt idx="38">
                  <c:v>0.45600000000000002</c:v>
                </c:pt>
                <c:pt idx="39">
                  <c:v>0.436</c:v>
                </c:pt>
                <c:pt idx="40">
                  <c:v>0.40500000000000003</c:v>
                </c:pt>
                <c:pt idx="41">
                  <c:v>0.38400000000000001</c:v>
                </c:pt>
                <c:pt idx="42">
                  <c:v>0.372</c:v>
                </c:pt>
                <c:pt idx="43">
                  <c:v>0.35199999999999998</c:v>
                </c:pt>
                <c:pt idx="44">
                  <c:v>0.33300000000000002</c:v>
                </c:pt>
                <c:pt idx="45">
                  <c:v>0.308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C3-4986-A2AE-A9DA028FD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4363976377952764"/>
          <c:y val="0.60303156093020527"/>
          <c:w val="0.21141622922134734"/>
          <c:h val="0.1679833664626486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image" Target="../media/image1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image" Target="../media/image2.png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0.xml"/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9</xdr:row>
      <xdr:rowOff>179070</xdr:rowOff>
    </xdr:from>
    <xdr:to>
      <xdr:col>13</xdr:col>
      <xdr:colOff>320040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A07D7-3F1A-488C-8FB2-080261B0F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603673</xdr:colOff>
      <xdr:row>9</xdr:row>
      <xdr:rowOff>143086</xdr:rowOff>
    </xdr:from>
    <xdr:to>
      <xdr:col>21</xdr:col>
      <xdr:colOff>298873</xdr:colOff>
      <xdr:row>24</xdr:row>
      <xdr:rowOff>143087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9C677A-F727-469D-BED1-B9163C745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9</xdr:row>
      <xdr:rowOff>179070</xdr:rowOff>
    </xdr:from>
    <xdr:to>
      <xdr:col>13</xdr:col>
      <xdr:colOff>320040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A76B47-55D0-4140-AADF-3CBC6CC89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586740</xdr:colOff>
      <xdr:row>10</xdr:row>
      <xdr:rowOff>7620</xdr:rowOff>
    </xdr:from>
    <xdr:to>
      <xdr:col>21</xdr:col>
      <xdr:colOff>281940</xdr:colOff>
      <xdr:row>25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4E7F61-BE3D-47B0-8642-6C21939EE7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9</xdr:row>
      <xdr:rowOff>179070</xdr:rowOff>
    </xdr:from>
    <xdr:to>
      <xdr:col>15</xdr:col>
      <xdr:colOff>320040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194D0-F757-3DD6-FD0E-9A208199C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586740</xdr:colOff>
      <xdr:row>10</xdr:row>
      <xdr:rowOff>7620</xdr:rowOff>
    </xdr:from>
    <xdr:to>
      <xdr:col>23</xdr:col>
      <xdr:colOff>281940</xdr:colOff>
      <xdr:row>25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D3041-2A66-4D4A-8D71-906198F3B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134470</xdr:colOff>
      <xdr:row>10</xdr:row>
      <xdr:rowOff>3810</xdr:rowOff>
    </xdr:from>
    <xdr:to>
      <xdr:col>21</xdr:col>
      <xdr:colOff>439270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30B382-F82C-6DEB-5D92-885E48D60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601980</xdr:colOff>
      <xdr:row>26</xdr:row>
      <xdr:rowOff>0</xdr:rowOff>
    </xdr:from>
    <xdr:to>
      <xdr:col>21</xdr:col>
      <xdr:colOff>297180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9766BF-193B-4711-BF6B-612592E41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10</xdr:row>
      <xdr:rowOff>3810</xdr:rowOff>
    </xdr:from>
    <xdr:to>
      <xdr:col>30</xdr:col>
      <xdr:colOff>304800</xdr:colOff>
      <xdr:row>25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1D9CC8-D0CF-4759-A484-0AA3F4956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26</xdr:row>
      <xdr:rowOff>0</xdr:rowOff>
    </xdr:from>
    <xdr:to>
      <xdr:col>30</xdr:col>
      <xdr:colOff>297180</xdr:colOff>
      <xdr:row>41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67FD5B-DCAC-40F7-BA28-F735F4E08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10</xdr:row>
      <xdr:rowOff>3810</xdr:rowOff>
    </xdr:from>
    <xdr:to>
      <xdr:col>39</xdr:col>
      <xdr:colOff>304800</xdr:colOff>
      <xdr:row>25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867653-6EFE-4296-A71B-F0CCCA583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0</xdr:colOff>
      <xdr:row>26</xdr:row>
      <xdr:rowOff>0</xdr:rowOff>
    </xdr:from>
    <xdr:to>
      <xdr:col>39</xdr:col>
      <xdr:colOff>297180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A09D95-A6AC-465F-B953-A8E22F0BBE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53163</xdr:colOff>
      <xdr:row>5</xdr:row>
      <xdr:rowOff>62024</xdr:rowOff>
    </xdr:from>
    <xdr:to>
      <xdr:col>22</xdr:col>
      <xdr:colOff>602511</xdr:colOff>
      <xdr:row>7</xdr:row>
      <xdr:rowOff>173068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AF2C39-EBC4-F3DF-62BC-2C2450019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91977" y="1010094"/>
          <a:ext cx="1160720" cy="4920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10</xdr:row>
      <xdr:rowOff>3810</xdr:rowOff>
    </xdr:from>
    <xdr:to>
      <xdr:col>22</xdr:col>
      <xdr:colOff>304800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D625A-EC1E-4F82-885B-6A8AA546D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601980</xdr:colOff>
      <xdr:row>26</xdr:row>
      <xdr:rowOff>0</xdr:rowOff>
    </xdr:from>
    <xdr:to>
      <xdr:col>22</xdr:col>
      <xdr:colOff>297180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C1C4DB-E2AF-4090-BD49-57747F5B97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10</xdr:row>
      <xdr:rowOff>3810</xdr:rowOff>
    </xdr:from>
    <xdr:to>
      <xdr:col>31</xdr:col>
      <xdr:colOff>304800</xdr:colOff>
      <xdr:row>25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240CF0-2327-435C-A419-046284705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26</xdr:row>
      <xdr:rowOff>0</xdr:rowOff>
    </xdr:from>
    <xdr:to>
      <xdr:col>31</xdr:col>
      <xdr:colOff>297180</xdr:colOff>
      <xdr:row>41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F0A9F5-5406-4953-B8AB-AE0EC9509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10</xdr:row>
      <xdr:rowOff>3810</xdr:rowOff>
    </xdr:from>
    <xdr:to>
      <xdr:col>40</xdr:col>
      <xdr:colOff>304800</xdr:colOff>
      <xdr:row>25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521DDB-B8B1-44D8-A1D0-7FBBABE5C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26</xdr:row>
      <xdr:rowOff>0</xdr:rowOff>
    </xdr:from>
    <xdr:to>
      <xdr:col>40</xdr:col>
      <xdr:colOff>297180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664906-15C9-468F-80CF-DBF823B98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388470</xdr:colOff>
      <xdr:row>2</xdr:row>
      <xdr:rowOff>67236</xdr:rowOff>
    </xdr:from>
    <xdr:to>
      <xdr:col>24</xdr:col>
      <xdr:colOff>201705</xdr:colOff>
      <xdr:row>5</xdr:row>
      <xdr:rowOff>129845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BAF7B5-75BB-00DD-5241-B6DF68E13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52823" y="425824"/>
          <a:ext cx="1651000" cy="6453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</xdr:row>
      <xdr:rowOff>3810</xdr:rowOff>
    </xdr:from>
    <xdr:to>
      <xdr:col>18</xdr:col>
      <xdr:colOff>304800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688A5-D212-43B1-AC21-8AFE6ECFD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601980</xdr:colOff>
      <xdr:row>26</xdr:row>
      <xdr:rowOff>0</xdr:rowOff>
    </xdr:from>
    <xdr:to>
      <xdr:col>18</xdr:col>
      <xdr:colOff>297180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DB61AB-D65C-4788-B04C-2ED112342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10</xdr:row>
      <xdr:rowOff>3810</xdr:rowOff>
    </xdr:from>
    <xdr:to>
      <xdr:col>27</xdr:col>
      <xdr:colOff>304800</xdr:colOff>
      <xdr:row>25</xdr:row>
      <xdr:rowOff>3810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47DA2F9-EC77-464D-BE9E-7BDC45164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601980</xdr:colOff>
      <xdr:row>26</xdr:row>
      <xdr:rowOff>0</xdr:rowOff>
    </xdr:from>
    <xdr:to>
      <xdr:col>27</xdr:col>
      <xdr:colOff>297180</xdr:colOff>
      <xdr:row>41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4CB2B3E-C760-434B-8CC7-E9B643DA8F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</xdr:row>
      <xdr:rowOff>3810</xdr:rowOff>
    </xdr:from>
    <xdr:to>
      <xdr:col>18</xdr:col>
      <xdr:colOff>304800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C7AE90-80FA-4050-9332-0B8434DE6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601980</xdr:colOff>
      <xdr:row>26</xdr:row>
      <xdr:rowOff>0</xdr:rowOff>
    </xdr:from>
    <xdr:to>
      <xdr:col>18</xdr:col>
      <xdr:colOff>297180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8CA204-02FC-443D-B979-A57957900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10</xdr:row>
      <xdr:rowOff>3810</xdr:rowOff>
    </xdr:from>
    <xdr:to>
      <xdr:col>27</xdr:col>
      <xdr:colOff>304800</xdr:colOff>
      <xdr:row>25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C1E84E-D7F7-4A70-BA2D-DA5F6A7E8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601980</xdr:colOff>
      <xdr:row>26</xdr:row>
      <xdr:rowOff>0</xdr:rowOff>
    </xdr:from>
    <xdr:to>
      <xdr:col>27</xdr:col>
      <xdr:colOff>297180</xdr:colOff>
      <xdr:row>41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EFA656-527B-4813-8E3F-C7C1D979E7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0</xdr:colOff>
      <xdr:row>10</xdr:row>
      <xdr:rowOff>0</xdr:rowOff>
    </xdr:from>
    <xdr:to>
      <xdr:col>37</xdr:col>
      <xdr:colOff>304800</xdr:colOff>
      <xdr:row>25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51ED05-A056-42F5-8082-37A5748D2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600635</xdr:colOff>
      <xdr:row>10</xdr:row>
      <xdr:rowOff>17929</xdr:rowOff>
    </xdr:from>
    <xdr:to>
      <xdr:col>45</xdr:col>
      <xdr:colOff>295835</xdr:colOff>
      <xdr:row>25</xdr:row>
      <xdr:rowOff>17929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73C164-5722-43F2-9205-CC7743CDB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</xdr:row>
      <xdr:rowOff>3810</xdr:rowOff>
    </xdr:from>
    <xdr:to>
      <xdr:col>18</xdr:col>
      <xdr:colOff>304800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CB53F-D7C2-4995-872E-EC50B52C3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601980</xdr:colOff>
      <xdr:row>26</xdr:row>
      <xdr:rowOff>0</xdr:rowOff>
    </xdr:from>
    <xdr:to>
      <xdr:col>18</xdr:col>
      <xdr:colOff>297180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D6B715-4328-413D-87CE-3BCC0AE46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10</xdr:row>
      <xdr:rowOff>3810</xdr:rowOff>
    </xdr:from>
    <xdr:to>
      <xdr:col>27</xdr:col>
      <xdr:colOff>304800</xdr:colOff>
      <xdr:row>25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154C8C-4722-44DD-AB64-3D052C638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601980</xdr:colOff>
      <xdr:row>26</xdr:row>
      <xdr:rowOff>0</xdr:rowOff>
    </xdr:from>
    <xdr:to>
      <xdr:col>27</xdr:col>
      <xdr:colOff>297180</xdr:colOff>
      <xdr:row>41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45D6AB-DCD8-47E3-BE01-54367A197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</xdr:row>
      <xdr:rowOff>3810</xdr:rowOff>
    </xdr:from>
    <xdr:to>
      <xdr:col>18</xdr:col>
      <xdr:colOff>304800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AE066-3F12-4AC1-BC12-AF285EC03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601980</xdr:colOff>
      <xdr:row>26</xdr:row>
      <xdr:rowOff>0</xdr:rowOff>
    </xdr:from>
    <xdr:to>
      <xdr:col>18</xdr:col>
      <xdr:colOff>297180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76F714-C3FC-4E66-852E-E41606CDFB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10</xdr:row>
      <xdr:rowOff>3810</xdr:rowOff>
    </xdr:from>
    <xdr:to>
      <xdr:col>27</xdr:col>
      <xdr:colOff>304800</xdr:colOff>
      <xdr:row>25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CA5C8C-D439-4038-B23D-CBE7493F7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601980</xdr:colOff>
      <xdr:row>26</xdr:row>
      <xdr:rowOff>0</xdr:rowOff>
    </xdr:from>
    <xdr:to>
      <xdr:col>27</xdr:col>
      <xdr:colOff>297180</xdr:colOff>
      <xdr:row>41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F15C83-42F3-4266-AEB7-1962B4652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15240</xdr:colOff>
      <xdr:row>19</xdr:row>
      <xdr:rowOff>15240</xdr:rowOff>
    </xdr:from>
    <xdr:to>
      <xdr:col>38</xdr:col>
      <xdr:colOff>320040</xdr:colOff>
      <xdr:row>34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6948D0-13E9-469A-8963-D5B72270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0</xdr:colOff>
      <xdr:row>19</xdr:row>
      <xdr:rowOff>0</xdr:rowOff>
    </xdr:from>
    <xdr:to>
      <xdr:col>46</xdr:col>
      <xdr:colOff>304800</xdr:colOff>
      <xdr:row>34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90B666-E3D0-4A41-B6C0-E9ABD2A1B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0</xdr:colOff>
      <xdr:row>3</xdr:row>
      <xdr:rowOff>0</xdr:rowOff>
    </xdr:from>
    <xdr:to>
      <xdr:col>38</xdr:col>
      <xdr:colOff>304800</xdr:colOff>
      <xdr:row>18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C9FFBC8-3A03-473B-9ACD-AE2D076CD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600635</xdr:colOff>
      <xdr:row>3</xdr:row>
      <xdr:rowOff>17929</xdr:rowOff>
    </xdr:from>
    <xdr:to>
      <xdr:col>46</xdr:col>
      <xdr:colOff>295835</xdr:colOff>
      <xdr:row>18</xdr:row>
      <xdr:rowOff>17929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49568A9-5FD7-4E33-AFC2-161F432D6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133B-A7A6-4C96-94EF-626C55908780}">
  <dimension ref="A1:Q36"/>
  <sheetViews>
    <sheetView topLeftCell="A5" zoomScale="135" workbookViewId="0">
      <selection activeCell="P6" sqref="P6"/>
    </sheetView>
  </sheetViews>
  <sheetFormatPr defaultRowHeight="14.4" x14ac:dyDescent="0.3"/>
  <cols>
    <col min="1" max="16384" width="8.88671875" style="1"/>
  </cols>
  <sheetData>
    <row r="1" spans="1:17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5.6" x14ac:dyDescent="0.3">
      <c r="A3" s="3" t="s">
        <v>2</v>
      </c>
      <c r="B3" s="3" t="s">
        <v>1</v>
      </c>
      <c r="C3" s="3" t="s">
        <v>33</v>
      </c>
      <c r="D3" s="3" t="s">
        <v>10</v>
      </c>
      <c r="E3" s="3" t="s">
        <v>11</v>
      </c>
    </row>
    <row r="4" spans="1:17" x14ac:dyDescent="0.3">
      <c r="A4" s="2">
        <v>0.06</v>
      </c>
      <c r="B4" s="2">
        <v>22</v>
      </c>
      <c r="C4" s="2">
        <f>B4*10^-3</f>
        <v>2.1999999999999999E-2</v>
      </c>
      <c r="D4" s="5">
        <f>A4*H$6+I$6</f>
        <v>2.0364959477209857E-2</v>
      </c>
      <c r="E4" s="5">
        <f>C4-D4</f>
        <v>1.6350405227901418E-3</v>
      </c>
    </row>
    <row r="5" spans="1:17" x14ac:dyDescent="0.3">
      <c r="A5" s="2">
        <v>0.1</v>
      </c>
      <c r="B5" s="2">
        <v>30</v>
      </c>
      <c r="C5" s="2">
        <f t="shared" ref="C5:C36" si="0">B5*10^-3</f>
        <v>0.03</v>
      </c>
      <c r="D5" s="5">
        <f t="shared" ref="D5:D36" si="1">A5*H$6+I$6</f>
        <v>2.9358093984279379E-2</v>
      </c>
      <c r="E5" s="5">
        <f t="shared" ref="E5:E36" si="2">C5-D5</f>
        <v>6.4190601572062037E-4</v>
      </c>
      <c r="G5" s="8" t="s">
        <v>3</v>
      </c>
      <c r="H5" s="8"/>
      <c r="I5" s="8"/>
      <c r="J5" s="8"/>
    </row>
    <row r="6" spans="1:17" x14ac:dyDescent="0.3">
      <c r="A6" s="2">
        <v>0.16</v>
      </c>
      <c r="B6" s="2">
        <v>43</v>
      </c>
      <c r="C6" s="2">
        <f t="shared" si="0"/>
        <v>4.3000000000000003E-2</v>
      </c>
      <c r="D6" s="5">
        <f t="shared" si="1"/>
        <v>4.2847795744883656E-2</v>
      </c>
      <c r="E6" s="5">
        <f t="shared" si="2"/>
        <v>1.5220425511634772E-4</v>
      </c>
      <c r="G6" s="4" t="s">
        <v>4</v>
      </c>
      <c r="H6" s="2">
        <f t="array" ref="H6:I8">LINEST(C4:C33,A4:A33,1,1)</f>
        <v>0.224828362676738</v>
      </c>
      <c r="I6" s="2">
        <v>6.8752577166055762E-3</v>
      </c>
      <c r="J6" s="4" t="s">
        <v>7</v>
      </c>
    </row>
    <row r="7" spans="1:17" x14ac:dyDescent="0.3">
      <c r="A7" s="2">
        <v>0.2</v>
      </c>
      <c r="B7" s="2">
        <v>51</v>
      </c>
      <c r="C7" s="2">
        <f t="shared" si="0"/>
        <v>5.1000000000000004E-2</v>
      </c>
      <c r="D7" s="5">
        <f t="shared" si="1"/>
        <v>5.1840930251953181E-2</v>
      </c>
      <c r="E7" s="5">
        <f t="shared" si="2"/>
        <v>-8.4093025195317722E-4</v>
      </c>
      <c r="G7" s="4" t="s">
        <v>5</v>
      </c>
      <c r="H7" s="2">
        <v>6.8443457519651253E-4</v>
      </c>
      <c r="I7" s="2">
        <v>6.0923264062270432E-4</v>
      </c>
      <c r="J7" s="4" t="s">
        <v>8</v>
      </c>
    </row>
    <row r="8" spans="1:17" ht="16.2" x14ac:dyDescent="0.3">
      <c r="A8" s="2">
        <v>0.26</v>
      </c>
      <c r="B8" s="2">
        <v>64</v>
      </c>
      <c r="C8" s="2">
        <f t="shared" si="0"/>
        <v>6.4000000000000001E-2</v>
      </c>
      <c r="D8" s="5">
        <f t="shared" si="1"/>
        <v>6.5330632012557455E-2</v>
      </c>
      <c r="E8" s="5">
        <f t="shared" si="2"/>
        <v>-1.3306320125574533E-3</v>
      </c>
      <c r="G8" s="4" t="s">
        <v>6</v>
      </c>
      <c r="H8" s="2">
        <v>0.99974057786059911</v>
      </c>
      <c r="I8" s="2">
        <v>1.6190338093265025E-3</v>
      </c>
      <c r="J8" s="4" t="s">
        <v>9</v>
      </c>
    </row>
    <row r="9" spans="1:17" x14ac:dyDescent="0.3">
      <c r="A9" s="2">
        <v>0.3</v>
      </c>
      <c r="B9" s="2">
        <v>74</v>
      </c>
      <c r="C9" s="2">
        <f t="shared" si="0"/>
        <v>7.3999999999999996E-2</v>
      </c>
      <c r="D9" s="5">
        <f t="shared" si="1"/>
        <v>7.432376651962698E-2</v>
      </c>
      <c r="E9" s="5">
        <f t="shared" si="2"/>
        <v>-3.2376651962698344E-4</v>
      </c>
    </row>
    <row r="10" spans="1:17" x14ac:dyDescent="0.3">
      <c r="A10" s="2">
        <v>0.35</v>
      </c>
      <c r="B10" s="2">
        <v>83</v>
      </c>
      <c r="C10" s="2">
        <f t="shared" si="0"/>
        <v>8.3000000000000004E-2</v>
      </c>
      <c r="D10" s="5">
        <f t="shared" si="1"/>
        <v>8.5565184653463869E-2</v>
      </c>
      <c r="E10" s="5">
        <f t="shared" si="2"/>
        <v>-2.5651846534638645E-3</v>
      </c>
    </row>
    <row r="11" spans="1:17" x14ac:dyDescent="0.3">
      <c r="A11" s="2">
        <v>0.4</v>
      </c>
      <c r="B11" s="2">
        <v>96</v>
      </c>
      <c r="C11" s="2">
        <f t="shared" si="0"/>
        <v>9.6000000000000002E-2</v>
      </c>
      <c r="D11" s="5">
        <f t="shared" si="1"/>
        <v>9.6806602787300786E-2</v>
      </c>
      <c r="E11" s="5">
        <f t="shared" si="2"/>
        <v>-8.0660278730078361E-4</v>
      </c>
    </row>
    <row r="12" spans="1:17" x14ac:dyDescent="0.3">
      <c r="A12" s="2">
        <v>0.46</v>
      </c>
      <c r="B12" s="2">
        <v>110</v>
      </c>
      <c r="C12" s="2">
        <f t="shared" si="0"/>
        <v>0.11</v>
      </c>
      <c r="D12" s="5">
        <f t="shared" si="1"/>
        <v>0.11029630454790507</v>
      </c>
      <c r="E12" s="5">
        <f t="shared" si="2"/>
        <v>-2.9630454790506577E-4</v>
      </c>
    </row>
    <row r="13" spans="1:17" x14ac:dyDescent="0.3">
      <c r="A13" s="2">
        <v>0.5</v>
      </c>
      <c r="B13" s="2">
        <v>118</v>
      </c>
      <c r="C13" s="2">
        <f t="shared" si="0"/>
        <v>0.11800000000000001</v>
      </c>
      <c r="D13" s="5">
        <f t="shared" si="1"/>
        <v>0.11928943905497458</v>
      </c>
      <c r="E13" s="5">
        <f t="shared" si="2"/>
        <v>-1.2894390549745699E-3</v>
      </c>
    </row>
    <row r="14" spans="1:17" x14ac:dyDescent="0.3">
      <c r="A14" s="2">
        <v>0.55000000000000004</v>
      </c>
      <c r="B14" s="2">
        <v>129</v>
      </c>
      <c r="C14" s="2">
        <f t="shared" si="0"/>
        <v>0.129</v>
      </c>
      <c r="D14" s="5">
        <f t="shared" si="1"/>
        <v>0.13053085718881149</v>
      </c>
      <c r="E14" s="5">
        <f t="shared" si="2"/>
        <v>-1.5308571888114908E-3</v>
      </c>
    </row>
    <row r="15" spans="1:17" x14ac:dyDescent="0.3">
      <c r="A15" s="2">
        <v>0.61</v>
      </c>
      <c r="B15" s="2">
        <v>145</v>
      </c>
      <c r="C15" s="2">
        <f t="shared" si="0"/>
        <v>0.14499999999999999</v>
      </c>
      <c r="D15" s="5">
        <f t="shared" si="1"/>
        <v>0.14402055894941576</v>
      </c>
      <c r="E15" s="5">
        <f t="shared" si="2"/>
        <v>9.7944105058422881E-4</v>
      </c>
    </row>
    <row r="16" spans="1:17" x14ac:dyDescent="0.3">
      <c r="A16" s="2">
        <v>0.66</v>
      </c>
      <c r="B16" s="2">
        <v>155</v>
      </c>
      <c r="C16" s="2">
        <f t="shared" si="0"/>
        <v>0.155</v>
      </c>
      <c r="D16" s="5">
        <f t="shared" si="1"/>
        <v>0.15526197708325268</v>
      </c>
      <c r="E16" s="5">
        <f t="shared" si="2"/>
        <v>-2.619770832526791E-4</v>
      </c>
    </row>
    <row r="17" spans="1:5" x14ac:dyDescent="0.3">
      <c r="A17" s="2">
        <v>0.7</v>
      </c>
      <c r="B17" s="2">
        <v>165</v>
      </c>
      <c r="C17" s="2">
        <f t="shared" si="0"/>
        <v>0.16500000000000001</v>
      </c>
      <c r="D17" s="5">
        <f t="shared" si="1"/>
        <v>0.16425511159032216</v>
      </c>
      <c r="E17" s="5">
        <f t="shared" si="2"/>
        <v>7.4488840967784631E-4</v>
      </c>
    </row>
    <row r="18" spans="1:5" x14ac:dyDescent="0.3">
      <c r="A18" s="2">
        <v>0.76</v>
      </c>
      <c r="B18" s="2">
        <v>178</v>
      </c>
      <c r="C18" s="2">
        <f t="shared" si="0"/>
        <v>0.17799999999999999</v>
      </c>
      <c r="D18" s="5">
        <f t="shared" si="1"/>
        <v>0.17774481335092646</v>
      </c>
      <c r="E18" s="5">
        <f t="shared" si="2"/>
        <v>2.551866490735355E-4</v>
      </c>
    </row>
    <row r="19" spans="1:5" x14ac:dyDescent="0.3">
      <c r="A19" s="2">
        <v>0.8</v>
      </c>
      <c r="B19" s="2">
        <v>188</v>
      </c>
      <c r="C19" s="2">
        <f t="shared" si="0"/>
        <v>0.188</v>
      </c>
      <c r="D19" s="5">
        <f t="shared" si="1"/>
        <v>0.186737947857996</v>
      </c>
      <c r="E19" s="5">
        <f t="shared" si="2"/>
        <v>1.2620521420040054E-3</v>
      </c>
    </row>
    <row r="20" spans="1:5" x14ac:dyDescent="0.3">
      <c r="A20" s="2">
        <v>0.86</v>
      </c>
      <c r="B20" s="2">
        <v>201</v>
      </c>
      <c r="C20" s="2">
        <f t="shared" si="0"/>
        <v>0.20100000000000001</v>
      </c>
      <c r="D20" s="5">
        <f t="shared" si="1"/>
        <v>0.20022764961860026</v>
      </c>
      <c r="E20" s="5">
        <f t="shared" si="2"/>
        <v>7.723503813997501E-4</v>
      </c>
    </row>
    <row r="21" spans="1:5" x14ac:dyDescent="0.3">
      <c r="A21" s="2">
        <v>0.9</v>
      </c>
      <c r="B21" s="2">
        <v>210</v>
      </c>
      <c r="C21" s="2">
        <f t="shared" si="0"/>
        <v>0.21</v>
      </c>
      <c r="D21" s="5">
        <f t="shared" si="1"/>
        <v>0.20922078412566977</v>
      </c>
      <c r="E21" s="5">
        <f t="shared" si="2"/>
        <v>7.792158743302191E-4</v>
      </c>
    </row>
    <row r="22" spans="1:5" x14ac:dyDescent="0.3">
      <c r="A22" s="2">
        <v>0.95</v>
      </c>
      <c r="B22" s="2">
        <v>221</v>
      </c>
      <c r="C22" s="2">
        <f t="shared" si="0"/>
        <v>0.221</v>
      </c>
      <c r="D22" s="5">
        <f t="shared" si="1"/>
        <v>0.22046220225950666</v>
      </c>
      <c r="E22" s="5">
        <f t="shared" si="2"/>
        <v>5.3779774049333984E-4</v>
      </c>
    </row>
    <row r="23" spans="1:5" x14ac:dyDescent="0.3">
      <c r="A23" s="2">
        <v>1</v>
      </c>
      <c r="B23" s="2">
        <v>233</v>
      </c>
      <c r="C23" s="2">
        <f t="shared" si="0"/>
        <v>0.23300000000000001</v>
      </c>
      <c r="D23" s="5">
        <f t="shared" si="1"/>
        <v>0.23170362039334358</v>
      </c>
      <c r="E23" s="5">
        <f t="shared" si="2"/>
        <v>1.2963796066564337E-3</v>
      </c>
    </row>
    <row r="24" spans="1:5" x14ac:dyDescent="0.3">
      <c r="A24" s="2">
        <v>1.05</v>
      </c>
      <c r="B24" s="2">
        <v>244</v>
      </c>
      <c r="C24" s="2">
        <f t="shared" si="0"/>
        <v>0.24399999999999999</v>
      </c>
      <c r="D24" s="5">
        <f t="shared" si="1"/>
        <v>0.2429450385271805</v>
      </c>
      <c r="E24" s="5">
        <f t="shared" si="2"/>
        <v>1.0549614728194989E-3</v>
      </c>
    </row>
    <row r="25" spans="1:5" x14ac:dyDescent="0.3">
      <c r="A25" s="2">
        <v>1.1000000000000001</v>
      </c>
      <c r="B25" s="2">
        <v>254</v>
      </c>
      <c r="C25" s="2">
        <f t="shared" si="0"/>
        <v>0.254</v>
      </c>
      <c r="D25" s="5">
        <f t="shared" si="1"/>
        <v>0.25418645666101741</v>
      </c>
      <c r="E25" s="5">
        <f t="shared" si="2"/>
        <v>-1.8645666101740899E-4</v>
      </c>
    </row>
    <row r="26" spans="1:5" x14ac:dyDescent="0.3">
      <c r="A26" s="2">
        <v>1.1499999999999999</v>
      </c>
      <c r="B26" s="2">
        <v>269</v>
      </c>
      <c r="C26" s="2">
        <f t="shared" si="0"/>
        <v>0.26900000000000002</v>
      </c>
      <c r="D26" s="5">
        <f t="shared" si="1"/>
        <v>0.26542787479485425</v>
      </c>
      <c r="E26" s="5">
        <f t="shared" si="2"/>
        <v>3.5721252051457708E-3</v>
      </c>
    </row>
    <row r="27" spans="1:5" x14ac:dyDescent="0.3">
      <c r="A27" s="2">
        <v>1.2</v>
      </c>
      <c r="B27" s="2">
        <v>279</v>
      </c>
      <c r="C27" s="2">
        <f t="shared" si="0"/>
        <v>0.27900000000000003</v>
      </c>
      <c r="D27" s="5">
        <f t="shared" si="1"/>
        <v>0.27666929292869119</v>
      </c>
      <c r="E27" s="5">
        <f t="shared" si="2"/>
        <v>2.3307070713088351E-3</v>
      </c>
    </row>
    <row r="28" spans="1:5" x14ac:dyDescent="0.3">
      <c r="A28" s="2">
        <v>1.26</v>
      </c>
      <c r="B28" s="2">
        <v>290</v>
      </c>
      <c r="C28" s="2">
        <f t="shared" si="0"/>
        <v>0.28999999999999998</v>
      </c>
      <c r="D28" s="5">
        <f t="shared" si="1"/>
        <v>0.29015899468929546</v>
      </c>
      <c r="E28" s="5">
        <f t="shared" si="2"/>
        <v>-1.5899468929547744E-4</v>
      </c>
    </row>
    <row r="29" spans="1:5" x14ac:dyDescent="0.3">
      <c r="A29" s="2">
        <v>1.3</v>
      </c>
      <c r="B29" s="2">
        <v>299</v>
      </c>
      <c r="C29" s="2">
        <f t="shared" si="0"/>
        <v>0.29899999999999999</v>
      </c>
      <c r="D29" s="5">
        <f t="shared" si="1"/>
        <v>0.29915212919636497</v>
      </c>
      <c r="E29" s="5">
        <f t="shared" si="2"/>
        <v>-1.5212919636498068E-4</v>
      </c>
    </row>
    <row r="30" spans="1:5" x14ac:dyDescent="0.3">
      <c r="A30" s="2">
        <v>1.34</v>
      </c>
      <c r="B30" s="2">
        <v>310</v>
      </c>
      <c r="C30" s="2">
        <f t="shared" si="0"/>
        <v>0.31</v>
      </c>
      <c r="D30" s="5">
        <f t="shared" si="1"/>
        <v>0.30814526370343454</v>
      </c>
      <c r="E30" s="5">
        <f t="shared" si="2"/>
        <v>1.8547362965654624E-3</v>
      </c>
    </row>
    <row r="31" spans="1:5" x14ac:dyDescent="0.3">
      <c r="A31" s="2">
        <v>1.41</v>
      </c>
      <c r="B31" s="2">
        <v>323</v>
      </c>
      <c r="C31" s="2">
        <f t="shared" si="0"/>
        <v>0.32300000000000001</v>
      </c>
      <c r="D31" s="5">
        <f t="shared" si="1"/>
        <v>0.32388324909080612</v>
      </c>
      <c r="E31" s="5">
        <f t="shared" si="2"/>
        <v>-8.8324909080611524E-4</v>
      </c>
    </row>
    <row r="32" spans="1:5" x14ac:dyDescent="0.3">
      <c r="A32" s="2">
        <v>1.45</v>
      </c>
      <c r="B32" s="2">
        <v>329</v>
      </c>
      <c r="C32" s="2">
        <f t="shared" si="0"/>
        <v>0.32900000000000001</v>
      </c>
      <c r="D32" s="5">
        <f t="shared" si="1"/>
        <v>0.33287638359787569</v>
      </c>
      <c r="E32" s="5">
        <f t="shared" si="2"/>
        <v>-3.8763835978756767E-3</v>
      </c>
    </row>
    <row r="33" spans="1:5" x14ac:dyDescent="0.3">
      <c r="A33" s="2">
        <v>1.51</v>
      </c>
      <c r="B33" s="2">
        <v>343</v>
      </c>
      <c r="C33" s="2">
        <f t="shared" si="0"/>
        <v>0.34300000000000003</v>
      </c>
      <c r="D33" s="5">
        <f t="shared" si="1"/>
        <v>0.34636608535847996</v>
      </c>
      <c r="E33" s="5">
        <f t="shared" si="2"/>
        <v>-3.3660853584799311E-3</v>
      </c>
    </row>
    <row r="34" spans="1:5" x14ac:dyDescent="0.3">
      <c r="A34" s="2"/>
      <c r="B34" s="2"/>
      <c r="C34" s="2">
        <f t="shared" si="0"/>
        <v>0</v>
      </c>
      <c r="D34" s="5">
        <f t="shared" si="1"/>
        <v>6.8752577166055762E-3</v>
      </c>
      <c r="E34" s="5">
        <f t="shared" si="2"/>
        <v>-6.8752577166055762E-3</v>
      </c>
    </row>
    <row r="35" spans="1:5" x14ac:dyDescent="0.3">
      <c r="A35" s="2"/>
      <c r="B35" s="2"/>
      <c r="C35" s="2">
        <f t="shared" si="0"/>
        <v>0</v>
      </c>
      <c r="D35" s="5">
        <f t="shared" si="1"/>
        <v>6.8752577166055762E-3</v>
      </c>
      <c r="E35" s="5">
        <f t="shared" si="2"/>
        <v>-6.8752577166055762E-3</v>
      </c>
    </row>
    <row r="36" spans="1:5" x14ac:dyDescent="0.3">
      <c r="A36" s="2"/>
      <c r="B36" s="2"/>
      <c r="C36" s="2">
        <f t="shared" si="0"/>
        <v>0</v>
      </c>
      <c r="D36" s="5">
        <f t="shared" si="1"/>
        <v>6.8752577166055762E-3</v>
      </c>
      <c r="E36" s="5">
        <f t="shared" si="2"/>
        <v>-6.8752577166055762E-3</v>
      </c>
    </row>
  </sheetData>
  <mergeCells count="2">
    <mergeCell ref="A1:Q2"/>
    <mergeCell ref="G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072A-1577-45F6-9FA4-E5900C444562}">
  <dimension ref="A1:Q29"/>
  <sheetViews>
    <sheetView topLeftCell="A4" workbookViewId="0">
      <selection activeCell="Q9" sqref="Q9"/>
    </sheetView>
  </sheetViews>
  <sheetFormatPr defaultRowHeight="14.4" x14ac:dyDescent="0.3"/>
  <cols>
    <col min="1" max="16384" width="8.88671875" style="1"/>
  </cols>
  <sheetData>
    <row r="1" spans="1:17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5.6" x14ac:dyDescent="0.3">
      <c r="A3" s="3" t="s">
        <v>2</v>
      </c>
      <c r="B3" s="3" t="s">
        <v>1</v>
      </c>
      <c r="C3" s="3" t="s">
        <v>33</v>
      </c>
      <c r="D3" s="3" t="s">
        <v>10</v>
      </c>
      <c r="E3" s="3" t="s">
        <v>11</v>
      </c>
    </row>
    <row r="4" spans="1:17" x14ac:dyDescent="0.3">
      <c r="A4" s="2">
        <v>0.06</v>
      </c>
      <c r="B4" s="2">
        <v>22</v>
      </c>
      <c r="C4" s="2">
        <f>B4*10^-3</f>
        <v>2.1999999999999999E-2</v>
      </c>
      <c r="D4" s="5">
        <f>A4*H$6+I$6</f>
        <v>2.0419595251891076E-2</v>
      </c>
      <c r="E4" s="5">
        <f>C4-D4</f>
        <v>1.5804047481089226E-3</v>
      </c>
    </row>
    <row r="5" spans="1:17" x14ac:dyDescent="0.3">
      <c r="A5" s="2">
        <v>0.1</v>
      </c>
      <c r="B5" s="2">
        <v>30</v>
      </c>
      <c r="C5" s="2">
        <f t="shared" ref="C5:C29" si="0">B5*10^-3</f>
        <v>0.03</v>
      </c>
      <c r="D5" s="5">
        <f t="shared" ref="D5:D29" si="1">A5*H$6+I$6</f>
        <v>2.951163903315487E-2</v>
      </c>
      <c r="E5" s="5">
        <f t="shared" ref="E5:E29" si="2">C5-D5</f>
        <v>4.8836096684512845E-4</v>
      </c>
      <c r="G5" s="8" t="s">
        <v>3</v>
      </c>
      <c r="H5" s="8"/>
      <c r="I5" s="8"/>
      <c r="J5" s="8"/>
    </row>
    <row r="6" spans="1:17" x14ac:dyDescent="0.3">
      <c r="A6" s="2">
        <v>0.16</v>
      </c>
      <c r="B6" s="2">
        <v>44</v>
      </c>
      <c r="C6" s="2">
        <f t="shared" si="0"/>
        <v>4.3999999999999997E-2</v>
      </c>
      <c r="D6" s="5">
        <f t="shared" si="1"/>
        <v>4.3149704705050557E-2</v>
      </c>
      <c r="E6" s="5">
        <f t="shared" si="2"/>
        <v>8.5029529494944078E-4</v>
      </c>
      <c r="G6" s="4" t="s">
        <v>4</v>
      </c>
      <c r="H6" s="2">
        <f t="array" ref="H6:I8">LINEST(C4:C29,A4:A29,1,1)</f>
        <v>0.22730109453159475</v>
      </c>
      <c r="I6" s="2">
        <v>6.7815295799953934E-3</v>
      </c>
      <c r="J6" s="4" t="s">
        <v>7</v>
      </c>
    </row>
    <row r="7" spans="1:17" x14ac:dyDescent="0.3">
      <c r="A7" s="2">
        <v>0.2</v>
      </c>
      <c r="B7" s="2">
        <v>51</v>
      </c>
      <c r="C7" s="2">
        <f t="shared" si="0"/>
        <v>5.1000000000000004E-2</v>
      </c>
      <c r="D7" s="5">
        <f t="shared" si="1"/>
        <v>5.2241748486314347E-2</v>
      </c>
      <c r="E7" s="5">
        <f t="shared" si="2"/>
        <v>-1.2417484863143438E-3</v>
      </c>
      <c r="G7" s="4" t="s">
        <v>5</v>
      </c>
      <c r="H7" s="2">
        <v>7.9018881199954653E-4</v>
      </c>
      <c r="I7" s="2">
        <v>6.099335567023202E-4</v>
      </c>
      <c r="J7" s="4" t="s">
        <v>8</v>
      </c>
    </row>
    <row r="8" spans="1:17" ht="16.2" x14ac:dyDescent="0.3">
      <c r="A8" s="2">
        <v>0.25</v>
      </c>
      <c r="B8" s="2">
        <v>63</v>
      </c>
      <c r="C8" s="2">
        <f t="shared" si="0"/>
        <v>6.3E-2</v>
      </c>
      <c r="D8" s="5">
        <f t="shared" si="1"/>
        <v>6.3606803212894081E-2</v>
      </c>
      <c r="E8" s="5">
        <f t="shared" si="2"/>
        <v>-6.0680321289408035E-4</v>
      </c>
      <c r="G8" s="4" t="s">
        <v>6</v>
      </c>
      <c r="H8" s="2">
        <v>0.99971003605988584</v>
      </c>
      <c r="I8" s="2">
        <v>1.5029454800138881E-3</v>
      </c>
      <c r="J8" s="4" t="s">
        <v>9</v>
      </c>
    </row>
    <row r="9" spans="1:17" x14ac:dyDescent="0.3">
      <c r="A9" s="2">
        <v>0.31</v>
      </c>
      <c r="B9" s="2">
        <v>76</v>
      </c>
      <c r="C9" s="2">
        <f t="shared" si="0"/>
        <v>7.5999999999999998E-2</v>
      </c>
      <c r="D9" s="5">
        <f t="shared" si="1"/>
        <v>7.7244868884789764E-2</v>
      </c>
      <c r="E9" s="5">
        <f t="shared" si="2"/>
        <v>-1.2448688847897654E-3</v>
      </c>
    </row>
    <row r="10" spans="1:17" x14ac:dyDescent="0.3">
      <c r="A10" s="2">
        <v>0.35</v>
      </c>
      <c r="B10" s="2">
        <v>85</v>
      </c>
      <c r="C10" s="2">
        <f t="shared" si="0"/>
        <v>8.5000000000000006E-2</v>
      </c>
      <c r="D10" s="5">
        <f t="shared" si="1"/>
        <v>8.6336912666053547E-2</v>
      </c>
      <c r="E10" s="5">
        <f t="shared" si="2"/>
        <v>-1.3369126660535413E-3</v>
      </c>
    </row>
    <row r="11" spans="1:17" x14ac:dyDescent="0.3">
      <c r="A11" s="2">
        <v>0.4</v>
      </c>
      <c r="B11" s="2">
        <v>98</v>
      </c>
      <c r="C11" s="2">
        <f t="shared" si="0"/>
        <v>9.8000000000000004E-2</v>
      </c>
      <c r="D11" s="5">
        <f t="shared" si="1"/>
        <v>9.7701967392633302E-2</v>
      </c>
      <c r="E11" s="5">
        <f t="shared" si="2"/>
        <v>2.9803260736670223E-4</v>
      </c>
    </row>
    <row r="12" spans="1:17" x14ac:dyDescent="0.3">
      <c r="A12" s="2">
        <v>0.45</v>
      </c>
      <c r="B12" s="2">
        <v>108</v>
      </c>
      <c r="C12" s="2">
        <f t="shared" si="0"/>
        <v>0.108</v>
      </c>
      <c r="D12" s="5">
        <f t="shared" si="1"/>
        <v>0.10906702211921303</v>
      </c>
      <c r="E12" s="5">
        <f t="shared" si="2"/>
        <v>-1.0670221192130291E-3</v>
      </c>
    </row>
    <row r="13" spans="1:17" x14ac:dyDescent="0.3">
      <c r="A13" s="2">
        <v>0.51</v>
      </c>
      <c r="B13" s="2">
        <v>122</v>
      </c>
      <c r="C13" s="2">
        <f t="shared" si="0"/>
        <v>0.122</v>
      </c>
      <c r="D13" s="5">
        <f t="shared" si="1"/>
        <v>0.12270508779110872</v>
      </c>
      <c r="E13" s="5">
        <f t="shared" si="2"/>
        <v>-7.0508779110872721E-4</v>
      </c>
    </row>
    <row r="14" spans="1:17" x14ac:dyDescent="0.3">
      <c r="A14" s="2">
        <v>0.54</v>
      </c>
      <c r="B14" s="2">
        <v>128</v>
      </c>
      <c r="C14" s="2">
        <f t="shared" si="0"/>
        <v>0.128</v>
      </c>
      <c r="D14" s="5">
        <f t="shared" si="1"/>
        <v>0.12952412062705657</v>
      </c>
      <c r="E14" s="5">
        <f t="shared" si="2"/>
        <v>-1.5241206270565633E-3</v>
      </c>
    </row>
    <row r="15" spans="1:17" x14ac:dyDescent="0.3">
      <c r="A15" s="2">
        <v>0.6</v>
      </c>
      <c r="B15" s="2">
        <v>143</v>
      </c>
      <c r="C15" s="2">
        <f t="shared" si="0"/>
        <v>0.14300000000000002</v>
      </c>
      <c r="D15" s="5">
        <f t="shared" si="1"/>
        <v>0.14316218629895225</v>
      </c>
      <c r="E15" s="5">
        <f t="shared" si="2"/>
        <v>-1.6218629895223269E-4</v>
      </c>
    </row>
    <row r="16" spans="1:17" x14ac:dyDescent="0.3">
      <c r="A16" s="2">
        <v>0.64</v>
      </c>
      <c r="B16" s="2">
        <v>151</v>
      </c>
      <c r="C16" s="2">
        <f t="shared" si="0"/>
        <v>0.151</v>
      </c>
      <c r="D16" s="5">
        <f t="shared" si="1"/>
        <v>0.15225423008021605</v>
      </c>
      <c r="E16" s="5">
        <f t="shared" si="2"/>
        <v>-1.2542300802160511E-3</v>
      </c>
    </row>
    <row r="17" spans="1:5" x14ac:dyDescent="0.3">
      <c r="A17" s="2">
        <v>0.7</v>
      </c>
      <c r="B17" s="2">
        <v>166</v>
      </c>
      <c r="C17" s="2">
        <f t="shared" si="0"/>
        <v>0.16600000000000001</v>
      </c>
      <c r="D17" s="5">
        <f t="shared" si="1"/>
        <v>0.1658922957521117</v>
      </c>
      <c r="E17" s="5">
        <f t="shared" si="2"/>
        <v>1.0770424788830724E-4</v>
      </c>
    </row>
    <row r="18" spans="1:5" x14ac:dyDescent="0.3">
      <c r="A18" s="2">
        <v>0.76</v>
      </c>
      <c r="B18" s="2">
        <v>180</v>
      </c>
      <c r="C18" s="2">
        <f t="shared" si="0"/>
        <v>0.18</v>
      </c>
      <c r="D18" s="5">
        <f t="shared" si="1"/>
        <v>0.17953036142400741</v>
      </c>
      <c r="E18" s="5">
        <f t="shared" si="2"/>
        <v>4.6963857599258141E-4</v>
      </c>
    </row>
    <row r="19" spans="1:5" x14ac:dyDescent="0.3">
      <c r="A19" s="2">
        <v>0.81</v>
      </c>
      <c r="B19" s="2">
        <v>193</v>
      </c>
      <c r="C19" s="2">
        <f t="shared" si="0"/>
        <v>0.193</v>
      </c>
      <c r="D19" s="5">
        <f t="shared" si="1"/>
        <v>0.19089541615058717</v>
      </c>
      <c r="E19" s="5">
        <f t="shared" si="2"/>
        <v>2.1045838494128388E-3</v>
      </c>
    </row>
    <row r="20" spans="1:5" x14ac:dyDescent="0.3">
      <c r="A20" s="2">
        <v>0.84</v>
      </c>
      <c r="B20" s="2">
        <v>200</v>
      </c>
      <c r="C20" s="2">
        <f t="shared" si="0"/>
        <v>0.2</v>
      </c>
      <c r="D20" s="5">
        <f t="shared" si="1"/>
        <v>0.19771444898653498</v>
      </c>
      <c r="E20" s="5">
        <f t="shared" si="2"/>
        <v>2.2855510134650314E-3</v>
      </c>
    </row>
    <row r="21" spans="1:5" x14ac:dyDescent="0.3">
      <c r="A21" s="2">
        <v>0.91</v>
      </c>
      <c r="B21" s="2">
        <v>214</v>
      </c>
      <c r="C21" s="2">
        <f t="shared" si="0"/>
        <v>0.214</v>
      </c>
      <c r="D21" s="5">
        <f t="shared" si="1"/>
        <v>0.21362552560374662</v>
      </c>
      <c r="E21" s="5">
        <f t="shared" si="2"/>
        <v>3.7447439625337697E-4</v>
      </c>
    </row>
    <row r="22" spans="1:5" x14ac:dyDescent="0.3">
      <c r="A22" s="2">
        <v>0.94</v>
      </c>
      <c r="B22" s="2">
        <v>222</v>
      </c>
      <c r="C22" s="2">
        <f t="shared" si="0"/>
        <v>0.222</v>
      </c>
      <c r="D22" s="5">
        <f t="shared" si="1"/>
        <v>0.22044455843969443</v>
      </c>
      <c r="E22" s="5">
        <f t="shared" si="2"/>
        <v>1.5554415603055705E-3</v>
      </c>
    </row>
    <row r="23" spans="1:5" x14ac:dyDescent="0.3">
      <c r="A23" s="2">
        <v>1</v>
      </c>
      <c r="B23" s="2">
        <v>237</v>
      </c>
      <c r="C23" s="2">
        <f t="shared" si="0"/>
        <v>0.23700000000000002</v>
      </c>
      <c r="D23" s="5">
        <f t="shared" si="1"/>
        <v>0.23408262411159014</v>
      </c>
      <c r="E23" s="5">
        <f t="shared" si="2"/>
        <v>2.9173758884098733E-3</v>
      </c>
    </row>
    <row r="24" spans="1:5" x14ac:dyDescent="0.3">
      <c r="A24" s="2">
        <v>1.04</v>
      </c>
      <c r="B24" s="2">
        <v>245</v>
      </c>
      <c r="C24" s="2">
        <f t="shared" si="0"/>
        <v>0.245</v>
      </c>
      <c r="D24" s="5">
        <f t="shared" si="1"/>
        <v>0.24317466789285394</v>
      </c>
      <c r="E24" s="5">
        <f t="shared" si="2"/>
        <v>1.8253321071460549E-3</v>
      </c>
    </row>
    <row r="25" spans="1:5" x14ac:dyDescent="0.3">
      <c r="A25" s="2">
        <v>1.1000000000000001</v>
      </c>
      <c r="B25" s="2">
        <v>258</v>
      </c>
      <c r="C25" s="2">
        <f t="shared" si="0"/>
        <v>0.25800000000000001</v>
      </c>
      <c r="D25" s="5">
        <f t="shared" si="1"/>
        <v>0.25681273356474965</v>
      </c>
      <c r="E25" s="5">
        <f t="shared" si="2"/>
        <v>1.1872664352503559E-3</v>
      </c>
    </row>
    <row r="26" spans="1:5" x14ac:dyDescent="0.3">
      <c r="A26" s="2">
        <v>1.1499999999999999</v>
      </c>
      <c r="B26" s="2">
        <v>267</v>
      </c>
      <c r="C26" s="2">
        <f t="shared" si="0"/>
        <v>0.26700000000000002</v>
      </c>
      <c r="D26" s="5">
        <f t="shared" si="1"/>
        <v>0.26817778829132932</v>
      </c>
      <c r="E26" s="5">
        <f t="shared" si="2"/>
        <v>-1.177788291329307E-3</v>
      </c>
    </row>
    <row r="27" spans="1:5" x14ac:dyDescent="0.3">
      <c r="A27" s="2">
        <v>1.21</v>
      </c>
      <c r="B27" s="2">
        <v>281</v>
      </c>
      <c r="C27" s="2">
        <f t="shared" si="0"/>
        <v>0.28100000000000003</v>
      </c>
      <c r="D27" s="5">
        <f t="shared" si="1"/>
        <v>0.281815853963225</v>
      </c>
      <c r="E27" s="5">
        <f t="shared" si="2"/>
        <v>-8.1585396322497727E-4</v>
      </c>
    </row>
    <row r="28" spans="1:5" x14ac:dyDescent="0.3">
      <c r="A28" s="2">
        <v>1.24</v>
      </c>
      <c r="B28" s="2">
        <v>286</v>
      </c>
      <c r="C28" s="2">
        <f t="shared" si="0"/>
        <v>0.28600000000000003</v>
      </c>
      <c r="D28" s="5">
        <f t="shared" si="1"/>
        <v>0.28863488679917287</v>
      </c>
      <c r="E28" s="5">
        <f t="shared" si="2"/>
        <v>-2.634886799172842E-3</v>
      </c>
    </row>
    <row r="29" spans="1:5" x14ac:dyDescent="0.3">
      <c r="A29" s="1">
        <v>1.3</v>
      </c>
      <c r="B29" s="1">
        <v>300</v>
      </c>
      <c r="C29" s="1">
        <f t="shared" si="0"/>
        <v>0.3</v>
      </c>
      <c r="D29" s="5">
        <f t="shared" si="1"/>
        <v>0.30227295247106856</v>
      </c>
      <c r="E29" s="5">
        <f t="shared" si="2"/>
        <v>-2.2729524710685678E-3</v>
      </c>
    </row>
  </sheetData>
  <mergeCells count="2">
    <mergeCell ref="A1:Q2"/>
    <mergeCell ref="G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9E3-E8D1-46CC-8FCA-D0B87142C5D5}">
  <dimension ref="A1:W33"/>
  <sheetViews>
    <sheetView workbookViewId="0">
      <selection activeCell="Y11" sqref="Y11"/>
    </sheetView>
  </sheetViews>
  <sheetFormatPr defaultRowHeight="14.4" x14ac:dyDescent="0.3"/>
  <cols>
    <col min="1" max="16384" width="8.88671875" style="1"/>
  </cols>
  <sheetData>
    <row r="1" spans="1:23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3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3" ht="15.6" x14ac:dyDescent="0.3">
      <c r="A3" s="3" t="s">
        <v>2</v>
      </c>
      <c r="B3" s="3" t="s">
        <v>1</v>
      </c>
      <c r="C3" s="3" t="s">
        <v>33</v>
      </c>
      <c r="D3" s="3" t="s">
        <v>10</v>
      </c>
      <c r="E3" s="3" t="s">
        <v>11</v>
      </c>
    </row>
    <row r="4" spans="1:23" x14ac:dyDescent="0.3">
      <c r="A4" s="2">
        <v>0.06</v>
      </c>
      <c r="B4" s="2">
        <v>22</v>
      </c>
      <c r="C4" s="2">
        <f>B4*10^-3</f>
        <v>2.1999999999999999E-2</v>
      </c>
      <c r="D4" s="5">
        <f>A4*J$6+K$6</f>
        <v>2.0364959477209857E-2</v>
      </c>
      <c r="E4" s="5">
        <f>C4-D4</f>
        <v>1.6350405227901418E-3</v>
      </c>
      <c r="F4" s="1">
        <f>K$8</f>
        <v>1.6190338093265025E-3</v>
      </c>
      <c r="G4" s="1">
        <f>F4*-1</f>
        <v>-1.6190338093265025E-3</v>
      </c>
    </row>
    <row r="5" spans="1:23" x14ac:dyDescent="0.3">
      <c r="A5" s="2">
        <v>0.1</v>
      </c>
      <c r="B5" s="2">
        <v>30</v>
      </c>
      <c r="C5" s="2">
        <f t="shared" ref="C5:C33" si="0">B5*10^-3</f>
        <v>0.03</v>
      </c>
      <c r="D5" s="5">
        <f t="shared" ref="D5:D33" si="1">A5*J$6+K$6</f>
        <v>2.9358093984279379E-2</v>
      </c>
      <c r="E5" s="5">
        <f t="shared" ref="E5:E33" si="2">C5-D5</f>
        <v>6.4190601572062037E-4</v>
      </c>
      <c r="F5" s="1">
        <f t="shared" ref="F5:F33" si="3">K$8</f>
        <v>1.6190338093265025E-3</v>
      </c>
      <c r="G5" s="1">
        <f t="shared" ref="G5:G33" si="4">F5*-1</f>
        <v>-1.6190338093265025E-3</v>
      </c>
      <c r="I5" s="8" t="s">
        <v>3</v>
      </c>
      <c r="J5" s="8"/>
      <c r="K5" s="8"/>
      <c r="L5" s="8"/>
    </row>
    <row r="6" spans="1:23" x14ac:dyDescent="0.3">
      <c r="A6" s="2">
        <v>0.16</v>
      </c>
      <c r="B6" s="2">
        <v>43</v>
      </c>
      <c r="C6" s="2">
        <f t="shared" si="0"/>
        <v>4.3000000000000003E-2</v>
      </c>
      <c r="D6" s="5">
        <f t="shared" si="1"/>
        <v>4.2847795744883656E-2</v>
      </c>
      <c r="E6" s="5">
        <f t="shared" si="2"/>
        <v>1.5220425511634772E-4</v>
      </c>
      <c r="F6" s="1">
        <f t="shared" si="3"/>
        <v>1.6190338093265025E-3</v>
      </c>
      <c r="G6" s="1">
        <f t="shared" si="4"/>
        <v>-1.6190338093265025E-3</v>
      </c>
      <c r="I6" s="4" t="s">
        <v>4</v>
      </c>
      <c r="J6" s="2">
        <f t="array" ref="J6:K8">LINEST(C4:C33,A4:A33,1,1)</f>
        <v>0.224828362676738</v>
      </c>
      <c r="K6" s="2">
        <v>6.8752577166055762E-3</v>
      </c>
      <c r="L6" s="4" t="s">
        <v>7</v>
      </c>
      <c r="N6" s="3" t="s">
        <v>41</v>
      </c>
      <c r="O6" s="2">
        <v>0.01</v>
      </c>
    </row>
    <row r="7" spans="1:23" x14ac:dyDescent="0.3">
      <c r="A7" s="2">
        <v>0.2</v>
      </c>
      <c r="B7" s="2">
        <v>51</v>
      </c>
      <c r="C7" s="2">
        <f t="shared" si="0"/>
        <v>5.1000000000000004E-2</v>
      </c>
      <c r="D7" s="5">
        <f t="shared" si="1"/>
        <v>5.1840930251953181E-2</v>
      </c>
      <c r="E7" s="5">
        <f t="shared" si="2"/>
        <v>-8.4093025195317722E-4</v>
      </c>
      <c r="F7" s="1">
        <f t="shared" si="3"/>
        <v>1.6190338093265025E-3</v>
      </c>
      <c r="G7" s="1">
        <f t="shared" si="4"/>
        <v>-1.6190338093265025E-3</v>
      </c>
      <c r="I7" s="4" t="s">
        <v>5</v>
      </c>
      <c r="J7" s="2">
        <v>6.8443457519651253E-4</v>
      </c>
      <c r="K7" s="2">
        <v>6.0923264062270432E-4</v>
      </c>
      <c r="L7" s="4" t="s">
        <v>8</v>
      </c>
      <c r="N7" s="3" t="s">
        <v>23</v>
      </c>
      <c r="O7" s="2">
        <f>10^-3</f>
        <v>1E-3</v>
      </c>
    </row>
    <row r="8" spans="1:23" ht="16.2" x14ac:dyDescent="0.3">
      <c r="A8" s="2">
        <v>0.26</v>
      </c>
      <c r="B8" s="2">
        <v>64</v>
      </c>
      <c r="C8" s="2">
        <f t="shared" si="0"/>
        <v>6.4000000000000001E-2</v>
      </c>
      <c r="D8" s="5">
        <f t="shared" si="1"/>
        <v>6.5330632012557455E-2</v>
      </c>
      <c r="E8" s="5">
        <f t="shared" si="2"/>
        <v>-1.3306320125574533E-3</v>
      </c>
      <c r="F8" s="1">
        <f t="shared" si="3"/>
        <v>1.6190338093265025E-3</v>
      </c>
      <c r="G8" s="1">
        <f t="shared" si="4"/>
        <v>-1.6190338093265025E-3</v>
      </c>
      <c r="I8" s="4" t="s">
        <v>6</v>
      </c>
      <c r="J8" s="2">
        <v>0.99974057786059911</v>
      </c>
      <c r="K8" s="2">
        <v>1.6190338093265025E-3</v>
      </c>
      <c r="L8" s="4" t="s">
        <v>9</v>
      </c>
      <c r="W8" s="1" t="s">
        <v>42</v>
      </c>
    </row>
    <row r="9" spans="1:23" x14ac:dyDescent="0.3">
      <c r="A9" s="2">
        <v>0.3</v>
      </c>
      <c r="B9" s="2">
        <v>74</v>
      </c>
      <c r="C9" s="2">
        <f t="shared" si="0"/>
        <v>7.3999999999999996E-2</v>
      </c>
      <c r="D9" s="5">
        <f t="shared" si="1"/>
        <v>7.432376651962698E-2</v>
      </c>
      <c r="E9" s="5">
        <f t="shared" si="2"/>
        <v>-3.2376651962698344E-4</v>
      </c>
      <c r="F9" s="1">
        <f t="shared" si="3"/>
        <v>1.6190338093265025E-3</v>
      </c>
      <c r="G9" s="1">
        <f t="shared" si="4"/>
        <v>-1.6190338093265025E-3</v>
      </c>
    </row>
    <row r="10" spans="1:23" x14ac:dyDescent="0.3">
      <c r="A10" s="2">
        <v>0.35</v>
      </c>
      <c r="B10" s="2">
        <v>83</v>
      </c>
      <c r="C10" s="2">
        <f t="shared" si="0"/>
        <v>8.3000000000000004E-2</v>
      </c>
      <c r="D10" s="5">
        <f t="shared" si="1"/>
        <v>8.5565184653463869E-2</v>
      </c>
      <c r="E10" s="5">
        <f t="shared" si="2"/>
        <v>-2.5651846534638645E-3</v>
      </c>
      <c r="F10" s="1">
        <f t="shared" si="3"/>
        <v>1.6190338093265025E-3</v>
      </c>
      <c r="G10" s="1">
        <f t="shared" si="4"/>
        <v>-1.6190338093265025E-3</v>
      </c>
    </row>
    <row r="11" spans="1:23" x14ac:dyDescent="0.3">
      <c r="A11" s="2">
        <v>0.4</v>
      </c>
      <c r="B11" s="2">
        <v>96</v>
      </c>
      <c r="C11" s="2">
        <f t="shared" si="0"/>
        <v>9.6000000000000002E-2</v>
      </c>
      <c r="D11" s="5">
        <f t="shared" si="1"/>
        <v>9.6806602787300786E-2</v>
      </c>
      <c r="E11" s="5">
        <f t="shared" si="2"/>
        <v>-8.0660278730078361E-4</v>
      </c>
      <c r="F11" s="1">
        <f t="shared" si="3"/>
        <v>1.6190338093265025E-3</v>
      </c>
      <c r="G11" s="1">
        <f t="shared" si="4"/>
        <v>-1.6190338093265025E-3</v>
      </c>
    </row>
    <row r="12" spans="1:23" x14ac:dyDescent="0.3">
      <c r="A12" s="2">
        <v>0.46</v>
      </c>
      <c r="B12" s="2">
        <v>110</v>
      </c>
      <c r="C12" s="2">
        <f t="shared" si="0"/>
        <v>0.11</v>
      </c>
      <c r="D12" s="5">
        <f t="shared" si="1"/>
        <v>0.11029630454790507</v>
      </c>
      <c r="E12" s="5">
        <f t="shared" si="2"/>
        <v>-2.9630454790506577E-4</v>
      </c>
      <c r="F12" s="1">
        <f t="shared" si="3"/>
        <v>1.6190338093265025E-3</v>
      </c>
      <c r="G12" s="1">
        <f t="shared" si="4"/>
        <v>-1.6190338093265025E-3</v>
      </c>
    </row>
    <row r="13" spans="1:23" x14ac:dyDescent="0.3">
      <c r="A13" s="2">
        <v>0.5</v>
      </c>
      <c r="B13" s="2">
        <v>118</v>
      </c>
      <c r="C13" s="2">
        <f t="shared" si="0"/>
        <v>0.11800000000000001</v>
      </c>
      <c r="D13" s="5">
        <f t="shared" si="1"/>
        <v>0.11928943905497458</v>
      </c>
      <c r="E13" s="5">
        <f t="shared" si="2"/>
        <v>-1.2894390549745699E-3</v>
      </c>
      <c r="F13" s="1">
        <f t="shared" si="3"/>
        <v>1.6190338093265025E-3</v>
      </c>
      <c r="G13" s="1">
        <f t="shared" si="4"/>
        <v>-1.6190338093265025E-3</v>
      </c>
    </row>
    <row r="14" spans="1:23" x14ac:dyDescent="0.3">
      <c r="A14" s="2">
        <v>0.55000000000000004</v>
      </c>
      <c r="B14" s="2">
        <v>129</v>
      </c>
      <c r="C14" s="2">
        <f t="shared" si="0"/>
        <v>0.129</v>
      </c>
      <c r="D14" s="5">
        <f t="shared" si="1"/>
        <v>0.13053085718881149</v>
      </c>
      <c r="E14" s="5">
        <f t="shared" si="2"/>
        <v>-1.5308571888114908E-3</v>
      </c>
      <c r="F14" s="1">
        <f t="shared" si="3"/>
        <v>1.6190338093265025E-3</v>
      </c>
      <c r="G14" s="1">
        <f t="shared" si="4"/>
        <v>-1.6190338093265025E-3</v>
      </c>
    </row>
    <row r="15" spans="1:23" x14ac:dyDescent="0.3">
      <c r="A15" s="2">
        <v>0.61</v>
      </c>
      <c r="B15" s="2">
        <v>145</v>
      </c>
      <c r="C15" s="2">
        <f t="shared" si="0"/>
        <v>0.14499999999999999</v>
      </c>
      <c r="D15" s="5">
        <f t="shared" si="1"/>
        <v>0.14402055894941576</v>
      </c>
      <c r="E15" s="5">
        <f t="shared" si="2"/>
        <v>9.7944105058422881E-4</v>
      </c>
      <c r="F15" s="1">
        <f t="shared" si="3"/>
        <v>1.6190338093265025E-3</v>
      </c>
      <c r="G15" s="1">
        <f t="shared" si="4"/>
        <v>-1.6190338093265025E-3</v>
      </c>
    </row>
    <row r="16" spans="1:23" x14ac:dyDescent="0.3">
      <c r="A16" s="2">
        <v>0.66</v>
      </c>
      <c r="B16" s="2">
        <v>155</v>
      </c>
      <c r="C16" s="2">
        <f t="shared" si="0"/>
        <v>0.155</v>
      </c>
      <c r="D16" s="5">
        <f t="shared" si="1"/>
        <v>0.15526197708325268</v>
      </c>
      <c r="E16" s="5">
        <f t="shared" si="2"/>
        <v>-2.619770832526791E-4</v>
      </c>
      <c r="F16" s="1">
        <f t="shared" si="3"/>
        <v>1.6190338093265025E-3</v>
      </c>
      <c r="G16" s="1">
        <f t="shared" si="4"/>
        <v>-1.6190338093265025E-3</v>
      </c>
    </row>
    <row r="17" spans="1:7" x14ac:dyDescent="0.3">
      <c r="A17" s="2">
        <v>0.7</v>
      </c>
      <c r="B17" s="2">
        <v>165</v>
      </c>
      <c r="C17" s="2">
        <f t="shared" si="0"/>
        <v>0.16500000000000001</v>
      </c>
      <c r="D17" s="5">
        <f t="shared" si="1"/>
        <v>0.16425511159032216</v>
      </c>
      <c r="E17" s="5">
        <f t="shared" si="2"/>
        <v>7.4488840967784631E-4</v>
      </c>
      <c r="F17" s="1">
        <f t="shared" si="3"/>
        <v>1.6190338093265025E-3</v>
      </c>
      <c r="G17" s="1">
        <f t="shared" si="4"/>
        <v>-1.6190338093265025E-3</v>
      </c>
    </row>
    <row r="18" spans="1:7" x14ac:dyDescent="0.3">
      <c r="A18" s="2">
        <v>0.76</v>
      </c>
      <c r="B18" s="2">
        <v>178</v>
      </c>
      <c r="C18" s="2">
        <f t="shared" si="0"/>
        <v>0.17799999999999999</v>
      </c>
      <c r="D18" s="5">
        <f t="shared" si="1"/>
        <v>0.17774481335092646</v>
      </c>
      <c r="E18" s="5">
        <f t="shared" si="2"/>
        <v>2.551866490735355E-4</v>
      </c>
      <c r="F18" s="1">
        <f t="shared" si="3"/>
        <v>1.6190338093265025E-3</v>
      </c>
      <c r="G18" s="1">
        <f t="shared" si="4"/>
        <v>-1.6190338093265025E-3</v>
      </c>
    </row>
    <row r="19" spans="1:7" x14ac:dyDescent="0.3">
      <c r="A19" s="2">
        <v>0.8</v>
      </c>
      <c r="B19" s="2">
        <v>188</v>
      </c>
      <c r="C19" s="2">
        <f t="shared" si="0"/>
        <v>0.188</v>
      </c>
      <c r="D19" s="5">
        <f t="shared" si="1"/>
        <v>0.186737947857996</v>
      </c>
      <c r="E19" s="5">
        <f t="shared" si="2"/>
        <v>1.2620521420040054E-3</v>
      </c>
      <c r="F19" s="1">
        <f t="shared" si="3"/>
        <v>1.6190338093265025E-3</v>
      </c>
      <c r="G19" s="1">
        <f t="shared" si="4"/>
        <v>-1.6190338093265025E-3</v>
      </c>
    </row>
    <row r="20" spans="1:7" x14ac:dyDescent="0.3">
      <c r="A20" s="2">
        <v>0.86</v>
      </c>
      <c r="B20" s="2">
        <v>201</v>
      </c>
      <c r="C20" s="2">
        <f t="shared" si="0"/>
        <v>0.20100000000000001</v>
      </c>
      <c r="D20" s="5">
        <f t="shared" si="1"/>
        <v>0.20022764961860026</v>
      </c>
      <c r="E20" s="5">
        <f t="shared" si="2"/>
        <v>7.723503813997501E-4</v>
      </c>
      <c r="F20" s="1">
        <f t="shared" si="3"/>
        <v>1.6190338093265025E-3</v>
      </c>
      <c r="G20" s="1">
        <f t="shared" si="4"/>
        <v>-1.6190338093265025E-3</v>
      </c>
    </row>
    <row r="21" spans="1:7" x14ac:dyDescent="0.3">
      <c r="A21" s="2">
        <v>0.9</v>
      </c>
      <c r="B21" s="2">
        <v>210</v>
      </c>
      <c r="C21" s="2">
        <f t="shared" si="0"/>
        <v>0.21</v>
      </c>
      <c r="D21" s="5">
        <f t="shared" si="1"/>
        <v>0.20922078412566977</v>
      </c>
      <c r="E21" s="5">
        <f t="shared" si="2"/>
        <v>7.792158743302191E-4</v>
      </c>
      <c r="F21" s="1">
        <f t="shared" si="3"/>
        <v>1.6190338093265025E-3</v>
      </c>
      <c r="G21" s="1">
        <f t="shared" si="4"/>
        <v>-1.6190338093265025E-3</v>
      </c>
    </row>
    <row r="22" spans="1:7" x14ac:dyDescent="0.3">
      <c r="A22" s="2">
        <v>0.95</v>
      </c>
      <c r="B22" s="2">
        <v>221</v>
      </c>
      <c r="C22" s="2">
        <f t="shared" si="0"/>
        <v>0.221</v>
      </c>
      <c r="D22" s="5">
        <f t="shared" si="1"/>
        <v>0.22046220225950666</v>
      </c>
      <c r="E22" s="5">
        <f t="shared" si="2"/>
        <v>5.3779774049333984E-4</v>
      </c>
      <c r="F22" s="1">
        <f t="shared" si="3"/>
        <v>1.6190338093265025E-3</v>
      </c>
      <c r="G22" s="1">
        <f t="shared" si="4"/>
        <v>-1.6190338093265025E-3</v>
      </c>
    </row>
    <row r="23" spans="1:7" x14ac:dyDescent="0.3">
      <c r="A23" s="2">
        <v>1</v>
      </c>
      <c r="B23" s="2">
        <v>233</v>
      </c>
      <c r="C23" s="2">
        <f t="shared" si="0"/>
        <v>0.23300000000000001</v>
      </c>
      <c r="D23" s="5">
        <f t="shared" si="1"/>
        <v>0.23170362039334358</v>
      </c>
      <c r="E23" s="5">
        <f t="shared" si="2"/>
        <v>1.2963796066564337E-3</v>
      </c>
      <c r="F23" s="1">
        <f t="shared" si="3"/>
        <v>1.6190338093265025E-3</v>
      </c>
      <c r="G23" s="1">
        <f t="shared" si="4"/>
        <v>-1.6190338093265025E-3</v>
      </c>
    </row>
    <row r="24" spans="1:7" x14ac:dyDescent="0.3">
      <c r="A24" s="2">
        <v>1.05</v>
      </c>
      <c r="B24" s="2">
        <v>244</v>
      </c>
      <c r="C24" s="2">
        <f t="shared" si="0"/>
        <v>0.24399999999999999</v>
      </c>
      <c r="D24" s="5">
        <f t="shared" si="1"/>
        <v>0.2429450385271805</v>
      </c>
      <c r="E24" s="5">
        <f t="shared" si="2"/>
        <v>1.0549614728194989E-3</v>
      </c>
      <c r="F24" s="1">
        <f t="shared" si="3"/>
        <v>1.6190338093265025E-3</v>
      </c>
      <c r="G24" s="1">
        <f t="shared" si="4"/>
        <v>-1.6190338093265025E-3</v>
      </c>
    </row>
    <row r="25" spans="1:7" x14ac:dyDescent="0.3">
      <c r="A25" s="2">
        <v>1.1000000000000001</v>
      </c>
      <c r="B25" s="2">
        <v>254</v>
      </c>
      <c r="C25" s="2">
        <f t="shared" si="0"/>
        <v>0.254</v>
      </c>
      <c r="D25" s="5">
        <f t="shared" si="1"/>
        <v>0.25418645666101741</v>
      </c>
      <c r="E25" s="5">
        <f t="shared" si="2"/>
        <v>-1.8645666101740899E-4</v>
      </c>
      <c r="F25" s="1">
        <f t="shared" si="3"/>
        <v>1.6190338093265025E-3</v>
      </c>
      <c r="G25" s="1">
        <f t="shared" si="4"/>
        <v>-1.6190338093265025E-3</v>
      </c>
    </row>
    <row r="26" spans="1:7" x14ac:dyDescent="0.3">
      <c r="A26" s="2">
        <v>1.1499999999999999</v>
      </c>
      <c r="B26" s="2">
        <v>269</v>
      </c>
      <c r="C26" s="2">
        <f t="shared" si="0"/>
        <v>0.26900000000000002</v>
      </c>
      <c r="D26" s="5">
        <f t="shared" si="1"/>
        <v>0.26542787479485425</v>
      </c>
      <c r="E26" s="5">
        <f t="shared" si="2"/>
        <v>3.5721252051457708E-3</v>
      </c>
      <c r="F26" s="1">
        <f t="shared" si="3"/>
        <v>1.6190338093265025E-3</v>
      </c>
      <c r="G26" s="1">
        <f t="shared" si="4"/>
        <v>-1.6190338093265025E-3</v>
      </c>
    </row>
    <row r="27" spans="1:7" x14ac:dyDescent="0.3">
      <c r="A27" s="2">
        <v>1.2</v>
      </c>
      <c r="B27" s="2">
        <v>279</v>
      </c>
      <c r="C27" s="2">
        <f t="shared" si="0"/>
        <v>0.27900000000000003</v>
      </c>
      <c r="D27" s="5">
        <f t="shared" si="1"/>
        <v>0.27666929292869119</v>
      </c>
      <c r="E27" s="5">
        <f t="shared" si="2"/>
        <v>2.3307070713088351E-3</v>
      </c>
      <c r="F27" s="1">
        <f t="shared" si="3"/>
        <v>1.6190338093265025E-3</v>
      </c>
      <c r="G27" s="1">
        <f t="shared" si="4"/>
        <v>-1.6190338093265025E-3</v>
      </c>
    </row>
    <row r="28" spans="1:7" x14ac:dyDescent="0.3">
      <c r="A28" s="2">
        <v>1.26</v>
      </c>
      <c r="B28" s="2">
        <v>290</v>
      </c>
      <c r="C28" s="2">
        <f t="shared" si="0"/>
        <v>0.28999999999999998</v>
      </c>
      <c r="D28" s="5">
        <f t="shared" si="1"/>
        <v>0.29015899468929546</v>
      </c>
      <c r="E28" s="5">
        <f t="shared" si="2"/>
        <v>-1.5899468929547744E-4</v>
      </c>
      <c r="F28" s="1">
        <f t="shared" si="3"/>
        <v>1.6190338093265025E-3</v>
      </c>
      <c r="G28" s="1">
        <f t="shared" si="4"/>
        <v>-1.6190338093265025E-3</v>
      </c>
    </row>
    <row r="29" spans="1:7" x14ac:dyDescent="0.3">
      <c r="A29" s="2">
        <v>1.3</v>
      </c>
      <c r="B29" s="2">
        <v>299</v>
      </c>
      <c r="C29" s="2">
        <f t="shared" si="0"/>
        <v>0.29899999999999999</v>
      </c>
      <c r="D29" s="5">
        <f t="shared" si="1"/>
        <v>0.29915212919636497</v>
      </c>
      <c r="E29" s="5">
        <f t="shared" si="2"/>
        <v>-1.5212919636498068E-4</v>
      </c>
      <c r="F29" s="1">
        <f t="shared" si="3"/>
        <v>1.6190338093265025E-3</v>
      </c>
      <c r="G29" s="1">
        <f t="shared" si="4"/>
        <v>-1.6190338093265025E-3</v>
      </c>
    </row>
    <row r="30" spans="1:7" x14ac:dyDescent="0.3">
      <c r="A30" s="2">
        <v>1.34</v>
      </c>
      <c r="B30" s="2">
        <v>310</v>
      </c>
      <c r="C30" s="2">
        <f t="shared" si="0"/>
        <v>0.31</v>
      </c>
      <c r="D30" s="5">
        <f t="shared" si="1"/>
        <v>0.30814526370343454</v>
      </c>
      <c r="E30" s="5">
        <f t="shared" si="2"/>
        <v>1.8547362965654624E-3</v>
      </c>
      <c r="F30" s="1">
        <f t="shared" si="3"/>
        <v>1.6190338093265025E-3</v>
      </c>
      <c r="G30" s="1">
        <f t="shared" si="4"/>
        <v>-1.6190338093265025E-3</v>
      </c>
    </row>
    <row r="31" spans="1:7" x14ac:dyDescent="0.3">
      <c r="A31" s="2">
        <v>1.41</v>
      </c>
      <c r="B31" s="2">
        <v>323</v>
      </c>
      <c r="C31" s="2">
        <f t="shared" si="0"/>
        <v>0.32300000000000001</v>
      </c>
      <c r="D31" s="5">
        <f t="shared" si="1"/>
        <v>0.32388324909080612</v>
      </c>
      <c r="E31" s="5">
        <f t="shared" si="2"/>
        <v>-8.8324909080611524E-4</v>
      </c>
      <c r="F31" s="1">
        <f t="shared" si="3"/>
        <v>1.6190338093265025E-3</v>
      </c>
      <c r="G31" s="1">
        <f t="shared" si="4"/>
        <v>-1.6190338093265025E-3</v>
      </c>
    </row>
    <row r="32" spans="1:7" x14ac:dyDescent="0.3">
      <c r="A32" s="2">
        <v>1.45</v>
      </c>
      <c r="B32" s="2">
        <v>329</v>
      </c>
      <c r="C32" s="2">
        <f t="shared" si="0"/>
        <v>0.32900000000000001</v>
      </c>
      <c r="D32" s="5">
        <f t="shared" si="1"/>
        <v>0.33287638359787569</v>
      </c>
      <c r="E32" s="5">
        <f t="shared" si="2"/>
        <v>-3.8763835978756767E-3</v>
      </c>
      <c r="F32" s="1">
        <f t="shared" si="3"/>
        <v>1.6190338093265025E-3</v>
      </c>
      <c r="G32" s="1">
        <f t="shared" si="4"/>
        <v>-1.6190338093265025E-3</v>
      </c>
    </row>
    <row r="33" spans="1:7" x14ac:dyDescent="0.3">
      <c r="A33" s="2">
        <v>1.51</v>
      </c>
      <c r="B33" s="2">
        <v>343</v>
      </c>
      <c r="C33" s="2">
        <f t="shared" si="0"/>
        <v>0.34300000000000003</v>
      </c>
      <c r="D33" s="5">
        <f t="shared" si="1"/>
        <v>0.34636608535847996</v>
      </c>
      <c r="E33" s="5">
        <f t="shared" si="2"/>
        <v>-3.3660853584799311E-3</v>
      </c>
      <c r="F33" s="1">
        <f t="shared" si="3"/>
        <v>1.6190338093265025E-3</v>
      </c>
      <c r="G33" s="1">
        <f t="shared" si="4"/>
        <v>-1.6190338093265025E-3</v>
      </c>
    </row>
  </sheetData>
  <mergeCells count="2">
    <mergeCell ref="A1:S2"/>
    <mergeCell ref="I5:L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0DC3-74FC-4844-90A0-C85EA400BA75}">
  <dimension ref="A1:AO29"/>
  <sheetViews>
    <sheetView topLeftCell="U14" zoomScale="86" zoomScaleNormal="86" workbookViewId="0">
      <selection activeCell="AR32" sqref="AR32"/>
    </sheetView>
  </sheetViews>
  <sheetFormatPr defaultRowHeight="14.4" x14ac:dyDescent="0.3"/>
  <cols>
    <col min="1" max="16384" width="8.88671875" style="1"/>
  </cols>
  <sheetData>
    <row r="1" spans="1:41" ht="14.4" customHeight="1" x14ac:dyDescent="0.3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ht="15.6" x14ac:dyDescent="0.3">
      <c r="A3" s="8" t="s">
        <v>14</v>
      </c>
      <c r="B3" s="10" t="s">
        <v>43</v>
      </c>
      <c r="C3" s="8" t="s">
        <v>30</v>
      </c>
      <c r="D3" s="8" t="s">
        <v>15</v>
      </c>
      <c r="E3" s="8" t="s">
        <v>29</v>
      </c>
      <c r="F3" s="8" t="s">
        <v>28</v>
      </c>
      <c r="G3" s="8" t="s">
        <v>27</v>
      </c>
      <c r="H3" s="9" t="s">
        <v>16</v>
      </c>
      <c r="I3" s="9"/>
      <c r="J3" s="9" t="s">
        <v>17</v>
      </c>
      <c r="K3" s="9"/>
      <c r="L3" s="9" t="s">
        <v>18</v>
      </c>
      <c r="M3" s="9"/>
      <c r="O3" s="3" t="s">
        <v>21</v>
      </c>
      <c r="P3" s="2">
        <v>1</v>
      </c>
      <c r="Q3" s="3" t="s">
        <v>13</v>
      </c>
      <c r="R3" s="2">
        <f>P3*'Calibração - FINAL!!!'!J6+'Calibração - FINAL!!!'!K6</f>
        <v>0.23170362039334358</v>
      </c>
      <c r="S3" s="3" t="s">
        <v>48</v>
      </c>
      <c r="T3" s="2">
        <v>6.4999999999999997E-3</v>
      </c>
      <c r="U3" s="3" t="s">
        <v>50</v>
      </c>
      <c r="V3" s="2">
        <f>(10*10^-3)*(20*10^-3)</f>
        <v>2.0000000000000001E-4</v>
      </c>
    </row>
    <row r="4" spans="1:41" ht="15.6" x14ac:dyDescent="0.3">
      <c r="A4" s="8"/>
      <c r="B4" s="11"/>
      <c r="C4" s="8"/>
      <c r="D4" s="8"/>
      <c r="E4" s="8"/>
      <c r="F4" s="8"/>
      <c r="G4" s="8"/>
      <c r="H4" s="3" t="s">
        <v>10</v>
      </c>
      <c r="I4" s="3" t="s">
        <v>11</v>
      </c>
      <c r="J4" s="3" t="s">
        <v>10</v>
      </c>
      <c r="K4" s="3" t="s">
        <v>11</v>
      </c>
      <c r="L4" s="3" t="s">
        <v>10</v>
      </c>
      <c r="M4" s="3" t="s">
        <v>11</v>
      </c>
      <c r="O4" s="3" t="s">
        <v>22</v>
      </c>
      <c r="P4" s="2">
        <v>0.01</v>
      </c>
      <c r="Q4" s="3" t="s">
        <v>23</v>
      </c>
      <c r="R4" s="2">
        <f>SQRT((P3*'Calibração - FINAL!!!'!J7)^2 + ('Calibração - FINAL!!!'!K7)^2 + ('Calibração - FINAL!!!'!J6*P4)^2)</f>
        <v>2.4278373842814981E-3</v>
      </c>
      <c r="S4" s="3" t="s">
        <v>49</v>
      </c>
      <c r="T4" s="2">
        <v>5.0000000000000001E-4</v>
      </c>
      <c r="U4" s="3" t="s">
        <v>49</v>
      </c>
      <c r="V4" s="2">
        <v>0</v>
      </c>
    </row>
    <row r="5" spans="1:41" x14ac:dyDescent="0.3">
      <c r="A5" s="2">
        <v>-20</v>
      </c>
      <c r="B5" s="2">
        <f>A5*10^-3</f>
        <v>-0.02</v>
      </c>
      <c r="C5" s="2">
        <f>10^-3</f>
        <v>1E-3</v>
      </c>
      <c r="D5" s="2">
        <v>-3.5999999999999997E-2</v>
      </c>
      <c r="E5" s="2">
        <f>0.001</f>
        <v>1E-3</v>
      </c>
      <c r="F5" s="2">
        <v>-1.0880000000000001</v>
      </c>
      <c r="G5" s="2">
        <v>1E-3</v>
      </c>
      <c r="H5" s="2">
        <f>B5*P$7+Q$7</f>
        <v>-3.5419913419913421E-2</v>
      </c>
      <c r="I5" s="2">
        <f>D5-H5</f>
        <v>-5.8008658008657649E-4</v>
      </c>
      <c r="J5" s="2">
        <f>F5*Y$7+Z$7</f>
        <v>-3.5014556366955107E-2</v>
      </c>
      <c r="K5" s="2">
        <f>D5-J5</f>
        <v>-9.8544363304488986E-4</v>
      </c>
      <c r="L5" s="2">
        <f>B5*AH$7+AI$7</f>
        <v>-1.0986753246753245</v>
      </c>
      <c r="M5" s="2">
        <f>F5-L5</f>
        <v>1.0675324675324394E-2</v>
      </c>
    </row>
    <row r="6" spans="1:41" x14ac:dyDescent="0.3">
      <c r="A6" s="2">
        <v>-18</v>
      </c>
      <c r="B6" s="2">
        <f t="shared" ref="B6:B25" si="0">A6*10^-3</f>
        <v>-1.8000000000000002E-2</v>
      </c>
      <c r="C6" s="2">
        <f t="shared" ref="C6:C25" si="1">10^-3</f>
        <v>1E-3</v>
      </c>
      <c r="D6" s="2">
        <v>-3.3000000000000002E-2</v>
      </c>
      <c r="E6" s="2">
        <f t="shared" ref="E6:E25" si="2">0.001</f>
        <v>1E-3</v>
      </c>
      <c r="F6" s="2">
        <v>-0.99399999999999999</v>
      </c>
      <c r="G6" s="2">
        <v>1E-3</v>
      </c>
      <c r="H6" s="2">
        <f t="shared" ref="H6:H25" si="3">B6*P$7+Q$7</f>
        <v>-3.1987445887445891E-2</v>
      </c>
      <c r="I6" s="2">
        <f t="shared" ref="I6:I25" si="4">D6-H6</f>
        <v>-1.0125541125541107E-3</v>
      </c>
      <c r="J6" s="2">
        <f t="array" ref="J6">F6*Y$7+Z$7</f>
        <v>-3.1787414750010366E-2</v>
      </c>
      <c r="K6" s="2">
        <f t="shared" ref="K6:K25" si="5">D6-J6</f>
        <v>-1.2125852499896353E-3</v>
      </c>
      <c r="L6" s="2">
        <f t="shared" ref="L6:L25" si="6">B6*AH$7+AI$7</f>
        <v>-0.99880779220779192</v>
      </c>
      <c r="M6" s="2">
        <f t="shared" ref="M6:M25" si="7">F6-L6</f>
        <v>4.8077922077919277E-3</v>
      </c>
      <c r="O6" s="8" t="s">
        <v>3</v>
      </c>
      <c r="P6" s="8"/>
      <c r="Q6" s="8"/>
      <c r="R6" s="8"/>
      <c r="X6" s="8" t="s">
        <v>3</v>
      </c>
      <c r="Y6" s="8"/>
      <c r="Z6" s="8"/>
      <c r="AA6" s="8"/>
      <c r="AG6" s="8" t="s">
        <v>3</v>
      </c>
      <c r="AH6" s="8"/>
      <c r="AI6" s="8"/>
      <c r="AJ6" s="8"/>
    </row>
    <row r="7" spans="1:41" ht="15.6" x14ac:dyDescent="0.3">
      <c r="A7" s="2">
        <v>-16</v>
      </c>
      <c r="B7" s="2">
        <f t="shared" si="0"/>
        <v>-1.6E-2</v>
      </c>
      <c r="C7" s="2">
        <f t="shared" si="1"/>
        <v>1E-3</v>
      </c>
      <c r="D7" s="2">
        <v>-2.9000000000000001E-2</v>
      </c>
      <c r="E7" s="2">
        <f t="shared" si="2"/>
        <v>1E-3</v>
      </c>
      <c r="F7" s="2">
        <v>-0.89600000000000002</v>
      </c>
      <c r="G7" s="2">
        <v>1E-3</v>
      </c>
      <c r="H7" s="2">
        <f t="shared" si="3"/>
        <v>-2.8554978354978354E-2</v>
      </c>
      <c r="I7" s="2">
        <f t="shared" si="4"/>
        <v>-4.4502164502164751E-4</v>
      </c>
      <c r="J7" s="2">
        <f>F7*Y$7+Z$7</f>
        <v>-2.8422947957876497E-2</v>
      </c>
      <c r="K7" s="2">
        <f t="shared" si="5"/>
        <v>-5.7705204212350411E-4</v>
      </c>
      <c r="L7" s="2">
        <f t="shared" si="6"/>
        <v>-0.89894025974025937</v>
      </c>
      <c r="M7" s="2">
        <f t="shared" si="7"/>
        <v>2.9402597402593544E-3</v>
      </c>
      <c r="O7" s="4" t="s">
        <v>4</v>
      </c>
      <c r="P7" s="2">
        <f t="array" ref="P7:Q9">LINEST(D5:D25,B5:B25,1,1)</f>
        <v>1.7162337662337663</v>
      </c>
      <c r="Q7" s="2">
        <v>-1.0952380952380947E-3</v>
      </c>
      <c r="R7" s="4" t="s">
        <v>7</v>
      </c>
      <c r="T7" s="3" t="s">
        <v>20</v>
      </c>
      <c r="U7" s="2">
        <f>V3/(T3*R3) * P7</f>
        <v>0.22790836292305888</v>
      </c>
      <c r="X7" s="4" t="s">
        <v>4</v>
      </c>
      <c r="Y7" s="2">
        <f t="array" ref="Y7:Z9">LINEST(D5:D25,F5:F25,1,1)</f>
        <v>3.4331293797284418E-2</v>
      </c>
      <c r="Z7" s="2">
        <v>2.3378912844903444E-3</v>
      </c>
      <c r="AA7" s="4" t="s">
        <v>7</v>
      </c>
      <c r="AG7" s="4" t="s">
        <v>4</v>
      </c>
      <c r="AH7" s="2">
        <f t="array" ref="AH7:AI9">LINEST(F5:F25,B5:B25,1,1)</f>
        <v>49.933766233766221</v>
      </c>
      <c r="AI7" s="2">
        <v>-9.9999999999999908E-2</v>
      </c>
      <c r="AJ7" s="4" t="s">
        <v>7</v>
      </c>
    </row>
    <row r="8" spans="1:41" ht="15.6" x14ac:dyDescent="0.3">
      <c r="A8" s="2">
        <v>-14</v>
      </c>
      <c r="B8" s="2">
        <f t="shared" si="0"/>
        <v>-1.4E-2</v>
      </c>
      <c r="C8" s="2">
        <f t="shared" si="1"/>
        <v>1E-3</v>
      </c>
      <c r="D8" s="2">
        <v>-2.5000000000000001E-2</v>
      </c>
      <c r="E8" s="2">
        <f t="shared" si="2"/>
        <v>1E-3</v>
      </c>
      <c r="F8" s="2">
        <v>-0.78900000000000003</v>
      </c>
      <c r="G8" s="2">
        <v>1E-3</v>
      </c>
      <c r="H8" s="2">
        <f t="shared" si="3"/>
        <v>-2.5122510822510824E-2</v>
      </c>
      <c r="I8" s="2">
        <f t="shared" si="4"/>
        <v>1.2251082251082263E-4</v>
      </c>
      <c r="J8" s="2">
        <f t="array" ref="J8">F8*Y$7+Z$7</f>
        <v>-2.4749499521567062E-2</v>
      </c>
      <c r="K8" s="2">
        <f t="shared" si="5"/>
        <v>-2.5050047843293982E-4</v>
      </c>
      <c r="L8" s="2">
        <f t="shared" si="6"/>
        <v>-0.79907272727272693</v>
      </c>
      <c r="M8" s="2">
        <f t="shared" si="7"/>
        <v>1.00727272727269E-2</v>
      </c>
      <c r="O8" s="4" t="s">
        <v>5</v>
      </c>
      <c r="P8" s="2">
        <v>1.6430343189911434E-2</v>
      </c>
      <c r="Q8" s="2">
        <v>1.9898133750751468E-4</v>
      </c>
      <c r="R8" s="4" t="s">
        <v>8</v>
      </c>
      <c r="T8" s="3" t="s">
        <v>25</v>
      </c>
      <c r="U8" s="2">
        <f>SQRT((P7/((T3*R3)^2)*R3*T4)^2 + (P7/((T3*R3)^2)*T3*R4)^2 + (R3*T3/((R3*T3)^2)*P8)^2 )*V3</f>
        <v>1.7827335602488455E-2</v>
      </c>
      <c r="X8" s="4" t="s">
        <v>5</v>
      </c>
      <c r="Y8" s="2">
        <v>4.494521728327128E-4</v>
      </c>
      <c r="Z8" s="2">
        <v>2.7558852198331931E-4</v>
      </c>
      <c r="AA8" s="4" t="s">
        <v>8</v>
      </c>
      <c r="AG8" s="4" t="s">
        <v>5</v>
      </c>
      <c r="AH8" s="2">
        <v>0.3146700338554142</v>
      </c>
      <c r="AI8" s="2">
        <v>3.8108433577048579E-3</v>
      </c>
      <c r="AJ8" s="4" t="s">
        <v>8</v>
      </c>
    </row>
    <row r="9" spans="1:41" ht="16.2" x14ac:dyDescent="0.3">
      <c r="A9" s="2">
        <v>-12</v>
      </c>
      <c r="B9" s="2">
        <f t="shared" si="0"/>
        <v>-1.2E-2</v>
      </c>
      <c r="C9" s="2">
        <f t="shared" si="1"/>
        <v>1E-3</v>
      </c>
      <c r="D9" s="2">
        <v>-2.1999999999999999E-2</v>
      </c>
      <c r="E9" s="2">
        <f t="shared" si="2"/>
        <v>1E-3</v>
      </c>
      <c r="F9" s="2">
        <v>-0.70699999999999996</v>
      </c>
      <c r="G9" s="2">
        <v>1E-3</v>
      </c>
      <c r="H9" s="2">
        <f t="shared" si="3"/>
        <v>-2.1690043290043291E-2</v>
      </c>
      <c r="I9" s="2">
        <f t="shared" si="4"/>
        <v>-3.0995670995670813E-4</v>
      </c>
      <c r="J9" s="2">
        <f t="array" ref="J9">F9*Y$7+Z$7</f>
        <v>-2.1934333430189738E-2</v>
      </c>
      <c r="K9" s="2">
        <f t="shared" si="5"/>
        <v>-6.5666569810260422E-5</v>
      </c>
      <c r="L9" s="2">
        <f t="shared" si="6"/>
        <v>-0.6992051948051945</v>
      </c>
      <c r="M9" s="2">
        <f t="shared" si="7"/>
        <v>-7.7948051948054653E-3</v>
      </c>
      <c r="O9" s="4" t="s">
        <v>6</v>
      </c>
      <c r="P9" s="2">
        <v>0.99826164539909801</v>
      </c>
      <c r="Q9" s="2">
        <v>9.1184704101174156E-4</v>
      </c>
      <c r="R9" s="4" t="s">
        <v>9</v>
      </c>
      <c r="T9" s="3" t="s">
        <v>26</v>
      </c>
      <c r="U9" s="6">
        <f>U8/U7</f>
        <v>7.8221506985712952E-2</v>
      </c>
      <c r="X9" s="4" t="s">
        <v>6</v>
      </c>
      <c r="Y9" s="2">
        <v>0.99675415122656896</v>
      </c>
      <c r="Z9" s="2">
        <v>1.2459968614480976E-3</v>
      </c>
      <c r="AA9" s="4" t="s">
        <v>9</v>
      </c>
      <c r="AG9" s="4" t="s">
        <v>6</v>
      </c>
      <c r="AH9" s="2">
        <v>0.99924604024774111</v>
      </c>
      <c r="AI9" s="2">
        <v>1.7463478148302188E-2</v>
      </c>
      <c r="AJ9" s="4" t="s">
        <v>9</v>
      </c>
    </row>
    <row r="10" spans="1:41" x14ac:dyDescent="0.3">
      <c r="A10" s="2">
        <v>-10</v>
      </c>
      <c r="B10" s="2">
        <f t="shared" si="0"/>
        <v>-0.01</v>
      </c>
      <c r="C10" s="2">
        <f t="shared" si="1"/>
        <v>1E-3</v>
      </c>
      <c r="D10" s="2">
        <v>-1.7999999999999999E-2</v>
      </c>
      <c r="E10" s="2">
        <f t="shared" si="2"/>
        <v>1E-3</v>
      </c>
      <c r="F10" s="2">
        <v>-0.61499999999999999</v>
      </c>
      <c r="G10" s="2">
        <v>1E-3</v>
      </c>
      <c r="H10" s="2">
        <f t="shared" si="3"/>
        <v>-1.8257575757575757E-2</v>
      </c>
      <c r="I10" s="2">
        <f t="shared" si="4"/>
        <v>2.5757575757575854E-4</v>
      </c>
      <c r="J10" s="2">
        <f t="array" ref="J10">F10*Y$7+Z$7</f>
        <v>-1.8775854400839571E-2</v>
      </c>
      <c r="K10" s="2">
        <f t="shared" si="5"/>
        <v>7.7585440083957277E-4</v>
      </c>
      <c r="L10" s="2">
        <f t="shared" si="6"/>
        <v>-0.59933766233766217</v>
      </c>
      <c r="M10" s="2">
        <f t="shared" si="7"/>
        <v>-1.5662337662337822E-2</v>
      </c>
    </row>
    <row r="11" spans="1:41" x14ac:dyDescent="0.3">
      <c r="A11" s="2">
        <v>-8</v>
      </c>
      <c r="B11" s="2">
        <f t="shared" si="0"/>
        <v>-8.0000000000000002E-3</v>
      </c>
      <c r="C11" s="2">
        <f t="shared" si="1"/>
        <v>1E-3</v>
      </c>
      <c r="D11" s="2">
        <v>-1.4E-2</v>
      </c>
      <c r="E11" s="2">
        <f t="shared" si="2"/>
        <v>1E-3</v>
      </c>
      <c r="F11" s="2">
        <v>-0.502</v>
      </c>
      <c r="G11" s="2">
        <v>1E-3</v>
      </c>
      <c r="H11" s="2">
        <f t="shared" si="3"/>
        <v>-1.4825108225108225E-2</v>
      </c>
      <c r="I11" s="2">
        <f t="shared" si="4"/>
        <v>8.2510822510822521E-4</v>
      </c>
      <c r="J11" s="2">
        <f t="array" ref="J11">F11*Y$7+Z$7</f>
        <v>-1.4896418201746432E-2</v>
      </c>
      <c r="K11" s="2">
        <f t="shared" si="5"/>
        <v>8.9641820174643158E-4</v>
      </c>
      <c r="L11" s="2">
        <f t="shared" si="6"/>
        <v>-0.49947012987012968</v>
      </c>
      <c r="M11" s="2">
        <f t="shared" si="7"/>
        <v>-2.5298701298703263E-3</v>
      </c>
    </row>
    <row r="12" spans="1:41" x14ac:dyDescent="0.3">
      <c r="A12" s="2">
        <v>-6</v>
      </c>
      <c r="B12" s="2">
        <f t="shared" si="0"/>
        <v>-6.0000000000000001E-3</v>
      </c>
      <c r="C12" s="2">
        <f t="shared" si="1"/>
        <v>1E-3</v>
      </c>
      <c r="D12" s="2">
        <v>-0.01</v>
      </c>
      <c r="E12" s="2">
        <f t="shared" si="2"/>
        <v>1E-3</v>
      </c>
      <c r="F12" s="2">
        <v>-0.40300000000000002</v>
      </c>
      <c r="G12" s="2">
        <v>1E-3</v>
      </c>
      <c r="H12" s="2">
        <f t="shared" si="3"/>
        <v>-1.1392640692640694E-2</v>
      </c>
      <c r="I12" s="2">
        <f t="shared" si="4"/>
        <v>1.3926406926406936E-3</v>
      </c>
      <c r="J12" s="2">
        <f t="array" ref="J12">F12*Y$7+Z$7</f>
        <v>-1.1497620115815278E-2</v>
      </c>
      <c r="K12" s="2">
        <f t="shared" si="5"/>
        <v>1.4976201158152774E-3</v>
      </c>
      <c r="L12" s="2">
        <f t="shared" si="6"/>
        <v>-0.39960259740259724</v>
      </c>
      <c r="M12" s="2">
        <f t="shared" si="7"/>
        <v>-3.3974025974027877E-3</v>
      </c>
    </row>
    <row r="13" spans="1:41" x14ac:dyDescent="0.3">
      <c r="A13" s="2">
        <v>-4</v>
      </c>
      <c r="B13" s="2">
        <f t="shared" si="0"/>
        <v>-4.0000000000000001E-3</v>
      </c>
      <c r="C13" s="2">
        <f t="shared" si="1"/>
        <v>1E-3</v>
      </c>
      <c r="D13" s="2">
        <v>-7.0000000000000001E-3</v>
      </c>
      <c r="E13" s="2">
        <f t="shared" si="2"/>
        <v>1E-3</v>
      </c>
      <c r="F13" s="2">
        <v>-0.32400000000000001</v>
      </c>
      <c r="G13" s="2">
        <v>1E-3</v>
      </c>
      <c r="H13" s="2">
        <f t="shared" si="3"/>
        <v>-7.9601731601731604E-3</v>
      </c>
      <c r="I13" s="2">
        <f t="shared" si="4"/>
        <v>9.6017316017316025E-4</v>
      </c>
      <c r="J13" s="2">
        <f t="array" ref="J13">F13*Y$7+Z$7</f>
        <v>-8.785447905829807E-3</v>
      </c>
      <c r="K13" s="2">
        <f t="shared" si="5"/>
        <v>1.7854479058298069E-3</v>
      </c>
      <c r="L13" s="2">
        <f t="shared" si="6"/>
        <v>-0.2997350649350648</v>
      </c>
      <c r="M13" s="2">
        <f t="shared" si="7"/>
        <v>-2.4264935064935211E-2</v>
      </c>
    </row>
    <row r="14" spans="1:41" x14ac:dyDescent="0.3">
      <c r="A14" s="2">
        <v>-2</v>
      </c>
      <c r="B14" s="2">
        <f t="shared" si="0"/>
        <v>-2E-3</v>
      </c>
      <c r="C14" s="2">
        <f t="shared" si="1"/>
        <v>1E-3</v>
      </c>
      <c r="D14" s="2">
        <v>-3.0000000000000001E-3</v>
      </c>
      <c r="E14" s="2">
        <f t="shared" si="2"/>
        <v>1E-3</v>
      </c>
      <c r="F14" s="2">
        <v>-0.21199999999999999</v>
      </c>
      <c r="G14" s="2">
        <v>1E-3</v>
      </c>
      <c r="H14" s="2">
        <f t="shared" si="3"/>
        <v>-4.527705627705627E-3</v>
      </c>
      <c r="I14" s="2">
        <f t="shared" si="4"/>
        <v>1.5277056277056269E-3</v>
      </c>
      <c r="J14" s="2">
        <f t="array" ref="J14">F14*Y$7+Z$7</f>
        <v>-4.940343000533952E-3</v>
      </c>
      <c r="K14" s="2">
        <f t="shared" si="5"/>
        <v>1.940343000533952E-3</v>
      </c>
      <c r="L14" s="2">
        <f t="shared" si="6"/>
        <v>-0.19986753246753236</v>
      </c>
      <c r="M14" s="2">
        <f t="shared" si="7"/>
        <v>-1.2132467532467633E-2</v>
      </c>
    </row>
    <row r="15" spans="1:41" x14ac:dyDescent="0.3">
      <c r="A15" s="2">
        <v>0</v>
      </c>
      <c r="B15" s="2">
        <f t="shared" si="0"/>
        <v>0</v>
      </c>
      <c r="C15" s="2">
        <f t="shared" si="1"/>
        <v>1E-3</v>
      </c>
      <c r="D15" s="2">
        <v>0</v>
      </c>
      <c r="E15" s="2">
        <f t="shared" si="2"/>
        <v>1E-3</v>
      </c>
      <c r="F15" s="2">
        <v>-0.128</v>
      </c>
      <c r="G15" s="2">
        <v>1E-3</v>
      </c>
      <c r="H15" s="2">
        <f t="shared" si="3"/>
        <v>-1.0952380952380947E-3</v>
      </c>
      <c r="I15" s="2">
        <f t="shared" si="4"/>
        <v>1.0952380952380947E-3</v>
      </c>
      <c r="J15" s="2">
        <f t="array" ref="J15">F15*Y$7+Z$7</f>
        <v>-2.0565143215620614E-3</v>
      </c>
      <c r="K15" s="2">
        <f t="shared" si="5"/>
        <v>2.0565143215620614E-3</v>
      </c>
      <c r="L15" s="2">
        <f t="shared" si="6"/>
        <v>-9.9999999999999908E-2</v>
      </c>
      <c r="M15" s="2">
        <f t="shared" si="7"/>
        <v>-2.8000000000000094E-2</v>
      </c>
    </row>
    <row r="16" spans="1:41" x14ac:dyDescent="0.3">
      <c r="A16" s="2">
        <v>2</v>
      </c>
      <c r="B16" s="2">
        <f t="shared" si="0"/>
        <v>2E-3</v>
      </c>
      <c r="C16" s="2">
        <f t="shared" si="1"/>
        <v>1E-3</v>
      </c>
      <c r="D16" s="2">
        <v>1E-3</v>
      </c>
      <c r="E16" s="2">
        <f t="shared" si="2"/>
        <v>1E-3</v>
      </c>
      <c r="F16" s="2">
        <v>1.4E-2</v>
      </c>
      <c r="G16" s="2">
        <v>1E-3</v>
      </c>
      <c r="H16" s="2">
        <f t="shared" si="3"/>
        <v>2.3372294372294381E-3</v>
      </c>
      <c r="I16" s="2">
        <f t="shared" si="4"/>
        <v>-1.3372294372294381E-3</v>
      </c>
      <c r="J16" s="2">
        <f t="array" ref="J16">F16*Y$7+Z$7</f>
        <v>2.8185293976523262E-3</v>
      </c>
      <c r="K16" s="2">
        <f t="shared" si="5"/>
        <v>-1.8185293976523262E-3</v>
      </c>
      <c r="L16" s="2">
        <f t="shared" si="6"/>
        <v>-1.3246753246747012E-4</v>
      </c>
      <c r="M16" s="2">
        <f t="shared" si="7"/>
        <v>1.413246753246747E-2</v>
      </c>
    </row>
    <row r="17" spans="1:13" x14ac:dyDescent="0.3">
      <c r="A17" s="2">
        <v>4</v>
      </c>
      <c r="B17" s="2">
        <f t="shared" si="0"/>
        <v>4.0000000000000001E-3</v>
      </c>
      <c r="C17" s="2">
        <f t="shared" si="1"/>
        <v>1E-3</v>
      </c>
      <c r="D17" s="2">
        <v>5.0000000000000001E-3</v>
      </c>
      <c r="E17" s="2">
        <f t="shared" si="2"/>
        <v>1E-3</v>
      </c>
      <c r="F17" s="2">
        <v>0.12</v>
      </c>
      <c r="G17" s="2">
        <v>1E-3</v>
      </c>
      <c r="H17" s="2">
        <f t="shared" si="3"/>
        <v>5.7696969696969707E-3</v>
      </c>
      <c r="I17" s="2">
        <f t="shared" si="4"/>
        <v>-7.6969696969697056E-4</v>
      </c>
      <c r="J17" s="2">
        <f t="array" ref="J17">F17*Y$7+Z$7</f>
        <v>6.4576465401644748E-3</v>
      </c>
      <c r="K17" s="2">
        <f t="shared" si="5"/>
        <v>-1.4576465401644747E-3</v>
      </c>
      <c r="L17" s="2">
        <f t="shared" si="6"/>
        <v>9.9735064935064968E-2</v>
      </c>
      <c r="M17" s="2">
        <f t="shared" si="7"/>
        <v>2.0264935064935027E-2</v>
      </c>
    </row>
    <row r="18" spans="1:13" x14ac:dyDescent="0.3">
      <c r="A18" s="2">
        <v>6</v>
      </c>
      <c r="B18" s="2">
        <f t="shared" si="0"/>
        <v>6.0000000000000001E-3</v>
      </c>
      <c r="C18" s="2">
        <f t="shared" si="1"/>
        <v>1E-3</v>
      </c>
      <c r="D18" s="2">
        <v>8.0000000000000002E-3</v>
      </c>
      <c r="E18" s="2">
        <f t="shared" si="2"/>
        <v>1E-3</v>
      </c>
      <c r="F18" s="2">
        <v>0.2</v>
      </c>
      <c r="G18" s="2">
        <v>1E-3</v>
      </c>
      <c r="H18" s="2">
        <f t="shared" si="3"/>
        <v>9.2021645021645032E-3</v>
      </c>
      <c r="I18" s="2">
        <f t="shared" si="4"/>
        <v>-1.202164502164503E-3</v>
      </c>
      <c r="J18" s="2">
        <f t="array" ref="J18">F18*Y$7+Z$7</f>
        <v>9.204150043947229E-3</v>
      </c>
      <c r="K18" s="2">
        <f t="shared" si="5"/>
        <v>-1.2041500439472289E-3</v>
      </c>
      <c r="L18" s="2">
        <f t="shared" si="6"/>
        <v>0.19960259740259739</v>
      </c>
      <c r="M18" s="2">
        <f t="shared" si="7"/>
        <v>3.9740259740261852E-4</v>
      </c>
    </row>
    <row r="19" spans="1:13" x14ac:dyDescent="0.3">
      <c r="A19" s="2">
        <v>8</v>
      </c>
      <c r="B19" s="2">
        <f t="shared" si="0"/>
        <v>8.0000000000000002E-3</v>
      </c>
      <c r="C19" s="2">
        <f t="shared" si="1"/>
        <v>1E-3</v>
      </c>
      <c r="D19" s="2">
        <v>1.2999999999999999E-2</v>
      </c>
      <c r="E19" s="2">
        <f t="shared" si="2"/>
        <v>1E-3</v>
      </c>
      <c r="F19" s="2">
        <v>0.34499999999999997</v>
      </c>
      <c r="G19" s="2">
        <v>1E-3</v>
      </c>
      <c r="H19" s="2">
        <f t="shared" si="3"/>
        <v>1.2634632034632035E-2</v>
      </c>
      <c r="I19" s="2">
        <f t="shared" si="4"/>
        <v>3.6536796536796451E-4</v>
      </c>
      <c r="J19" s="2">
        <f t="array" ref="J19">F19*Y$7+Z$7</f>
        <v>1.4182187644553469E-2</v>
      </c>
      <c r="K19" s="2">
        <f t="shared" si="5"/>
        <v>-1.1821876445534691E-3</v>
      </c>
      <c r="L19" s="2">
        <f t="shared" si="6"/>
        <v>0.29947012987012983</v>
      </c>
      <c r="M19" s="2">
        <f t="shared" si="7"/>
        <v>4.5529870129870142E-2</v>
      </c>
    </row>
    <row r="20" spans="1:13" x14ac:dyDescent="0.3">
      <c r="A20" s="2">
        <v>10</v>
      </c>
      <c r="B20" s="2">
        <f t="shared" si="0"/>
        <v>0.01</v>
      </c>
      <c r="C20" s="2">
        <f t="shared" si="1"/>
        <v>1E-3</v>
      </c>
      <c r="D20" s="2">
        <v>1.4999999999999999E-2</v>
      </c>
      <c r="E20" s="2">
        <f t="shared" si="2"/>
        <v>1E-3</v>
      </c>
      <c r="F20" s="2">
        <v>0.40500000000000003</v>
      </c>
      <c r="G20" s="2">
        <v>1E-3</v>
      </c>
      <c r="H20" s="2">
        <f t="shared" si="3"/>
        <v>1.606709956709957E-2</v>
      </c>
      <c r="I20" s="2">
        <f t="shared" si="4"/>
        <v>-1.0670995670995706E-3</v>
      </c>
      <c r="J20" s="2">
        <f t="array" ref="J20">F20*Y$7+Z$7</f>
        <v>1.6242065272390534E-2</v>
      </c>
      <c r="K20" s="2">
        <f t="shared" si="5"/>
        <v>-1.2420652723905343E-3</v>
      </c>
      <c r="L20" s="2">
        <f t="shared" si="6"/>
        <v>0.39933766233766232</v>
      </c>
      <c r="M20" s="2">
        <f t="shared" si="7"/>
        <v>5.662337662337702E-3</v>
      </c>
    </row>
    <row r="21" spans="1:13" x14ac:dyDescent="0.3">
      <c r="A21" s="2">
        <v>12</v>
      </c>
      <c r="B21" s="2">
        <f t="shared" si="0"/>
        <v>1.2E-2</v>
      </c>
      <c r="C21" s="2">
        <f t="shared" si="1"/>
        <v>1E-3</v>
      </c>
      <c r="D21" s="2">
        <v>1.9E-2</v>
      </c>
      <c r="E21" s="2">
        <f t="shared" si="2"/>
        <v>1E-3</v>
      </c>
      <c r="F21" s="2">
        <v>0.504</v>
      </c>
      <c r="G21" s="2">
        <v>1E-3</v>
      </c>
      <c r="H21" s="2">
        <f t="shared" si="3"/>
        <v>1.9499567099567103E-2</v>
      </c>
      <c r="I21" s="2">
        <f t="shared" si="4"/>
        <v>-4.9956709956710393E-4</v>
      </c>
      <c r="J21" s="2">
        <f t="array" ref="J21">F21*Y$7+Z$7</f>
        <v>1.9640863358321693E-2</v>
      </c>
      <c r="K21" s="2">
        <f t="shared" si="5"/>
        <v>-6.4086335832169369E-4</v>
      </c>
      <c r="L21" s="2">
        <f t="shared" si="6"/>
        <v>0.49920519480519471</v>
      </c>
      <c r="M21" s="2">
        <f t="shared" si="7"/>
        <v>4.7948051948052961E-3</v>
      </c>
    </row>
    <row r="22" spans="1:13" x14ac:dyDescent="0.3">
      <c r="A22" s="2">
        <v>14</v>
      </c>
      <c r="B22" s="2">
        <f t="shared" si="0"/>
        <v>1.4E-2</v>
      </c>
      <c r="C22" s="2">
        <f t="shared" si="1"/>
        <v>1E-3</v>
      </c>
      <c r="D22" s="2">
        <v>2.3E-2</v>
      </c>
      <c r="E22" s="2">
        <f t="shared" si="2"/>
        <v>1E-3</v>
      </c>
      <c r="F22" s="2">
        <v>0.60199999999999998</v>
      </c>
      <c r="G22" s="2">
        <v>1E-3</v>
      </c>
      <c r="H22" s="2">
        <f t="shared" si="3"/>
        <v>2.2932034632034637E-2</v>
      </c>
      <c r="I22" s="2">
        <f t="shared" si="4"/>
        <v>6.7965367965362733E-5</v>
      </c>
      <c r="J22" s="2">
        <f t="array" ref="J22">F22*Y$7+Z$7</f>
        <v>2.3005330150455562E-2</v>
      </c>
      <c r="K22" s="2">
        <f t="shared" si="5"/>
        <v>-5.3301504555625101E-6</v>
      </c>
      <c r="L22" s="2">
        <f t="shared" si="6"/>
        <v>0.5990727272727272</v>
      </c>
      <c r="M22" s="2">
        <f t="shared" si="7"/>
        <v>2.9272727272727783E-3</v>
      </c>
    </row>
    <row r="23" spans="1:13" x14ac:dyDescent="0.3">
      <c r="A23" s="2">
        <v>16</v>
      </c>
      <c r="B23" s="2">
        <f t="shared" si="0"/>
        <v>1.6E-2</v>
      </c>
      <c r="C23" s="2">
        <f t="shared" si="1"/>
        <v>1E-3</v>
      </c>
      <c r="D23" s="2">
        <v>2.7E-2</v>
      </c>
      <c r="E23" s="2">
        <f t="shared" si="2"/>
        <v>1E-3</v>
      </c>
      <c r="F23" s="2">
        <v>0.70899999999999996</v>
      </c>
      <c r="G23" s="2">
        <v>1E-3</v>
      </c>
      <c r="H23" s="2">
        <f t="shared" si="3"/>
        <v>2.6364502164502167E-2</v>
      </c>
      <c r="I23" s="2">
        <f t="shared" si="4"/>
        <v>6.3549783549783287E-4</v>
      </c>
      <c r="J23" s="2">
        <f t="array" ref="J23">F23*Y$7+Z$7</f>
        <v>2.6678778586764998E-2</v>
      </c>
      <c r="K23" s="2">
        <f t="shared" si="5"/>
        <v>3.2122141323500178E-4</v>
      </c>
      <c r="L23" s="2">
        <f t="shared" si="6"/>
        <v>0.69894025974025964</v>
      </c>
      <c r="M23" s="2">
        <f t="shared" si="7"/>
        <v>1.0059740259740324E-2</v>
      </c>
    </row>
    <row r="24" spans="1:13" x14ac:dyDescent="0.3">
      <c r="A24" s="2">
        <v>18</v>
      </c>
      <c r="B24" s="2">
        <f t="shared" si="0"/>
        <v>1.8000000000000002E-2</v>
      </c>
      <c r="C24" s="2">
        <f t="shared" si="1"/>
        <v>1E-3</v>
      </c>
      <c r="D24" s="2">
        <v>2.9000000000000001E-2</v>
      </c>
      <c r="E24" s="2">
        <f t="shared" si="2"/>
        <v>1E-3</v>
      </c>
      <c r="F24" s="2">
        <v>0.77200000000000002</v>
      </c>
      <c r="G24" s="2">
        <v>1E-3</v>
      </c>
      <c r="H24" s="2">
        <f t="shared" si="3"/>
        <v>2.9796969696969704E-2</v>
      </c>
      <c r="I24" s="2">
        <f t="shared" si="4"/>
        <v>-7.9696969696970224E-4</v>
      </c>
      <c r="J24" s="2">
        <f t="array" ref="J24">F24*Y$7+Z$7</f>
        <v>2.8841650095993918E-2</v>
      </c>
      <c r="K24" s="2">
        <f t="shared" si="5"/>
        <v>1.5834990400608387E-4</v>
      </c>
      <c r="L24" s="2">
        <f t="shared" si="6"/>
        <v>0.79880779220779219</v>
      </c>
      <c r="M24" s="2">
        <f t="shared" si="7"/>
        <v>-2.6807792207792169E-2</v>
      </c>
    </row>
    <row r="25" spans="1:13" x14ac:dyDescent="0.3">
      <c r="A25" s="2">
        <v>20</v>
      </c>
      <c r="B25" s="2">
        <f t="shared" si="0"/>
        <v>0.02</v>
      </c>
      <c r="C25" s="2">
        <f t="shared" si="1"/>
        <v>1E-3</v>
      </c>
      <c r="D25" s="2">
        <v>3.4000000000000002E-2</v>
      </c>
      <c r="E25" s="2">
        <f t="shared" si="2"/>
        <v>1E-3</v>
      </c>
      <c r="F25" s="2">
        <v>0.88700000000000001</v>
      </c>
      <c r="G25" s="2">
        <v>1E-3</v>
      </c>
      <c r="H25" s="2">
        <f t="shared" si="3"/>
        <v>3.3229437229437234E-2</v>
      </c>
      <c r="I25" s="2">
        <f t="shared" si="4"/>
        <v>7.7056277056276878E-4</v>
      </c>
      <c r="J25" s="2">
        <f t="array" ref="J25">F25*Y$7+Z$7</f>
        <v>3.2789748882681623E-2</v>
      </c>
      <c r="K25" s="2">
        <f t="shared" si="5"/>
        <v>1.2102511173183797E-3</v>
      </c>
      <c r="L25" s="2">
        <f t="shared" si="6"/>
        <v>0.89867532467532463</v>
      </c>
      <c r="M25" s="2">
        <f t="shared" si="7"/>
        <v>-1.1675324675324616E-2</v>
      </c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mergeCells count="14">
    <mergeCell ref="A1:AO2"/>
    <mergeCell ref="AG6:AJ6"/>
    <mergeCell ref="A3:A4"/>
    <mergeCell ref="D3:D4"/>
    <mergeCell ref="F3:F4"/>
    <mergeCell ref="G3:G4"/>
    <mergeCell ref="E3:E4"/>
    <mergeCell ref="C3:C4"/>
    <mergeCell ref="H3:I3"/>
    <mergeCell ref="O6:R6"/>
    <mergeCell ref="X6:AA6"/>
    <mergeCell ref="J3:K3"/>
    <mergeCell ref="L3:M3"/>
    <mergeCell ref="B3:B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B82E-07CD-4FA5-90BC-2985DEE818A5}">
  <dimension ref="A1:AP36"/>
  <sheetViews>
    <sheetView tabSelected="1" topLeftCell="G1" zoomScale="102" zoomScaleNormal="85" workbookViewId="0">
      <selection activeCell="AO12" sqref="AO12"/>
    </sheetView>
  </sheetViews>
  <sheetFormatPr defaultRowHeight="14.4" x14ac:dyDescent="0.3"/>
  <cols>
    <col min="1" max="16384" width="8.88671875" style="1"/>
  </cols>
  <sheetData>
    <row r="1" spans="1:42" ht="14.4" customHeight="1" x14ac:dyDescent="0.3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ht="15.6" x14ac:dyDescent="0.3">
      <c r="A3" s="8" t="s">
        <v>21</v>
      </c>
      <c r="B3" s="8" t="s">
        <v>35</v>
      </c>
      <c r="C3" s="10" t="s">
        <v>33</v>
      </c>
      <c r="D3" s="10" t="s">
        <v>34</v>
      </c>
      <c r="E3" s="8" t="s">
        <v>15</v>
      </c>
      <c r="F3" s="8" t="s">
        <v>29</v>
      </c>
      <c r="G3" s="8" t="s">
        <v>28</v>
      </c>
      <c r="H3" s="8" t="s">
        <v>27</v>
      </c>
      <c r="I3" s="9" t="s">
        <v>36</v>
      </c>
      <c r="J3" s="9"/>
      <c r="K3" s="9" t="s">
        <v>17</v>
      </c>
      <c r="L3" s="9"/>
      <c r="M3" s="9" t="s">
        <v>37</v>
      </c>
      <c r="N3" s="9"/>
      <c r="P3" s="3" t="s">
        <v>31</v>
      </c>
      <c r="Q3" s="2">
        <f>18*10^-3</f>
        <v>1.8000000000000002E-2</v>
      </c>
      <c r="R3" s="3" t="s">
        <v>48</v>
      </c>
      <c r="S3" s="2">
        <v>6.4999999999999997E-3</v>
      </c>
      <c r="T3" s="3" t="s">
        <v>50</v>
      </c>
      <c r="U3" s="2">
        <f>(10*10^-3)*(20*10^-3)</f>
        <v>2.0000000000000001E-4</v>
      </c>
    </row>
    <row r="4" spans="1:42" ht="15.6" x14ac:dyDescent="0.3">
      <c r="A4" s="8"/>
      <c r="B4" s="8"/>
      <c r="C4" s="11"/>
      <c r="D4" s="11"/>
      <c r="E4" s="8"/>
      <c r="F4" s="8"/>
      <c r="G4" s="8"/>
      <c r="H4" s="8"/>
      <c r="I4" s="3" t="s">
        <v>10</v>
      </c>
      <c r="J4" s="3" t="s">
        <v>11</v>
      </c>
      <c r="K4" s="3" t="s">
        <v>10</v>
      </c>
      <c r="L4" s="3" t="s">
        <v>11</v>
      </c>
      <c r="M4" s="3" t="s">
        <v>10</v>
      </c>
      <c r="N4" s="3" t="s">
        <v>11</v>
      </c>
      <c r="P4" s="3" t="s">
        <v>32</v>
      </c>
      <c r="Q4" s="2">
        <v>1E-3</v>
      </c>
      <c r="R4" s="3" t="s">
        <v>49</v>
      </c>
      <c r="S4" s="2">
        <v>5.0000000000000001E-4</v>
      </c>
      <c r="T4" s="3" t="s">
        <v>49</v>
      </c>
      <c r="U4" s="2">
        <v>0</v>
      </c>
    </row>
    <row r="5" spans="1:42" x14ac:dyDescent="0.3">
      <c r="A5" s="2">
        <v>0.06</v>
      </c>
      <c r="B5" s="2">
        <v>0.01</v>
      </c>
      <c r="C5" s="2">
        <f>A5*'Calibração - FINAL!!!'!J$6+'Calibração - FINAL!!!'!K$6</f>
        <v>2.0364959477209857E-2</v>
      </c>
      <c r="D5" s="2">
        <f>SQRT((A5*'Calibração - FINAL!!!'!J$7)^2 + ('Calibração - FINAL!!!'!K$7)^2 + ('Calibração - FINAL!!!'!J$6*B5)^2)</f>
        <v>2.3297274731749642E-3</v>
      </c>
      <c r="E5" s="2">
        <v>2E-3</v>
      </c>
      <c r="F5" s="2">
        <v>1E-3</v>
      </c>
      <c r="G5" s="2">
        <v>0.80100000000000005</v>
      </c>
      <c r="H5" s="2">
        <v>1E-3</v>
      </c>
      <c r="I5" s="2">
        <f>C5*Q$7+R$7</f>
        <v>1.8168389541663001E-3</v>
      </c>
      <c r="J5" s="2">
        <f>E5-I5</f>
        <v>1.8316104583369994E-4</v>
      </c>
      <c r="K5" s="2">
        <f>G5*Z$7+AA$7</f>
        <v>9.8279343243841133E-3</v>
      </c>
      <c r="L5" s="2">
        <f>E5-K5</f>
        <v>-7.8279343243841133E-3</v>
      </c>
      <c r="M5" s="2">
        <f>C5*AI$7+AJ$7</f>
        <v>0.79848256943821583</v>
      </c>
      <c r="N5" s="2">
        <f>G5-M5</f>
        <v>2.5174305617842174E-3</v>
      </c>
    </row>
    <row r="6" spans="1:42" x14ac:dyDescent="0.3">
      <c r="A6" s="2">
        <v>0.11</v>
      </c>
      <c r="B6" s="2">
        <v>0.01</v>
      </c>
      <c r="C6" s="2">
        <f>A6*'Calibração - FINAL!!!'!J$6+'Calibração - FINAL!!!'!K$6</f>
        <v>3.160637761104676E-2</v>
      </c>
      <c r="D6" s="2">
        <f>SQRT((A6*'Calibração - FINAL!!!'!J$7)^2 + ('Calibração - FINAL!!!'!K$7)^2 + ('Calibração - FINAL!!!'!J$6*B6)^2)</f>
        <v>2.3305818865922436E-3</v>
      </c>
      <c r="E6" s="2">
        <v>3.0000000000000001E-3</v>
      </c>
      <c r="F6" s="2">
        <v>1E-3</v>
      </c>
      <c r="G6" s="2">
        <v>0.80100000000000005</v>
      </c>
      <c r="H6" s="2">
        <v>1E-3</v>
      </c>
      <c r="I6" s="2">
        <f t="shared" ref="I6:I36" si="0">C6*Q$7+R$7</f>
        <v>3.2569064490088869E-3</v>
      </c>
      <c r="J6" s="2">
        <f t="shared" ref="J6:J36" si="1">E6-I6</f>
        <v>-2.5690644900888682E-4</v>
      </c>
      <c r="K6" s="2">
        <f t="array" ref="K6">G6*Z$7+AA$7</f>
        <v>9.8279343243841133E-3</v>
      </c>
      <c r="L6" s="2">
        <f t="shared" ref="L6:L36" si="2">E6-K6</f>
        <v>-6.8279343243841132E-3</v>
      </c>
      <c r="M6" s="2">
        <f t="shared" ref="M6:M36" si="3">C6*AI$7+AJ$7</f>
        <v>0.79898248348132883</v>
      </c>
      <c r="N6" s="2">
        <f t="shared" ref="N6:N36" si="4">G6-M6</f>
        <v>2.0175165186712141E-3</v>
      </c>
      <c r="P6" s="8" t="s">
        <v>3</v>
      </c>
      <c r="Q6" s="8"/>
      <c r="R6" s="8"/>
      <c r="S6" s="8"/>
      <c r="Y6" s="8" t="s">
        <v>3</v>
      </c>
      <c r="Z6" s="8"/>
      <c r="AA6" s="8"/>
      <c r="AB6" s="8"/>
      <c r="AH6" s="8" t="s">
        <v>3</v>
      </c>
      <c r="AI6" s="8"/>
      <c r="AJ6" s="8"/>
      <c r="AK6" s="8"/>
    </row>
    <row r="7" spans="1:42" ht="15.6" x14ac:dyDescent="0.3">
      <c r="A7" s="2">
        <v>0.17</v>
      </c>
      <c r="B7" s="2">
        <v>0.01</v>
      </c>
      <c r="C7" s="2">
        <f>A7*'Calibração - FINAL!!!'!J$6+'Calibração - FINAL!!!'!K$6</f>
        <v>4.5096079371651041E-2</v>
      </c>
      <c r="D7" s="2">
        <f>SQRT((A7*'Calibração - FINAL!!!'!J$7)^2 + ('Calibração - FINAL!!!'!K$7)^2 + ('Calibração - FINAL!!!'!J$6*B7)^2)</f>
        <v>2.3322696888794041E-3</v>
      </c>
      <c r="E7" s="2">
        <v>5.0000000000000001E-3</v>
      </c>
      <c r="F7" s="2">
        <v>1E-3</v>
      </c>
      <c r="G7" s="2">
        <v>0.8</v>
      </c>
      <c r="H7" s="2">
        <v>1E-3</v>
      </c>
      <c r="I7" s="2">
        <f t="shared" si="0"/>
        <v>4.9849874428199905E-3</v>
      </c>
      <c r="J7" s="2">
        <f t="shared" si="1"/>
        <v>1.5012557180009607E-5</v>
      </c>
      <c r="K7" s="2">
        <f>G7*Z$7+AA$7</f>
        <v>7.0945640115374076E-3</v>
      </c>
      <c r="L7" s="2">
        <f t="shared" si="2"/>
        <v>-2.0945640115374075E-3</v>
      </c>
      <c r="M7" s="2">
        <f t="shared" si="3"/>
        <v>0.79958238033306439</v>
      </c>
      <c r="N7" s="2">
        <f t="shared" si="4"/>
        <v>4.1761966693565356E-4</v>
      </c>
      <c r="P7" s="4" t="s">
        <v>4</v>
      </c>
      <c r="Q7" s="2">
        <f t="array" ref="Q7:R9">LINEST(E5:E36,C5:C36,1,1)</f>
        <v>0.12810372122961547</v>
      </c>
      <c r="R7" s="2">
        <v>-7.9198813755460701E-4</v>
      </c>
      <c r="S7" s="4" t="s">
        <v>7</v>
      </c>
      <c r="U7" s="3" t="s">
        <v>20</v>
      </c>
      <c r="V7" s="2">
        <f>U3/(S3*Q3)*Q7</f>
        <v>0.21898072005062472</v>
      </c>
      <c r="Y7" s="4" t="s">
        <v>4</v>
      </c>
      <c r="Z7" s="2">
        <f t="array" ref="Z7:AA9">LINEST(E5:E36,G5:G36,1,1)</f>
        <v>2.7333703128466968</v>
      </c>
      <c r="AA7" s="2">
        <v>-2.1796016862658201</v>
      </c>
      <c r="AB7" s="4" t="s">
        <v>7</v>
      </c>
      <c r="AH7" s="4" t="s">
        <v>4</v>
      </c>
      <c r="AI7" s="2">
        <f t="array" ref="AI7:AJ9">LINEST(G5:G36,C5:C36,1,1)</f>
        <v>4.4470727550666514E-2</v>
      </c>
      <c r="AJ7" s="2">
        <v>0.79757692487372445</v>
      </c>
      <c r="AK7" s="4" t="s">
        <v>7</v>
      </c>
    </row>
    <row r="8" spans="1:42" ht="15.6" x14ac:dyDescent="0.3">
      <c r="A8" s="2">
        <v>0.21</v>
      </c>
      <c r="B8" s="2">
        <v>0.01</v>
      </c>
      <c r="C8" s="2">
        <f>A8*'Calibração - FINAL!!!'!J$6+'Calibração - FINAL!!!'!K$6</f>
        <v>5.4089213878720552E-2</v>
      </c>
      <c r="D8" s="2">
        <f>SQRT((A8*'Calibração - FINAL!!!'!J$7)^2 + ('Calibração - FINAL!!!'!K$7)^2 + ('Calibração - FINAL!!!'!J$6*B8)^2)</f>
        <v>2.3337956963108497E-3</v>
      </c>
      <c r="E8" s="2">
        <v>6.0000000000000001E-3</v>
      </c>
      <c r="F8" s="2">
        <v>1E-3</v>
      </c>
      <c r="G8" s="2">
        <v>0.80100000000000005</v>
      </c>
      <c r="H8" s="2">
        <v>1E-3</v>
      </c>
      <c r="I8" s="2">
        <f t="shared" si="0"/>
        <v>6.1370414386940587E-3</v>
      </c>
      <c r="J8" s="2">
        <f t="shared" si="1"/>
        <v>-1.3704143869405858E-4</v>
      </c>
      <c r="K8" s="2">
        <f t="array" ref="K8">G8*Z$7+AA$7</f>
        <v>9.8279343243841133E-3</v>
      </c>
      <c r="L8" s="2">
        <f t="shared" si="2"/>
        <v>-3.8279343243841132E-3</v>
      </c>
      <c r="M8" s="2">
        <f t="shared" si="3"/>
        <v>0.79998231156755473</v>
      </c>
      <c r="N8" s="2">
        <f t="shared" si="4"/>
        <v>1.0176884324453184E-3</v>
      </c>
      <c r="P8" s="4" t="s">
        <v>5</v>
      </c>
      <c r="Q8" s="2">
        <v>5.508991753752267E-4</v>
      </c>
      <c r="R8" s="2">
        <v>1.204254853525332E-4</v>
      </c>
      <c r="S8" s="4" t="s">
        <v>8</v>
      </c>
      <c r="U8" s="3" t="s">
        <v>25</v>
      </c>
      <c r="V8" s="2">
        <f>SQRT((Q7/((S3*Q3)^2)*Q3*S4)^2 + (Q7/((S3*Q3)^2)*S3*Q4)^2 + (Q3*S3/((Q3*S3)^2)*Q8)^2 )*U3</f>
        <v>2.0799794775120489E-2</v>
      </c>
      <c r="Y8" s="4" t="s">
        <v>5</v>
      </c>
      <c r="Z8" s="2">
        <v>0.11728573393204825</v>
      </c>
      <c r="AA8" s="2">
        <v>9.4552228292421742E-2</v>
      </c>
      <c r="AB8" s="4" t="s">
        <v>8</v>
      </c>
      <c r="AH8" s="4" t="s">
        <v>5</v>
      </c>
      <c r="AI8" s="2">
        <v>1.8709503525624739E-3</v>
      </c>
      <c r="AJ8" s="2">
        <v>4.0898609827173278E-4</v>
      </c>
      <c r="AK8" s="4" t="s">
        <v>8</v>
      </c>
    </row>
    <row r="9" spans="1:42" ht="16.2" x14ac:dyDescent="0.3">
      <c r="A9" s="2">
        <v>0.25</v>
      </c>
      <c r="B9" s="2">
        <v>0.01</v>
      </c>
      <c r="C9" s="2">
        <f>A9*'Calibração - FINAL!!!'!J$6+'Calibração - FINAL!!!'!K$6</f>
        <v>6.3082348385790077E-2</v>
      </c>
      <c r="D9" s="2">
        <f>SQRT((A9*'Calibração - FINAL!!!'!J$7)^2 + ('Calibração - FINAL!!!'!K$7)^2 + ('Calibração - FINAL!!!'!J$6*B9)^2)</f>
        <v>2.3356416344921522E-3</v>
      </c>
      <c r="E9" s="2">
        <v>7.0000000000000001E-3</v>
      </c>
      <c r="F9" s="2">
        <v>1E-3</v>
      </c>
      <c r="G9" s="2">
        <v>0.80100000000000005</v>
      </c>
      <c r="H9" s="2">
        <v>1E-3</v>
      </c>
      <c r="I9" s="2">
        <f t="shared" si="0"/>
        <v>7.2890954345681287E-3</v>
      </c>
      <c r="J9" s="2">
        <f t="shared" si="1"/>
        <v>-2.8909543456812851E-4</v>
      </c>
      <c r="K9" s="2">
        <f t="array" ref="K9">G9*Z$7+AA$7</f>
        <v>9.8279343243841133E-3</v>
      </c>
      <c r="L9" s="2">
        <f t="shared" si="2"/>
        <v>-2.8279343243841132E-3</v>
      </c>
      <c r="M9" s="2">
        <f t="shared" si="3"/>
        <v>0.80038224280204517</v>
      </c>
      <c r="N9" s="2">
        <f t="shared" si="4"/>
        <v>6.1775719795487127E-4</v>
      </c>
      <c r="P9" s="4" t="s">
        <v>6</v>
      </c>
      <c r="Q9" s="2">
        <v>0.99944550054282377</v>
      </c>
      <c r="R9" s="2">
        <v>3.2034415401936217E-4</v>
      </c>
      <c r="S9" s="4" t="s">
        <v>9</v>
      </c>
      <c r="U9" s="3" t="s">
        <v>26</v>
      </c>
      <c r="V9" s="12">
        <f>V8/V7</f>
        <v>9.4984593941932052E-2</v>
      </c>
      <c r="Y9" s="4" t="s">
        <v>6</v>
      </c>
      <c r="Z9" s="2">
        <v>0.94765617163274818</v>
      </c>
      <c r="AA9" s="2">
        <v>3.112425622394297E-3</v>
      </c>
      <c r="AB9" s="4" t="s">
        <v>9</v>
      </c>
      <c r="AH9" s="4" t="s">
        <v>6</v>
      </c>
      <c r="AI9" s="2">
        <v>0.94957713035911762</v>
      </c>
      <c r="AJ9" s="2">
        <v>1.0879450082596821E-3</v>
      </c>
      <c r="AK9" s="4" t="s">
        <v>9</v>
      </c>
    </row>
    <row r="10" spans="1:42" x14ac:dyDescent="0.3">
      <c r="A10" s="2">
        <v>0.3</v>
      </c>
      <c r="B10" s="2">
        <v>0.01</v>
      </c>
      <c r="C10" s="2">
        <f>A10*'Calibração - FINAL!!!'!J$6+'Calibração - FINAL!!!'!K$6</f>
        <v>7.432376651962698E-2</v>
      </c>
      <c r="D10" s="2">
        <f>SQRT((A10*'Calibração - FINAL!!!'!J$7)^2 + ('Calibração - FINAL!!!'!K$7)^2 + ('Calibração - FINAL!!!'!J$6*B10)^2)</f>
        <v>2.3383977930808942E-3</v>
      </c>
      <c r="E10" s="2">
        <v>8.0000000000000002E-3</v>
      </c>
      <c r="F10" s="2">
        <v>1E-3</v>
      </c>
      <c r="G10" s="2">
        <v>0.80100000000000005</v>
      </c>
      <c r="H10" s="2">
        <v>1E-3</v>
      </c>
      <c r="I10" s="2">
        <f t="shared" si="0"/>
        <v>8.7291629294107154E-3</v>
      </c>
      <c r="J10" s="2">
        <f t="shared" si="1"/>
        <v>-7.2916292941071527E-4</v>
      </c>
      <c r="K10" s="2">
        <f t="array" ref="K10">G10*Z$7+AA$7</f>
        <v>9.8279343243841133E-3</v>
      </c>
      <c r="L10" s="2">
        <f t="shared" si="2"/>
        <v>-1.8279343243841131E-3</v>
      </c>
      <c r="M10" s="2">
        <f t="shared" si="3"/>
        <v>0.80088215684515818</v>
      </c>
      <c r="N10" s="2">
        <f t="shared" si="4"/>
        <v>1.1784315484186791E-4</v>
      </c>
    </row>
    <row r="11" spans="1:42" x14ac:dyDescent="0.3">
      <c r="A11" s="2">
        <v>0.36</v>
      </c>
      <c r="B11" s="2">
        <v>0.01</v>
      </c>
      <c r="C11" s="2">
        <f>A11*'Calibração - FINAL!!!'!J$6+'Calibração - FINAL!!!'!K$6</f>
        <v>8.781346828023126E-2</v>
      </c>
      <c r="D11" s="2">
        <f>SQRT((A11*'Calibração - FINAL!!!'!J$7)^2 + ('Calibração - FINAL!!!'!K$7)^2 + ('Calibração - FINAL!!!'!J$6*B11)^2)</f>
        <v>2.3423609640530391E-3</v>
      </c>
      <c r="E11" s="2">
        <v>1.0999999999999999E-2</v>
      </c>
      <c r="F11" s="2">
        <v>1E-3</v>
      </c>
      <c r="G11" s="2">
        <v>0.80100000000000005</v>
      </c>
      <c r="H11" s="2">
        <v>1E-3</v>
      </c>
      <c r="I11" s="2">
        <f t="shared" si="0"/>
        <v>1.0457243923221818E-2</v>
      </c>
      <c r="J11" s="2">
        <f t="shared" si="1"/>
        <v>5.4275607677818118E-4</v>
      </c>
      <c r="K11" s="2">
        <f t="array" ref="K11">G11*Z$7+AA$7</f>
        <v>9.8279343243841133E-3</v>
      </c>
      <c r="L11" s="2">
        <f t="shared" si="2"/>
        <v>1.1720656756158861E-3</v>
      </c>
      <c r="M11" s="2">
        <f t="shared" si="3"/>
        <v>0.80148205369689374</v>
      </c>
      <c r="N11" s="2">
        <f t="shared" si="4"/>
        <v>-4.8205369689369171E-4</v>
      </c>
    </row>
    <row r="12" spans="1:42" x14ac:dyDescent="0.3">
      <c r="A12" s="2">
        <v>0.41</v>
      </c>
      <c r="B12" s="2">
        <v>0.01</v>
      </c>
      <c r="C12" s="2">
        <f>A12*'Calibração - FINAL!!!'!J$6+'Calibração - FINAL!!!'!K$6</f>
        <v>9.905488641406815E-2</v>
      </c>
      <c r="D12" s="2">
        <f>SQRT((A12*'Calibração - FINAL!!!'!J$7)^2 + ('Calibração - FINAL!!!'!K$7)^2 + ('Calibração - FINAL!!!'!J$6*B12)^2)</f>
        <v>2.3462076287909545E-3</v>
      </c>
      <c r="E12" s="2">
        <v>1.2E-2</v>
      </c>
      <c r="F12" s="2">
        <v>1E-3</v>
      </c>
      <c r="G12" s="2">
        <v>0.80200000000000005</v>
      </c>
      <c r="H12" s="2">
        <v>1E-3</v>
      </c>
      <c r="I12" s="2">
        <f t="shared" si="0"/>
        <v>1.1897311418064403E-2</v>
      </c>
      <c r="J12" s="2">
        <f t="shared" si="1"/>
        <v>1.0268858193559702E-4</v>
      </c>
      <c r="K12" s="2">
        <f t="array" ref="K12">G12*Z$7+AA$7</f>
        <v>1.2561304637230819E-2</v>
      </c>
      <c r="L12" s="2">
        <f t="shared" si="2"/>
        <v>-5.6130463723081878E-4</v>
      </c>
      <c r="M12" s="2">
        <f t="shared" si="3"/>
        <v>0.80198196774000674</v>
      </c>
      <c r="N12" s="2">
        <f t="shared" si="4"/>
        <v>1.8032259993305821E-5</v>
      </c>
    </row>
    <row r="13" spans="1:42" x14ac:dyDescent="0.3">
      <c r="A13" s="2">
        <v>0.45</v>
      </c>
      <c r="B13" s="2">
        <v>0.01</v>
      </c>
      <c r="C13" s="2">
        <f>A13*'Calibração - FINAL!!!'!J$6+'Calibração - FINAL!!!'!K$6</f>
        <v>0.10804802092113767</v>
      </c>
      <c r="D13" s="2">
        <f>SQRT((A13*'Calibração - FINAL!!!'!J$7)^2 + ('Calibração - FINAL!!!'!K$7)^2 + ('Calibração - FINAL!!!'!J$6*B13)^2)</f>
        <v>2.3496393214820425E-3</v>
      </c>
      <c r="E13" s="2">
        <v>1.2999999999999999E-2</v>
      </c>
      <c r="F13" s="2">
        <v>1E-3</v>
      </c>
      <c r="G13" s="2">
        <v>0.80200000000000005</v>
      </c>
      <c r="H13" s="2">
        <v>1E-3</v>
      </c>
      <c r="I13" s="2">
        <f t="shared" si="0"/>
        <v>1.3049365413938474E-2</v>
      </c>
      <c r="J13" s="2">
        <f t="shared" si="1"/>
        <v>-4.9365413938474642E-5</v>
      </c>
      <c r="K13" s="2">
        <f t="array" ref="K13">G13*Z$7+AA$7</f>
        <v>1.2561304637230819E-2</v>
      </c>
      <c r="L13" s="2">
        <f t="shared" si="2"/>
        <v>4.3869536276918038E-4</v>
      </c>
      <c r="M13" s="2">
        <f t="shared" si="3"/>
        <v>0.80238189897449708</v>
      </c>
      <c r="N13" s="2">
        <f t="shared" si="4"/>
        <v>-3.8189897449703025E-4</v>
      </c>
    </row>
    <row r="14" spans="1:42" x14ac:dyDescent="0.3">
      <c r="A14" s="2">
        <v>0.51</v>
      </c>
      <c r="B14" s="2">
        <v>0.01</v>
      </c>
      <c r="C14" s="2">
        <f>A14*'Calibração - FINAL!!!'!J$6+'Calibração - FINAL!!!'!K$6</f>
        <v>0.12153772268174196</v>
      </c>
      <c r="D14" s="2">
        <f>SQRT((A14*'Calibração - FINAL!!!'!J$7)^2 + ('Calibração - FINAL!!!'!K$7)^2 + ('Calibração - FINAL!!!'!J$6*B14)^2)</f>
        <v>2.3553742166941374E-3</v>
      </c>
      <c r="E14" s="2">
        <v>1.4999999999999999E-2</v>
      </c>
      <c r="F14" s="2">
        <v>1E-3</v>
      </c>
      <c r="G14" s="2">
        <v>0.80300000000000005</v>
      </c>
      <c r="H14" s="2">
        <v>1E-3</v>
      </c>
      <c r="I14" s="2">
        <f t="shared" si="0"/>
        <v>1.4777446407749577E-2</v>
      </c>
      <c r="J14" s="2">
        <f t="shared" si="1"/>
        <v>2.2255359225042265E-4</v>
      </c>
      <c r="K14" s="2">
        <f t="array" ref="K14">G14*Z$7+AA$7</f>
        <v>1.5294674950077525E-2</v>
      </c>
      <c r="L14" s="2">
        <f t="shared" si="2"/>
        <v>-2.9467495007752531E-4</v>
      </c>
      <c r="M14" s="2">
        <f t="shared" si="3"/>
        <v>0.80298179582623264</v>
      </c>
      <c r="N14" s="2">
        <f t="shared" si="4"/>
        <v>1.8204173767411014E-5</v>
      </c>
    </row>
    <row r="15" spans="1:42" x14ac:dyDescent="0.3">
      <c r="A15" s="2">
        <v>0.54</v>
      </c>
      <c r="B15" s="2">
        <v>0.01</v>
      </c>
      <c r="C15" s="2">
        <f>A15*'Calibração - FINAL!!!'!J$6+'Calibração - FINAL!!!'!K$6</f>
        <v>0.12828257356204409</v>
      </c>
      <c r="D15" s="2">
        <f>SQRT((A15*'Calibração - FINAL!!!'!J$7)^2 + ('Calibração - FINAL!!!'!K$7)^2 + ('Calibração - FINAL!!!'!J$6*B15)^2)</f>
        <v>2.3585045892113164E-3</v>
      </c>
      <c r="E15" s="2">
        <v>1.6E-2</v>
      </c>
      <c r="F15" s="2">
        <v>1E-3</v>
      </c>
      <c r="G15" s="2">
        <v>0.80300000000000005</v>
      </c>
      <c r="H15" s="2">
        <v>1E-3</v>
      </c>
      <c r="I15" s="2">
        <f t="shared" si="0"/>
        <v>1.5641486904655128E-2</v>
      </c>
      <c r="J15" s="2">
        <f t="shared" si="1"/>
        <v>3.5851309534487216E-4</v>
      </c>
      <c r="K15" s="2">
        <f t="array" ref="K15">G15*Z$7+AA$7</f>
        <v>1.5294674950077525E-2</v>
      </c>
      <c r="L15" s="2">
        <f t="shared" si="2"/>
        <v>7.0532504992247558E-4</v>
      </c>
      <c r="M15" s="2">
        <f t="shared" si="3"/>
        <v>0.80328174425210042</v>
      </c>
      <c r="N15" s="2">
        <f t="shared" si="4"/>
        <v>-2.817442521003688E-4</v>
      </c>
    </row>
    <row r="16" spans="1:42" x14ac:dyDescent="0.3">
      <c r="A16" s="2">
        <v>0.61</v>
      </c>
      <c r="B16" s="2">
        <v>0.01</v>
      </c>
      <c r="C16" s="2">
        <f>A16*'Calibração - FINAL!!!'!J$6+'Calibração - FINAL!!!'!K$6</f>
        <v>0.14402055894941576</v>
      </c>
      <c r="D16" s="2">
        <f>SQRT((A16*'Calibração - FINAL!!!'!J$7)^2 + ('Calibração - FINAL!!!'!K$7)^2 + ('Calibração - FINAL!!!'!J$6*B16)^2)</f>
        <v>2.3664856174700614E-3</v>
      </c>
      <c r="E16" s="2">
        <v>1.7999999999999999E-2</v>
      </c>
      <c r="F16" s="2">
        <v>1E-3</v>
      </c>
      <c r="G16" s="2">
        <v>0.80300000000000005</v>
      </c>
      <c r="H16" s="2">
        <v>1E-3</v>
      </c>
      <c r="I16" s="2">
        <f t="shared" si="0"/>
        <v>1.765758139743475E-2</v>
      </c>
      <c r="J16" s="2">
        <f t="shared" si="1"/>
        <v>3.4241860256524828E-4</v>
      </c>
      <c r="K16" s="2">
        <f t="array" ref="K16">G16*Z$7+AA$7</f>
        <v>1.5294674950077525E-2</v>
      </c>
      <c r="L16" s="2">
        <f t="shared" si="2"/>
        <v>2.7053250499224739E-3</v>
      </c>
      <c r="M16" s="2">
        <f t="shared" si="3"/>
        <v>0.80398162391245864</v>
      </c>
      <c r="N16" s="2">
        <f t="shared" si="4"/>
        <v>-9.816239124585957E-4</v>
      </c>
    </row>
    <row r="17" spans="1:14" x14ac:dyDescent="0.3">
      <c r="A17" s="2">
        <v>0.65</v>
      </c>
      <c r="B17" s="2">
        <v>0.01</v>
      </c>
      <c r="C17" s="2">
        <f>A17*'Calibração - FINAL!!!'!J$6+'Calibração - FINAL!!!'!K$6</f>
        <v>0.15301369345648527</v>
      </c>
      <c r="D17" s="2">
        <f>SQRT((A17*'Calibração - FINAL!!!'!J$7)^2 + ('Calibração - FINAL!!!'!K$7)^2 + ('Calibração - FINAL!!!'!J$6*B17)^2)</f>
        <v>2.3714687626772502E-3</v>
      </c>
      <c r="E17" s="2">
        <v>1.9E-2</v>
      </c>
      <c r="F17" s="2">
        <v>1E-3</v>
      </c>
      <c r="G17" s="2">
        <v>0.80300000000000005</v>
      </c>
      <c r="H17" s="2">
        <v>1E-3</v>
      </c>
      <c r="I17" s="2">
        <f t="shared" si="0"/>
        <v>1.8809635393308818E-2</v>
      </c>
      <c r="J17" s="2">
        <f t="shared" si="1"/>
        <v>1.9036460669118183E-4</v>
      </c>
      <c r="K17" s="2">
        <f t="array" ref="K17">G17*Z$7+AA$7</f>
        <v>1.5294674950077525E-2</v>
      </c>
      <c r="L17" s="2">
        <f t="shared" si="2"/>
        <v>3.7053250499224748E-3</v>
      </c>
      <c r="M17" s="2">
        <f t="shared" si="3"/>
        <v>0.80438155514694898</v>
      </c>
      <c r="N17" s="2">
        <f t="shared" si="4"/>
        <v>-1.3815551469489318E-3</v>
      </c>
    </row>
    <row r="18" spans="1:14" x14ac:dyDescent="0.3">
      <c r="A18" s="2">
        <v>0.71</v>
      </c>
      <c r="B18" s="2">
        <v>0.01</v>
      </c>
      <c r="C18" s="2">
        <f>A18*'Calibração - FINAL!!!'!J$6+'Calibração - FINAL!!!'!K$6</f>
        <v>0.16650339521708954</v>
      </c>
      <c r="D18" s="2">
        <f>SQRT((A18*'Calibração - FINAL!!!'!J$7)^2 + ('Calibração - FINAL!!!'!K$7)^2 + ('Calibração - FINAL!!!'!J$6*B18)^2)</f>
        <v>2.3795145867324037E-3</v>
      </c>
      <c r="E18" s="2">
        <v>0.02</v>
      </c>
      <c r="F18" s="2">
        <v>1E-3</v>
      </c>
      <c r="G18" s="2">
        <v>0.80400000000000005</v>
      </c>
      <c r="H18" s="2">
        <v>1E-3</v>
      </c>
      <c r="I18" s="2">
        <f t="shared" si="0"/>
        <v>2.053771638711992E-2</v>
      </c>
      <c r="J18" s="2">
        <f t="shared" si="1"/>
        <v>-5.3771638711992004E-4</v>
      </c>
      <c r="K18" s="2">
        <f t="array" ref="K18">G18*Z$7+AA$7</f>
        <v>1.802804526292423E-2</v>
      </c>
      <c r="L18" s="2">
        <f t="shared" si="2"/>
        <v>1.9719547370757699E-3</v>
      </c>
      <c r="M18" s="2">
        <f t="shared" si="3"/>
        <v>0.80498145199868454</v>
      </c>
      <c r="N18" s="2">
        <f t="shared" si="4"/>
        <v>-9.8145199868449051E-4</v>
      </c>
    </row>
    <row r="19" spans="1:14" x14ac:dyDescent="0.3">
      <c r="A19" s="2">
        <v>0.76</v>
      </c>
      <c r="B19" s="2">
        <v>0.01</v>
      </c>
      <c r="C19" s="2">
        <f>A19*'Calibração - FINAL!!!'!J$6+'Calibração - FINAL!!!'!K$6</f>
        <v>0.17774481335092646</v>
      </c>
      <c r="D19" s="2">
        <f>SQRT((A19*'Calibração - FINAL!!!'!J$7)^2 + ('Calibração - FINAL!!!'!K$7)^2 + ('Calibração - FINAL!!!'!J$6*B19)^2)</f>
        <v>2.3867385265294622E-3</v>
      </c>
      <c r="E19" s="2">
        <v>2.1999999999999999E-2</v>
      </c>
      <c r="F19" s="2">
        <v>1E-3</v>
      </c>
      <c r="G19" s="2">
        <v>0.80400000000000005</v>
      </c>
      <c r="H19" s="2">
        <v>1E-3</v>
      </c>
      <c r="I19" s="2">
        <f t="shared" si="0"/>
        <v>2.1977783881962511E-2</v>
      </c>
      <c r="J19" s="2">
        <f t="shared" si="1"/>
        <v>2.221611803748802E-5</v>
      </c>
      <c r="K19" s="2">
        <f t="array" ref="K19">G19*Z$7+AA$7</f>
        <v>1.802804526292423E-2</v>
      </c>
      <c r="L19" s="2">
        <f t="shared" si="2"/>
        <v>3.9719547370757682E-3</v>
      </c>
      <c r="M19" s="2">
        <f t="shared" si="3"/>
        <v>0.80548136604179754</v>
      </c>
      <c r="N19" s="2">
        <f t="shared" si="4"/>
        <v>-1.4813660417974939E-3</v>
      </c>
    </row>
    <row r="20" spans="1:14" x14ac:dyDescent="0.3">
      <c r="A20" s="2">
        <v>0.81</v>
      </c>
      <c r="B20" s="2">
        <v>0.01</v>
      </c>
      <c r="C20" s="2">
        <f>A20*'Calibração - FINAL!!!'!J$6+'Calibração - FINAL!!!'!K$6</f>
        <v>0.18898623148476337</v>
      </c>
      <c r="D20" s="2">
        <f>SQRT((A20*'Calibração - FINAL!!!'!J$7)^2 + ('Calibração - FINAL!!!'!K$7)^2 + ('Calibração - FINAL!!!'!J$6*B20)^2)</f>
        <v>2.3944298221093047E-3</v>
      </c>
      <c r="E20" s="2">
        <v>2.35E-2</v>
      </c>
      <c r="F20" s="2">
        <v>1E-3</v>
      </c>
      <c r="G20" s="2">
        <v>0.80500000000000005</v>
      </c>
      <c r="H20" s="2">
        <v>1E-3</v>
      </c>
      <c r="I20" s="2">
        <f t="shared" si="0"/>
        <v>2.3417851376805097E-2</v>
      </c>
      <c r="J20" s="2">
        <f t="shared" si="1"/>
        <v>8.214862319490257E-5</v>
      </c>
      <c r="K20" s="2">
        <f t="array" ref="K20">G20*Z$7+AA$7</f>
        <v>2.0761415575770936E-2</v>
      </c>
      <c r="L20" s="2">
        <f t="shared" si="2"/>
        <v>2.7385844242290638E-3</v>
      </c>
      <c r="M20" s="2">
        <f t="shared" si="3"/>
        <v>0.80598128008491055</v>
      </c>
      <c r="N20" s="2">
        <f t="shared" si="4"/>
        <v>-9.8128008491049634E-4</v>
      </c>
    </row>
    <row r="21" spans="1:14" x14ac:dyDescent="0.3">
      <c r="A21" s="2">
        <v>0.85</v>
      </c>
      <c r="B21" s="2">
        <v>0.01</v>
      </c>
      <c r="C21" s="2">
        <f>A21*'Calibração - FINAL!!!'!J$6+'Calibração - FINAL!!!'!K$6</f>
        <v>0.19797936599183288</v>
      </c>
      <c r="D21" s="2">
        <f>SQRT((A21*'Calibração - FINAL!!!'!J$7)^2 + ('Calibração - FINAL!!!'!K$7)^2 + ('Calibração - FINAL!!!'!J$6*B21)^2)</f>
        <v>2.4009163456212498E-3</v>
      </c>
      <c r="E21" s="2">
        <v>2.5000000000000001E-2</v>
      </c>
      <c r="F21" s="2">
        <v>1E-3</v>
      </c>
      <c r="G21" s="2">
        <v>0.80500000000000005</v>
      </c>
      <c r="H21" s="2">
        <v>1E-3</v>
      </c>
      <c r="I21" s="2">
        <f t="shared" si="0"/>
        <v>2.4569905372679165E-2</v>
      </c>
      <c r="J21" s="2">
        <f t="shared" si="1"/>
        <v>4.3009462732083656E-4</v>
      </c>
      <c r="K21" s="2">
        <f t="array" ref="K21">G21*Z$7+AA$7</f>
        <v>2.0761415575770936E-2</v>
      </c>
      <c r="L21" s="2">
        <f t="shared" si="2"/>
        <v>4.2385844242290652E-3</v>
      </c>
      <c r="M21" s="2">
        <f t="shared" si="3"/>
        <v>0.80638121131940099</v>
      </c>
      <c r="N21" s="2">
        <f t="shared" si="4"/>
        <v>-1.3812113194009434E-3</v>
      </c>
    </row>
    <row r="22" spans="1:14" x14ac:dyDescent="0.3">
      <c r="A22" s="2">
        <v>0.91</v>
      </c>
      <c r="B22" s="2">
        <v>0.01</v>
      </c>
      <c r="C22" s="2">
        <f>A22*'Calibração - FINAL!!!'!J$6+'Calibração - FINAL!!!'!K$6</f>
        <v>0.21146906775243718</v>
      </c>
      <c r="D22" s="2">
        <f>SQRT((A22*'Calibração - FINAL!!!'!J$7)^2 + ('Calibração - FINAL!!!'!K$7)^2 + ('Calibração - FINAL!!!'!J$6*B22)^2)</f>
        <v>2.4111963195258485E-3</v>
      </c>
      <c r="E22" s="2">
        <v>2.5999999999999999E-2</v>
      </c>
      <c r="F22" s="2">
        <v>1E-3</v>
      </c>
      <c r="G22" s="2">
        <v>0.80600000000000005</v>
      </c>
      <c r="H22" s="2">
        <v>1E-3</v>
      </c>
      <c r="I22" s="2">
        <f t="shared" si="0"/>
        <v>2.6297986366490271E-2</v>
      </c>
      <c r="J22" s="2">
        <f t="shared" si="1"/>
        <v>-2.9798636649027224E-4</v>
      </c>
      <c r="K22" s="2">
        <f t="array" ref="K22">G22*Z$7+AA$7</f>
        <v>2.3494785888617642E-2</v>
      </c>
      <c r="L22" s="2">
        <f t="shared" si="2"/>
        <v>2.5052141113823569E-3</v>
      </c>
      <c r="M22" s="2">
        <f t="shared" si="3"/>
        <v>0.80698110817113655</v>
      </c>
      <c r="N22" s="2">
        <f t="shared" si="4"/>
        <v>-9.8110817113650217E-4</v>
      </c>
    </row>
    <row r="23" spans="1:14" x14ac:dyDescent="0.3">
      <c r="A23" s="2">
        <v>0.94</v>
      </c>
      <c r="B23" s="2">
        <v>0.01</v>
      </c>
      <c r="C23" s="2">
        <f>A23*'Calibração - FINAL!!!'!J$6+'Calibração - FINAL!!!'!K$6</f>
        <v>0.21821391863273928</v>
      </c>
      <c r="D23" s="2">
        <f>SQRT((A23*'Calibração - FINAL!!!'!J$7)^2 + ('Calibração - FINAL!!!'!K$7)^2 + ('Calibração - FINAL!!!'!J$6*B23)^2)</f>
        <v>2.4165816155188517E-3</v>
      </c>
      <c r="E23" s="2">
        <v>2.7E-2</v>
      </c>
      <c r="F23" s="2">
        <v>1E-3</v>
      </c>
      <c r="G23" s="2">
        <v>0.80600000000000005</v>
      </c>
      <c r="H23" s="2">
        <v>1E-3</v>
      </c>
      <c r="I23" s="2">
        <f t="shared" si="0"/>
        <v>2.7162026863395819E-2</v>
      </c>
      <c r="J23" s="2">
        <f t="shared" si="1"/>
        <v>-1.6202686339581926E-4</v>
      </c>
      <c r="K23" s="2">
        <f t="array" ref="K23">G23*Z$7+AA$7</f>
        <v>2.3494785888617642E-2</v>
      </c>
      <c r="L23" s="2">
        <f t="shared" si="2"/>
        <v>3.5052141113823578E-3</v>
      </c>
      <c r="M23" s="2">
        <f t="shared" si="3"/>
        <v>0.80728105659700433</v>
      </c>
      <c r="N23" s="2">
        <f t="shared" si="4"/>
        <v>-1.281056597004282E-3</v>
      </c>
    </row>
    <row r="24" spans="1:14" x14ac:dyDescent="0.3">
      <c r="A24" s="2">
        <v>1.01</v>
      </c>
      <c r="B24" s="2">
        <v>0.01</v>
      </c>
      <c r="C24" s="2">
        <f>A24*'Calibração - FINAL!!!'!J$6+'Calibração - FINAL!!!'!K$6</f>
        <v>0.23395190402011096</v>
      </c>
      <c r="D24" s="2">
        <f>SQRT((A24*'Calibração - FINAL!!!'!J$7)^2 + ('Calibração - FINAL!!!'!K$7)^2 + ('Calibração - FINAL!!!'!J$6*B24)^2)</f>
        <v>2.4297757557721431E-3</v>
      </c>
      <c r="E24" s="2">
        <v>2.9000000000000001E-2</v>
      </c>
      <c r="F24" s="2">
        <v>1E-3</v>
      </c>
      <c r="G24" s="2">
        <v>0.80700000000000005</v>
      </c>
      <c r="H24" s="2">
        <v>1E-3</v>
      </c>
      <c r="I24" s="2">
        <f t="shared" si="0"/>
        <v>2.9178121356175441E-2</v>
      </c>
      <c r="J24" s="2">
        <f t="shared" si="1"/>
        <v>-1.7812135617543967E-4</v>
      </c>
      <c r="K24" s="2">
        <f t="array" ref="K24">G24*Z$7+AA$7</f>
        <v>2.6228156201464348E-2</v>
      </c>
      <c r="L24" s="2">
        <f t="shared" si="2"/>
        <v>2.7718437985356538E-3</v>
      </c>
      <c r="M24" s="2">
        <f t="shared" si="3"/>
        <v>0.80798093625736245</v>
      </c>
      <c r="N24" s="2">
        <f t="shared" si="4"/>
        <v>-9.8093625736239698E-4</v>
      </c>
    </row>
    <row r="25" spans="1:14" x14ac:dyDescent="0.3">
      <c r="A25" s="2">
        <v>1.05</v>
      </c>
      <c r="B25" s="2">
        <v>0.01</v>
      </c>
      <c r="C25" s="2">
        <f>A25*'Calibração - FINAL!!!'!J$6+'Calibração - FINAL!!!'!K$6</f>
        <v>0.2429450385271805</v>
      </c>
      <c r="D25" s="2">
        <f>SQRT((A25*'Calibração - FINAL!!!'!J$7)^2 + ('Calibração - FINAL!!!'!K$7)^2 + ('Calibração - FINAL!!!'!J$6*B25)^2)</f>
        <v>2.4377060036039175E-3</v>
      </c>
      <c r="E25" s="2">
        <v>0.03</v>
      </c>
      <c r="F25" s="2">
        <v>1E-3</v>
      </c>
      <c r="G25" s="2">
        <v>0.80800000000000005</v>
      </c>
      <c r="H25" s="2">
        <v>1E-3</v>
      </c>
      <c r="I25" s="2">
        <f t="shared" si="0"/>
        <v>3.0330175352049512E-2</v>
      </c>
      <c r="J25" s="2">
        <f t="shared" si="1"/>
        <v>-3.3017535204951307E-4</v>
      </c>
      <c r="K25" s="2">
        <f t="array" ref="K25">G25*Z$7+AA$7</f>
        <v>2.8961526514311053E-2</v>
      </c>
      <c r="L25" s="2">
        <f t="shared" si="2"/>
        <v>1.0384734856889455E-3</v>
      </c>
      <c r="M25" s="2">
        <f t="shared" si="3"/>
        <v>0.80838086749185289</v>
      </c>
      <c r="N25" s="2">
        <f t="shared" si="4"/>
        <v>-3.8086749185284319E-4</v>
      </c>
    </row>
    <row r="26" spans="1:14" x14ac:dyDescent="0.3">
      <c r="A26" s="2">
        <v>1.1000000000000001</v>
      </c>
      <c r="B26" s="2">
        <v>0.01</v>
      </c>
      <c r="C26" s="2">
        <f>A26*'Calibração - FINAL!!!'!J$6+'Calibração - FINAL!!!'!K$6</f>
        <v>0.25418645666101741</v>
      </c>
      <c r="D26" s="2">
        <f>SQRT((A26*'Calibração - FINAL!!!'!J$7)^2 + ('Calibração - FINAL!!!'!K$7)^2 + ('Calibração - FINAL!!!'!J$6*B26)^2)</f>
        <v>2.4480132779331402E-3</v>
      </c>
      <c r="E26" s="2">
        <v>3.2000000000000001E-2</v>
      </c>
      <c r="F26" s="2">
        <v>1E-3</v>
      </c>
      <c r="G26" s="2">
        <v>0.80800000000000005</v>
      </c>
      <c r="H26" s="2">
        <v>1E-3</v>
      </c>
      <c r="I26" s="2">
        <f t="shared" si="0"/>
        <v>3.1770242846892102E-2</v>
      </c>
      <c r="J26" s="2">
        <f t="shared" si="1"/>
        <v>2.2975715310789846E-4</v>
      </c>
      <c r="K26" s="2">
        <f t="array" ref="K26">G26*Z$7+AA$7</f>
        <v>2.8961526514311053E-2</v>
      </c>
      <c r="L26" s="2">
        <f t="shared" si="2"/>
        <v>3.0384734856889473E-3</v>
      </c>
      <c r="M26" s="2">
        <f t="shared" si="3"/>
        <v>0.8088807815349659</v>
      </c>
      <c r="N26" s="2">
        <f t="shared" si="4"/>
        <v>-8.8078153496584655E-4</v>
      </c>
    </row>
    <row r="27" spans="1:14" x14ac:dyDescent="0.3">
      <c r="A27" s="2">
        <v>1.1399999999999999</v>
      </c>
      <c r="B27" s="2">
        <v>0.01</v>
      </c>
      <c r="C27" s="2">
        <f>A27*'Calibração - FINAL!!!'!J$6+'Calibração - FINAL!!!'!K$6</f>
        <v>0.26317959116808687</v>
      </c>
      <c r="D27" s="2">
        <f>SQRT((A27*'Calibração - FINAL!!!'!J$7)^2 + ('Calibração - FINAL!!!'!K$7)^2 + ('Calibração - FINAL!!!'!J$6*B27)^2)</f>
        <v>2.456571226436772E-3</v>
      </c>
      <c r="E27" s="2">
        <v>3.3000000000000002E-2</v>
      </c>
      <c r="F27" s="2">
        <v>1E-3</v>
      </c>
      <c r="G27" s="2">
        <v>0.80900000000000005</v>
      </c>
      <c r="H27" s="2">
        <v>1E-3</v>
      </c>
      <c r="I27" s="2">
        <f t="shared" si="0"/>
        <v>3.2922296842766159E-2</v>
      </c>
      <c r="J27" s="2">
        <f t="shared" si="1"/>
        <v>7.7703157233842413E-5</v>
      </c>
      <c r="K27" s="2">
        <f t="array" ref="K27">G27*Z$7+AA$7</f>
        <v>3.1694896827157759E-2</v>
      </c>
      <c r="L27" s="2">
        <f t="shared" si="2"/>
        <v>1.3051031728422424E-3</v>
      </c>
      <c r="M27" s="2">
        <f t="shared" si="3"/>
        <v>0.80928071276945623</v>
      </c>
      <c r="N27" s="2">
        <f t="shared" si="4"/>
        <v>-2.8071276945618173E-4</v>
      </c>
    </row>
    <row r="28" spans="1:14" x14ac:dyDescent="0.3">
      <c r="A28" s="2">
        <v>1.19</v>
      </c>
      <c r="B28" s="2">
        <v>0.01</v>
      </c>
      <c r="C28" s="2">
        <f>A28*'Calibração - FINAL!!!'!J$6+'Calibração - FINAL!!!'!K$6</f>
        <v>0.27442100930192381</v>
      </c>
      <c r="D28" s="2">
        <f>SQRT((A28*'Calibração - FINAL!!!'!J$7)^2 + ('Calibração - FINAL!!!'!K$7)^2 + ('Calibração - FINAL!!!'!J$6*B28)^2)</f>
        <v>2.4676540875246196E-3</v>
      </c>
      <c r="E28" s="2">
        <v>3.5000000000000003E-2</v>
      </c>
      <c r="F28" s="2">
        <v>1E-3</v>
      </c>
      <c r="G28" s="2">
        <v>0.81</v>
      </c>
      <c r="H28" s="2">
        <v>1E-3</v>
      </c>
      <c r="I28" s="2">
        <f t="shared" si="0"/>
        <v>3.4362364337608753E-2</v>
      </c>
      <c r="J28" s="2">
        <f t="shared" si="1"/>
        <v>6.3763566239125047E-4</v>
      </c>
      <c r="K28" s="2">
        <f t="array" ref="K28">G28*Z$7+AA$7</f>
        <v>3.4428267140004465E-2</v>
      </c>
      <c r="L28" s="2">
        <f t="shared" si="2"/>
        <v>5.7173285999553847E-4</v>
      </c>
      <c r="M28" s="2">
        <f t="shared" si="3"/>
        <v>0.80978062681256924</v>
      </c>
      <c r="N28" s="2">
        <f t="shared" si="4"/>
        <v>2.193731874308158E-4</v>
      </c>
    </row>
    <row r="29" spans="1:14" x14ac:dyDescent="0.3">
      <c r="A29" s="2">
        <v>1.25</v>
      </c>
      <c r="B29" s="2">
        <v>0.01</v>
      </c>
      <c r="C29" s="2">
        <f>A29*'Calibração - FINAL!!!'!J$6+'Calibração - FINAL!!!'!K$6</f>
        <v>0.28791071106252808</v>
      </c>
      <c r="D29" s="2">
        <f>SQRT((A29*'Calibração - FINAL!!!'!J$7)^2 + ('Calibração - FINAL!!!'!K$7)^2 + ('Calibração - FINAL!!!'!J$6*B29)^2)</f>
        <v>2.4815112081874261E-3</v>
      </c>
      <c r="E29" s="2">
        <v>3.5999999999999997E-2</v>
      </c>
      <c r="F29" s="2">
        <v>1E-3</v>
      </c>
      <c r="G29" s="2">
        <v>0.81</v>
      </c>
      <c r="H29" s="2">
        <v>1E-3</v>
      </c>
      <c r="I29" s="2">
        <f t="shared" si="0"/>
        <v>3.6090445331419856E-2</v>
      </c>
      <c r="J29" s="2">
        <f t="shared" si="1"/>
        <v>-9.0445331419858332E-5</v>
      </c>
      <c r="K29" s="2">
        <f t="array" ref="K29">G29*Z$7+AA$7</f>
        <v>3.4428267140004465E-2</v>
      </c>
      <c r="L29" s="2">
        <f t="shared" si="2"/>
        <v>1.5717328599955324E-3</v>
      </c>
      <c r="M29" s="2">
        <f t="shared" si="3"/>
        <v>0.8103805236643048</v>
      </c>
      <c r="N29" s="2">
        <f t="shared" si="4"/>
        <v>-3.8052366430474382E-4</v>
      </c>
    </row>
    <row r="30" spans="1:14" x14ac:dyDescent="0.3">
      <c r="A30" s="2">
        <v>1.31</v>
      </c>
      <c r="B30" s="2">
        <v>0.01</v>
      </c>
      <c r="C30" s="2">
        <f>A30*'Calibração - FINAL!!!'!J$6+'Calibração - FINAL!!!'!K$6</f>
        <v>0.30140041282313235</v>
      </c>
      <c r="D30" s="2">
        <f>SQRT((A30*'Calibração - FINAL!!!'!J$7)^2 + ('Calibração - FINAL!!!'!K$7)^2 + ('Calibração - FINAL!!!'!J$6*B30)^2)</f>
        <v>2.4959671275868785E-3</v>
      </c>
      <c r="E30" s="2">
        <v>3.7999999999999999E-2</v>
      </c>
      <c r="F30" s="2">
        <v>1E-3</v>
      </c>
      <c r="G30" s="2">
        <v>0.81100000000000005</v>
      </c>
      <c r="H30" s="2">
        <v>1E-3</v>
      </c>
      <c r="I30" s="2">
        <f t="shared" si="0"/>
        <v>3.7818526325230958E-2</v>
      </c>
      <c r="J30" s="2">
        <f t="shared" si="1"/>
        <v>1.8147367476904069E-4</v>
      </c>
      <c r="K30" s="2">
        <f t="array" ref="K30">G30*Z$7+AA$7</f>
        <v>3.7161637452851171E-2</v>
      </c>
      <c r="L30" s="2">
        <f t="shared" si="2"/>
        <v>8.3836254714882846E-4</v>
      </c>
      <c r="M30" s="2">
        <f t="shared" si="3"/>
        <v>0.81098042051604036</v>
      </c>
      <c r="N30" s="2">
        <f t="shared" si="4"/>
        <v>1.9579483959697441E-5</v>
      </c>
    </row>
    <row r="31" spans="1:14" x14ac:dyDescent="0.3">
      <c r="A31" s="2">
        <v>1.34</v>
      </c>
      <c r="B31" s="2">
        <v>0.01</v>
      </c>
      <c r="C31" s="2">
        <f>A31*'Calibração - FINAL!!!'!J$6+'Calibração - FINAL!!!'!K$6</f>
        <v>0.30814526370343454</v>
      </c>
      <c r="D31" s="2">
        <f>SQRT((A31*'Calibração - FINAL!!!'!J$7)^2 + ('Calibração - FINAL!!!'!K$7)^2 + ('Calibração - FINAL!!!'!J$6*B31)^2)</f>
        <v>2.5034164119595412E-3</v>
      </c>
      <c r="E31" s="2">
        <v>3.9E-2</v>
      </c>
      <c r="F31" s="2">
        <v>1E-3</v>
      </c>
      <c r="G31" s="2">
        <v>0.81200000000000006</v>
      </c>
      <c r="H31" s="2">
        <v>1E-3</v>
      </c>
      <c r="I31" s="2">
        <f t="shared" si="0"/>
        <v>3.868256682213652E-2</v>
      </c>
      <c r="J31" s="2">
        <f t="shared" si="1"/>
        <v>3.174331778634798E-4</v>
      </c>
      <c r="K31" s="2">
        <f t="array" ref="K31">G31*Z$7+AA$7</f>
        <v>3.9895007765697876E-2</v>
      </c>
      <c r="L31" s="2">
        <f t="shared" si="2"/>
        <v>-8.9500776569787638E-4</v>
      </c>
      <c r="M31" s="2">
        <f t="shared" si="3"/>
        <v>0.81128036894190814</v>
      </c>
      <c r="N31" s="2">
        <f t="shared" si="4"/>
        <v>7.1963105809191852E-4</v>
      </c>
    </row>
    <row r="32" spans="1:14" x14ac:dyDescent="0.3">
      <c r="A32" s="2">
        <v>1.39</v>
      </c>
      <c r="B32" s="2">
        <v>0.01</v>
      </c>
      <c r="C32" s="2">
        <f>A32*'Calibração - FINAL!!!'!J$6+'Calibração - FINAL!!!'!K$6</f>
        <v>0.31938668183727137</v>
      </c>
      <c r="D32" s="2">
        <f>SQRT((A32*'Calibração - FINAL!!!'!J$7)^2 + ('Calibração - FINAL!!!'!K$7)^2 + ('Calibração - FINAL!!!'!J$6*B32)^2)</f>
        <v>2.5161552516772029E-3</v>
      </c>
      <c r="E32" s="2">
        <v>0.04</v>
      </c>
      <c r="F32" s="2">
        <v>1E-3</v>
      </c>
      <c r="G32" s="2">
        <v>0.81200000000000006</v>
      </c>
      <c r="H32" s="2">
        <v>1E-3</v>
      </c>
      <c r="I32" s="2">
        <f t="shared" si="0"/>
        <v>4.0122634316979093E-2</v>
      </c>
      <c r="J32" s="2">
        <f t="shared" si="1"/>
        <v>-1.2263431697909222E-4</v>
      </c>
      <c r="K32" s="2">
        <f t="array" ref="K32">G32*Z$7+AA$7</f>
        <v>3.9895007765697876E-2</v>
      </c>
      <c r="L32" s="2">
        <f t="shared" si="2"/>
        <v>1.0499223430212451E-4</v>
      </c>
      <c r="M32" s="2">
        <f t="shared" si="3"/>
        <v>0.81178028298502114</v>
      </c>
      <c r="N32" s="2">
        <f t="shared" si="4"/>
        <v>2.1971701497891516E-4</v>
      </c>
    </row>
    <row r="33" spans="1:14" x14ac:dyDescent="0.3">
      <c r="A33" s="2">
        <v>1.44</v>
      </c>
      <c r="B33" s="2">
        <v>0.01</v>
      </c>
      <c r="C33" s="2">
        <f>A33*'Calibração - FINAL!!!'!J$6+'Calibração - FINAL!!!'!K$6</f>
        <v>0.33062809997110831</v>
      </c>
      <c r="D33" s="2">
        <f>SQRT((A33*'Calibração - FINAL!!!'!J$7)^2 + ('Calibração - FINAL!!!'!K$7)^2 + ('Calibração - FINAL!!!'!J$6*B33)^2)</f>
        <v>2.5292929887333684E-3</v>
      </c>
      <c r="E33" s="2">
        <v>4.1000000000000002E-2</v>
      </c>
      <c r="F33" s="2">
        <v>1E-3</v>
      </c>
      <c r="G33" s="2">
        <v>0.81299999999999994</v>
      </c>
      <c r="H33" s="2">
        <v>1E-3</v>
      </c>
      <c r="I33" s="2">
        <f t="shared" si="0"/>
        <v>4.1562701811821687E-2</v>
      </c>
      <c r="J33" s="2">
        <f t="shared" si="1"/>
        <v>-5.6270181182168505E-4</v>
      </c>
      <c r="K33" s="2">
        <f t="array" ref="K33">G33*Z$7+AA$7</f>
        <v>4.2628378078544138E-2</v>
      </c>
      <c r="L33" s="2">
        <f t="shared" si="2"/>
        <v>-1.6283780785441362E-3</v>
      </c>
      <c r="M33" s="2">
        <f t="shared" si="3"/>
        <v>0.81228019702813414</v>
      </c>
      <c r="N33" s="2">
        <f t="shared" si="4"/>
        <v>7.1980297186580167E-4</v>
      </c>
    </row>
    <row r="34" spans="1:14" x14ac:dyDescent="0.3">
      <c r="A34" s="2">
        <v>1.49</v>
      </c>
      <c r="B34" s="2">
        <v>0.01</v>
      </c>
      <c r="C34" s="2">
        <f>A34*'Calibração - FINAL!!!'!J$6+'Calibração - FINAL!!!'!K$6</f>
        <v>0.3418695181049452</v>
      </c>
      <c r="D34" s="2">
        <f>SQRT((A34*'Calibração - FINAL!!!'!J$7)^2 + ('Calibração - FINAL!!!'!K$7)^2 + ('Calibração - FINAL!!!'!J$6*B34)^2)</f>
        <v>2.5428234403134255E-3</v>
      </c>
      <c r="E34" s="2">
        <v>4.2999999999999997E-2</v>
      </c>
      <c r="F34" s="2">
        <v>1E-3</v>
      </c>
      <c r="G34" s="2">
        <v>0.81399999999999995</v>
      </c>
      <c r="H34" s="2">
        <v>1E-3</v>
      </c>
      <c r="I34" s="2">
        <f t="shared" si="0"/>
        <v>4.3002769306664274E-2</v>
      </c>
      <c r="J34" s="2">
        <f t="shared" si="1"/>
        <v>-2.7693066642769937E-6</v>
      </c>
      <c r="K34" s="2">
        <f t="array" ref="K34">G34*Z$7+AA$7</f>
        <v>4.5361748391390844E-2</v>
      </c>
      <c r="L34" s="2">
        <f t="shared" si="2"/>
        <v>-2.3617483913908471E-3</v>
      </c>
      <c r="M34" s="2">
        <f t="shared" si="3"/>
        <v>0.81278011107124715</v>
      </c>
      <c r="N34" s="2">
        <f t="shared" si="4"/>
        <v>1.2198889287527992E-3</v>
      </c>
    </row>
    <row r="35" spans="1:14" x14ac:dyDescent="0.3">
      <c r="A35" s="2">
        <v>1.56</v>
      </c>
      <c r="B35" s="2">
        <v>0.01</v>
      </c>
      <c r="C35" s="2">
        <f>A35*'Calibração - FINAL!!!'!J$6+'Calibração - FINAL!!!'!K$6</f>
        <v>0.35760750349231685</v>
      </c>
      <c r="D35" s="2">
        <f>SQRT((A35*'Calibração - FINAL!!!'!J$7)^2 + ('Calibração - FINAL!!!'!K$7)^2 + ('Calibração - FINAL!!!'!J$6*B35)^2)</f>
        <v>2.5624139537624617E-3</v>
      </c>
      <c r="E35" s="2">
        <v>4.4999999999999998E-2</v>
      </c>
      <c r="F35" s="2">
        <v>1E-3</v>
      </c>
      <c r="G35" s="2">
        <v>0.81499999999999995</v>
      </c>
      <c r="H35" s="2">
        <v>1E-3</v>
      </c>
      <c r="I35" s="2">
        <f t="shared" si="0"/>
        <v>4.5018863799443892E-2</v>
      </c>
      <c r="J35" s="2">
        <f t="shared" si="1"/>
        <v>-1.8863799443893936E-5</v>
      </c>
      <c r="K35" s="2">
        <f t="array" ref="K35">G35*Z$7+AA$7</f>
        <v>4.8095118704237549E-2</v>
      </c>
      <c r="L35" s="2">
        <f t="shared" si="2"/>
        <v>-3.0951187042375511E-3</v>
      </c>
      <c r="M35" s="2">
        <f t="shared" si="3"/>
        <v>0.81347999073160526</v>
      </c>
      <c r="N35" s="2">
        <f t="shared" si="4"/>
        <v>1.5200092683946842E-3</v>
      </c>
    </row>
    <row r="36" spans="1:14" x14ac:dyDescent="0.3">
      <c r="A36" s="2">
        <v>1.6</v>
      </c>
      <c r="B36" s="2">
        <v>0.01</v>
      </c>
      <c r="C36" s="2">
        <f>A36*'Calibração - FINAL!!!'!J$6+'Calibração - FINAL!!!'!K$6</f>
        <v>0.36660063799938641</v>
      </c>
      <c r="D36" s="2">
        <f>SQRT((A36*'Calibração - FINAL!!!'!J$7)^2 + ('Calibração - FINAL!!!'!K$7)^2 + ('Calibração - FINAL!!!'!J$6*B36)^2)</f>
        <v>2.5739420034967646E-3</v>
      </c>
      <c r="E36" s="2">
        <v>4.5999999999999999E-2</v>
      </c>
      <c r="F36" s="2">
        <v>1E-3</v>
      </c>
      <c r="G36" s="2">
        <v>0.81599999999999995</v>
      </c>
      <c r="H36" s="2">
        <v>1E-3</v>
      </c>
      <c r="I36" s="2">
        <f t="shared" si="0"/>
        <v>4.6170917795317963E-2</v>
      </c>
      <c r="J36" s="2">
        <f t="shared" si="1"/>
        <v>-1.7091779531796386E-4</v>
      </c>
      <c r="K36" s="2">
        <f t="array" ref="K36">G36*Z$7+AA$7</f>
        <v>5.0828489017084255E-2</v>
      </c>
      <c r="L36" s="2">
        <f t="shared" si="2"/>
        <v>-4.8284890170842559E-3</v>
      </c>
      <c r="M36" s="2">
        <f t="shared" si="3"/>
        <v>0.81387992196609571</v>
      </c>
      <c r="N36" s="2">
        <f t="shared" si="4"/>
        <v>2.120078033904238E-3</v>
      </c>
    </row>
  </sheetData>
  <mergeCells count="15">
    <mergeCell ref="P6:S6"/>
    <mergeCell ref="Y6:AB6"/>
    <mergeCell ref="AH6:AK6"/>
    <mergeCell ref="D3:D4"/>
    <mergeCell ref="C3:C4"/>
    <mergeCell ref="A1:AP2"/>
    <mergeCell ref="A3:A4"/>
    <mergeCell ref="B3:B4"/>
    <mergeCell ref="E3:E4"/>
    <mergeCell ref="F3:F4"/>
    <mergeCell ref="G3:G4"/>
    <mergeCell ref="H3:H4"/>
    <mergeCell ref="I3:J3"/>
    <mergeCell ref="K3:L3"/>
    <mergeCell ref="M3:N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15F0-125C-4B8A-9B4E-424492256031}">
  <dimension ref="A1:AA50"/>
  <sheetViews>
    <sheetView topLeftCell="N1" zoomScale="85" zoomScaleNormal="85" workbookViewId="0">
      <selection activeCell="T23" sqref="T23"/>
    </sheetView>
  </sheetViews>
  <sheetFormatPr defaultRowHeight="14.4" x14ac:dyDescent="0.3"/>
  <cols>
    <col min="1" max="16384" width="8.88671875" style="1"/>
  </cols>
  <sheetData>
    <row r="1" spans="1:27" ht="14.4" customHeight="1" x14ac:dyDescent="0.3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6" x14ac:dyDescent="0.3">
      <c r="A3" s="10" t="s">
        <v>39</v>
      </c>
      <c r="B3" s="10" t="s">
        <v>38</v>
      </c>
      <c r="C3" s="8" t="s">
        <v>15</v>
      </c>
      <c r="D3" s="8" t="s">
        <v>29</v>
      </c>
      <c r="E3" s="8" t="s">
        <v>28</v>
      </c>
      <c r="F3" s="8" t="s">
        <v>27</v>
      </c>
      <c r="G3" s="9" t="s">
        <v>40</v>
      </c>
      <c r="H3" s="9"/>
      <c r="I3" s="9" t="s">
        <v>45</v>
      </c>
      <c r="J3" s="9"/>
      <c r="L3" s="3" t="s">
        <v>21</v>
      </c>
      <c r="M3" s="2">
        <v>1</v>
      </c>
      <c r="N3" s="3" t="s">
        <v>13</v>
      </c>
      <c r="O3" s="2">
        <f>M3*'Calibração - FINAL!!!'!J6+'Calibração - FINAL!!!'!K6</f>
        <v>0.23170362039334358</v>
      </c>
      <c r="P3" s="3" t="s">
        <v>19</v>
      </c>
      <c r="Q3" s="2"/>
      <c r="R3" s="3" t="s">
        <v>31</v>
      </c>
      <c r="S3" s="2">
        <v>1.7999999999999999E-2</v>
      </c>
    </row>
    <row r="4" spans="1:27" ht="15.6" x14ac:dyDescent="0.3">
      <c r="A4" s="11"/>
      <c r="B4" s="11"/>
      <c r="C4" s="8"/>
      <c r="D4" s="8"/>
      <c r="E4" s="8"/>
      <c r="F4" s="8"/>
      <c r="G4" s="3" t="s">
        <v>10</v>
      </c>
      <c r="H4" s="3" t="s">
        <v>11</v>
      </c>
      <c r="I4" s="3" t="s">
        <v>10</v>
      </c>
      <c r="J4" s="3" t="s">
        <v>11</v>
      </c>
      <c r="L4" s="3" t="s">
        <v>22</v>
      </c>
      <c r="M4" s="2">
        <v>0.01</v>
      </c>
      <c r="N4" s="3" t="s">
        <v>23</v>
      </c>
      <c r="O4" s="2">
        <f>SQRT((M3*'Calibração - FINAL!!!'!J7)^2 + ('Calibração - FINAL!!!'!K7)^2 + ('Calibração - FINAL!!!'!J6*M4)^2)</f>
        <v>2.4278373842814981E-3</v>
      </c>
      <c r="P4" s="3" t="s">
        <v>24</v>
      </c>
      <c r="Q4" s="2"/>
      <c r="R4" s="3" t="s">
        <v>32</v>
      </c>
      <c r="S4" s="2">
        <v>1E-3</v>
      </c>
    </row>
    <row r="5" spans="1:27" x14ac:dyDescent="0.3">
      <c r="A5" s="2">
        <v>35</v>
      </c>
      <c r="B5" s="2">
        <v>1</v>
      </c>
      <c r="C5" s="2">
        <v>2.9000000000000001E-2</v>
      </c>
      <c r="D5" s="2">
        <v>1E-3</v>
      </c>
      <c r="E5" s="2">
        <v>0.82399999999999995</v>
      </c>
      <c r="F5" s="2">
        <v>1E-3</v>
      </c>
      <c r="G5" s="2">
        <f t="shared" ref="G5:G50" si="0">A5*M$7+N$7</f>
        <v>3.3094351043243937E-2</v>
      </c>
      <c r="H5" s="2">
        <f>C5-G5</f>
        <v>-4.0943510432439358E-3</v>
      </c>
      <c r="I5" s="2">
        <f>A5*V$7+W$7</f>
        <v>0.98966382396744979</v>
      </c>
      <c r="J5" s="2">
        <f>E5-I5</f>
        <v>-0.16566382396744983</v>
      </c>
    </row>
    <row r="6" spans="1:27" x14ac:dyDescent="0.3">
      <c r="A6" s="2">
        <v>37</v>
      </c>
      <c r="B6" s="2">
        <v>1</v>
      </c>
      <c r="C6" s="2">
        <v>2.9000000000000001E-2</v>
      </c>
      <c r="D6" s="2">
        <v>1E-3</v>
      </c>
      <c r="E6" s="2">
        <v>0.82499999999999996</v>
      </c>
      <c r="F6" s="2">
        <v>1E-3</v>
      </c>
      <c r="G6" s="2">
        <f t="shared" si="0"/>
        <v>3.2523793560066398E-2</v>
      </c>
      <c r="H6" s="2">
        <f t="shared" ref="H6:H50" si="1">C6-G6</f>
        <v>-3.5237935600663968E-3</v>
      </c>
      <c r="I6" s="2">
        <f t="shared" ref="I6:I50" si="2">A6*V$7+W$7</f>
        <v>0.97742473055197054</v>
      </c>
      <c r="J6" s="2">
        <f t="shared" ref="J6:J50" si="3">E6-I6</f>
        <v>-0.15242473055197059</v>
      </c>
      <c r="L6" s="8" t="s">
        <v>3</v>
      </c>
      <c r="M6" s="8"/>
      <c r="N6" s="8"/>
      <c r="O6" s="8"/>
      <c r="U6" s="8" t="s">
        <v>3</v>
      </c>
      <c r="V6" s="8"/>
      <c r="W6" s="8"/>
      <c r="X6" s="8"/>
    </row>
    <row r="7" spans="1:27" x14ac:dyDescent="0.3">
      <c r="A7" s="2">
        <v>39</v>
      </c>
      <c r="B7" s="2">
        <v>1</v>
      </c>
      <c r="C7" s="2">
        <v>2.9000000000000001E-2</v>
      </c>
      <c r="D7" s="2">
        <v>1E-3</v>
      </c>
      <c r="E7" s="2">
        <v>0.83</v>
      </c>
      <c r="F7" s="2">
        <v>1E-3</v>
      </c>
      <c r="G7" s="2">
        <f t="shared" si="0"/>
        <v>3.1953236076888852E-2</v>
      </c>
      <c r="H7" s="2">
        <f t="shared" si="1"/>
        <v>-2.9532360768888509E-3</v>
      </c>
      <c r="I7" s="2">
        <f t="shared" si="2"/>
        <v>0.9651856371364913</v>
      </c>
      <c r="J7" s="2">
        <f t="shared" si="3"/>
        <v>-0.13518563713649134</v>
      </c>
      <c r="L7" s="4" t="s">
        <v>4</v>
      </c>
      <c r="M7" s="2">
        <f t="array" ref="M7:N9">LINEST(C5:C50,A5:A50,1,1)</f>
        <v>-2.8527874158877029E-4</v>
      </c>
      <c r="N7" s="2">
        <v>4.3079106998850897E-2</v>
      </c>
      <c r="O7" s="4" t="s">
        <v>7</v>
      </c>
      <c r="U7" s="4" t="s">
        <v>4</v>
      </c>
      <c r="V7" s="2">
        <f t="array" ref="V7:W9">LINEST(E5:E50,A5:A50,1,1)</f>
        <v>-6.1195467077396056E-3</v>
      </c>
      <c r="W7" s="2">
        <v>1.2038479587383359</v>
      </c>
      <c r="X7" s="4" t="s">
        <v>7</v>
      </c>
    </row>
    <row r="8" spans="1:27" x14ac:dyDescent="0.3">
      <c r="A8" s="2">
        <v>41</v>
      </c>
      <c r="B8" s="2">
        <v>1</v>
      </c>
      <c r="C8" s="2">
        <v>2.9000000000000001E-2</v>
      </c>
      <c r="D8" s="2">
        <v>1E-3</v>
      </c>
      <c r="E8" s="2">
        <v>0.83599999999999997</v>
      </c>
      <c r="F8" s="2">
        <v>1E-3</v>
      </c>
      <c r="G8" s="2">
        <f t="shared" si="0"/>
        <v>3.1382678593711313E-2</v>
      </c>
      <c r="H8" s="2">
        <f t="shared" si="1"/>
        <v>-2.3826785937113119E-3</v>
      </c>
      <c r="I8" s="2">
        <f t="shared" si="2"/>
        <v>0.95294654372101206</v>
      </c>
      <c r="J8" s="2">
        <f t="shared" si="3"/>
        <v>-0.1169465437210121</v>
      </c>
      <c r="L8" s="4" t="s">
        <v>5</v>
      </c>
      <c r="M8" s="2">
        <v>9.0744871071878423E-6</v>
      </c>
      <c r="N8" s="2">
        <v>7.8678312872706698E-4</v>
      </c>
      <c r="O8" s="4" t="s">
        <v>8</v>
      </c>
      <c r="U8" s="4" t="s">
        <v>5</v>
      </c>
      <c r="V8" s="2">
        <v>4.3004247296688473E-4</v>
      </c>
      <c r="W8" s="2">
        <v>3.7285871737963647E-2</v>
      </c>
      <c r="X8" s="4" t="s">
        <v>8</v>
      </c>
    </row>
    <row r="9" spans="1:27" ht="16.2" x14ac:dyDescent="0.3">
      <c r="A9" s="2">
        <v>43</v>
      </c>
      <c r="B9" s="2">
        <v>1</v>
      </c>
      <c r="C9" s="2">
        <v>2.9000000000000001E-2</v>
      </c>
      <c r="D9" s="2">
        <v>1E-3</v>
      </c>
      <c r="E9" s="2">
        <v>0.84199999999999997</v>
      </c>
      <c r="F9" s="2">
        <v>1E-3</v>
      </c>
      <c r="G9" s="2">
        <f t="shared" si="0"/>
        <v>3.0812121110533774E-2</v>
      </c>
      <c r="H9" s="2">
        <f t="shared" si="1"/>
        <v>-1.812121110533773E-3</v>
      </c>
      <c r="I9" s="2">
        <f t="shared" si="2"/>
        <v>0.94070745030553282</v>
      </c>
      <c r="J9" s="2">
        <f t="shared" si="3"/>
        <v>-9.8707450305532851E-2</v>
      </c>
      <c r="L9" s="4" t="s">
        <v>6</v>
      </c>
      <c r="M9" s="2">
        <v>0.95737728113533049</v>
      </c>
      <c r="N9" s="2">
        <v>1.6980991278293933E-3</v>
      </c>
      <c r="O9" s="4" t="s">
        <v>9</v>
      </c>
      <c r="U9" s="4" t="s">
        <v>6</v>
      </c>
      <c r="V9" s="2">
        <v>0.82149790077157314</v>
      </c>
      <c r="W9" s="2">
        <v>8.047339090891785E-2</v>
      </c>
      <c r="X9" s="4" t="s">
        <v>9</v>
      </c>
    </row>
    <row r="10" spans="1:27" x14ac:dyDescent="0.3">
      <c r="A10" s="2">
        <v>45</v>
      </c>
      <c r="B10" s="2">
        <v>1</v>
      </c>
      <c r="C10" s="2">
        <v>2.9000000000000001E-2</v>
      </c>
      <c r="D10" s="2">
        <v>1E-3</v>
      </c>
      <c r="E10" s="2">
        <v>0.84799999999999998</v>
      </c>
      <c r="F10" s="2">
        <v>1E-3</v>
      </c>
      <c r="G10" s="2">
        <f t="shared" si="0"/>
        <v>3.0241563627356235E-2</v>
      </c>
      <c r="H10" s="2">
        <f t="shared" si="1"/>
        <v>-1.241563627356234E-3</v>
      </c>
      <c r="I10" s="2">
        <f t="shared" si="2"/>
        <v>0.92846835689005369</v>
      </c>
      <c r="J10" s="2">
        <f t="shared" si="3"/>
        <v>-8.0468356890053716E-2</v>
      </c>
    </row>
    <row r="11" spans="1:27" x14ac:dyDescent="0.3">
      <c r="A11" s="2">
        <v>48</v>
      </c>
      <c r="B11" s="2">
        <v>1</v>
      </c>
      <c r="C11" s="2">
        <v>2.8000000000000001E-2</v>
      </c>
      <c r="D11" s="2">
        <v>1E-3</v>
      </c>
      <c r="E11" s="2">
        <v>0.85599999999999998</v>
      </c>
      <c r="F11" s="2">
        <v>1E-3</v>
      </c>
      <c r="G11" s="2">
        <f t="shared" si="0"/>
        <v>2.9385727402589924E-2</v>
      </c>
      <c r="H11" s="2">
        <f t="shared" si="1"/>
        <v>-1.385727402589923E-3</v>
      </c>
      <c r="I11" s="2">
        <f t="shared" si="2"/>
        <v>0.91010971676683483</v>
      </c>
      <c r="J11" s="2">
        <f t="shared" si="3"/>
        <v>-5.4109716766834848E-2</v>
      </c>
    </row>
    <row r="12" spans="1:27" x14ac:dyDescent="0.3">
      <c r="A12" s="2">
        <v>51</v>
      </c>
      <c r="B12" s="2">
        <v>1</v>
      </c>
      <c r="C12" s="2">
        <v>2.8000000000000001E-2</v>
      </c>
      <c r="D12" s="2">
        <v>1E-3</v>
      </c>
      <c r="E12" s="2">
        <v>0.86399999999999999</v>
      </c>
      <c r="F12" s="2">
        <v>1E-3</v>
      </c>
      <c r="G12" s="2">
        <f t="shared" si="0"/>
        <v>2.8529891177823612E-2</v>
      </c>
      <c r="H12" s="2">
        <f t="shared" si="1"/>
        <v>-5.2989117782361109E-4</v>
      </c>
      <c r="I12" s="2">
        <f t="shared" si="2"/>
        <v>0.89175107664361608</v>
      </c>
      <c r="J12" s="2">
        <f t="shared" si="3"/>
        <v>-2.7751076643616091E-2</v>
      </c>
    </row>
    <row r="13" spans="1:27" x14ac:dyDescent="0.3">
      <c r="A13" s="2">
        <v>53</v>
      </c>
      <c r="B13" s="2">
        <v>1</v>
      </c>
      <c r="C13" s="2">
        <v>2.8000000000000001E-2</v>
      </c>
      <c r="D13" s="2">
        <v>1E-3</v>
      </c>
      <c r="E13" s="2">
        <v>0.86899999999999999</v>
      </c>
      <c r="F13" s="2">
        <v>1E-3</v>
      </c>
      <c r="G13" s="2">
        <f t="shared" si="0"/>
        <v>2.7959333694646073E-2</v>
      </c>
      <c r="H13" s="2">
        <f t="shared" si="1"/>
        <v>4.0666305353927873E-5</v>
      </c>
      <c r="I13" s="2">
        <f t="shared" si="2"/>
        <v>0.87951198322813684</v>
      </c>
      <c r="J13" s="2">
        <f t="shared" si="3"/>
        <v>-1.0511983228136845E-2</v>
      </c>
    </row>
    <row r="14" spans="1:27" x14ac:dyDescent="0.3">
      <c r="A14" s="2">
        <v>55</v>
      </c>
      <c r="B14" s="2">
        <v>1</v>
      </c>
      <c r="C14" s="2">
        <v>2.8000000000000001E-2</v>
      </c>
      <c r="D14" s="2">
        <v>1E-3</v>
      </c>
      <c r="E14" s="2">
        <v>0.872</v>
      </c>
      <c r="F14" s="2">
        <v>1E-3</v>
      </c>
      <c r="G14" s="2">
        <f t="shared" si="0"/>
        <v>2.738877621146853E-2</v>
      </c>
      <c r="H14" s="2">
        <f t="shared" si="1"/>
        <v>6.112237885314703E-4</v>
      </c>
      <c r="I14" s="2">
        <f t="shared" si="2"/>
        <v>0.8672728898126576</v>
      </c>
      <c r="J14" s="2">
        <f t="shared" si="3"/>
        <v>4.7271101873423982E-3</v>
      </c>
    </row>
    <row r="15" spans="1:27" x14ac:dyDescent="0.3">
      <c r="A15" s="2">
        <v>57</v>
      </c>
      <c r="B15" s="2">
        <v>1</v>
      </c>
      <c r="C15" s="2">
        <v>2.8000000000000001E-2</v>
      </c>
      <c r="D15" s="2">
        <v>1E-3</v>
      </c>
      <c r="E15" s="2">
        <v>0.874</v>
      </c>
      <c r="F15" s="2">
        <v>1E-3</v>
      </c>
      <c r="G15" s="2">
        <f t="shared" si="0"/>
        <v>2.6818218728290991E-2</v>
      </c>
      <c r="H15" s="2">
        <f t="shared" si="1"/>
        <v>1.1817812717090093E-3</v>
      </c>
      <c r="I15" s="2">
        <f t="shared" si="2"/>
        <v>0.85503379639717836</v>
      </c>
      <c r="J15" s="2">
        <f t="shared" si="3"/>
        <v>1.8966203602821641E-2</v>
      </c>
    </row>
    <row r="16" spans="1:27" x14ac:dyDescent="0.3">
      <c r="A16" s="2">
        <v>59</v>
      </c>
      <c r="B16" s="2">
        <v>1</v>
      </c>
      <c r="C16" s="2">
        <v>2.8000000000000001E-2</v>
      </c>
      <c r="D16" s="2">
        <v>1E-3</v>
      </c>
      <c r="E16" s="2">
        <v>0.876</v>
      </c>
      <c r="F16" s="2">
        <v>1E-3</v>
      </c>
      <c r="G16" s="2">
        <f t="shared" si="0"/>
        <v>2.6247661245113449E-2</v>
      </c>
      <c r="H16" s="2">
        <f t="shared" si="1"/>
        <v>1.7523387548865517E-3</v>
      </c>
      <c r="I16" s="2">
        <f t="shared" si="2"/>
        <v>0.84279470298169923</v>
      </c>
      <c r="J16" s="2">
        <f t="shared" si="3"/>
        <v>3.3205297018300772E-2</v>
      </c>
    </row>
    <row r="17" spans="1:10" x14ac:dyDescent="0.3">
      <c r="A17" s="2">
        <v>61</v>
      </c>
      <c r="B17" s="2">
        <v>1</v>
      </c>
      <c r="C17" s="2">
        <v>2.7E-2</v>
      </c>
      <c r="D17" s="2">
        <v>1E-3</v>
      </c>
      <c r="E17" s="2">
        <v>0.877</v>
      </c>
      <c r="F17" s="2">
        <v>1E-3</v>
      </c>
      <c r="G17" s="2">
        <f t="shared" si="0"/>
        <v>2.567710376193591E-2</v>
      </c>
      <c r="H17" s="2">
        <f t="shared" si="1"/>
        <v>1.3228962380640898E-3</v>
      </c>
      <c r="I17" s="2">
        <f t="shared" si="2"/>
        <v>0.83055560956621999</v>
      </c>
      <c r="J17" s="2">
        <f t="shared" si="3"/>
        <v>4.6444390433780014E-2</v>
      </c>
    </row>
    <row r="18" spans="1:10" x14ac:dyDescent="0.3">
      <c r="A18" s="2">
        <v>63</v>
      </c>
      <c r="B18" s="2">
        <v>1</v>
      </c>
      <c r="C18" s="2">
        <v>2.7E-2</v>
      </c>
      <c r="D18" s="2">
        <v>1E-3</v>
      </c>
      <c r="E18" s="2">
        <v>0.878</v>
      </c>
      <c r="F18" s="2">
        <v>1E-3</v>
      </c>
      <c r="G18" s="2">
        <f t="shared" si="0"/>
        <v>2.5106546278758368E-2</v>
      </c>
      <c r="H18" s="2">
        <f t="shared" si="1"/>
        <v>1.8934537212416322E-3</v>
      </c>
      <c r="I18" s="2">
        <f t="shared" si="2"/>
        <v>0.81831651615074086</v>
      </c>
      <c r="J18" s="2">
        <f t="shared" si="3"/>
        <v>5.9683483849259145E-2</v>
      </c>
    </row>
    <row r="19" spans="1:10" x14ac:dyDescent="0.3">
      <c r="A19" s="2">
        <v>65</v>
      </c>
      <c r="B19" s="2">
        <v>1</v>
      </c>
      <c r="C19" s="2">
        <v>2.5999999999999999E-2</v>
      </c>
      <c r="D19" s="2">
        <v>1E-3</v>
      </c>
      <c r="E19" s="2">
        <v>0.876</v>
      </c>
      <c r="F19" s="2">
        <v>1E-3</v>
      </c>
      <c r="G19" s="2">
        <f t="shared" si="0"/>
        <v>2.4535988795580829E-2</v>
      </c>
      <c r="H19" s="2">
        <f t="shared" si="1"/>
        <v>1.4640112044191703E-3</v>
      </c>
      <c r="I19" s="2">
        <f t="shared" si="2"/>
        <v>0.80607742273526162</v>
      </c>
      <c r="J19" s="2">
        <f t="shared" si="3"/>
        <v>6.9922577264738384E-2</v>
      </c>
    </row>
    <row r="20" spans="1:10" x14ac:dyDescent="0.3">
      <c r="A20" s="2">
        <v>67</v>
      </c>
      <c r="B20" s="2">
        <v>1</v>
      </c>
      <c r="C20" s="2">
        <v>2.5999999999999999E-2</v>
      </c>
      <c r="D20" s="2">
        <v>1E-3</v>
      </c>
      <c r="E20" s="2">
        <v>0.875</v>
      </c>
      <c r="F20" s="2">
        <v>1E-3</v>
      </c>
      <c r="G20" s="2">
        <f t="shared" si="0"/>
        <v>2.3965431312403286E-2</v>
      </c>
      <c r="H20" s="2">
        <f t="shared" si="1"/>
        <v>2.0345686875967127E-3</v>
      </c>
      <c r="I20" s="2">
        <f t="shared" si="2"/>
        <v>0.79383832931978238</v>
      </c>
      <c r="J20" s="2">
        <f t="shared" si="3"/>
        <v>8.1161670680217624E-2</v>
      </c>
    </row>
    <row r="21" spans="1:10" x14ac:dyDescent="0.3">
      <c r="A21" s="2">
        <v>69</v>
      </c>
      <c r="B21" s="2">
        <v>1</v>
      </c>
      <c r="C21" s="2">
        <v>2.5999999999999999E-2</v>
      </c>
      <c r="D21" s="2">
        <v>1E-3</v>
      </c>
      <c r="E21" s="2">
        <v>0.87</v>
      </c>
      <c r="F21" s="2">
        <v>1E-3</v>
      </c>
      <c r="G21" s="2">
        <f t="shared" si="0"/>
        <v>2.3394873829225747E-2</v>
      </c>
      <c r="H21" s="2">
        <f t="shared" si="1"/>
        <v>2.6051261707742517E-3</v>
      </c>
      <c r="I21" s="2">
        <f t="shared" si="2"/>
        <v>0.78159923590430314</v>
      </c>
      <c r="J21" s="2">
        <f t="shared" si="3"/>
        <v>8.840076409569686E-2</v>
      </c>
    </row>
    <row r="22" spans="1:10" x14ac:dyDescent="0.3">
      <c r="A22" s="2">
        <v>71</v>
      </c>
      <c r="B22" s="2">
        <v>1</v>
      </c>
      <c r="C22" s="2">
        <v>2.5000000000000001E-2</v>
      </c>
      <c r="D22" s="2">
        <v>1E-3</v>
      </c>
      <c r="E22" s="2">
        <v>0.86499999999999999</v>
      </c>
      <c r="F22" s="2">
        <v>1E-3</v>
      </c>
      <c r="G22" s="2">
        <f t="shared" si="0"/>
        <v>2.2824316346048205E-2</v>
      </c>
      <c r="H22" s="2">
        <f t="shared" si="1"/>
        <v>2.1756836539517967E-3</v>
      </c>
      <c r="I22" s="2">
        <f t="shared" si="2"/>
        <v>0.76936014248882389</v>
      </c>
      <c r="J22" s="2">
        <f t="shared" si="3"/>
        <v>9.5639857511176096E-2</v>
      </c>
    </row>
    <row r="23" spans="1:10" x14ac:dyDescent="0.3">
      <c r="A23" s="2">
        <v>73</v>
      </c>
      <c r="B23" s="2">
        <v>1</v>
      </c>
      <c r="C23" s="2">
        <v>2.5000000000000001E-2</v>
      </c>
      <c r="D23" s="2">
        <v>1E-3</v>
      </c>
      <c r="E23" s="2">
        <v>0.85599999999999998</v>
      </c>
      <c r="F23" s="2">
        <v>1E-3</v>
      </c>
      <c r="G23" s="2">
        <f t="shared" si="0"/>
        <v>2.2253758862870666E-2</v>
      </c>
      <c r="H23" s="2">
        <f t="shared" si="1"/>
        <v>2.7462411371293356E-3</v>
      </c>
      <c r="I23" s="2">
        <f t="shared" si="2"/>
        <v>0.75712104907334465</v>
      </c>
      <c r="J23" s="2">
        <f t="shared" si="3"/>
        <v>9.8878950926655329E-2</v>
      </c>
    </row>
    <row r="24" spans="1:10" x14ac:dyDescent="0.3">
      <c r="A24" s="2">
        <v>75</v>
      </c>
      <c r="B24" s="2">
        <v>1</v>
      </c>
      <c r="C24" s="2">
        <v>2.4E-2</v>
      </c>
      <c r="D24" s="2">
        <v>1E-3</v>
      </c>
      <c r="E24" s="2">
        <v>0.84699999999999998</v>
      </c>
      <c r="F24" s="2">
        <v>1E-3</v>
      </c>
      <c r="G24" s="2">
        <f t="shared" si="0"/>
        <v>2.1683201379693123E-2</v>
      </c>
      <c r="H24" s="2">
        <f t="shared" si="1"/>
        <v>2.3167986203068772E-3</v>
      </c>
      <c r="I24" s="2">
        <f t="shared" si="2"/>
        <v>0.74488195565786552</v>
      </c>
      <c r="J24" s="2">
        <f t="shared" si="3"/>
        <v>0.10211804434213445</v>
      </c>
    </row>
    <row r="25" spans="1:10" x14ac:dyDescent="0.3">
      <c r="A25" s="2">
        <v>77</v>
      </c>
      <c r="B25" s="2">
        <v>1</v>
      </c>
      <c r="C25" s="2">
        <v>2.3E-2</v>
      </c>
      <c r="D25" s="2">
        <v>1E-3</v>
      </c>
      <c r="E25" s="2">
        <v>0.83599999999999997</v>
      </c>
      <c r="F25" s="2">
        <v>1E-3</v>
      </c>
      <c r="G25" s="2">
        <f t="shared" si="0"/>
        <v>2.1112643896515584E-2</v>
      </c>
      <c r="H25" s="2">
        <f t="shared" si="1"/>
        <v>1.8873561034844152E-3</v>
      </c>
      <c r="I25" s="2">
        <f t="shared" si="2"/>
        <v>0.73264286224238628</v>
      </c>
      <c r="J25" s="2">
        <f t="shared" si="3"/>
        <v>0.10335713775761368</v>
      </c>
    </row>
    <row r="26" spans="1:10" x14ac:dyDescent="0.3">
      <c r="A26" s="2">
        <v>79</v>
      </c>
      <c r="B26" s="2">
        <v>1</v>
      </c>
      <c r="C26" s="2">
        <v>2.1999999999999999E-2</v>
      </c>
      <c r="D26" s="2">
        <v>1E-3</v>
      </c>
      <c r="E26" s="2">
        <v>0.82299999999999995</v>
      </c>
      <c r="F26" s="2">
        <v>1E-3</v>
      </c>
      <c r="G26" s="2">
        <f t="shared" si="0"/>
        <v>2.0542086413338042E-2</v>
      </c>
      <c r="H26" s="2">
        <f t="shared" si="1"/>
        <v>1.4579135866619568E-3</v>
      </c>
      <c r="I26" s="2">
        <f t="shared" si="2"/>
        <v>0.72040376882690715</v>
      </c>
      <c r="J26" s="2">
        <f t="shared" si="3"/>
        <v>0.1025962311730928</v>
      </c>
    </row>
    <row r="27" spans="1:10" x14ac:dyDescent="0.3">
      <c r="A27" s="2">
        <v>81</v>
      </c>
      <c r="B27" s="2">
        <v>1</v>
      </c>
      <c r="C27" s="2">
        <v>2.1999999999999999E-2</v>
      </c>
      <c r="D27" s="2">
        <v>1E-3</v>
      </c>
      <c r="E27" s="2">
        <v>0.80900000000000005</v>
      </c>
      <c r="F27" s="2">
        <v>1E-3</v>
      </c>
      <c r="G27" s="2">
        <f t="shared" si="0"/>
        <v>1.9971528930160503E-2</v>
      </c>
      <c r="H27" s="2">
        <f t="shared" si="1"/>
        <v>2.0284710698394957E-3</v>
      </c>
      <c r="I27" s="2">
        <f t="shared" si="2"/>
        <v>0.70816467541142791</v>
      </c>
      <c r="J27" s="2">
        <f t="shared" si="3"/>
        <v>0.10083532458857214</v>
      </c>
    </row>
    <row r="28" spans="1:10" x14ac:dyDescent="0.3">
      <c r="A28" s="2">
        <v>83</v>
      </c>
      <c r="B28" s="2">
        <v>1</v>
      </c>
      <c r="C28" s="2">
        <v>2.1000000000000001E-2</v>
      </c>
      <c r="D28" s="2">
        <v>1E-3</v>
      </c>
      <c r="E28" s="2">
        <v>0.78400000000000003</v>
      </c>
      <c r="F28" s="2">
        <v>1E-3</v>
      </c>
      <c r="G28" s="2">
        <f t="shared" si="0"/>
        <v>1.9400971446982964E-2</v>
      </c>
      <c r="H28" s="2">
        <f t="shared" si="1"/>
        <v>1.5990285530170373E-3</v>
      </c>
      <c r="I28" s="2">
        <f t="shared" si="2"/>
        <v>0.69592558199594867</v>
      </c>
      <c r="J28" s="2">
        <f t="shared" si="3"/>
        <v>8.8074418004051358E-2</v>
      </c>
    </row>
    <row r="29" spans="1:10" x14ac:dyDescent="0.3">
      <c r="A29" s="2">
        <v>85</v>
      </c>
      <c r="B29" s="2">
        <v>1</v>
      </c>
      <c r="C29" s="2">
        <v>0.02</v>
      </c>
      <c r="D29" s="2">
        <v>1E-3</v>
      </c>
      <c r="E29" s="2">
        <v>0.77600000000000002</v>
      </c>
      <c r="F29" s="2">
        <v>1E-3</v>
      </c>
      <c r="G29" s="2">
        <f t="shared" si="0"/>
        <v>1.8830413963805422E-2</v>
      </c>
      <c r="H29" s="2">
        <f t="shared" si="1"/>
        <v>1.1695860361945788E-3</v>
      </c>
      <c r="I29" s="2">
        <f t="shared" si="2"/>
        <v>0.68368648858046943</v>
      </c>
      <c r="J29" s="2">
        <f t="shared" si="3"/>
        <v>9.2313511419530592E-2</v>
      </c>
    </row>
    <row r="30" spans="1:10" x14ac:dyDescent="0.3">
      <c r="A30" s="2">
        <v>87</v>
      </c>
      <c r="B30" s="2">
        <v>1</v>
      </c>
      <c r="C30" s="2">
        <v>0.02</v>
      </c>
      <c r="D30" s="2">
        <v>1E-3</v>
      </c>
      <c r="E30" s="2">
        <v>0.75700000000000001</v>
      </c>
      <c r="F30" s="2">
        <v>1E-3</v>
      </c>
      <c r="G30" s="2">
        <f t="shared" si="0"/>
        <v>1.8259856480627883E-2</v>
      </c>
      <c r="H30" s="2">
        <f t="shared" si="1"/>
        <v>1.7401435193721178E-3</v>
      </c>
      <c r="I30" s="2">
        <f t="shared" si="2"/>
        <v>0.6714473951649903</v>
      </c>
      <c r="J30" s="2">
        <f t="shared" si="3"/>
        <v>8.5552604835009705E-2</v>
      </c>
    </row>
    <row r="31" spans="1:10" x14ac:dyDescent="0.3">
      <c r="A31" s="2">
        <v>89</v>
      </c>
      <c r="B31" s="2">
        <v>1</v>
      </c>
      <c r="C31" s="2">
        <v>1.9E-2</v>
      </c>
      <c r="D31" s="2">
        <v>1E-3</v>
      </c>
      <c r="E31" s="2">
        <v>0.73799999999999999</v>
      </c>
      <c r="F31" s="2">
        <v>1E-3</v>
      </c>
      <c r="G31" s="2">
        <f t="shared" si="0"/>
        <v>1.768929899745034E-2</v>
      </c>
      <c r="H31" s="2">
        <f t="shared" si="1"/>
        <v>1.3107010025496593E-3</v>
      </c>
      <c r="I31" s="2">
        <f t="shared" si="2"/>
        <v>0.65920830174951106</v>
      </c>
      <c r="J31" s="2">
        <f t="shared" si="3"/>
        <v>7.8791698250488929E-2</v>
      </c>
    </row>
    <row r="32" spans="1:10" x14ac:dyDescent="0.3">
      <c r="A32" s="2">
        <v>91</v>
      </c>
      <c r="B32" s="2">
        <v>1</v>
      </c>
      <c r="C32" s="2">
        <v>1.7999999999999999E-2</v>
      </c>
      <c r="D32" s="2">
        <v>1E-3</v>
      </c>
      <c r="E32" s="2">
        <v>0.71799999999999997</v>
      </c>
      <c r="F32" s="2">
        <v>1E-3</v>
      </c>
      <c r="G32" s="2">
        <f t="shared" si="0"/>
        <v>1.7118741514272801E-2</v>
      </c>
      <c r="H32" s="2">
        <f t="shared" si="1"/>
        <v>8.8125848572719739E-4</v>
      </c>
      <c r="I32" s="2">
        <f t="shared" si="2"/>
        <v>0.64696920833403182</v>
      </c>
      <c r="J32" s="2">
        <f t="shared" si="3"/>
        <v>7.1030791665968152E-2</v>
      </c>
    </row>
    <row r="33" spans="1:10" x14ac:dyDescent="0.3">
      <c r="A33" s="2">
        <v>93</v>
      </c>
      <c r="B33" s="2">
        <v>1</v>
      </c>
      <c r="C33" s="2">
        <v>1.7000000000000001E-2</v>
      </c>
      <c r="D33" s="2">
        <v>1E-3</v>
      </c>
      <c r="E33" s="2">
        <v>0.68700000000000006</v>
      </c>
      <c r="F33" s="2">
        <v>1E-3</v>
      </c>
      <c r="G33" s="2">
        <f t="shared" si="0"/>
        <v>1.6548184031095259E-2</v>
      </c>
      <c r="H33" s="2">
        <f t="shared" si="1"/>
        <v>4.518159689047424E-4</v>
      </c>
      <c r="I33" s="2">
        <f t="shared" si="2"/>
        <v>0.63473011491855258</v>
      </c>
      <c r="J33" s="2">
        <f t="shared" si="3"/>
        <v>5.2269885081447476E-2</v>
      </c>
    </row>
    <row r="34" spans="1:10" x14ac:dyDescent="0.3">
      <c r="A34" s="2">
        <v>95</v>
      </c>
      <c r="B34" s="2">
        <v>1</v>
      </c>
      <c r="C34" s="2">
        <v>1.6E-2</v>
      </c>
      <c r="D34" s="2">
        <v>1E-3</v>
      </c>
      <c r="E34" s="2">
        <v>0.66700000000000004</v>
      </c>
      <c r="F34" s="2">
        <v>1E-3</v>
      </c>
      <c r="G34" s="2">
        <f t="shared" si="0"/>
        <v>1.597762654791772E-2</v>
      </c>
      <c r="H34" s="2">
        <f t="shared" si="1"/>
        <v>2.2373452082280476E-5</v>
      </c>
      <c r="I34" s="2">
        <f t="shared" si="2"/>
        <v>0.62249102150307345</v>
      </c>
      <c r="J34" s="2">
        <f t="shared" si="3"/>
        <v>4.4508978496926588E-2</v>
      </c>
    </row>
    <row r="35" spans="1:10" x14ac:dyDescent="0.3">
      <c r="A35" s="2">
        <v>97</v>
      </c>
      <c r="B35" s="2">
        <v>1</v>
      </c>
      <c r="C35" s="2">
        <v>1.4999999999999999E-2</v>
      </c>
      <c r="D35" s="2">
        <v>1E-3</v>
      </c>
      <c r="E35" s="2">
        <v>0.64700000000000002</v>
      </c>
      <c r="F35" s="2">
        <v>1E-3</v>
      </c>
      <c r="G35" s="2">
        <f t="shared" si="0"/>
        <v>1.5407069064740177E-2</v>
      </c>
      <c r="H35" s="2">
        <f t="shared" si="1"/>
        <v>-4.0706906474017798E-4</v>
      </c>
      <c r="I35" s="2">
        <f t="shared" si="2"/>
        <v>0.61025192808759421</v>
      </c>
      <c r="J35" s="2">
        <f t="shared" si="3"/>
        <v>3.6748071912405811E-2</v>
      </c>
    </row>
    <row r="36" spans="1:10" x14ac:dyDescent="0.3">
      <c r="A36" s="2">
        <v>100</v>
      </c>
      <c r="B36" s="2">
        <v>1</v>
      </c>
      <c r="C36" s="2">
        <v>1.4E-2</v>
      </c>
      <c r="D36" s="2">
        <v>1E-3</v>
      </c>
      <c r="E36" s="2">
        <v>0.60699999999999998</v>
      </c>
      <c r="F36" s="2">
        <v>1E-3</v>
      </c>
      <c r="G36" s="2">
        <f t="shared" si="0"/>
        <v>1.4551232839973869E-2</v>
      </c>
      <c r="H36" s="2">
        <f t="shared" si="1"/>
        <v>-5.512328399738687E-4</v>
      </c>
      <c r="I36" s="2">
        <f t="shared" si="2"/>
        <v>0.59189328796437535</v>
      </c>
      <c r="J36" s="2">
        <f t="shared" si="3"/>
        <v>1.5106712035624636E-2</v>
      </c>
    </row>
    <row r="37" spans="1:10" x14ac:dyDescent="0.3">
      <c r="A37" s="2">
        <v>102</v>
      </c>
      <c r="B37" s="2">
        <v>1</v>
      </c>
      <c r="C37" s="2">
        <v>1.2999999999999999E-2</v>
      </c>
      <c r="D37" s="2">
        <v>1E-3</v>
      </c>
      <c r="E37" s="2">
        <v>0.58699999999999997</v>
      </c>
      <c r="F37" s="2">
        <v>1E-3</v>
      </c>
      <c r="G37" s="2">
        <f t="shared" si="0"/>
        <v>1.3980675356796327E-2</v>
      </c>
      <c r="H37" s="2">
        <f t="shared" si="1"/>
        <v>-9.8067535679632716E-4</v>
      </c>
      <c r="I37" s="2">
        <f t="shared" si="2"/>
        <v>0.57965419454889622</v>
      </c>
      <c r="J37" s="2">
        <f t="shared" si="3"/>
        <v>7.3458054511037485E-3</v>
      </c>
    </row>
    <row r="38" spans="1:10" x14ac:dyDescent="0.3">
      <c r="A38" s="2">
        <v>104</v>
      </c>
      <c r="B38" s="2">
        <v>1</v>
      </c>
      <c r="C38" s="2">
        <v>1.2999999999999999E-2</v>
      </c>
      <c r="D38" s="2">
        <v>1E-3</v>
      </c>
      <c r="E38" s="2">
        <v>0.56899999999999995</v>
      </c>
      <c r="F38" s="2">
        <v>1E-3</v>
      </c>
      <c r="G38" s="2">
        <f t="shared" si="0"/>
        <v>1.3410117873618788E-2</v>
      </c>
      <c r="H38" s="2">
        <f t="shared" si="1"/>
        <v>-4.101178736187882E-4</v>
      </c>
      <c r="I38" s="2">
        <f t="shared" si="2"/>
        <v>0.56741510113341698</v>
      </c>
      <c r="J38" s="2">
        <f t="shared" si="3"/>
        <v>1.5848988665829733E-3</v>
      </c>
    </row>
    <row r="39" spans="1:10" x14ac:dyDescent="0.3">
      <c r="A39" s="2">
        <v>106</v>
      </c>
      <c r="B39" s="2">
        <v>1</v>
      </c>
      <c r="C39" s="2">
        <v>1.2E-2</v>
      </c>
      <c r="D39" s="2">
        <v>1E-3</v>
      </c>
      <c r="E39" s="2">
        <v>0.54200000000000004</v>
      </c>
      <c r="F39" s="2">
        <v>1E-3</v>
      </c>
      <c r="G39" s="2">
        <f t="shared" si="0"/>
        <v>1.2839560390441245E-2</v>
      </c>
      <c r="H39" s="2">
        <f t="shared" si="1"/>
        <v>-8.3956039044124492E-4</v>
      </c>
      <c r="I39" s="2">
        <f t="shared" si="2"/>
        <v>0.55517600771793774</v>
      </c>
      <c r="J39" s="2">
        <f t="shared" si="3"/>
        <v>-1.3176007717937699E-2</v>
      </c>
    </row>
    <row r="40" spans="1:10" x14ac:dyDescent="0.3">
      <c r="A40" s="2">
        <v>108</v>
      </c>
      <c r="B40" s="2">
        <v>1</v>
      </c>
      <c r="C40" s="2">
        <v>1.0999999999999999E-2</v>
      </c>
      <c r="D40" s="2">
        <v>1E-3</v>
      </c>
      <c r="E40" s="2">
        <v>0.51600000000000001</v>
      </c>
      <c r="F40" s="2">
        <v>1E-3</v>
      </c>
      <c r="G40" s="2">
        <f t="shared" si="0"/>
        <v>1.2269002907263706E-2</v>
      </c>
      <c r="H40" s="2">
        <f t="shared" si="1"/>
        <v>-1.2690029072637068E-3</v>
      </c>
      <c r="I40" s="2">
        <f t="shared" si="2"/>
        <v>0.5429369143024585</v>
      </c>
      <c r="J40" s="2">
        <f t="shared" si="3"/>
        <v>-2.6936914302458481E-2</v>
      </c>
    </row>
    <row r="41" spans="1:10" x14ac:dyDescent="0.3">
      <c r="A41" s="2">
        <v>110</v>
      </c>
      <c r="B41" s="2">
        <v>1</v>
      </c>
      <c r="C41" s="2">
        <v>0.01</v>
      </c>
      <c r="D41" s="2">
        <v>1E-3</v>
      </c>
      <c r="E41" s="2">
        <v>0.49299999999999999</v>
      </c>
      <c r="F41" s="2">
        <v>1E-3</v>
      </c>
      <c r="G41" s="2">
        <f t="shared" si="0"/>
        <v>1.1698445424086164E-2</v>
      </c>
      <c r="H41" s="2">
        <f t="shared" si="1"/>
        <v>-1.6984454240861636E-3</v>
      </c>
      <c r="I41" s="2">
        <f t="shared" si="2"/>
        <v>0.53069782088697937</v>
      </c>
      <c r="J41" s="2">
        <f t="shared" si="3"/>
        <v>-3.7697820886979372E-2</v>
      </c>
    </row>
    <row r="42" spans="1:10" x14ac:dyDescent="0.3">
      <c r="A42" s="2">
        <v>112</v>
      </c>
      <c r="B42" s="2">
        <v>1</v>
      </c>
      <c r="C42" s="2">
        <v>0.01</v>
      </c>
      <c r="D42" s="2">
        <v>1E-3</v>
      </c>
      <c r="E42" s="2">
        <v>0.47699999999999998</v>
      </c>
      <c r="F42" s="2">
        <v>1E-3</v>
      </c>
      <c r="G42" s="2">
        <f t="shared" si="0"/>
        <v>1.1127887940908625E-2</v>
      </c>
      <c r="H42" s="2">
        <f t="shared" si="1"/>
        <v>-1.1278879409086246E-3</v>
      </c>
      <c r="I42" s="2">
        <f t="shared" si="2"/>
        <v>0.51845872747150012</v>
      </c>
      <c r="J42" s="2">
        <f t="shared" si="3"/>
        <v>-4.1458727471500145E-2</v>
      </c>
    </row>
    <row r="43" spans="1:10" x14ac:dyDescent="0.3">
      <c r="A43" s="2">
        <v>114</v>
      </c>
      <c r="B43" s="2">
        <v>1</v>
      </c>
      <c r="C43" s="2">
        <v>8.9999999999999993E-3</v>
      </c>
      <c r="D43" s="2">
        <v>1E-3</v>
      </c>
      <c r="E43" s="2">
        <v>0.45600000000000002</v>
      </c>
      <c r="F43" s="2">
        <v>1E-3</v>
      </c>
      <c r="G43" s="2">
        <f t="shared" si="0"/>
        <v>1.0557330457731086E-2</v>
      </c>
      <c r="H43" s="2">
        <f t="shared" si="1"/>
        <v>-1.5573304577310865E-3</v>
      </c>
      <c r="I43" s="2">
        <f t="shared" si="2"/>
        <v>0.50621963405602088</v>
      </c>
      <c r="J43" s="2">
        <f t="shared" si="3"/>
        <v>-5.0219634056020868E-2</v>
      </c>
    </row>
    <row r="44" spans="1:10" x14ac:dyDescent="0.3">
      <c r="A44" s="2">
        <v>116</v>
      </c>
      <c r="B44" s="2">
        <v>1</v>
      </c>
      <c r="C44" s="2">
        <v>8.9999999999999993E-3</v>
      </c>
      <c r="D44" s="2">
        <v>1E-3</v>
      </c>
      <c r="E44" s="2">
        <v>0.436</v>
      </c>
      <c r="F44" s="2">
        <v>1E-3</v>
      </c>
      <c r="G44" s="2">
        <f t="shared" si="0"/>
        <v>9.98677297455354E-3</v>
      </c>
      <c r="H44" s="2">
        <f t="shared" si="1"/>
        <v>-9.8677297455354064E-4</v>
      </c>
      <c r="I44" s="2">
        <f t="shared" si="2"/>
        <v>0.49398054064054164</v>
      </c>
      <c r="J44" s="2">
        <f t="shared" si="3"/>
        <v>-5.7980540640541645E-2</v>
      </c>
    </row>
    <row r="45" spans="1:10" x14ac:dyDescent="0.3">
      <c r="A45" s="2">
        <v>119</v>
      </c>
      <c r="B45" s="2">
        <v>1</v>
      </c>
      <c r="C45" s="2">
        <v>8.0000000000000002E-3</v>
      </c>
      <c r="D45" s="2">
        <v>1E-3</v>
      </c>
      <c r="E45" s="2">
        <v>0.40500000000000003</v>
      </c>
      <c r="F45" s="2">
        <v>1E-3</v>
      </c>
      <c r="G45" s="2">
        <f t="shared" si="0"/>
        <v>9.1309367497872315E-3</v>
      </c>
      <c r="H45" s="2">
        <f t="shared" si="1"/>
        <v>-1.1309367497872314E-3</v>
      </c>
      <c r="I45" s="2">
        <f t="shared" si="2"/>
        <v>0.47562190051732289</v>
      </c>
      <c r="J45" s="2">
        <f t="shared" si="3"/>
        <v>-7.0621900517322866E-2</v>
      </c>
    </row>
    <row r="46" spans="1:10" x14ac:dyDescent="0.3">
      <c r="A46" s="2">
        <v>121</v>
      </c>
      <c r="B46" s="2">
        <v>1</v>
      </c>
      <c r="C46" s="2">
        <v>8.0000000000000002E-3</v>
      </c>
      <c r="D46" s="2">
        <v>1E-3</v>
      </c>
      <c r="E46" s="2">
        <v>0.38400000000000001</v>
      </c>
      <c r="F46" s="2">
        <v>1E-3</v>
      </c>
      <c r="G46" s="2">
        <f t="shared" si="0"/>
        <v>8.5603792666096926E-3</v>
      </c>
      <c r="H46" s="2">
        <f t="shared" si="1"/>
        <v>-5.6037926660969239E-4</v>
      </c>
      <c r="I46" s="2">
        <f t="shared" si="2"/>
        <v>0.46338280710184365</v>
      </c>
      <c r="J46" s="2">
        <f t="shared" si="3"/>
        <v>-7.9382807101843644E-2</v>
      </c>
    </row>
    <row r="47" spans="1:10" x14ac:dyDescent="0.3">
      <c r="A47" s="2">
        <v>123</v>
      </c>
      <c r="B47" s="2">
        <v>1</v>
      </c>
      <c r="C47" s="2">
        <v>7.0000000000000001E-3</v>
      </c>
      <c r="D47" s="2">
        <v>1E-3</v>
      </c>
      <c r="E47" s="2">
        <v>0.372</v>
      </c>
      <c r="F47" s="2">
        <v>1E-3</v>
      </c>
      <c r="G47" s="2">
        <f t="shared" si="0"/>
        <v>7.9898217834321536E-3</v>
      </c>
      <c r="H47" s="2">
        <f t="shared" si="1"/>
        <v>-9.8982178343215346E-4</v>
      </c>
      <c r="I47" s="2">
        <f t="shared" si="2"/>
        <v>0.45114371368636441</v>
      </c>
      <c r="J47" s="2">
        <f t="shared" si="3"/>
        <v>-7.9143713686364414E-2</v>
      </c>
    </row>
    <row r="48" spans="1:10" x14ac:dyDescent="0.3">
      <c r="A48" s="2">
        <v>125</v>
      </c>
      <c r="B48" s="2">
        <v>1</v>
      </c>
      <c r="C48" s="2">
        <v>7.0000000000000001E-3</v>
      </c>
      <c r="D48" s="2">
        <v>1E-3</v>
      </c>
      <c r="E48" s="2">
        <v>0.35199999999999998</v>
      </c>
      <c r="F48" s="2">
        <v>1E-3</v>
      </c>
      <c r="G48" s="2">
        <f t="shared" si="0"/>
        <v>7.4192643002546077E-3</v>
      </c>
      <c r="H48" s="2">
        <f t="shared" si="1"/>
        <v>-4.1926430025460756E-4</v>
      </c>
      <c r="I48" s="2">
        <f t="shared" si="2"/>
        <v>0.43890462027088528</v>
      </c>
      <c r="J48" s="2">
        <f t="shared" si="3"/>
        <v>-8.6904620270885302E-2</v>
      </c>
    </row>
    <row r="49" spans="1:10" x14ac:dyDescent="0.3">
      <c r="A49" s="2">
        <v>127</v>
      </c>
      <c r="B49" s="2">
        <v>1</v>
      </c>
      <c r="C49" s="2">
        <v>6.0000000000000001E-3</v>
      </c>
      <c r="D49" s="2">
        <v>1E-3</v>
      </c>
      <c r="E49" s="2">
        <v>0.33300000000000002</v>
      </c>
      <c r="F49" s="2">
        <v>1E-3</v>
      </c>
      <c r="G49" s="2">
        <f t="shared" si="0"/>
        <v>6.8487068170770687E-3</v>
      </c>
      <c r="H49" s="2">
        <f t="shared" si="1"/>
        <v>-8.4870681707706862E-4</v>
      </c>
      <c r="I49" s="2">
        <f t="shared" si="2"/>
        <v>0.42666552685540604</v>
      </c>
      <c r="J49" s="2">
        <f t="shared" si="3"/>
        <v>-9.3665526855406023E-2</v>
      </c>
    </row>
    <row r="50" spans="1:10" x14ac:dyDescent="0.3">
      <c r="A50" s="2">
        <v>130</v>
      </c>
      <c r="B50" s="2">
        <v>1</v>
      </c>
      <c r="C50" s="2">
        <v>5.0000000000000001E-3</v>
      </c>
      <c r="D50" s="2">
        <v>1E-3</v>
      </c>
      <c r="E50" s="2">
        <v>0.308</v>
      </c>
      <c r="F50" s="2">
        <v>1E-3</v>
      </c>
      <c r="G50" s="2">
        <f t="shared" si="0"/>
        <v>5.9928705923107603E-3</v>
      </c>
      <c r="H50" s="2">
        <f t="shared" si="1"/>
        <v>-9.928705923107602E-4</v>
      </c>
      <c r="I50" s="2">
        <f t="shared" si="2"/>
        <v>0.40830688673218718</v>
      </c>
      <c r="J50" s="2">
        <f t="shared" si="3"/>
        <v>-0.10030688673218718</v>
      </c>
    </row>
  </sheetData>
  <mergeCells count="11">
    <mergeCell ref="A1:AA2"/>
    <mergeCell ref="U6:X6"/>
    <mergeCell ref="L6:O6"/>
    <mergeCell ref="A3:A4"/>
    <mergeCell ref="B3:B4"/>
    <mergeCell ref="C3:C4"/>
    <mergeCell ref="D3:D4"/>
    <mergeCell ref="E3:E4"/>
    <mergeCell ref="F3:F4"/>
    <mergeCell ref="G3:H3"/>
    <mergeCell ref="I3:J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D7DE-D71B-4823-B18C-C8D0E8AFEF6D}">
  <dimension ref="A1:AK49"/>
  <sheetViews>
    <sheetView topLeftCell="AA8" zoomScale="85" zoomScaleNormal="85" workbookViewId="0">
      <selection activeCell="AD10" sqref="AD10:AT26"/>
    </sheetView>
  </sheetViews>
  <sheetFormatPr defaultRowHeight="14.4" x14ac:dyDescent="0.3"/>
  <cols>
    <col min="1" max="16384" width="8.88671875" style="1"/>
  </cols>
  <sheetData>
    <row r="1" spans="1:37" ht="14.4" customHeight="1" x14ac:dyDescent="0.3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37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37" ht="15.6" x14ac:dyDescent="0.3">
      <c r="A3" s="10" t="s">
        <v>39</v>
      </c>
      <c r="B3" s="10" t="s">
        <v>38</v>
      </c>
      <c r="C3" s="8" t="s">
        <v>15</v>
      </c>
      <c r="D3" s="8" t="s">
        <v>29</v>
      </c>
      <c r="E3" s="8" t="s">
        <v>28</v>
      </c>
      <c r="F3" s="8" t="s">
        <v>27</v>
      </c>
      <c r="G3" s="9" t="s">
        <v>40</v>
      </c>
      <c r="H3" s="9"/>
      <c r="I3" s="9" t="s">
        <v>45</v>
      </c>
      <c r="J3" s="9"/>
      <c r="L3" s="3" t="s">
        <v>21</v>
      </c>
      <c r="M3" s="2">
        <v>1</v>
      </c>
      <c r="N3" s="3" t="s">
        <v>13</v>
      </c>
      <c r="O3" s="2">
        <f>M3*'Calibração - FINAL!!!'!J6+'Calibração - FINAL!!!'!K6</f>
        <v>0.23170362039334358</v>
      </c>
      <c r="P3" s="3" t="s">
        <v>19</v>
      </c>
      <c r="Q3" s="2"/>
      <c r="R3" s="3" t="s">
        <v>31</v>
      </c>
      <c r="S3" s="2">
        <v>1.7999999999999999E-2</v>
      </c>
    </row>
    <row r="4" spans="1:37" ht="15.6" x14ac:dyDescent="0.3">
      <c r="A4" s="11"/>
      <c r="B4" s="11"/>
      <c r="C4" s="8"/>
      <c r="D4" s="8"/>
      <c r="E4" s="8"/>
      <c r="F4" s="8"/>
      <c r="G4" s="3" t="s">
        <v>10</v>
      </c>
      <c r="H4" s="3" t="s">
        <v>11</v>
      </c>
      <c r="I4" s="3" t="s">
        <v>10</v>
      </c>
      <c r="J4" s="3" t="s">
        <v>11</v>
      </c>
      <c r="L4" s="3" t="s">
        <v>22</v>
      </c>
      <c r="M4" s="2">
        <v>0.01</v>
      </c>
      <c r="N4" s="3" t="s">
        <v>23</v>
      </c>
      <c r="O4" s="2">
        <f>SQRT((M3*'Calibração - FINAL!!!'!J7)^2 + ('Calibração - FINAL!!!'!K7)^2 + ('Calibração - FINAL!!!'!J6*M4)^2)</f>
        <v>2.4278373842814981E-3</v>
      </c>
      <c r="P4" s="3" t="s">
        <v>24</v>
      </c>
      <c r="Q4" s="2"/>
      <c r="R4" s="3" t="s">
        <v>32</v>
      </c>
      <c r="S4" s="2">
        <v>1E-3</v>
      </c>
    </row>
    <row r="5" spans="1:37" x14ac:dyDescent="0.3">
      <c r="A5" s="2">
        <v>130</v>
      </c>
      <c r="B5" s="2">
        <v>1</v>
      </c>
      <c r="C5" s="2">
        <v>5.0000000000000001E-3</v>
      </c>
      <c r="D5" s="2">
        <v>1E-3</v>
      </c>
      <c r="E5" s="2">
        <v>0.308</v>
      </c>
      <c r="F5" s="2">
        <v>1E-3</v>
      </c>
      <c r="G5" s="2">
        <f t="shared" ref="G5:G49" si="0">A5*M$7+N$7</f>
        <v>4.6726468356372286E-3</v>
      </c>
      <c r="H5" s="2">
        <f>C5-G5</f>
        <v>3.273531643627715E-4</v>
      </c>
      <c r="I5" s="2">
        <f>A5*V$7+W$7</f>
        <v>0.3665481899988734</v>
      </c>
      <c r="J5" s="2">
        <f>E5-I5</f>
        <v>-5.8548189998873401E-2</v>
      </c>
      <c r="AK5" s="1" t="s">
        <v>42</v>
      </c>
    </row>
    <row r="6" spans="1:37" x14ac:dyDescent="0.3">
      <c r="A6" s="2">
        <v>127</v>
      </c>
      <c r="B6" s="2">
        <v>1</v>
      </c>
      <c r="C6" s="2">
        <v>6.0000000000000001E-3</v>
      </c>
      <c r="D6" s="2">
        <v>1E-3</v>
      </c>
      <c r="E6" s="2">
        <v>0.31900000000000001</v>
      </c>
      <c r="F6" s="2">
        <v>1E-3</v>
      </c>
      <c r="G6" s="2">
        <f t="shared" si="0"/>
        <v>5.5619969673810429E-3</v>
      </c>
      <c r="H6" s="2">
        <f t="shared" ref="H6:H49" si="1">C6-G6</f>
        <v>4.3800303261895719E-4</v>
      </c>
      <c r="I6" s="2">
        <f t="shared" ref="I6:I49" si="2">A6*V$7+W$7</f>
        <v>0.38676016449989625</v>
      </c>
      <c r="J6" s="2">
        <f t="shared" ref="J6:J49" si="3">E6-I6</f>
        <v>-6.7760164499896247E-2</v>
      </c>
      <c r="L6" s="8" t="s">
        <v>3</v>
      </c>
      <c r="M6" s="8"/>
      <c r="N6" s="8"/>
      <c r="O6" s="8"/>
      <c r="U6" s="8" t="s">
        <v>3</v>
      </c>
      <c r="V6" s="8"/>
      <c r="W6" s="8"/>
      <c r="X6" s="8"/>
    </row>
    <row r="7" spans="1:37" x14ac:dyDescent="0.3">
      <c r="A7" s="2">
        <v>125</v>
      </c>
      <c r="B7" s="2">
        <v>1</v>
      </c>
      <c r="C7" s="2">
        <v>6.0000000000000001E-3</v>
      </c>
      <c r="D7" s="2">
        <v>1E-3</v>
      </c>
      <c r="E7" s="2">
        <v>0.33</v>
      </c>
      <c r="F7" s="2">
        <v>1E-3</v>
      </c>
      <c r="G7" s="2">
        <f t="shared" si="0"/>
        <v>6.1548970552102455E-3</v>
      </c>
      <c r="H7" s="2">
        <f t="shared" si="1"/>
        <v>-1.5489705521024542E-4</v>
      </c>
      <c r="I7" s="2">
        <f t="shared" si="2"/>
        <v>0.40023481416724482</v>
      </c>
      <c r="J7" s="2">
        <f t="shared" si="3"/>
        <v>-7.0234814167244808E-2</v>
      </c>
      <c r="L7" s="4" t="s">
        <v>4</v>
      </c>
      <c r="M7" s="2">
        <f t="array" ref="M7:N9">LINEST(C5:C49,A5:A49,1,1)</f>
        <v>-2.9645004391460326E-4</v>
      </c>
      <c r="N7" s="2">
        <v>4.3211152544535655E-2</v>
      </c>
      <c r="O7" s="4" t="s">
        <v>7</v>
      </c>
      <c r="U7" s="4" t="s">
        <v>4</v>
      </c>
      <c r="V7" s="2">
        <f t="array" ref="V7:W9">LINEST(E5:E49,A5:A49,1,1)</f>
        <v>-6.737324833674287E-3</v>
      </c>
      <c r="W7" s="2">
        <v>1.2424004183765307</v>
      </c>
      <c r="X7" s="4" t="s">
        <v>7</v>
      </c>
    </row>
    <row r="8" spans="1:37" x14ac:dyDescent="0.3">
      <c r="A8" s="2">
        <v>123</v>
      </c>
      <c r="B8" s="2">
        <v>1</v>
      </c>
      <c r="C8" s="2">
        <v>6.0000000000000001E-3</v>
      </c>
      <c r="D8" s="2">
        <v>1E-3</v>
      </c>
      <c r="E8" s="2">
        <v>0.34499999999999997</v>
      </c>
      <c r="F8" s="2">
        <v>1E-3</v>
      </c>
      <c r="G8" s="2">
        <f t="shared" si="0"/>
        <v>6.7477971430394551E-3</v>
      </c>
      <c r="H8" s="2">
        <f t="shared" si="1"/>
        <v>-7.4779714303945498E-4</v>
      </c>
      <c r="I8" s="2">
        <f t="shared" si="2"/>
        <v>0.41370946383459339</v>
      </c>
      <c r="J8" s="2">
        <f t="shared" si="3"/>
        <v>-6.8709463834593421E-2</v>
      </c>
      <c r="L8" s="4" t="s">
        <v>5</v>
      </c>
      <c r="M8" s="2">
        <v>7.5332999544028565E-6</v>
      </c>
      <c r="N8" s="2">
        <v>6.5920463979864282E-4</v>
      </c>
      <c r="O8" s="4" t="s">
        <v>8</v>
      </c>
      <c r="U8" s="4" t="s">
        <v>5</v>
      </c>
      <c r="V8" s="2">
        <v>3.945849000908325E-4</v>
      </c>
      <c r="W8" s="2">
        <v>3.452832072382004E-2</v>
      </c>
      <c r="X8" s="4" t="s">
        <v>8</v>
      </c>
    </row>
    <row r="9" spans="1:37" ht="16.2" x14ac:dyDescent="0.3">
      <c r="A9" s="2">
        <v>121</v>
      </c>
      <c r="B9" s="2">
        <v>1</v>
      </c>
      <c r="C9" s="2">
        <v>7.0000000000000001E-3</v>
      </c>
      <c r="D9" s="2">
        <v>1E-3</v>
      </c>
      <c r="E9" s="2">
        <v>0.36199999999999999</v>
      </c>
      <c r="F9" s="2">
        <v>1E-3</v>
      </c>
      <c r="G9" s="2">
        <f t="shared" si="0"/>
        <v>7.3406972308686577E-3</v>
      </c>
      <c r="H9" s="2">
        <f t="shared" si="1"/>
        <v>-3.4069723086865757E-4</v>
      </c>
      <c r="I9" s="2">
        <f t="shared" si="2"/>
        <v>0.42718411350194196</v>
      </c>
      <c r="J9" s="2">
        <f t="shared" si="3"/>
        <v>-6.5184113501941976E-2</v>
      </c>
      <c r="L9" s="4" t="s">
        <v>6</v>
      </c>
      <c r="M9" s="2">
        <v>0.97298275380854138</v>
      </c>
      <c r="N9" s="2">
        <v>1.3630966834055442E-3</v>
      </c>
      <c r="O9" s="4" t="s">
        <v>9</v>
      </c>
      <c r="U9" s="4" t="s">
        <v>6</v>
      </c>
      <c r="V9" s="2">
        <v>0.87146423841020138</v>
      </c>
      <c r="W9" s="2">
        <v>7.1397312186058617E-2</v>
      </c>
      <c r="X9" s="4" t="s">
        <v>9</v>
      </c>
    </row>
    <row r="10" spans="1:37" x14ac:dyDescent="0.3">
      <c r="A10" s="2">
        <v>119</v>
      </c>
      <c r="B10" s="2">
        <v>1</v>
      </c>
      <c r="C10" s="2">
        <v>7.0000000000000001E-3</v>
      </c>
      <c r="D10" s="2">
        <v>1E-3</v>
      </c>
      <c r="E10" s="2">
        <v>0.377</v>
      </c>
      <c r="F10" s="2">
        <v>1E-3</v>
      </c>
      <c r="G10" s="2">
        <f t="shared" si="0"/>
        <v>7.9335973186978673E-3</v>
      </c>
      <c r="H10" s="2">
        <f t="shared" si="1"/>
        <v>-9.3359731869786713E-4</v>
      </c>
      <c r="I10" s="2">
        <f t="shared" si="2"/>
        <v>0.44065876316929053</v>
      </c>
      <c r="J10" s="2">
        <f t="shared" si="3"/>
        <v>-6.3658763169290533E-2</v>
      </c>
    </row>
    <row r="11" spans="1:37" x14ac:dyDescent="0.3">
      <c r="A11" s="2">
        <v>116</v>
      </c>
      <c r="B11" s="2">
        <v>1</v>
      </c>
      <c r="C11" s="2">
        <v>8.0000000000000002E-3</v>
      </c>
      <c r="D11" s="2">
        <v>1E-3</v>
      </c>
      <c r="E11" s="2">
        <v>0.40899999999999997</v>
      </c>
      <c r="F11" s="2">
        <v>1E-3</v>
      </c>
      <c r="G11" s="2">
        <f t="shared" si="0"/>
        <v>8.8229474504416747E-3</v>
      </c>
      <c r="H11" s="2">
        <f t="shared" si="1"/>
        <v>-8.229474504416745E-4</v>
      </c>
      <c r="I11" s="2">
        <f t="shared" si="2"/>
        <v>0.46087073767031339</v>
      </c>
      <c r="J11" s="2">
        <f t="shared" si="3"/>
        <v>-5.1870737670313416E-2</v>
      </c>
    </row>
    <row r="12" spans="1:37" x14ac:dyDescent="0.3">
      <c r="A12" s="2">
        <v>114</v>
      </c>
      <c r="B12" s="2">
        <v>1</v>
      </c>
      <c r="C12" s="2">
        <v>8.0000000000000002E-3</v>
      </c>
      <c r="D12" s="2">
        <v>1E-3</v>
      </c>
      <c r="E12" s="2">
        <v>0.42399999999999999</v>
      </c>
      <c r="F12" s="2">
        <v>1E-3</v>
      </c>
      <c r="G12" s="2">
        <f t="shared" si="0"/>
        <v>9.4158475382708842E-3</v>
      </c>
      <c r="H12" s="2">
        <f t="shared" si="1"/>
        <v>-1.4158475382708841E-3</v>
      </c>
      <c r="I12" s="2">
        <f t="shared" si="2"/>
        <v>0.47434538733766196</v>
      </c>
      <c r="J12" s="2">
        <f t="shared" si="3"/>
        <v>-5.0345387337661973E-2</v>
      </c>
    </row>
    <row r="13" spans="1:37" x14ac:dyDescent="0.3">
      <c r="A13" s="2">
        <v>112</v>
      </c>
      <c r="B13" s="2">
        <v>1</v>
      </c>
      <c r="C13" s="2">
        <v>8.9999999999999993E-3</v>
      </c>
      <c r="D13" s="2">
        <v>1E-3</v>
      </c>
      <c r="E13" s="2">
        <v>0.44800000000000001</v>
      </c>
      <c r="F13" s="2">
        <v>1E-3</v>
      </c>
      <c r="G13" s="2">
        <f t="shared" si="0"/>
        <v>1.0008747626100087E-2</v>
      </c>
      <c r="H13" s="2">
        <f t="shared" si="1"/>
        <v>-1.0087476261000875E-3</v>
      </c>
      <c r="I13" s="2">
        <f t="shared" si="2"/>
        <v>0.48782003700501053</v>
      </c>
      <c r="J13" s="2">
        <f t="shared" si="3"/>
        <v>-3.9820037005010522E-2</v>
      </c>
    </row>
    <row r="14" spans="1:37" x14ac:dyDescent="0.3">
      <c r="A14" s="2">
        <v>110</v>
      </c>
      <c r="B14" s="2">
        <v>1</v>
      </c>
      <c r="C14" s="2">
        <v>0.01</v>
      </c>
      <c r="D14" s="2">
        <v>1E-3</v>
      </c>
      <c r="E14" s="2">
        <v>0.46600000000000003</v>
      </c>
      <c r="F14" s="2">
        <v>1E-3</v>
      </c>
      <c r="G14" s="2">
        <f t="shared" si="0"/>
        <v>1.0601647713929296E-2</v>
      </c>
      <c r="H14" s="2">
        <f t="shared" si="1"/>
        <v>-6.0164771392929618E-4</v>
      </c>
      <c r="I14" s="2">
        <f t="shared" si="2"/>
        <v>0.5012946866723591</v>
      </c>
      <c r="J14" s="2">
        <f t="shared" si="3"/>
        <v>-3.5294686672359077E-2</v>
      </c>
    </row>
    <row r="15" spans="1:37" x14ac:dyDescent="0.3">
      <c r="A15" s="2">
        <v>108</v>
      </c>
      <c r="B15" s="2">
        <v>1</v>
      </c>
      <c r="C15" s="2">
        <v>0.01</v>
      </c>
      <c r="D15" s="2">
        <v>1E-3</v>
      </c>
      <c r="E15" s="2">
        <v>0.48799999999999999</v>
      </c>
      <c r="F15" s="2">
        <v>1E-3</v>
      </c>
      <c r="G15" s="2">
        <f t="shared" si="0"/>
        <v>1.1194547801758506E-2</v>
      </c>
      <c r="H15" s="2">
        <f t="shared" si="1"/>
        <v>-1.1945478017585057E-3</v>
      </c>
      <c r="I15" s="2">
        <f t="shared" si="2"/>
        <v>0.51476933633970767</v>
      </c>
      <c r="J15" s="2">
        <f t="shared" si="3"/>
        <v>-2.6769336339707683E-2</v>
      </c>
    </row>
    <row r="16" spans="1:37" x14ac:dyDescent="0.3">
      <c r="A16" s="2">
        <v>106</v>
      </c>
      <c r="B16" s="2">
        <v>1</v>
      </c>
      <c r="C16" s="2">
        <v>1.0999999999999999E-2</v>
      </c>
      <c r="D16" s="2">
        <v>1E-3</v>
      </c>
      <c r="E16" s="2">
        <v>0.51600000000000001</v>
      </c>
      <c r="F16" s="2">
        <v>1E-3</v>
      </c>
      <c r="G16" s="2">
        <f t="shared" si="0"/>
        <v>1.1787447889587709E-2</v>
      </c>
      <c r="H16" s="2">
        <f t="shared" si="1"/>
        <v>-7.874478895877092E-4</v>
      </c>
      <c r="I16" s="2">
        <f t="shared" si="2"/>
        <v>0.52824398600705624</v>
      </c>
      <c r="J16" s="2">
        <f t="shared" si="3"/>
        <v>-1.2243986007056229E-2</v>
      </c>
    </row>
    <row r="17" spans="1:10" x14ac:dyDescent="0.3">
      <c r="A17" s="2">
        <v>104</v>
      </c>
      <c r="B17" s="2">
        <v>1</v>
      </c>
      <c r="C17" s="2">
        <v>1.2E-2</v>
      </c>
      <c r="D17" s="2">
        <v>1E-3</v>
      </c>
      <c r="E17" s="2">
        <v>0.53800000000000003</v>
      </c>
      <c r="F17" s="2">
        <v>1E-3</v>
      </c>
      <c r="G17" s="2">
        <f t="shared" si="0"/>
        <v>1.2380347977416918E-2</v>
      </c>
      <c r="H17" s="2">
        <f t="shared" si="1"/>
        <v>-3.8034797741691787E-4</v>
      </c>
      <c r="I17" s="2">
        <f t="shared" si="2"/>
        <v>0.54171863567440481</v>
      </c>
      <c r="J17" s="2">
        <f t="shared" si="3"/>
        <v>-3.7186356744047799E-3</v>
      </c>
    </row>
    <row r="18" spans="1:10" x14ac:dyDescent="0.3">
      <c r="A18" s="2">
        <v>102</v>
      </c>
      <c r="B18" s="2">
        <v>1</v>
      </c>
      <c r="C18" s="2">
        <v>1.2E-2</v>
      </c>
      <c r="D18" s="2">
        <v>1E-3</v>
      </c>
      <c r="E18" s="2">
        <v>0.55900000000000005</v>
      </c>
      <c r="F18" s="2">
        <v>1E-3</v>
      </c>
      <c r="G18" s="2">
        <f t="shared" si="0"/>
        <v>1.2973248065246124E-2</v>
      </c>
      <c r="H18" s="2">
        <f t="shared" si="1"/>
        <v>-9.7324806524612395E-4</v>
      </c>
      <c r="I18" s="2">
        <f t="shared" si="2"/>
        <v>0.55519328534175338</v>
      </c>
      <c r="J18" s="2">
        <f t="shared" si="3"/>
        <v>3.8067146582466682E-3</v>
      </c>
    </row>
    <row r="19" spans="1:10" x14ac:dyDescent="0.3">
      <c r="A19" s="2">
        <v>100</v>
      </c>
      <c r="B19" s="2">
        <v>1</v>
      </c>
      <c r="C19" s="2">
        <v>1.2999999999999999E-2</v>
      </c>
      <c r="D19" s="2">
        <v>1E-3</v>
      </c>
      <c r="E19" s="2">
        <v>0.58099999999999996</v>
      </c>
      <c r="F19" s="2">
        <v>1E-3</v>
      </c>
      <c r="G19" s="2">
        <f t="shared" si="0"/>
        <v>1.356614815307533E-2</v>
      </c>
      <c r="H19" s="2">
        <f t="shared" si="1"/>
        <v>-5.6614815307533088E-4</v>
      </c>
      <c r="I19" s="2">
        <f t="shared" si="2"/>
        <v>0.56866793500910195</v>
      </c>
      <c r="J19" s="2">
        <f t="shared" si="3"/>
        <v>1.2332064990898006E-2</v>
      </c>
    </row>
    <row r="20" spans="1:10" x14ac:dyDescent="0.3">
      <c r="A20" s="2">
        <v>97</v>
      </c>
      <c r="B20" s="2">
        <v>1</v>
      </c>
      <c r="C20" s="2">
        <v>1.4E-2</v>
      </c>
      <c r="D20" s="2">
        <v>1E-3</v>
      </c>
      <c r="E20" s="2">
        <v>0.61299999999999999</v>
      </c>
      <c r="F20" s="2">
        <v>1E-3</v>
      </c>
      <c r="G20" s="2">
        <f t="shared" si="0"/>
        <v>1.4455498284819138E-2</v>
      </c>
      <c r="H20" s="2">
        <f t="shared" si="1"/>
        <v>-4.5549828481913739E-4</v>
      </c>
      <c r="I20" s="2">
        <f t="shared" si="2"/>
        <v>0.58887990951012481</v>
      </c>
      <c r="J20" s="2">
        <f t="shared" si="3"/>
        <v>2.4120090489875179E-2</v>
      </c>
    </row>
    <row r="21" spans="1:10" x14ac:dyDescent="0.3">
      <c r="A21" s="2">
        <v>95</v>
      </c>
      <c r="B21" s="2">
        <v>1</v>
      </c>
      <c r="C21" s="2">
        <v>1.4999999999999999E-2</v>
      </c>
      <c r="D21" s="2">
        <v>1E-3</v>
      </c>
      <c r="E21" s="2">
        <v>0.63600000000000001</v>
      </c>
      <c r="F21" s="2">
        <v>1E-3</v>
      </c>
      <c r="G21" s="2">
        <f t="shared" si="0"/>
        <v>1.5048398372648347E-2</v>
      </c>
      <c r="H21" s="2">
        <f t="shared" si="1"/>
        <v>-4.8398372648347787E-5</v>
      </c>
      <c r="I21" s="2">
        <f t="shared" si="2"/>
        <v>0.60235455917747349</v>
      </c>
      <c r="J21" s="2">
        <f t="shared" si="3"/>
        <v>3.3645440822526518E-2</v>
      </c>
    </row>
    <row r="22" spans="1:10" x14ac:dyDescent="0.3">
      <c r="A22" s="2">
        <v>93</v>
      </c>
      <c r="B22" s="2">
        <v>1</v>
      </c>
      <c r="C22" s="2">
        <v>1.4999999999999999E-2</v>
      </c>
      <c r="D22" s="2">
        <v>1E-3</v>
      </c>
      <c r="E22" s="2">
        <v>0.65800000000000003</v>
      </c>
      <c r="F22" s="2">
        <v>1E-3</v>
      </c>
      <c r="G22" s="2">
        <f t="shared" si="0"/>
        <v>1.5641298460477553E-2</v>
      </c>
      <c r="H22" s="2">
        <f t="shared" si="1"/>
        <v>-6.4129846047755387E-4</v>
      </c>
      <c r="I22" s="2">
        <f t="shared" si="2"/>
        <v>0.61582920884482206</v>
      </c>
      <c r="J22" s="2">
        <f t="shared" si="3"/>
        <v>4.2170791155177967E-2</v>
      </c>
    </row>
    <row r="23" spans="1:10" x14ac:dyDescent="0.3">
      <c r="A23" s="2">
        <v>91</v>
      </c>
      <c r="B23" s="2">
        <v>1</v>
      </c>
      <c r="C23" s="2">
        <v>1.6E-2</v>
      </c>
      <c r="D23" s="2">
        <v>1E-3</v>
      </c>
      <c r="E23" s="2">
        <v>0.68100000000000005</v>
      </c>
      <c r="F23" s="2">
        <v>1E-3</v>
      </c>
      <c r="G23" s="2">
        <f t="shared" si="0"/>
        <v>1.6234198548306759E-2</v>
      </c>
      <c r="H23" s="2">
        <f t="shared" si="1"/>
        <v>-2.3419854830675907E-4</v>
      </c>
      <c r="I23" s="2">
        <f t="shared" si="2"/>
        <v>0.62930385851217063</v>
      </c>
      <c r="J23" s="2">
        <f t="shared" si="3"/>
        <v>5.1696141487829417E-2</v>
      </c>
    </row>
    <row r="24" spans="1:10" x14ac:dyDescent="0.3">
      <c r="A24" s="2">
        <v>89</v>
      </c>
      <c r="B24" s="2">
        <v>1</v>
      </c>
      <c r="C24" s="2">
        <v>1.7000000000000001E-2</v>
      </c>
      <c r="D24" s="2">
        <v>1E-3</v>
      </c>
      <c r="E24" s="2">
        <v>0.70099999999999996</v>
      </c>
      <c r="F24" s="2">
        <v>1E-3</v>
      </c>
      <c r="G24" s="2">
        <f t="shared" si="0"/>
        <v>1.6827098636135965E-2</v>
      </c>
      <c r="H24" s="2">
        <f t="shared" si="1"/>
        <v>1.7290136386403573E-4</v>
      </c>
      <c r="I24" s="2">
        <f t="shared" si="2"/>
        <v>0.6427785081795192</v>
      </c>
      <c r="J24" s="2">
        <f t="shared" si="3"/>
        <v>5.8221491820480753E-2</v>
      </c>
    </row>
    <row r="25" spans="1:10" x14ac:dyDescent="0.3">
      <c r="A25" s="2">
        <v>87</v>
      </c>
      <c r="B25" s="2">
        <v>1</v>
      </c>
      <c r="C25" s="2">
        <v>1.7999999999999999E-2</v>
      </c>
      <c r="D25" s="2">
        <v>1E-3</v>
      </c>
      <c r="E25" s="2">
        <v>0.72599999999999998</v>
      </c>
      <c r="F25" s="2">
        <v>1E-3</v>
      </c>
      <c r="G25" s="2">
        <f t="shared" si="0"/>
        <v>1.7419998723965172E-2</v>
      </c>
      <c r="H25" s="2">
        <f t="shared" si="1"/>
        <v>5.8000127603482707E-4</v>
      </c>
      <c r="I25" s="2">
        <f t="shared" si="2"/>
        <v>0.65625315784686777</v>
      </c>
      <c r="J25" s="2">
        <f t="shared" si="3"/>
        <v>6.9746842153132205E-2</v>
      </c>
    </row>
    <row r="26" spans="1:10" x14ac:dyDescent="0.3">
      <c r="A26" s="2">
        <v>85</v>
      </c>
      <c r="B26" s="2">
        <v>1</v>
      </c>
      <c r="C26" s="2">
        <v>1.9E-2</v>
      </c>
      <c r="D26" s="2">
        <v>1E-3</v>
      </c>
      <c r="E26" s="2">
        <v>0.747</v>
      </c>
      <c r="F26" s="2">
        <v>1E-3</v>
      </c>
      <c r="G26" s="2">
        <f t="shared" si="0"/>
        <v>1.8012898811794378E-2</v>
      </c>
      <c r="H26" s="2">
        <f t="shared" si="1"/>
        <v>9.8710118820562187E-4</v>
      </c>
      <c r="I26" s="2">
        <f t="shared" si="2"/>
        <v>0.66972780751421634</v>
      </c>
      <c r="J26" s="2">
        <f t="shared" si="3"/>
        <v>7.7272192485783653E-2</v>
      </c>
    </row>
    <row r="27" spans="1:10" x14ac:dyDescent="0.3">
      <c r="A27" s="2">
        <v>83</v>
      </c>
      <c r="B27" s="2">
        <v>1</v>
      </c>
      <c r="C27" s="2">
        <v>0.02</v>
      </c>
      <c r="D27" s="2">
        <v>1E-3</v>
      </c>
      <c r="E27" s="2">
        <v>0.76400000000000001</v>
      </c>
      <c r="F27" s="2">
        <v>1E-3</v>
      </c>
      <c r="G27" s="2">
        <f t="shared" si="0"/>
        <v>1.8605798899623584E-2</v>
      </c>
      <c r="H27" s="2">
        <f t="shared" si="1"/>
        <v>1.3942011003764167E-3</v>
      </c>
      <c r="I27" s="2">
        <f t="shared" si="2"/>
        <v>0.68320245718156491</v>
      </c>
      <c r="J27" s="2">
        <f t="shared" si="3"/>
        <v>8.0797542818435097E-2</v>
      </c>
    </row>
    <row r="28" spans="1:10" x14ac:dyDescent="0.3">
      <c r="A28" s="2">
        <v>81</v>
      </c>
      <c r="B28" s="2">
        <v>1</v>
      </c>
      <c r="C28" s="2">
        <v>0.02</v>
      </c>
      <c r="D28" s="2">
        <v>1E-3</v>
      </c>
      <c r="E28" s="2">
        <v>0.78100000000000003</v>
      </c>
      <c r="F28" s="2">
        <v>1E-3</v>
      </c>
      <c r="G28" s="2">
        <f t="shared" si="0"/>
        <v>1.919869898745279E-2</v>
      </c>
      <c r="H28" s="2">
        <f t="shared" si="1"/>
        <v>8.0130101254721059E-4</v>
      </c>
      <c r="I28" s="2">
        <f t="shared" si="2"/>
        <v>0.69667710684891349</v>
      </c>
      <c r="J28" s="2">
        <f t="shared" si="3"/>
        <v>8.4322893151086542E-2</v>
      </c>
    </row>
    <row r="29" spans="1:10" x14ac:dyDescent="0.3">
      <c r="A29" s="2">
        <v>79</v>
      </c>
      <c r="B29" s="2">
        <v>1</v>
      </c>
      <c r="C29" s="2">
        <v>2.1000000000000001E-2</v>
      </c>
      <c r="D29" s="2">
        <v>1E-3</v>
      </c>
      <c r="E29" s="2">
        <v>0.80100000000000005</v>
      </c>
      <c r="F29" s="2">
        <v>1E-3</v>
      </c>
      <c r="G29" s="2">
        <f t="shared" si="0"/>
        <v>1.9791599075281999E-2</v>
      </c>
      <c r="H29" s="2">
        <f t="shared" si="1"/>
        <v>1.2084009247180019E-3</v>
      </c>
      <c r="I29" s="2">
        <f t="shared" si="2"/>
        <v>0.71015175651626206</v>
      </c>
      <c r="J29" s="2">
        <f t="shared" si="3"/>
        <v>9.0848243483737989E-2</v>
      </c>
    </row>
    <row r="30" spans="1:10" x14ac:dyDescent="0.3">
      <c r="A30" s="2">
        <v>77</v>
      </c>
      <c r="B30" s="2">
        <v>1</v>
      </c>
      <c r="C30" s="2">
        <v>2.1999999999999999E-2</v>
      </c>
      <c r="D30" s="2">
        <v>1E-3</v>
      </c>
      <c r="E30" s="2">
        <v>0.81399999999999995</v>
      </c>
      <c r="F30" s="2">
        <v>1E-3</v>
      </c>
      <c r="G30" s="2">
        <f t="shared" si="0"/>
        <v>2.0384499163111205E-2</v>
      </c>
      <c r="H30" s="2">
        <f t="shared" si="1"/>
        <v>1.6155008368887933E-3</v>
      </c>
      <c r="I30" s="2">
        <f t="shared" si="2"/>
        <v>0.72362640618361063</v>
      </c>
      <c r="J30" s="2">
        <f t="shared" si="3"/>
        <v>9.0373593816389319E-2</v>
      </c>
    </row>
    <row r="31" spans="1:10" x14ac:dyDescent="0.3">
      <c r="A31" s="2">
        <v>75</v>
      </c>
      <c r="B31" s="2">
        <v>1</v>
      </c>
      <c r="C31" s="2">
        <v>2.3E-2</v>
      </c>
      <c r="D31" s="2">
        <v>1E-3</v>
      </c>
      <c r="E31" s="2">
        <v>0.82899999999999996</v>
      </c>
      <c r="F31" s="2">
        <v>1E-3</v>
      </c>
      <c r="G31" s="2">
        <f t="shared" si="0"/>
        <v>2.0977399250940412E-2</v>
      </c>
      <c r="H31" s="2">
        <f t="shared" si="1"/>
        <v>2.0226007490595881E-3</v>
      </c>
      <c r="I31" s="2">
        <f t="shared" si="2"/>
        <v>0.7371010558509592</v>
      </c>
      <c r="J31" s="2">
        <f t="shared" si="3"/>
        <v>9.1898944149040762E-2</v>
      </c>
    </row>
    <row r="32" spans="1:10" x14ac:dyDescent="0.3">
      <c r="A32" s="2">
        <v>73</v>
      </c>
      <c r="B32" s="2">
        <v>1</v>
      </c>
      <c r="C32" s="2">
        <v>2.3E-2</v>
      </c>
      <c r="D32" s="2">
        <v>1E-3</v>
      </c>
      <c r="E32" s="2">
        <v>0.84</v>
      </c>
      <c r="F32" s="2">
        <v>1E-3</v>
      </c>
      <c r="G32" s="2">
        <f t="shared" si="0"/>
        <v>2.1570299338769618E-2</v>
      </c>
      <c r="H32" s="2">
        <f t="shared" si="1"/>
        <v>1.429700661230382E-3</v>
      </c>
      <c r="I32" s="2">
        <f t="shared" si="2"/>
        <v>0.75057570551830777</v>
      </c>
      <c r="J32" s="2">
        <f t="shared" si="3"/>
        <v>8.9424294481692201E-2</v>
      </c>
    </row>
    <row r="33" spans="1:10" x14ac:dyDescent="0.3">
      <c r="A33" s="2">
        <v>71</v>
      </c>
      <c r="B33" s="2">
        <v>1</v>
      </c>
      <c r="C33" s="2">
        <v>2.4E-2</v>
      </c>
      <c r="D33" s="2">
        <v>1E-3</v>
      </c>
      <c r="E33" s="2">
        <v>0.84899999999999998</v>
      </c>
      <c r="F33" s="2">
        <v>1E-3</v>
      </c>
      <c r="G33" s="2">
        <f t="shared" si="0"/>
        <v>2.2163199426598824E-2</v>
      </c>
      <c r="H33" s="2">
        <f t="shared" si="1"/>
        <v>1.8368005734011768E-3</v>
      </c>
      <c r="I33" s="2">
        <f t="shared" si="2"/>
        <v>0.76405035518565634</v>
      </c>
      <c r="J33" s="2">
        <f t="shared" si="3"/>
        <v>8.4949644814343639E-2</v>
      </c>
    </row>
    <row r="34" spans="1:10" x14ac:dyDescent="0.3">
      <c r="A34" s="2">
        <v>69</v>
      </c>
      <c r="B34" s="2">
        <v>1</v>
      </c>
      <c r="C34" s="2">
        <v>2.5000000000000001E-2</v>
      </c>
      <c r="D34" s="2">
        <v>1E-3</v>
      </c>
      <c r="E34" s="2">
        <v>0.85799999999999998</v>
      </c>
      <c r="F34" s="2">
        <v>1E-3</v>
      </c>
      <c r="G34" s="2">
        <f t="shared" si="0"/>
        <v>2.275609951442803E-2</v>
      </c>
      <c r="H34" s="2">
        <f t="shared" si="1"/>
        <v>2.2439004855719716E-3</v>
      </c>
      <c r="I34" s="2">
        <f t="shared" si="2"/>
        <v>0.77752500485300491</v>
      </c>
      <c r="J34" s="2">
        <f t="shared" si="3"/>
        <v>8.0474995146995076E-2</v>
      </c>
    </row>
    <row r="35" spans="1:10" x14ac:dyDescent="0.3">
      <c r="A35" s="2">
        <v>67</v>
      </c>
      <c r="B35" s="2">
        <v>1</v>
      </c>
      <c r="C35" s="2">
        <v>2.5000000000000001E-2</v>
      </c>
      <c r="D35" s="2">
        <v>1E-3</v>
      </c>
      <c r="E35" s="2">
        <v>0.86499999999999999</v>
      </c>
      <c r="F35" s="2">
        <v>1E-3</v>
      </c>
      <c r="G35" s="2">
        <f t="shared" si="0"/>
        <v>2.3348999602257236E-2</v>
      </c>
      <c r="H35" s="2">
        <f t="shared" si="1"/>
        <v>1.6510003977427655E-3</v>
      </c>
      <c r="I35" s="2">
        <f t="shared" si="2"/>
        <v>0.79099965452035348</v>
      </c>
      <c r="J35" s="2">
        <f t="shared" si="3"/>
        <v>7.4000345479646512E-2</v>
      </c>
    </row>
    <row r="36" spans="1:10" x14ac:dyDescent="0.3">
      <c r="A36" s="2">
        <v>65</v>
      </c>
      <c r="B36" s="2">
        <v>1</v>
      </c>
      <c r="C36" s="2">
        <v>2.5999999999999999E-2</v>
      </c>
      <c r="D36" s="2">
        <v>1E-3</v>
      </c>
      <c r="E36" s="2">
        <v>0.87</v>
      </c>
      <c r="F36" s="2">
        <v>1E-3</v>
      </c>
      <c r="G36" s="2">
        <f t="shared" si="0"/>
        <v>2.3941899690086442E-2</v>
      </c>
      <c r="H36" s="2">
        <f t="shared" si="1"/>
        <v>2.0581003099135568E-3</v>
      </c>
      <c r="I36" s="2">
        <f t="shared" si="2"/>
        <v>0.80447430418770205</v>
      </c>
      <c r="J36" s="2">
        <f t="shared" si="3"/>
        <v>6.5525695812297946E-2</v>
      </c>
    </row>
    <row r="37" spans="1:10" x14ac:dyDescent="0.3">
      <c r="A37" s="2">
        <v>63</v>
      </c>
      <c r="B37" s="2">
        <v>1</v>
      </c>
      <c r="C37" s="2">
        <v>2.5999999999999999E-2</v>
      </c>
      <c r="D37" s="2">
        <v>1E-3</v>
      </c>
      <c r="E37" s="2">
        <v>0.872</v>
      </c>
      <c r="F37" s="2">
        <v>1E-3</v>
      </c>
      <c r="G37" s="2">
        <f t="shared" si="0"/>
        <v>2.4534799777915652E-2</v>
      </c>
      <c r="H37" s="2">
        <f t="shared" si="1"/>
        <v>1.4652002220843473E-3</v>
      </c>
      <c r="I37" s="2">
        <f t="shared" si="2"/>
        <v>0.81794895385505062</v>
      </c>
      <c r="J37" s="2">
        <f t="shared" si="3"/>
        <v>5.4051046144949377E-2</v>
      </c>
    </row>
    <row r="38" spans="1:10" x14ac:dyDescent="0.3">
      <c r="A38" s="2">
        <v>61</v>
      </c>
      <c r="B38" s="2">
        <v>1</v>
      </c>
      <c r="C38" s="2">
        <v>2.7E-2</v>
      </c>
      <c r="D38" s="2">
        <v>1E-3</v>
      </c>
      <c r="E38" s="2">
        <v>0.875</v>
      </c>
      <c r="F38" s="2">
        <v>1E-3</v>
      </c>
      <c r="G38" s="2">
        <f t="shared" si="0"/>
        <v>2.5127699865744858E-2</v>
      </c>
      <c r="H38" s="2">
        <f t="shared" si="1"/>
        <v>1.8723001342551421E-3</v>
      </c>
      <c r="I38" s="2">
        <f t="shared" si="2"/>
        <v>0.83142360352239919</v>
      </c>
      <c r="J38" s="2">
        <f t="shared" si="3"/>
        <v>4.3576396477600809E-2</v>
      </c>
    </row>
    <row r="39" spans="1:10" x14ac:dyDescent="0.3">
      <c r="A39" s="2">
        <v>59</v>
      </c>
      <c r="B39" s="2">
        <v>1</v>
      </c>
      <c r="C39" s="2">
        <v>2.7E-2</v>
      </c>
      <c r="D39" s="2">
        <v>1E-3</v>
      </c>
      <c r="E39" s="2">
        <v>0.875</v>
      </c>
      <c r="F39" s="2">
        <v>1E-3</v>
      </c>
      <c r="G39" s="2">
        <f t="shared" si="0"/>
        <v>2.5720599953574064E-2</v>
      </c>
      <c r="H39" s="2">
        <f t="shared" si="1"/>
        <v>1.279400046425936E-3</v>
      </c>
      <c r="I39" s="2">
        <f t="shared" si="2"/>
        <v>0.84489825318974776</v>
      </c>
      <c r="J39" s="2">
        <f t="shared" si="3"/>
        <v>3.0101746810252239E-2</v>
      </c>
    </row>
    <row r="40" spans="1:10" x14ac:dyDescent="0.3">
      <c r="A40" s="2">
        <v>57</v>
      </c>
      <c r="B40" s="2">
        <v>1</v>
      </c>
      <c r="C40" s="2">
        <v>2.7E-2</v>
      </c>
      <c r="D40" s="2">
        <v>1E-3</v>
      </c>
      <c r="E40" s="2">
        <v>0.874</v>
      </c>
      <c r="F40" s="2">
        <v>1E-3</v>
      </c>
      <c r="G40" s="2">
        <f t="shared" si="0"/>
        <v>2.631350004140327E-2</v>
      </c>
      <c r="H40" s="2">
        <f t="shared" si="1"/>
        <v>6.8649995859672991E-4</v>
      </c>
      <c r="I40" s="2">
        <f t="shared" si="2"/>
        <v>0.85837290285709633</v>
      </c>
      <c r="J40" s="2">
        <f t="shared" si="3"/>
        <v>1.5627097142903668E-2</v>
      </c>
    </row>
    <row r="41" spans="1:10" x14ac:dyDescent="0.3">
      <c r="A41" s="2">
        <v>55</v>
      </c>
      <c r="B41" s="2">
        <v>1</v>
      </c>
      <c r="C41" s="2">
        <v>2.7E-2</v>
      </c>
      <c r="D41" s="2">
        <v>1E-3</v>
      </c>
      <c r="E41" s="2">
        <v>0.873</v>
      </c>
      <c r="F41" s="2">
        <v>1E-3</v>
      </c>
      <c r="G41" s="2">
        <f t="shared" si="0"/>
        <v>2.6906400129232476E-2</v>
      </c>
      <c r="H41" s="2">
        <f t="shared" si="1"/>
        <v>9.3599870767523824E-5</v>
      </c>
      <c r="I41" s="2">
        <f t="shared" si="2"/>
        <v>0.8718475525244449</v>
      </c>
      <c r="J41" s="2">
        <f t="shared" si="3"/>
        <v>1.1524474755550962E-3</v>
      </c>
    </row>
    <row r="42" spans="1:10" x14ac:dyDescent="0.3">
      <c r="A42" s="2">
        <v>53</v>
      </c>
      <c r="B42" s="2">
        <v>1</v>
      </c>
      <c r="C42" s="2">
        <v>2.8000000000000001E-2</v>
      </c>
      <c r="D42" s="2">
        <v>1E-3</v>
      </c>
      <c r="E42" s="2">
        <v>0.87</v>
      </c>
      <c r="F42" s="2">
        <v>1E-3</v>
      </c>
      <c r="G42" s="2">
        <f t="shared" si="0"/>
        <v>2.7499300217061682E-2</v>
      </c>
      <c r="H42" s="2">
        <f t="shared" si="1"/>
        <v>5.0069978293831863E-4</v>
      </c>
      <c r="I42" s="2">
        <f t="shared" si="2"/>
        <v>0.88532220219179347</v>
      </c>
      <c r="J42" s="2">
        <f t="shared" si="3"/>
        <v>-1.5322202191793477E-2</v>
      </c>
    </row>
    <row r="43" spans="1:10" x14ac:dyDescent="0.3">
      <c r="A43" s="2">
        <v>51</v>
      </c>
      <c r="B43" s="2">
        <v>1</v>
      </c>
      <c r="C43" s="2">
        <v>2.8000000000000001E-2</v>
      </c>
      <c r="D43" s="2">
        <v>1E-3</v>
      </c>
      <c r="E43" s="2">
        <v>0.86699999999999999</v>
      </c>
      <c r="F43" s="2">
        <v>1E-3</v>
      </c>
      <c r="G43" s="2">
        <f t="shared" si="0"/>
        <v>2.8092200304890888E-2</v>
      </c>
      <c r="H43" s="2">
        <f t="shared" si="1"/>
        <v>-9.2200304890887458E-5</v>
      </c>
      <c r="I43" s="2">
        <f t="shared" si="2"/>
        <v>0.89879685185914204</v>
      </c>
      <c r="J43" s="2">
        <f t="shared" si="3"/>
        <v>-3.179685185914205E-2</v>
      </c>
    </row>
    <row r="44" spans="1:10" x14ac:dyDescent="0.3">
      <c r="A44" s="2">
        <v>48</v>
      </c>
      <c r="B44" s="2">
        <v>1</v>
      </c>
      <c r="C44" s="2">
        <v>2.8000000000000001E-2</v>
      </c>
      <c r="D44" s="2">
        <v>1E-3</v>
      </c>
      <c r="E44" s="2">
        <v>0.86</v>
      </c>
      <c r="F44" s="2">
        <v>1E-3</v>
      </c>
      <c r="G44" s="2">
        <f t="shared" si="0"/>
        <v>2.8981550436634699E-2</v>
      </c>
      <c r="H44" s="2">
        <f t="shared" si="1"/>
        <v>-9.8155043663469832E-4</v>
      </c>
      <c r="I44" s="2">
        <f t="shared" si="2"/>
        <v>0.9190088263601649</v>
      </c>
      <c r="J44" s="2">
        <f t="shared" si="3"/>
        <v>-5.9008826360164912E-2</v>
      </c>
    </row>
    <row r="45" spans="1:10" x14ac:dyDescent="0.3">
      <c r="A45" s="2">
        <v>45</v>
      </c>
      <c r="B45" s="2">
        <v>1</v>
      </c>
      <c r="C45" s="2">
        <v>2.8000000000000001E-2</v>
      </c>
      <c r="D45" s="2">
        <v>1E-3</v>
      </c>
      <c r="E45" s="2">
        <v>0.85199999999999998</v>
      </c>
      <c r="F45" s="2">
        <v>1E-3</v>
      </c>
      <c r="G45" s="2">
        <f t="shared" si="0"/>
        <v>2.987090056837851E-2</v>
      </c>
      <c r="H45" s="2">
        <f t="shared" si="1"/>
        <v>-1.8709005683785092E-3</v>
      </c>
      <c r="I45" s="2">
        <f t="shared" si="2"/>
        <v>0.93922080086118775</v>
      </c>
      <c r="J45" s="2">
        <f t="shared" si="3"/>
        <v>-8.7220800861187775E-2</v>
      </c>
    </row>
    <row r="46" spans="1:10" x14ac:dyDescent="0.3">
      <c r="A46" s="2">
        <v>43</v>
      </c>
      <c r="B46" s="2">
        <v>1</v>
      </c>
      <c r="C46" s="2">
        <v>2.8000000000000001E-2</v>
      </c>
      <c r="D46" s="2">
        <v>1E-3</v>
      </c>
      <c r="E46" s="2">
        <v>0.84699999999999998</v>
      </c>
      <c r="F46" s="2">
        <v>1E-3</v>
      </c>
      <c r="G46" s="2">
        <f t="shared" si="0"/>
        <v>3.0463800656207716E-2</v>
      </c>
      <c r="H46" s="2">
        <f t="shared" si="1"/>
        <v>-2.4638006562077153E-3</v>
      </c>
      <c r="I46" s="2">
        <f t="shared" si="2"/>
        <v>0.95269545052853633</v>
      </c>
      <c r="J46" s="2">
        <f t="shared" si="3"/>
        <v>-0.10569545052853635</v>
      </c>
    </row>
    <row r="47" spans="1:10" x14ac:dyDescent="0.3">
      <c r="A47" s="2">
        <v>41</v>
      </c>
      <c r="B47" s="2">
        <v>1</v>
      </c>
      <c r="C47" s="2">
        <v>2.9000000000000001E-2</v>
      </c>
      <c r="D47" s="2">
        <v>1E-3</v>
      </c>
      <c r="E47" s="2">
        <v>0.83799999999999997</v>
      </c>
      <c r="F47" s="2">
        <v>1E-3</v>
      </c>
      <c r="G47" s="2">
        <f t="shared" si="0"/>
        <v>3.1056700744036922E-2</v>
      </c>
      <c r="H47" s="2">
        <f t="shared" si="1"/>
        <v>-2.0567007440369205E-3</v>
      </c>
      <c r="I47" s="2">
        <f t="shared" si="2"/>
        <v>0.9661701001958849</v>
      </c>
      <c r="J47" s="2">
        <f t="shared" si="3"/>
        <v>-0.12817010019588493</v>
      </c>
    </row>
    <row r="48" spans="1:10" x14ac:dyDescent="0.3">
      <c r="A48" s="2">
        <v>39</v>
      </c>
      <c r="B48" s="2">
        <v>1</v>
      </c>
      <c r="C48" s="2">
        <v>2.9000000000000001E-2</v>
      </c>
      <c r="D48" s="2">
        <v>1E-3</v>
      </c>
      <c r="E48" s="2">
        <v>0.83499999999999996</v>
      </c>
      <c r="F48" s="2">
        <v>1E-3</v>
      </c>
      <c r="G48" s="2">
        <f t="shared" si="0"/>
        <v>3.1649600831866131E-2</v>
      </c>
      <c r="H48" s="2">
        <f t="shared" si="1"/>
        <v>-2.64960083186613E-3</v>
      </c>
      <c r="I48" s="2">
        <f t="shared" si="2"/>
        <v>0.97964474986323347</v>
      </c>
      <c r="J48" s="2">
        <f t="shared" si="3"/>
        <v>-0.1446447498632335</v>
      </c>
    </row>
    <row r="49" spans="1:10" x14ac:dyDescent="0.3">
      <c r="A49" s="2">
        <v>37</v>
      </c>
      <c r="B49" s="2">
        <v>1</v>
      </c>
      <c r="C49" s="2">
        <v>2.9000000000000001E-2</v>
      </c>
      <c r="D49" s="2">
        <v>1E-3</v>
      </c>
      <c r="E49" s="2">
        <v>0.82899999999999996</v>
      </c>
      <c r="F49" s="2">
        <v>1E-3</v>
      </c>
      <c r="G49" s="2">
        <f t="shared" si="0"/>
        <v>3.2242500919695334E-2</v>
      </c>
      <c r="H49" s="2">
        <f t="shared" si="1"/>
        <v>-3.2425009196953326E-3</v>
      </c>
      <c r="I49" s="2">
        <f t="shared" si="2"/>
        <v>0.99311939953058204</v>
      </c>
      <c r="J49" s="2">
        <f t="shared" si="3"/>
        <v>-0.16411939953058208</v>
      </c>
    </row>
  </sheetData>
  <sortState xmlns:xlrd2="http://schemas.microsoft.com/office/spreadsheetml/2017/richdata2" ref="A5:A50">
    <sortCondition descending="1" ref="A5:A50"/>
  </sortState>
  <mergeCells count="11">
    <mergeCell ref="A1:AB2"/>
    <mergeCell ref="G3:H3"/>
    <mergeCell ref="I3:J3"/>
    <mergeCell ref="L6:O6"/>
    <mergeCell ref="U6:X6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9BB8-EF55-4727-8AD0-6E7366069663}">
  <dimension ref="A1:Y48"/>
  <sheetViews>
    <sheetView topLeftCell="Q8" zoomScale="85" zoomScaleNormal="85" workbookViewId="0">
      <selection activeCell="N45" sqref="N45"/>
    </sheetView>
  </sheetViews>
  <sheetFormatPr defaultRowHeight="14.4" x14ac:dyDescent="0.3"/>
  <cols>
    <col min="1" max="16384" width="8.88671875" style="1"/>
  </cols>
  <sheetData>
    <row r="1" spans="1:25" ht="14.4" customHeight="1" x14ac:dyDescent="0.3">
      <c r="A1" s="7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6" x14ac:dyDescent="0.3">
      <c r="A3" s="10" t="s">
        <v>39</v>
      </c>
      <c r="B3" s="10" t="s">
        <v>38</v>
      </c>
      <c r="C3" s="8" t="s">
        <v>15</v>
      </c>
      <c r="D3" s="8" t="s">
        <v>29</v>
      </c>
      <c r="E3" s="8" t="s">
        <v>28</v>
      </c>
      <c r="F3" s="8" t="s">
        <v>27</v>
      </c>
      <c r="G3" s="9" t="s">
        <v>40</v>
      </c>
      <c r="H3" s="9"/>
      <c r="I3" s="9" t="s">
        <v>45</v>
      </c>
      <c r="J3" s="9"/>
      <c r="L3" s="3" t="s">
        <v>21</v>
      </c>
      <c r="M3" s="2">
        <v>1</v>
      </c>
      <c r="N3" s="3" t="s">
        <v>13</v>
      </c>
      <c r="O3" s="2">
        <f>M3*'Calibração - FINAL!!!'!J6+'Calibração - FINAL!!!'!K6</f>
        <v>0.23170362039334358</v>
      </c>
      <c r="P3" s="3" t="s">
        <v>19</v>
      </c>
      <c r="Q3" s="2"/>
      <c r="R3" s="3" t="s">
        <v>31</v>
      </c>
      <c r="S3" s="2">
        <v>1.7999999999999999E-2</v>
      </c>
    </row>
    <row r="4" spans="1:25" ht="15.6" x14ac:dyDescent="0.3">
      <c r="A4" s="11"/>
      <c r="B4" s="11"/>
      <c r="C4" s="8"/>
      <c r="D4" s="8"/>
      <c r="E4" s="8"/>
      <c r="F4" s="8"/>
      <c r="G4" s="3" t="s">
        <v>10</v>
      </c>
      <c r="H4" s="3" t="s">
        <v>11</v>
      </c>
      <c r="I4" s="3" t="s">
        <v>10</v>
      </c>
      <c r="J4" s="3" t="s">
        <v>11</v>
      </c>
      <c r="L4" s="3" t="s">
        <v>22</v>
      </c>
      <c r="M4" s="2">
        <v>0.01</v>
      </c>
      <c r="N4" s="3" t="s">
        <v>23</v>
      </c>
      <c r="O4" s="2">
        <f>SQRT((M3*'Calibração - FINAL!!!'!J7)^2 + ('Calibração - FINAL!!!'!K7)^2 + ('Calibração - FINAL!!!'!J6*M4)^2)</f>
        <v>2.4278373842814981E-3</v>
      </c>
      <c r="P4" s="3" t="s">
        <v>24</v>
      </c>
      <c r="Q4" s="2"/>
      <c r="R4" s="3" t="s">
        <v>32</v>
      </c>
      <c r="S4" s="2">
        <v>1E-3</v>
      </c>
    </row>
    <row r="5" spans="1:25" x14ac:dyDescent="0.3">
      <c r="A5" s="2">
        <v>35</v>
      </c>
      <c r="B5" s="2">
        <v>1</v>
      </c>
      <c r="C5" s="2">
        <v>2.9000000000000001E-2</v>
      </c>
      <c r="D5" s="2">
        <v>1E-3</v>
      </c>
      <c r="E5" s="2">
        <v>0.81699999999999995</v>
      </c>
      <c r="F5" s="2">
        <v>1E-3</v>
      </c>
      <c r="G5" s="2">
        <f t="shared" ref="G5:G48" si="0">A5*M$7+N$7</f>
        <v>3.3063212794721089E-2</v>
      </c>
      <c r="H5" s="2">
        <f>C5-G5</f>
        <v>-4.0632127947210876E-3</v>
      </c>
      <c r="I5" s="2">
        <f>A5*V$7+W$7</f>
        <v>0.98732069434766789</v>
      </c>
      <c r="J5" s="2">
        <f>E5-I5</f>
        <v>-0.17032069434766794</v>
      </c>
    </row>
    <row r="6" spans="1:25" x14ac:dyDescent="0.3">
      <c r="A6" s="2">
        <v>37</v>
      </c>
      <c r="B6" s="2">
        <v>1</v>
      </c>
      <c r="C6" s="2">
        <v>2.9000000000000001E-2</v>
      </c>
      <c r="D6" s="2">
        <v>1E-3</v>
      </c>
      <c r="E6" s="2">
        <v>0.82599999999999996</v>
      </c>
      <c r="F6" s="2">
        <v>1E-3</v>
      </c>
      <c r="G6" s="2">
        <f t="shared" si="0"/>
        <v>3.2474723517535886E-2</v>
      </c>
      <c r="H6" s="2">
        <f t="shared" ref="H6:H48" si="1">C6-G6</f>
        <v>-3.4747235175358847E-3</v>
      </c>
      <c r="I6" s="2">
        <f t="shared" ref="I6:I48" si="2">A6*V$7+W$7</f>
        <v>0.97484780064676335</v>
      </c>
      <c r="J6" s="2">
        <f t="shared" ref="J6:J48" si="3">E6-I6</f>
        <v>-0.1488478006467634</v>
      </c>
      <c r="L6" s="8" t="s">
        <v>3</v>
      </c>
      <c r="M6" s="8"/>
      <c r="N6" s="8"/>
      <c r="O6" s="8"/>
      <c r="U6" s="8" t="s">
        <v>3</v>
      </c>
      <c r="V6" s="8"/>
      <c r="W6" s="8"/>
      <c r="X6" s="8"/>
    </row>
    <row r="7" spans="1:25" x14ac:dyDescent="0.3">
      <c r="A7" s="2">
        <v>39</v>
      </c>
      <c r="B7" s="2">
        <v>1</v>
      </c>
      <c r="C7" s="2">
        <v>2.9000000000000001E-2</v>
      </c>
      <c r="D7" s="2">
        <v>1E-3</v>
      </c>
      <c r="E7" s="2">
        <v>0.83099999999999996</v>
      </c>
      <c r="F7" s="2">
        <v>1E-3</v>
      </c>
      <c r="G7" s="2">
        <f t="shared" si="0"/>
        <v>3.1886234240350676E-2</v>
      </c>
      <c r="H7" s="2">
        <f t="shared" si="1"/>
        <v>-2.8862342403506748E-3</v>
      </c>
      <c r="I7" s="2">
        <f t="shared" si="2"/>
        <v>0.9623749069458587</v>
      </c>
      <c r="J7" s="2">
        <f t="shared" si="3"/>
        <v>-0.13137490694585874</v>
      </c>
      <c r="L7" s="4" t="s">
        <v>4</v>
      </c>
      <c r="M7" s="2">
        <f t="array" ref="M7:N9">LINEST(C5:C48,A5:A48,1,1)</f>
        <v>-2.9424463859260456E-4</v>
      </c>
      <c r="N7" s="2">
        <v>4.3361775145462252E-2</v>
      </c>
      <c r="O7" s="4" t="s">
        <v>7</v>
      </c>
      <c r="U7" s="4" t="s">
        <v>4</v>
      </c>
      <c r="V7" s="2">
        <f t="array" ref="V7:W9">LINEST(E5:E48,A5:A48,1,1)</f>
        <v>-6.2364468504523159E-3</v>
      </c>
      <c r="W7" s="2">
        <v>1.205596334113499</v>
      </c>
      <c r="X7" s="4" t="s">
        <v>7</v>
      </c>
    </row>
    <row r="8" spans="1:25" x14ac:dyDescent="0.3">
      <c r="A8" s="2">
        <v>41</v>
      </c>
      <c r="B8" s="2">
        <v>1</v>
      </c>
      <c r="C8" s="2">
        <v>2.9000000000000001E-2</v>
      </c>
      <c r="D8" s="2">
        <v>1E-3</v>
      </c>
      <c r="E8" s="2">
        <v>0.83599999999999997</v>
      </c>
      <c r="F8" s="2">
        <v>1E-3</v>
      </c>
      <c r="G8" s="2">
        <f t="shared" si="0"/>
        <v>3.1297744963165466E-2</v>
      </c>
      <c r="H8" s="2">
        <f t="shared" si="1"/>
        <v>-2.2977449631654649E-3</v>
      </c>
      <c r="I8" s="2">
        <f t="shared" si="2"/>
        <v>0.94990201324495405</v>
      </c>
      <c r="J8" s="2">
        <f t="shared" si="3"/>
        <v>-0.11390201324495408</v>
      </c>
      <c r="L8" s="4" t="s">
        <v>5</v>
      </c>
      <c r="M8" s="2">
        <v>1.0142542122575035E-5</v>
      </c>
      <c r="N8" s="2">
        <v>8.5513174071051871E-4</v>
      </c>
      <c r="O8" s="4" t="s">
        <v>8</v>
      </c>
      <c r="U8" s="4" t="s">
        <v>5</v>
      </c>
      <c r="V8" s="2">
        <v>4.7024153741298004E-4</v>
      </c>
      <c r="W8" s="2">
        <v>3.9646713770833272E-2</v>
      </c>
      <c r="X8" s="4" t="s">
        <v>8</v>
      </c>
    </row>
    <row r="9" spans="1:25" ht="16.2" x14ac:dyDescent="0.3">
      <c r="A9" s="2">
        <v>43</v>
      </c>
      <c r="B9" s="2">
        <v>1</v>
      </c>
      <c r="C9" s="2">
        <v>2.9000000000000001E-2</v>
      </c>
      <c r="D9" s="2">
        <v>1E-3</v>
      </c>
      <c r="E9" s="2">
        <v>0.84099999999999997</v>
      </c>
      <c r="F9" s="2">
        <v>1E-3</v>
      </c>
      <c r="G9" s="2">
        <f t="shared" si="0"/>
        <v>3.0709255685980257E-2</v>
      </c>
      <c r="H9" s="2">
        <f t="shared" si="1"/>
        <v>-1.709255685980255E-3</v>
      </c>
      <c r="I9" s="2">
        <f t="shared" si="2"/>
        <v>0.93742911954404939</v>
      </c>
      <c r="J9" s="2">
        <f t="shared" si="3"/>
        <v>-9.6429119544049424E-2</v>
      </c>
      <c r="L9" s="4" t="s">
        <v>6</v>
      </c>
      <c r="M9" s="2">
        <v>0.95246903003196259</v>
      </c>
      <c r="N9" s="2">
        <v>1.772179203333234E-3</v>
      </c>
      <c r="O9" s="4" t="s">
        <v>9</v>
      </c>
      <c r="U9" s="4" t="s">
        <v>6</v>
      </c>
      <c r="V9" s="2">
        <v>0.80723907818339913</v>
      </c>
      <c r="W9" s="2">
        <v>8.2164043597302283E-2</v>
      </c>
      <c r="X9" s="4" t="s">
        <v>9</v>
      </c>
    </row>
    <row r="10" spans="1:25" x14ac:dyDescent="0.3">
      <c r="A10" s="2">
        <v>45</v>
      </c>
      <c r="B10" s="2">
        <v>1</v>
      </c>
      <c r="C10" s="2">
        <v>2.8000000000000001E-2</v>
      </c>
      <c r="D10" s="2">
        <v>1E-3</v>
      </c>
      <c r="E10" s="2">
        <v>0.84799999999999998</v>
      </c>
      <c r="F10" s="2">
        <v>1E-3</v>
      </c>
      <c r="G10" s="2">
        <f t="shared" si="0"/>
        <v>3.0120766408795047E-2</v>
      </c>
      <c r="H10" s="2">
        <f t="shared" si="1"/>
        <v>-2.120766408795046E-3</v>
      </c>
      <c r="I10" s="2">
        <f t="shared" si="2"/>
        <v>0.92495622584314474</v>
      </c>
      <c r="J10" s="2">
        <f t="shared" si="3"/>
        <v>-7.6956225843144765E-2</v>
      </c>
    </row>
    <row r="11" spans="1:25" x14ac:dyDescent="0.3">
      <c r="A11" s="2">
        <v>48</v>
      </c>
      <c r="B11" s="2">
        <v>1</v>
      </c>
      <c r="C11" s="2">
        <v>2.8000000000000001E-2</v>
      </c>
      <c r="D11" s="2">
        <v>1E-3</v>
      </c>
      <c r="E11" s="2">
        <v>0.85599999999999998</v>
      </c>
      <c r="F11" s="2">
        <v>1E-3</v>
      </c>
      <c r="G11" s="2">
        <f t="shared" si="0"/>
        <v>2.9238032493017232E-2</v>
      </c>
      <c r="H11" s="2">
        <f t="shared" si="1"/>
        <v>-1.2380324930172312E-3</v>
      </c>
      <c r="I11" s="2">
        <f t="shared" si="2"/>
        <v>0.90624688529178776</v>
      </c>
      <c r="J11" s="2">
        <f t="shared" si="3"/>
        <v>-5.024688529178778E-2</v>
      </c>
    </row>
    <row r="12" spans="1:25" x14ac:dyDescent="0.3">
      <c r="A12" s="2">
        <v>51</v>
      </c>
      <c r="B12" s="2">
        <v>1</v>
      </c>
      <c r="C12" s="2">
        <v>2.8000000000000001E-2</v>
      </c>
      <c r="D12" s="2">
        <v>1E-3</v>
      </c>
      <c r="E12" s="2">
        <v>0.86499999999999999</v>
      </c>
      <c r="F12" s="2">
        <v>1E-3</v>
      </c>
      <c r="G12" s="2">
        <f t="shared" si="0"/>
        <v>2.8355298577239417E-2</v>
      </c>
      <c r="H12" s="2">
        <f t="shared" si="1"/>
        <v>-3.5529857723941641E-4</v>
      </c>
      <c r="I12" s="2">
        <f t="shared" si="2"/>
        <v>0.88753754474043089</v>
      </c>
      <c r="J12" s="2">
        <f t="shared" si="3"/>
        <v>-2.2537544740430904E-2</v>
      </c>
    </row>
    <row r="13" spans="1:25" x14ac:dyDescent="0.3">
      <c r="A13" s="2">
        <v>53</v>
      </c>
      <c r="B13" s="2">
        <v>1</v>
      </c>
      <c r="C13" s="2">
        <v>2.8000000000000001E-2</v>
      </c>
      <c r="D13" s="2">
        <v>1E-3</v>
      </c>
      <c r="E13" s="2">
        <v>0.87</v>
      </c>
      <c r="F13" s="2">
        <v>1E-3</v>
      </c>
      <c r="G13" s="2">
        <f t="shared" si="0"/>
        <v>2.7766809300054211E-2</v>
      </c>
      <c r="H13" s="2">
        <f t="shared" si="1"/>
        <v>2.3319069994579E-4</v>
      </c>
      <c r="I13" s="2">
        <f t="shared" si="2"/>
        <v>0.87506465103952624</v>
      </c>
      <c r="J13" s="2">
        <f t="shared" si="3"/>
        <v>-5.0646510395262467E-3</v>
      </c>
    </row>
    <row r="14" spans="1:25" x14ac:dyDescent="0.3">
      <c r="A14" s="2">
        <v>55</v>
      </c>
      <c r="B14" s="2">
        <v>1</v>
      </c>
      <c r="C14" s="2">
        <v>2.8000000000000001E-2</v>
      </c>
      <c r="D14" s="2">
        <v>1E-3</v>
      </c>
      <c r="E14" s="2">
        <v>0.872</v>
      </c>
      <c r="F14" s="2">
        <v>1E-3</v>
      </c>
      <c r="G14" s="2">
        <f t="shared" si="0"/>
        <v>2.7178320022869001E-2</v>
      </c>
      <c r="H14" s="2">
        <f t="shared" si="1"/>
        <v>8.2167997713099988E-4</v>
      </c>
      <c r="I14" s="2">
        <f t="shared" si="2"/>
        <v>0.86259175733862159</v>
      </c>
      <c r="J14" s="2">
        <f t="shared" si="3"/>
        <v>9.4082426613784076E-3</v>
      </c>
    </row>
    <row r="15" spans="1:25" x14ac:dyDescent="0.3">
      <c r="A15" s="2">
        <v>57</v>
      </c>
      <c r="B15" s="2">
        <v>1</v>
      </c>
      <c r="C15" s="2">
        <v>2.8000000000000001E-2</v>
      </c>
      <c r="D15" s="2">
        <v>1E-3</v>
      </c>
      <c r="E15" s="2">
        <v>0.876</v>
      </c>
      <c r="F15" s="2">
        <v>1E-3</v>
      </c>
      <c r="G15" s="2">
        <f t="shared" si="0"/>
        <v>2.6589830745683791E-2</v>
      </c>
      <c r="H15" s="2">
        <f t="shared" si="1"/>
        <v>1.4101692543162098E-3</v>
      </c>
      <c r="I15" s="2">
        <f t="shared" si="2"/>
        <v>0.85011886363771705</v>
      </c>
      <c r="J15" s="2">
        <f t="shared" si="3"/>
        <v>2.5881136362282953E-2</v>
      </c>
    </row>
    <row r="16" spans="1:25" x14ac:dyDescent="0.3">
      <c r="A16" s="2">
        <v>59</v>
      </c>
      <c r="B16" s="2">
        <v>1</v>
      </c>
      <c r="C16" s="2">
        <v>2.7E-2</v>
      </c>
      <c r="D16" s="2">
        <v>1E-3</v>
      </c>
      <c r="E16" s="2">
        <v>0.877</v>
      </c>
      <c r="F16" s="2">
        <v>1E-3</v>
      </c>
      <c r="G16" s="2">
        <f t="shared" si="0"/>
        <v>2.6001341468498581E-2</v>
      </c>
      <c r="H16" s="2">
        <f t="shared" si="1"/>
        <v>9.9865853150141876E-4</v>
      </c>
      <c r="I16" s="2">
        <f t="shared" si="2"/>
        <v>0.8376459699368124</v>
      </c>
      <c r="J16" s="2">
        <f t="shared" si="3"/>
        <v>3.9354030063187606E-2</v>
      </c>
    </row>
    <row r="17" spans="1:10" x14ac:dyDescent="0.3">
      <c r="A17" s="2">
        <v>61</v>
      </c>
      <c r="B17" s="2">
        <v>1</v>
      </c>
      <c r="C17" s="2">
        <v>2.7E-2</v>
      </c>
      <c r="D17" s="2">
        <v>1E-3</v>
      </c>
      <c r="E17" s="2">
        <v>0.878</v>
      </c>
      <c r="F17" s="2">
        <v>1E-3</v>
      </c>
      <c r="G17" s="2">
        <f t="shared" si="0"/>
        <v>2.5412852191313375E-2</v>
      </c>
      <c r="H17" s="2">
        <f t="shared" si="1"/>
        <v>1.5871478086866252E-3</v>
      </c>
      <c r="I17" s="2">
        <f t="shared" si="2"/>
        <v>0.82517307623590774</v>
      </c>
      <c r="J17" s="2">
        <f t="shared" si="3"/>
        <v>5.282692376409226E-2</v>
      </c>
    </row>
    <row r="18" spans="1:10" x14ac:dyDescent="0.3">
      <c r="A18" s="2">
        <v>63</v>
      </c>
      <c r="B18" s="2">
        <v>1</v>
      </c>
      <c r="C18" s="2">
        <v>2.7E-2</v>
      </c>
      <c r="D18" s="2">
        <v>1E-3</v>
      </c>
      <c r="E18" s="2">
        <v>0.878</v>
      </c>
      <c r="F18" s="2">
        <v>1E-3</v>
      </c>
      <c r="G18" s="2">
        <f t="shared" si="0"/>
        <v>2.4824362914128165E-2</v>
      </c>
      <c r="H18" s="2">
        <f t="shared" si="1"/>
        <v>2.175637085871835E-3</v>
      </c>
      <c r="I18" s="2">
        <f t="shared" si="2"/>
        <v>0.81270018253500309</v>
      </c>
      <c r="J18" s="2">
        <f t="shared" si="3"/>
        <v>6.5299817464996912E-2</v>
      </c>
    </row>
    <row r="19" spans="1:10" x14ac:dyDescent="0.3">
      <c r="A19" s="2">
        <v>65</v>
      </c>
      <c r="B19" s="2">
        <v>1</v>
      </c>
      <c r="C19" s="2">
        <v>2.7E-2</v>
      </c>
      <c r="D19" s="2">
        <v>1E-3</v>
      </c>
      <c r="E19" s="2">
        <v>0.876</v>
      </c>
      <c r="F19" s="2">
        <v>1E-3</v>
      </c>
      <c r="G19" s="2">
        <f t="shared" si="0"/>
        <v>2.4235873636942955E-2</v>
      </c>
      <c r="H19" s="2">
        <f t="shared" si="1"/>
        <v>2.7641263630570449E-3</v>
      </c>
      <c r="I19" s="2">
        <f t="shared" si="2"/>
        <v>0.80022728883409844</v>
      </c>
      <c r="J19" s="2">
        <f t="shared" si="3"/>
        <v>7.5772711165901563E-2</v>
      </c>
    </row>
    <row r="20" spans="1:10" x14ac:dyDescent="0.3">
      <c r="A20" s="2">
        <v>67</v>
      </c>
      <c r="B20" s="2">
        <v>1</v>
      </c>
      <c r="C20" s="2">
        <v>2.5999999999999999E-2</v>
      </c>
      <c r="D20" s="2">
        <v>1E-3</v>
      </c>
      <c r="E20" s="2">
        <v>0.873</v>
      </c>
      <c r="F20" s="2">
        <v>1E-3</v>
      </c>
      <c r="G20" s="2">
        <f t="shared" si="0"/>
        <v>2.3647384359757745E-2</v>
      </c>
      <c r="H20" s="2">
        <f t="shared" si="1"/>
        <v>2.3526156402422539E-3</v>
      </c>
      <c r="I20" s="2">
        <f t="shared" si="2"/>
        <v>0.78775439513319379</v>
      </c>
      <c r="J20" s="2">
        <f t="shared" si="3"/>
        <v>8.5245604866806213E-2</v>
      </c>
    </row>
    <row r="21" spans="1:10" x14ac:dyDescent="0.3">
      <c r="A21" s="2">
        <v>69</v>
      </c>
      <c r="B21" s="2">
        <v>1</v>
      </c>
      <c r="C21" s="2">
        <v>2.5000000000000001E-2</v>
      </c>
      <c r="D21" s="2">
        <v>1E-3</v>
      </c>
      <c r="E21" s="2">
        <v>0.86799999999999999</v>
      </c>
      <c r="F21" s="2">
        <v>1E-3</v>
      </c>
      <c r="G21" s="2">
        <f t="shared" si="0"/>
        <v>2.3058895082572538E-2</v>
      </c>
      <c r="H21" s="2">
        <f t="shared" si="1"/>
        <v>1.9411049174274629E-3</v>
      </c>
      <c r="I21" s="2">
        <f t="shared" si="2"/>
        <v>0.77528150143228913</v>
      </c>
      <c r="J21" s="2">
        <f t="shared" si="3"/>
        <v>9.2718498567710861E-2</v>
      </c>
    </row>
    <row r="22" spans="1:10" x14ac:dyDescent="0.3">
      <c r="A22" s="2">
        <v>71</v>
      </c>
      <c r="B22" s="2">
        <v>1</v>
      </c>
      <c r="C22" s="2">
        <v>2.5000000000000001E-2</v>
      </c>
      <c r="D22" s="2">
        <v>1E-3</v>
      </c>
      <c r="E22" s="2">
        <v>0.86399999999999999</v>
      </c>
      <c r="F22" s="2">
        <v>1E-3</v>
      </c>
      <c r="G22" s="2">
        <f t="shared" si="0"/>
        <v>2.2470405805387329E-2</v>
      </c>
      <c r="H22" s="2">
        <f t="shared" si="1"/>
        <v>2.5295941946126728E-3</v>
      </c>
      <c r="I22" s="2">
        <f t="shared" si="2"/>
        <v>0.76280860773138448</v>
      </c>
      <c r="J22" s="2">
        <f t="shared" si="3"/>
        <v>0.10119139226861551</v>
      </c>
    </row>
    <row r="23" spans="1:10" x14ac:dyDescent="0.3">
      <c r="A23" s="2">
        <v>73</v>
      </c>
      <c r="B23" s="2">
        <v>1</v>
      </c>
      <c r="C23" s="2">
        <v>2.4E-2</v>
      </c>
      <c r="D23" s="2">
        <v>1E-3</v>
      </c>
      <c r="E23" s="2">
        <v>0.85099999999999998</v>
      </c>
      <c r="F23" s="2">
        <v>1E-3</v>
      </c>
      <c r="G23" s="2">
        <f t="shared" si="0"/>
        <v>2.1881916528202119E-2</v>
      </c>
      <c r="H23" s="2">
        <f t="shared" si="1"/>
        <v>2.1180834717978818E-3</v>
      </c>
      <c r="I23" s="2">
        <f t="shared" si="2"/>
        <v>0.75033571403047994</v>
      </c>
      <c r="J23" s="2">
        <f t="shared" si="3"/>
        <v>0.10066428596952004</v>
      </c>
    </row>
    <row r="24" spans="1:10" x14ac:dyDescent="0.3">
      <c r="A24" s="2">
        <v>75</v>
      </c>
      <c r="B24" s="2">
        <v>1</v>
      </c>
      <c r="C24" s="2">
        <v>2.4E-2</v>
      </c>
      <c r="D24" s="2">
        <v>1E-3</v>
      </c>
      <c r="E24" s="2">
        <v>0.84699999999999998</v>
      </c>
      <c r="F24" s="2">
        <v>1E-3</v>
      </c>
      <c r="G24" s="2">
        <f t="shared" si="0"/>
        <v>2.1293427251016909E-2</v>
      </c>
      <c r="H24" s="2">
        <f t="shared" si="1"/>
        <v>2.7065727489830917E-3</v>
      </c>
      <c r="I24" s="2">
        <f t="shared" si="2"/>
        <v>0.73786282032957529</v>
      </c>
      <c r="J24" s="2">
        <f t="shared" si="3"/>
        <v>0.10913717967042469</v>
      </c>
    </row>
    <row r="25" spans="1:10" x14ac:dyDescent="0.3">
      <c r="A25" s="2">
        <v>77</v>
      </c>
      <c r="B25" s="2">
        <v>1</v>
      </c>
      <c r="C25" s="2">
        <v>2.3E-2</v>
      </c>
      <c r="D25" s="2">
        <v>1E-3</v>
      </c>
      <c r="E25" s="2">
        <v>0.82899999999999996</v>
      </c>
      <c r="F25" s="2">
        <v>1E-3</v>
      </c>
      <c r="G25" s="2">
        <f t="shared" si="0"/>
        <v>2.0704937973831699E-2</v>
      </c>
      <c r="H25" s="2">
        <f t="shared" si="1"/>
        <v>2.2950620261683007E-3</v>
      </c>
      <c r="I25" s="2">
        <f t="shared" si="2"/>
        <v>0.72538992662867063</v>
      </c>
      <c r="J25" s="2">
        <f t="shared" si="3"/>
        <v>0.10361007337132933</v>
      </c>
    </row>
    <row r="26" spans="1:10" x14ac:dyDescent="0.3">
      <c r="A26" s="2">
        <v>79</v>
      </c>
      <c r="B26" s="2">
        <v>1</v>
      </c>
      <c r="C26" s="2">
        <v>2.1999999999999999E-2</v>
      </c>
      <c r="D26" s="2">
        <v>1E-3</v>
      </c>
      <c r="E26" s="2">
        <v>0.81599999999999995</v>
      </c>
      <c r="F26" s="2">
        <v>1E-3</v>
      </c>
      <c r="G26" s="2">
        <f t="shared" si="0"/>
        <v>2.0116448696646493E-2</v>
      </c>
      <c r="H26" s="2">
        <f t="shared" si="1"/>
        <v>1.8835513033535062E-3</v>
      </c>
      <c r="I26" s="2">
        <f t="shared" si="2"/>
        <v>0.71291703292776609</v>
      </c>
      <c r="J26" s="2">
        <f t="shared" si="3"/>
        <v>0.10308296707223386</v>
      </c>
    </row>
    <row r="27" spans="1:10" x14ac:dyDescent="0.3">
      <c r="A27" s="2">
        <v>81</v>
      </c>
      <c r="B27" s="2">
        <v>1</v>
      </c>
      <c r="C27" s="2">
        <v>2.1000000000000001E-2</v>
      </c>
      <c r="D27" s="2">
        <v>1E-3</v>
      </c>
      <c r="E27" s="2">
        <v>0.80100000000000005</v>
      </c>
      <c r="F27" s="2">
        <v>1E-3</v>
      </c>
      <c r="G27" s="2">
        <f t="shared" si="0"/>
        <v>1.9527959419461283E-2</v>
      </c>
      <c r="H27" s="2">
        <f t="shared" si="1"/>
        <v>1.4720405805387186E-3</v>
      </c>
      <c r="I27" s="2">
        <f t="shared" si="2"/>
        <v>0.70044413922686144</v>
      </c>
      <c r="J27" s="2">
        <f t="shared" si="3"/>
        <v>0.10055586077313861</v>
      </c>
    </row>
    <row r="28" spans="1:10" x14ac:dyDescent="0.3">
      <c r="A28" s="2">
        <v>83</v>
      </c>
      <c r="B28" s="2">
        <v>1</v>
      </c>
      <c r="C28" s="2">
        <v>0.02</v>
      </c>
      <c r="D28" s="2">
        <v>1E-3</v>
      </c>
      <c r="E28" s="2">
        <v>0.78600000000000003</v>
      </c>
      <c r="F28" s="2">
        <v>1E-3</v>
      </c>
      <c r="G28" s="2">
        <f t="shared" si="0"/>
        <v>1.8939470142276073E-2</v>
      </c>
      <c r="H28" s="2">
        <f t="shared" si="1"/>
        <v>1.0605298577239276E-3</v>
      </c>
      <c r="I28" s="2">
        <f t="shared" si="2"/>
        <v>0.68797124552595679</v>
      </c>
      <c r="J28" s="2">
        <f t="shared" si="3"/>
        <v>9.8028754474043245E-2</v>
      </c>
    </row>
    <row r="29" spans="1:10" x14ac:dyDescent="0.3">
      <c r="A29" s="2">
        <v>85</v>
      </c>
      <c r="B29" s="2">
        <v>1</v>
      </c>
      <c r="C29" s="2">
        <v>0.02</v>
      </c>
      <c r="D29" s="2">
        <v>1E-3</v>
      </c>
      <c r="E29" s="2">
        <v>0.76</v>
      </c>
      <c r="F29" s="2">
        <v>1E-3</v>
      </c>
      <c r="G29" s="2">
        <f t="shared" si="0"/>
        <v>1.8350980865090863E-2</v>
      </c>
      <c r="H29" s="2">
        <f t="shared" si="1"/>
        <v>1.6490191349091375E-3</v>
      </c>
      <c r="I29" s="2">
        <f t="shared" si="2"/>
        <v>0.67549835182505213</v>
      </c>
      <c r="J29" s="2">
        <f t="shared" si="3"/>
        <v>8.4501648174947874E-2</v>
      </c>
    </row>
    <row r="30" spans="1:10" x14ac:dyDescent="0.3">
      <c r="A30" s="2">
        <v>87</v>
      </c>
      <c r="B30" s="2">
        <v>1</v>
      </c>
      <c r="C30" s="2">
        <v>1.9E-2</v>
      </c>
      <c r="D30" s="2">
        <v>1E-3</v>
      </c>
      <c r="E30" s="2">
        <v>0.74199999999999999</v>
      </c>
      <c r="F30" s="2">
        <v>1E-3</v>
      </c>
      <c r="G30" s="2">
        <f t="shared" si="0"/>
        <v>1.7762491587905656E-2</v>
      </c>
      <c r="H30" s="2">
        <f t="shared" si="1"/>
        <v>1.237508412094343E-3</v>
      </c>
      <c r="I30" s="2">
        <f t="shared" si="2"/>
        <v>0.66302545812414748</v>
      </c>
      <c r="J30" s="2">
        <f t="shared" si="3"/>
        <v>7.8974541875852511E-2</v>
      </c>
    </row>
    <row r="31" spans="1:10" x14ac:dyDescent="0.3">
      <c r="A31" s="2">
        <v>89</v>
      </c>
      <c r="B31" s="2">
        <v>1</v>
      </c>
      <c r="C31" s="2">
        <v>1.7999999999999999E-2</v>
      </c>
      <c r="D31" s="2">
        <v>1E-3</v>
      </c>
      <c r="E31" s="2">
        <v>0.72299999999999998</v>
      </c>
      <c r="F31" s="2">
        <v>1E-3</v>
      </c>
      <c r="G31" s="2">
        <f t="shared" si="0"/>
        <v>1.7174002310720447E-2</v>
      </c>
      <c r="H31" s="2">
        <f t="shared" si="1"/>
        <v>8.2599768927955203E-4</v>
      </c>
      <c r="I31" s="2">
        <f t="shared" si="2"/>
        <v>0.65055256442324283</v>
      </c>
      <c r="J31" s="2">
        <f t="shared" si="3"/>
        <v>7.2447435576757147E-2</v>
      </c>
    </row>
    <row r="32" spans="1:10" x14ac:dyDescent="0.3">
      <c r="A32" s="2">
        <v>91</v>
      </c>
      <c r="B32" s="2">
        <v>1</v>
      </c>
      <c r="C32" s="2">
        <v>1.7000000000000001E-2</v>
      </c>
      <c r="D32" s="2">
        <v>1E-3</v>
      </c>
      <c r="E32" s="2">
        <v>0.69399999999999995</v>
      </c>
      <c r="F32" s="2">
        <v>1E-3</v>
      </c>
      <c r="G32" s="2">
        <f t="shared" si="0"/>
        <v>1.6585513033535237E-2</v>
      </c>
      <c r="H32" s="2">
        <f t="shared" si="1"/>
        <v>4.1448696646476449E-4</v>
      </c>
      <c r="I32" s="2">
        <f t="shared" si="2"/>
        <v>0.63807967072233829</v>
      </c>
      <c r="J32" s="2">
        <f t="shared" si="3"/>
        <v>5.5920329277661662E-2</v>
      </c>
    </row>
    <row r="33" spans="1:10" x14ac:dyDescent="0.3">
      <c r="A33" s="2">
        <v>93</v>
      </c>
      <c r="B33" s="2">
        <v>1</v>
      </c>
      <c r="C33" s="2">
        <v>1.6E-2</v>
      </c>
      <c r="D33" s="2">
        <v>1E-3</v>
      </c>
      <c r="E33" s="2">
        <v>0.66500000000000004</v>
      </c>
      <c r="F33" s="2">
        <v>1E-3</v>
      </c>
      <c r="G33" s="2">
        <f t="shared" si="0"/>
        <v>1.5997023756350027E-2</v>
      </c>
      <c r="H33" s="2">
        <f t="shared" si="1"/>
        <v>2.9762436499734812E-6</v>
      </c>
      <c r="I33" s="2">
        <f t="shared" si="2"/>
        <v>0.62560677702143364</v>
      </c>
      <c r="J33" s="2">
        <f t="shared" si="3"/>
        <v>3.93932229785664E-2</v>
      </c>
    </row>
    <row r="34" spans="1:10" x14ac:dyDescent="0.3">
      <c r="A34" s="2">
        <v>95</v>
      </c>
      <c r="B34" s="2">
        <v>1</v>
      </c>
      <c r="C34" s="2">
        <v>1.4999999999999999E-2</v>
      </c>
      <c r="D34" s="2">
        <v>1E-3</v>
      </c>
      <c r="E34" s="2">
        <v>0.63600000000000001</v>
      </c>
      <c r="F34" s="2">
        <v>1E-3</v>
      </c>
      <c r="G34" s="2">
        <f t="shared" si="0"/>
        <v>1.5408534479164817E-2</v>
      </c>
      <c r="H34" s="2">
        <f t="shared" si="1"/>
        <v>-4.0853447916481753E-4</v>
      </c>
      <c r="I34" s="2">
        <f t="shared" si="2"/>
        <v>0.61313388332052898</v>
      </c>
      <c r="J34" s="2">
        <f t="shared" si="3"/>
        <v>2.2866116679471027E-2</v>
      </c>
    </row>
    <row r="35" spans="1:10" x14ac:dyDescent="0.3">
      <c r="A35" s="2">
        <v>97</v>
      </c>
      <c r="B35" s="2">
        <v>1</v>
      </c>
      <c r="C35" s="2">
        <v>1.4E-2</v>
      </c>
      <c r="D35" s="2">
        <v>1E-3</v>
      </c>
      <c r="E35" s="2">
        <v>0.61599999999999999</v>
      </c>
      <c r="F35" s="2">
        <v>1E-3</v>
      </c>
      <c r="G35" s="2">
        <f t="shared" si="0"/>
        <v>1.4820045201979611E-2</v>
      </c>
      <c r="H35" s="2">
        <f t="shared" si="1"/>
        <v>-8.2004520197961027E-4</v>
      </c>
      <c r="I35" s="2">
        <f t="shared" si="2"/>
        <v>0.60066098961962433</v>
      </c>
      <c r="J35" s="2">
        <f t="shared" si="3"/>
        <v>1.5339010380375662E-2</v>
      </c>
    </row>
    <row r="36" spans="1:10" x14ac:dyDescent="0.3">
      <c r="A36" s="2">
        <v>100</v>
      </c>
      <c r="B36" s="2">
        <v>1</v>
      </c>
      <c r="C36" s="2">
        <v>1.4E-2</v>
      </c>
      <c r="D36" s="2">
        <v>1E-3</v>
      </c>
      <c r="E36" s="2">
        <v>0.58899999999999997</v>
      </c>
      <c r="F36" s="2">
        <v>1E-3</v>
      </c>
      <c r="G36" s="2">
        <f t="shared" si="0"/>
        <v>1.3937311286201796E-2</v>
      </c>
      <c r="H36" s="2">
        <f t="shared" si="1"/>
        <v>6.2688713798204551E-5</v>
      </c>
      <c r="I36" s="2">
        <f t="shared" si="2"/>
        <v>0.58195164906826735</v>
      </c>
      <c r="J36" s="2">
        <f t="shared" si="3"/>
        <v>7.0483509317326165E-3</v>
      </c>
    </row>
    <row r="37" spans="1:10" x14ac:dyDescent="0.3">
      <c r="A37" s="2">
        <v>102</v>
      </c>
      <c r="B37" s="2">
        <v>1</v>
      </c>
      <c r="C37" s="2">
        <v>1.2999999999999999E-2</v>
      </c>
      <c r="D37" s="2">
        <v>1E-3</v>
      </c>
      <c r="E37" s="2">
        <v>0.56200000000000006</v>
      </c>
      <c r="F37" s="2">
        <v>1E-3</v>
      </c>
      <c r="G37" s="2">
        <f t="shared" si="0"/>
        <v>1.3348822009016586E-2</v>
      </c>
      <c r="H37" s="2">
        <f t="shared" si="1"/>
        <v>-3.4882200901658646E-4</v>
      </c>
      <c r="I37" s="2">
        <f t="shared" si="2"/>
        <v>0.56947875536736281</v>
      </c>
      <c r="J37" s="2">
        <f t="shared" si="3"/>
        <v>-7.4787553673627549E-3</v>
      </c>
    </row>
    <row r="38" spans="1:10" x14ac:dyDescent="0.3">
      <c r="A38" s="2">
        <v>104</v>
      </c>
      <c r="B38" s="2">
        <v>1</v>
      </c>
      <c r="C38" s="2">
        <v>1.2E-2</v>
      </c>
      <c r="D38" s="2">
        <v>1E-3</v>
      </c>
      <c r="E38" s="2">
        <v>0.53900000000000003</v>
      </c>
      <c r="F38" s="2">
        <v>1E-3</v>
      </c>
      <c r="G38" s="2">
        <f t="shared" si="0"/>
        <v>1.2760332731831376E-2</v>
      </c>
      <c r="H38" s="2">
        <f t="shared" si="1"/>
        <v>-7.6033273183137573E-4</v>
      </c>
      <c r="I38" s="2">
        <f t="shared" si="2"/>
        <v>0.55700586166645816</v>
      </c>
      <c r="J38" s="2">
        <f t="shared" si="3"/>
        <v>-1.8005861666458123E-2</v>
      </c>
    </row>
    <row r="39" spans="1:10" x14ac:dyDescent="0.3">
      <c r="A39" s="2">
        <v>106</v>
      </c>
      <c r="B39" s="2">
        <v>1</v>
      </c>
      <c r="C39" s="2">
        <v>1.0999999999999999E-2</v>
      </c>
      <c r="D39" s="2">
        <v>1E-3</v>
      </c>
      <c r="E39" s="2">
        <v>0.52100000000000002</v>
      </c>
      <c r="F39" s="2">
        <v>1E-3</v>
      </c>
      <c r="G39" s="2">
        <f t="shared" si="0"/>
        <v>1.217184345464617E-2</v>
      </c>
      <c r="H39" s="2">
        <f t="shared" si="1"/>
        <v>-1.1718434546461702E-3</v>
      </c>
      <c r="I39" s="2">
        <f t="shared" si="2"/>
        <v>0.5445329679655535</v>
      </c>
      <c r="J39" s="2">
        <f t="shared" si="3"/>
        <v>-2.3532967965553486E-2</v>
      </c>
    </row>
    <row r="40" spans="1:10" x14ac:dyDescent="0.3">
      <c r="A40" s="2">
        <v>108</v>
      </c>
      <c r="B40" s="2">
        <v>1</v>
      </c>
      <c r="C40" s="2">
        <v>0.01</v>
      </c>
      <c r="D40" s="2">
        <v>1E-3</v>
      </c>
      <c r="E40" s="2">
        <v>0.49</v>
      </c>
      <c r="F40" s="2">
        <v>1E-3</v>
      </c>
      <c r="G40" s="2">
        <f t="shared" si="0"/>
        <v>1.158335417746096E-2</v>
      </c>
      <c r="H40" s="2">
        <f t="shared" si="1"/>
        <v>-1.5833541774609595E-3</v>
      </c>
      <c r="I40" s="2">
        <f t="shared" si="2"/>
        <v>0.53206007426464885</v>
      </c>
      <c r="J40" s="2">
        <f t="shared" si="3"/>
        <v>-4.2060074264648861E-2</v>
      </c>
    </row>
    <row r="41" spans="1:10" x14ac:dyDescent="0.3">
      <c r="A41" s="2">
        <v>110</v>
      </c>
      <c r="B41" s="2">
        <v>1</v>
      </c>
      <c r="C41" s="2">
        <v>0.01</v>
      </c>
      <c r="D41" s="2">
        <v>1E-3</v>
      </c>
      <c r="E41" s="2">
        <v>0.46899999999999997</v>
      </c>
      <c r="F41" s="2">
        <v>1E-3</v>
      </c>
      <c r="G41" s="2">
        <f t="shared" si="0"/>
        <v>1.099486490027575E-2</v>
      </c>
      <c r="H41" s="2">
        <f t="shared" si="1"/>
        <v>-9.948649002757496E-4</v>
      </c>
      <c r="I41" s="2">
        <f t="shared" si="2"/>
        <v>0.5195871805637442</v>
      </c>
      <c r="J41" s="2">
        <f t="shared" si="3"/>
        <v>-5.0587180563744227E-2</v>
      </c>
    </row>
    <row r="42" spans="1:10" x14ac:dyDescent="0.3">
      <c r="A42" s="2">
        <v>112</v>
      </c>
      <c r="B42" s="2">
        <v>1</v>
      </c>
      <c r="C42" s="2">
        <v>8.9999999999999993E-3</v>
      </c>
      <c r="D42" s="2">
        <v>1E-3</v>
      </c>
      <c r="E42" s="2">
        <v>0.44800000000000001</v>
      </c>
      <c r="F42" s="2">
        <v>1E-3</v>
      </c>
      <c r="G42" s="2">
        <f t="shared" si="0"/>
        <v>1.040637562309054E-2</v>
      </c>
      <c r="H42" s="2">
        <f t="shared" si="1"/>
        <v>-1.4063756230905406E-3</v>
      </c>
      <c r="I42" s="2">
        <f t="shared" si="2"/>
        <v>0.50711428686283955</v>
      </c>
      <c r="J42" s="2">
        <f t="shared" si="3"/>
        <v>-5.9114286862839538E-2</v>
      </c>
    </row>
    <row r="43" spans="1:10" x14ac:dyDescent="0.3">
      <c r="A43" s="2">
        <v>114</v>
      </c>
      <c r="B43" s="2">
        <v>1</v>
      </c>
      <c r="C43" s="2">
        <v>8.0000000000000002E-3</v>
      </c>
      <c r="D43" s="2">
        <v>1E-3</v>
      </c>
      <c r="E43" s="2">
        <v>0.42899999999999999</v>
      </c>
      <c r="F43" s="2">
        <v>1E-3</v>
      </c>
      <c r="G43" s="2">
        <f t="shared" si="0"/>
        <v>9.81788634590533E-3</v>
      </c>
      <c r="H43" s="2">
        <f t="shared" si="1"/>
        <v>-1.8178863459053299E-3</v>
      </c>
      <c r="I43" s="2">
        <f t="shared" si="2"/>
        <v>0.49464139316193501</v>
      </c>
      <c r="J43" s="2">
        <f t="shared" si="3"/>
        <v>-6.5641393161935013E-2</v>
      </c>
    </row>
    <row r="44" spans="1:10" x14ac:dyDescent="0.3">
      <c r="A44" s="2">
        <v>116</v>
      </c>
      <c r="B44" s="2">
        <v>1</v>
      </c>
      <c r="C44" s="2">
        <v>8.0000000000000002E-3</v>
      </c>
      <c r="D44" s="2">
        <v>1E-3</v>
      </c>
      <c r="E44" s="2">
        <v>0.40600000000000003</v>
      </c>
      <c r="F44" s="2">
        <v>1E-3</v>
      </c>
      <c r="G44" s="2">
        <f t="shared" si="0"/>
        <v>9.2293970687201202E-3</v>
      </c>
      <c r="H44" s="2">
        <f t="shared" si="1"/>
        <v>-1.22939706872012E-3</v>
      </c>
      <c r="I44" s="2">
        <f t="shared" si="2"/>
        <v>0.48216849946103035</v>
      </c>
      <c r="J44" s="2">
        <f t="shared" si="3"/>
        <v>-7.6168499461030326E-2</v>
      </c>
    </row>
    <row r="45" spans="1:10" x14ac:dyDescent="0.3">
      <c r="A45" s="2">
        <v>119</v>
      </c>
      <c r="B45" s="2">
        <v>1</v>
      </c>
      <c r="C45" s="2">
        <v>7.0000000000000001E-3</v>
      </c>
      <c r="D45" s="2">
        <v>1E-3</v>
      </c>
      <c r="E45" s="2">
        <v>0.379</v>
      </c>
      <c r="F45" s="2">
        <v>1E-3</v>
      </c>
      <c r="G45" s="2">
        <f t="shared" si="0"/>
        <v>8.3466631529423088E-3</v>
      </c>
      <c r="H45" s="2">
        <f t="shared" si="1"/>
        <v>-1.3466631529423087E-3</v>
      </c>
      <c r="I45" s="2">
        <f t="shared" si="2"/>
        <v>0.46345915890967337</v>
      </c>
      <c r="J45" s="2">
        <f t="shared" si="3"/>
        <v>-8.4459158909673371E-2</v>
      </c>
    </row>
    <row r="46" spans="1:10" x14ac:dyDescent="0.3">
      <c r="A46" s="2">
        <v>121</v>
      </c>
      <c r="B46" s="2">
        <v>1</v>
      </c>
      <c r="C46" s="2">
        <v>7.0000000000000001E-3</v>
      </c>
      <c r="D46" s="2">
        <v>1E-3</v>
      </c>
      <c r="E46" s="2">
        <v>0.35499999999999998</v>
      </c>
      <c r="F46" s="2">
        <v>1E-3</v>
      </c>
      <c r="G46" s="2">
        <f t="shared" si="0"/>
        <v>7.7581738757570989E-3</v>
      </c>
      <c r="H46" s="2">
        <f t="shared" si="1"/>
        <v>-7.5817387575709879E-4</v>
      </c>
      <c r="I46" s="2">
        <f t="shared" si="2"/>
        <v>0.45098626520876872</v>
      </c>
      <c r="J46" s="2">
        <f t="shared" si="3"/>
        <v>-9.598626520876874E-2</v>
      </c>
    </row>
    <row r="47" spans="1:10" x14ac:dyDescent="0.3">
      <c r="A47" s="2">
        <v>123</v>
      </c>
      <c r="B47" s="2">
        <v>1</v>
      </c>
      <c r="C47" s="2">
        <v>6.0000000000000001E-3</v>
      </c>
      <c r="D47" s="2">
        <v>1E-3</v>
      </c>
      <c r="E47" s="2">
        <v>0.34499999999999997</v>
      </c>
      <c r="F47" s="2">
        <v>1E-3</v>
      </c>
      <c r="G47" s="2">
        <f t="shared" si="0"/>
        <v>7.1696845985718891E-3</v>
      </c>
      <c r="H47" s="2">
        <f t="shared" si="1"/>
        <v>-1.1696845985718889E-3</v>
      </c>
      <c r="I47" s="2">
        <f t="shared" si="2"/>
        <v>0.43851337150786418</v>
      </c>
      <c r="J47" s="2">
        <f t="shared" si="3"/>
        <v>-9.3513371507864207E-2</v>
      </c>
    </row>
    <row r="48" spans="1:10" x14ac:dyDescent="0.3">
      <c r="A48" s="2">
        <v>125</v>
      </c>
      <c r="B48" s="2">
        <v>1</v>
      </c>
      <c r="C48" s="2">
        <v>6.0000000000000001E-3</v>
      </c>
      <c r="D48" s="2">
        <v>1E-3</v>
      </c>
      <c r="E48" s="2">
        <v>0.31900000000000001</v>
      </c>
      <c r="F48" s="2">
        <v>1E-3</v>
      </c>
      <c r="G48" s="2">
        <f t="shared" si="0"/>
        <v>6.5811953213866792E-3</v>
      </c>
      <c r="H48" s="2">
        <f t="shared" si="1"/>
        <v>-5.8119532138667905E-4</v>
      </c>
      <c r="I48" s="2">
        <f t="shared" si="2"/>
        <v>0.42604047780695953</v>
      </c>
      <c r="J48" s="2">
        <f t="shared" si="3"/>
        <v>-0.10704047780695952</v>
      </c>
    </row>
  </sheetData>
  <mergeCells count="11">
    <mergeCell ref="G3:H3"/>
    <mergeCell ref="I3:J3"/>
    <mergeCell ref="L6:O6"/>
    <mergeCell ref="U6:X6"/>
    <mergeCell ref="A1:Y2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E30E-EAC1-4175-9775-A5AEE2DAA42E}">
  <dimension ref="A1:X48"/>
  <sheetViews>
    <sheetView topLeftCell="W5" zoomScale="85" zoomScaleNormal="85" workbookViewId="0">
      <selection activeCell="AJ39" sqref="AJ39"/>
    </sheetView>
  </sheetViews>
  <sheetFormatPr defaultRowHeight="14.4" x14ac:dyDescent="0.3"/>
  <cols>
    <col min="1" max="16384" width="8.88671875" style="1"/>
  </cols>
  <sheetData>
    <row r="1" spans="1:24" ht="14.4" customHeight="1" x14ac:dyDescent="0.3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4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4" ht="15.6" x14ac:dyDescent="0.3">
      <c r="A3" s="8" t="s">
        <v>39</v>
      </c>
      <c r="B3" s="8" t="s">
        <v>38</v>
      </c>
      <c r="C3" s="8" t="s">
        <v>15</v>
      </c>
      <c r="D3" s="8" t="s">
        <v>29</v>
      </c>
      <c r="E3" s="8" t="s">
        <v>28</v>
      </c>
      <c r="F3" s="8" t="s">
        <v>27</v>
      </c>
      <c r="G3" s="9" t="s">
        <v>40</v>
      </c>
      <c r="H3" s="9"/>
      <c r="I3" s="9" t="s">
        <v>45</v>
      </c>
      <c r="J3" s="9"/>
      <c r="L3" s="3" t="s">
        <v>21</v>
      </c>
      <c r="M3" s="2">
        <v>1</v>
      </c>
      <c r="N3" s="3" t="s">
        <v>13</v>
      </c>
      <c r="O3" s="2">
        <f>M3*'Calibração - FINAL!!!'!J6+'Calibração - FINAL!!!'!K6</f>
        <v>0.23170362039334358</v>
      </c>
      <c r="P3" s="3" t="s">
        <v>19</v>
      </c>
      <c r="Q3" s="2"/>
      <c r="R3" s="3" t="s">
        <v>31</v>
      </c>
      <c r="S3" s="2">
        <v>1.7999999999999999E-2</v>
      </c>
    </row>
    <row r="4" spans="1:24" ht="15.6" x14ac:dyDescent="0.3">
      <c r="A4" s="8"/>
      <c r="B4" s="8"/>
      <c r="C4" s="8"/>
      <c r="D4" s="8"/>
      <c r="E4" s="8"/>
      <c r="F4" s="8"/>
      <c r="G4" s="3" t="s">
        <v>10</v>
      </c>
      <c r="H4" s="3" t="s">
        <v>11</v>
      </c>
      <c r="I4" s="3" t="s">
        <v>10</v>
      </c>
      <c r="J4" s="3" t="s">
        <v>11</v>
      </c>
      <c r="L4" s="3" t="s">
        <v>22</v>
      </c>
      <c r="M4" s="2">
        <v>0.01</v>
      </c>
      <c r="N4" s="3" t="s">
        <v>23</v>
      </c>
      <c r="O4" s="2">
        <f>SQRT((M3*'Calibração - FINAL!!!'!J7)^2 + ('Calibração - FINAL!!!'!K7)^2 + ('Calibração - FINAL!!!'!J6*M4)^2)</f>
        <v>2.4278373842814981E-3</v>
      </c>
      <c r="P4" s="3" t="s">
        <v>24</v>
      </c>
      <c r="Q4" s="2"/>
      <c r="R4" s="3" t="s">
        <v>32</v>
      </c>
      <c r="S4" s="2">
        <v>1E-3</v>
      </c>
    </row>
    <row r="5" spans="1:24" x14ac:dyDescent="0.3">
      <c r="A5" s="2">
        <v>125</v>
      </c>
      <c r="B5" s="2">
        <v>1</v>
      </c>
      <c r="C5" s="2">
        <v>6.0000000000000001E-3</v>
      </c>
      <c r="D5" s="2">
        <v>1E-3</v>
      </c>
      <c r="E5" s="2">
        <v>0.31900000000000001</v>
      </c>
      <c r="F5" s="2">
        <v>1E-3</v>
      </c>
      <c r="G5" s="2">
        <f>A5*M$7+N$7</f>
        <v>5.2365674486192296E-3</v>
      </c>
      <c r="H5" s="2">
        <f>C5-G5</f>
        <v>7.6343255138077055E-4</v>
      </c>
      <c r="I5" s="2">
        <f>A5*V$7+W$7</f>
        <v>0.3761527457671533</v>
      </c>
      <c r="J5" s="2">
        <f>E5-I5</f>
        <v>-5.715274576715329E-2</v>
      </c>
    </row>
    <row r="6" spans="1:24" x14ac:dyDescent="0.3">
      <c r="A6" s="2">
        <v>123</v>
      </c>
      <c r="B6" s="2">
        <v>1</v>
      </c>
      <c r="C6" s="2">
        <v>6.0000000000000001E-3</v>
      </c>
      <c r="D6" s="2">
        <v>1E-3</v>
      </c>
      <c r="E6" s="2">
        <v>0.318</v>
      </c>
      <c r="F6" s="2">
        <v>1E-3</v>
      </c>
      <c r="G6" s="2">
        <f t="shared" ref="G6:G48" si="0">A6*M$7+N$7</f>
        <v>5.8424288173042002E-3</v>
      </c>
      <c r="H6" s="2">
        <f t="shared" ref="H6:H48" si="1">C6-G6</f>
        <v>1.5757118269579991E-4</v>
      </c>
      <c r="I6" s="2">
        <f t="shared" ref="I6:I48" si="2">A6*V$7+W$7</f>
        <v>0.3897370364414906</v>
      </c>
      <c r="J6" s="2">
        <f t="shared" ref="J6:J48" si="3">E6-I6</f>
        <v>-7.1737036441490598E-2</v>
      </c>
      <c r="L6" s="8" t="s">
        <v>3</v>
      </c>
      <c r="M6" s="8"/>
      <c r="N6" s="8"/>
      <c r="O6" s="8"/>
      <c r="U6" s="8" t="s">
        <v>3</v>
      </c>
      <c r="V6" s="8"/>
      <c r="W6" s="8"/>
      <c r="X6" s="8"/>
    </row>
    <row r="7" spans="1:24" x14ac:dyDescent="0.3">
      <c r="A7" s="2">
        <v>121</v>
      </c>
      <c r="B7" s="2">
        <v>1</v>
      </c>
      <c r="C7" s="2">
        <v>6.0000000000000001E-3</v>
      </c>
      <c r="D7" s="2">
        <v>1E-3</v>
      </c>
      <c r="E7" s="2">
        <v>0.33100000000000002</v>
      </c>
      <c r="F7" s="2">
        <v>1E-3</v>
      </c>
      <c r="G7" s="2">
        <f t="shared" si="0"/>
        <v>6.4482901859891778E-3</v>
      </c>
      <c r="H7" s="2">
        <f t="shared" si="1"/>
        <v>-4.4829018598917768E-4</v>
      </c>
      <c r="I7" s="2">
        <f t="shared" si="2"/>
        <v>0.40332132711582791</v>
      </c>
      <c r="J7" s="2">
        <f t="shared" si="3"/>
        <v>-7.2321327115827894E-2</v>
      </c>
      <c r="L7" s="4" t="s">
        <v>4</v>
      </c>
      <c r="M7" s="2">
        <f t="array" ref="M7:N9">LINEST(C5:C48,A5:A48,1,1)</f>
        <v>-3.02930684342487E-4</v>
      </c>
      <c r="N7" s="2">
        <v>4.3102902991430103E-2</v>
      </c>
      <c r="O7" s="4" t="s">
        <v>7</v>
      </c>
      <c r="U7" s="4" t="s">
        <v>4</v>
      </c>
      <c r="V7" s="2">
        <f t="array" ref="V7:W9">LINEST(E5:E48,A5:A48,1,1)</f>
        <v>-6.7921453371686544E-3</v>
      </c>
      <c r="W7" s="2">
        <v>1.2251709129132351</v>
      </c>
      <c r="X7" s="4" t="s">
        <v>7</v>
      </c>
    </row>
    <row r="8" spans="1:24" x14ac:dyDescent="0.3">
      <c r="A8" s="2">
        <v>119</v>
      </c>
      <c r="B8" s="2">
        <v>1</v>
      </c>
      <c r="C8" s="2">
        <v>6.0000000000000001E-3</v>
      </c>
      <c r="D8" s="2">
        <v>1E-3</v>
      </c>
      <c r="E8" s="2">
        <v>0.34799999999999998</v>
      </c>
      <c r="F8" s="2">
        <v>1E-3</v>
      </c>
      <c r="G8" s="2">
        <f t="shared" si="0"/>
        <v>7.0541515546741484E-3</v>
      </c>
      <c r="H8" s="2">
        <f t="shared" si="1"/>
        <v>-1.0541515546741483E-3</v>
      </c>
      <c r="I8" s="2">
        <f t="shared" si="2"/>
        <v>0.41690561779016522</v>
      </c>
      <c r="J8" s="2">
        <f t="shared" si="3"/>
        <v>-6.8905617790165241E-2</v>
      </c>
      <c r="L8" s="4" t="s">
        <v>5</v>
      </c>
      <c r="M8" s="2">
        <v>8.4830576813347807E-6</v>
      </c>
      <c r="N8" s="2">
        <v>7.1521831449351044E-4</v>
      </c>
      <c r="O8" s="4" t="s">
        <v>8</v>
      </c>
      <c r="U8" s="4" t="s">
        <v>5</v>
      </c>
      <c r="V8" s="2">
        <v>4.2661185274197309E-4</v>
      </c>
      <c r="W8" s="2">
        <v>3.5968234771339896E-2</v>
      </c>
      <c r="X8" s="4" t="s">
        <v>8</v>
      </c>
    </row>
    <row r="9" spans="1:24" ht="16.2" x14ac:dyDescent="0.3">
      <c r="A9" s="2">
        <v>116</v>
      </c>
      <c r="B9" s="2">
        <v>1</v>
      </c>
      <c r="C9" s="2">
        <v>7.0000000000000001E-3</v>
      </c>
      <c r="D9" s="2">
        <v>1E-3</v>
      </c>
      <c r="E9" s="2">
        <v>0.372</v>
      </c>
      <c r="F9" s="2">
        <v>1E-3</v>
      </c>
      <c r="G9" s="2">
        <f t="shared" si="0"/>
        <v>7.9629436077016114E-3</v>
      </c>
      <c r="H9" s="2">
        <f t="shared" si="1"/>
        <v>-9.6294360770161121E-4</v>
      </c>
      <c r="I9" s="2">
        <f t="shared" si="2"/>
        <v>0.43728205380167118</v>
      </c>
      <c r="J9" s="2">
        <f t="shared" si="3"/>
        <v>-6.528205380167118E-2</v>
      </c>
      <c r="L9" s="4" t="s">
        <v>6</v>
      </c>
      <c r="M9" s="2">
        <v>0.96811442239611334</v>
      </c>
      <c r="N9" s="2">
        <v>1.4822219342896814E-3</v>
      </c>
      <c r="O9" s="4" t="s">
        <v>9</v>
      </c>
      <c r="U9" s="4" t="s">
        <v>6</v>
      </c>
      <c r="V9" s="2">
        <v>0.85785963729918568</v>
      </c>
      <c r="W9" s="2">
        <v>7.4540745721136767E-2</v>
      </c>
      <c r="X9" s="4" t="s">
        <v>9</v>
      </c>
    </row>
    <row r="10" spans="1:24" x14ac:dyDescent="0.3">
      <c r="A10" s="2">
        <v>114</v>
      </c>
      <c r="B10" s="2">
        <v>1</v>
      </c>
      <c r="C10" s="2">
        <v>8.0000000000000002E-3</v>
      </c>
      <c r="D10" s="2">
        <v>1E-3</v>
      </c>
      <c r="E10" s="2">
        <v>0.38900000000000001</v>
      </c>
      <c r="F10" s="2">
        <v>1E-3</v>
      </c>
      <c r="G10" s="2">
        <f t="shared" si="0"/>
        <v>8.568804976386582E-3</v>
      </c>
      <c r="H10" s="2">
        <f t="shared" si="1"/>
        <v>-5.6880497638658184E-4</v>
      </c>
      <c r="I10" s="2">
        <f t="shared" si="2"/>
        <v>0.45086634447600848</v>
      </c>
      <c r="J10" s="2">
        <f t="shared" si="3"/>
        <v>-6.1866344476008472E-2</v>
      </c>
    </row>
    <row r="11" spans="1:24" x14ac:dyDescent="0.3">
      <c r="A11" s="2">
        <v>112</v>
      </c>
      <c r="B11" s="2">
        <v>1</v>
      </c>
      <c r="C11" s="2">
        <v>8.0000000000000002E-3</v>
      </c>
      <c r="D11" s="2">
        <v>1E-3</v>
      </c>
      <c r="E11" s="2">
        <v>0.40500000000000003</v>
      </c>
      <c r="F11" s="2">
        <v>1E-3</v>
      </c>
      <c r="G11" s="2">
        <f t="shared" si="0"/>
        <v>9.1746663450715596E-3</v>
      </c>
      <c r="H11" s="2">
        <f t="shared" si="1"/>
        <v>-1.1746663450715594E-3</v>
      </c>
      <c r="I11" s="2">
        <f t="shared" si="2"/>
        <v>0.46445063515034579</v>
      </c>
      <c r="J11" s="2">
        <f t="shared" si="3"/>
        <v>-5.9450635150345765E-2</v>
      </c>
    </row>
    <row r="12" spans="1:24" x14ac:dyDescent="0.3">
      <c r="A12" s="2">
        <v>110</v>
      </c>
      <c r="B12" s="2">
        <v>1</v>
      </c>
      <c r="C12" s="2">
        <v>8.9999999999999993E-3</v>
      </c>
      <c r="D12" s="2">
        <v>1E-3</v>
      </c>
      <c r="E12" s="2">
        <v>0.42699999999999999</v>
      </c>
      <c r="F12" s="2">
        <v>1E-3</v>
      </c>
      <c r="G12" s="2">
        <f t="shared" si="0"/>
        <v>9.7805277137565302E-3</v>
      </c>
      <c r="H12" s="2">
        <f t="shared" si="1"/>
        <v>-7.8052771375653092E-4</v>
      </c>
      <c r="I12" s="2">
        <f t="shared" si="2"/>
        <v>0.4780349258246831</v>
      </c>
      <c r="J12" s="2">
        <f t="shared" si="3"/>
        <v>-5.1034925824683108E-2</v>
      </c>
    </row>
    <row r="13" spans="1:24" x14ac:dyDescent="0.3">
      <c r="A13" s="2">
        <v>108</v>
      </c>
      <c r="B13" s="2">
        <v>1</v>
      </c>
      <c r="C13" s="2">
        <v>8.9999999999999993E-3</v>
      </c>
      <c r="D13" s="2">
        <v>1E-3</v>
      </c>
      <c r="E13" s="2">
        <v>0.44900000000000001</v>
      </c>
      <c r="F13" s="2">
        <v>1E-3</v>
      </c>
      <c r="G13" s="2">
        <f t="shared" si="0"/>
        <v>1.0386389082441508E-2</v>
      </c>
      <c r="H13" s="2">
        <f t="shared" si="1"/>
        <v>-1.3863890824415085E-3</v>
      </c>
      <c r="I13" s="2">
        <f t="shared" si="2"/>
        <v>0.49161921649902041</v>
      </c>
      <c r="J13" s="2">
        <f t="shared" si="3"/>
        <v>-4.2619216499020396E-2</v>
      </c>
    </row>
    <row r="14" spans="1:24" x14ac:dyDescent="0.3">
      <c r="A14" s="2">
        <v>106</v>
      </c>
      <c r="B14" s="2">
        <v>1</v>
      </c>
      <c r="C14" s="2">
        <v>0.01</v>
      </c>
      <c r="D14" s="2">
        <v>1E-3</v>
      </c>
      <c r="E14" s="2">
        <v>0.46899999999999997</v>
      </c>
      <c r="F14" s="2">
        <v>1E-3</v>
      </c>
      <c r="G14" s="2">
        <f t="shared" si="0"/>
        <v>1.0992250451126478E-2</v>
      </c>
      <c r="H14" s="2">
        <f t="shared" si="1"/>
        <v>-9.9225045112647826E-4</v>
      </c>
      <c r="I14" s="2">
        <f t="shared" si="2"/>
        <v>0.50520350717335771</v>
      </c>
      <c r="J14" s="2">
        <f t="shared" si="3"/>
        <v>-3.6203507173357741E-2</v>
      </c>
    </row>
    <row r="15" spans="1:24" x14ac:dyDescent="0.3">
      <c r="A15" s="2">
        <v>104</v>
      </c>
      <c r="B15" s="2">
        <v>1</v>
      </c>
      <c r="C15" s="2">
        <v>0.01</v>
      </c>
      <c r="D15" s="2">
        <v>1E-3</v>
      </c>
      <c r="E15" s="2">
        <v>0.49</v>
      </c>
      <c r="F15" s="2">
        <v>1E-3</v>
      </c>
      <c r="G15" s="2">
        <f t="shared" si="0"/>
        <v>1.1598111819811456E-2</v>
      </c>
      <c r="H15" s="2">
        <f t="shared" si="1"/>
        <v>-1.5981118198114558E-3</v>
      </c>
      <c r="I15" s="2">
        <f t="shared" si="2"/>
        <v>0.51878779784769502</v>
      </c>
      <c r="J15" s="2">
        <f t="shared" si="3"/>
        <v>-2.8787797847695029E-2</v>
      </c>
    </row>
    <row r="16" spans="1:24" x14ac:dyDescent="0.3">
      <c r="A16" s="2">
        <v>102</v>
      </c>
      <c r="B16" s="2">
        <v>1</v>
      </c>
      <c r="C16" s="2">
        <v>1.0999999999999999E-2</v>
      </c>
      <c r="D16" s="2">
        <v>1E-3</v>
      </c>
      <c r="E16" s="2">
        <v>0.51500000000000001</v>
      </c>
      <c r="F16" s="2">
        <v>1E-3</v>
      </c>
      <c r="G16" s="2">
        <f t="shared" si="0"/>
        <v>1.220397318849643E-2</v>
      </c>
      <c r="H16" s="2">
        <f t="shared" si="1"/>
        <v>-1.2039731884964308E-3</v>
      </c>
      <c r="I16" s="2">
        <f t="shared" si="2"/>
        <v>0.53237208852203233</v>
      </c>
      <c r="J16" s="2">
        <f t="shared" si="3"/>
        <v>-1.7372088522032314E-2</v>
      </c>
    </row>
    <row r="17" spans="1:10" x14ac:dyDescent="0.3">
      <c r="A17" s="2">
        <v>100</v>
      </c>
      <c r="B17" s="2">
        <v>1</v>
      </c>
      <c r="C17" s="2">
        <v>1.2E-2</v>
      </c>
      <c r="D17" s="2">
        <v>1E-3</v>
      </c>
      <c r="E17" s="2">
        <v>0.54</v>
      </c>
      <c r="F17" s="2">
        <v>1E-3</v>
      </c>
      <c r="G17" s="2">
        <f t="shared" si="0"/>
        <v>1.2809834557181404E-2</v>
      </c>
      <c r="H17" s="2">
        <f t="shared" si="1"/>
        <v>-8.0983455718140404E-4</v>
      </c>
      <c r="I17" s="2">
        <f t="shared" si="2"/>
        <v>0.54595637919636963</v>
      </c>
      <c r="J17" s="2">
        <f t="shared" si="3"/>
        <v>-5.9563791963695989E-3</v>
      </c>
    </row>
    <row r="18" spans="1:10" x14ac:dyDescent="0.3">
      <c r="A18" s="2">
        <v>97</v>
      </c>
      <c r="B18" s="2">
        <v>1</v>
      </c>
      <c r="C18" s="2">
        <v>1.2999999999999999E-2</v>
      </c>
      <c r="D18" s="2">
        <v>1E-3</v>
      </c>
      <c r="E18" s="2">
        <v>0.57199999999999995</v>
      </c>
      <c r="F18" s="2">
        <v>1E-3</v>
      </c>
      <c r="G18" s="2">
        <f t="shared" si="0"/>
        <v>1.3718626610208864E-2</v>
      </c>
      <c r="H18" s="2">
        <f t="shared" si="1"/>
        <v>-7.1862661020886433E-4</v>
      </c>
      <c r="I18" s="2">
        <f t="shared" si="2"/>
        <v>0.5663328152078756</v>
      </c>
      <c r="J18" s="2">
        <f t="shared" si="3"/>
        <v>5.6671847921243579E-3</v>
      </c>
    </row>
    <row r="19" spans="1:10" x14ac:dyDescent="0.3">
      <c r="A19" s="2">
        <v>95</v>
      </c>
      <c r="B19" s="2">
        <v>1</v>
      </c>
      <c r="C19" s="2">
        <v>1.4E-2</v>
      </c>
      <c r="D19" s="2">
        <v>1E-3</v>
      </c>
      <c r="E19" s="2">
        <v>0.59599999999999997</v>
      </c>
      <c r="F19" s="2">
        <v>1E-3</v>
      </c>
      <c r="G19" s="2">
        <f t="shared" si="0"/>
        <v>1.4324487978893838E-2</v>
      </c>
      <c r="H19" s="2">
        <f t="shared" si="1"/>
        <v>-3.2448797889383756E-4</v>
      </c>
      <c r="I19" s="2">
        <f t="shared" si="2"/>
        <v>0.5799171058822129</v>
      </c>
      <c r="J19" s="2">
        <f t="shared" si="3"/>
        <v>1.6082894117787072E-2</v>
      </c>
    </row>
    <row r="20" spans="1:10" x14ac:dyDescent="0.3">
      <c r="A20" s="2">
        <v>93</v>
      </c>
      <c r="B20" s="2">
        <v>1</v>
      </c>
      <c r="C20" s="2">
        <v>1.4999999999999999E-2</v>
      </c>
      <c r="D20" s="2">
        <v>1E-3</v>
      </c>
      <c r="E20" s="2">
        <v>0.623</v>
      </c>
      <c r="F20" s="2">
        <v>1E-3</v>
      </c>
      <c r="G20" s="2">
        <f t="shared" si="0"/>
        <v>1.4930349347578812E-2</v>
      </c>
      <c r="H20" s="2">
        <f t="shared" si="1"/>
        <v>6.9650652421187481E-5</v>
      </c>
      <c r="I20" s="2">
        <f t="shared" si="2"/>
        <v>0.59350139655655021</v>
      </c>
      <c r="J20" s="2">
        <f t="shared" si="3"/>
        <v>2.9498603443449789E-2</v>
      </c>
    </row>
    <row r="21" spans="1:10" x14ac:dyDescent="0.3">
      <c r="A21" s="2">
        <v>91</v>
      </c>
      <c r="B21" s="2">
        <v>1</v>
      </c>
      <c r="C21" s="2">
        <v>1.4999999999999999E-2</v>
      </c>
      <c r="D21" s="2">
        <v>1E-3</v>
      </c>
      <c r="E21" s="2">
        <v>0.64200000000000002</v>
      </c>
      <c r="F21" s="2">
        <v>1E-3</v>
      </c>
      <c r="G21" s="2">
        <f t="shared" si="0"/>
        <v>1.5536210716263786E-2</v>
      </c>
      <c r="H21" s="2">
        <f t="shared" si="1"/>
        <v>-5.3621071626378664E-4</v>
      </c>
      <c r="I21" s="2">
        <f t="shared" si="2"/>
        <v>0.60708568723088752</v>
      </c>
      <c r="J21" s="2">
        <f t="shared" si="3"/>
        <v>3.4914312769112499E-2</v>
      </c>
    </row>
    <row r="22" spans="1:10" x14ac:dyDescent="0.3">
      <c r="A22" s="2">
        <v>89</v>
      </c>
      <c r="B22" s="2">
        <v>1</v>
      </c>
      <c r="C22" s="2">
        <v>1.6E-2</v>
      </c>
      <c r="D22" s="2">
        <v>1E-3</v>
      </c>
      <c r="E22" s="2">
        <v>0.67100000000000004</v>
      </c>
      <c r="F22" s="2">
        <v>1E-3</v>
      </c>
      <c r="G22" s="2">
        <f t="shared" si="0"/>
        <v>1.614207208494876E-2</v>
      </c>
      <c r="H22" s="2">
        <f t="shared" si="1"/>
        <v>-1.4207208494875986E-4</v>
      </c>
      <c r="I22" s="2">
        <f t="shared" si="2"/>
        <v>0.62066997790522482</v>
      </c>
      <c r="J22" s="2">
        <f t="shared" si="3"/>
        <v>5.0330022094775217E-2</v>
      </c>
    </row>
    <row r="23" spans="1:10" x14ac:dyDescent="0.3">
      <c r="A23" s="2">
        <v>87</v>
      </c>
      <c r="B23" s="2">
        <v>1</v>
      </c>
      <c r="C23" s="2">
        <v>1.7000000000000001E-2</v>
      </c>
      <c r="D23" s="2">
        <v>1E-3</v>
      </c>
      <c r="E23" s="2">
        <v>0.69099999999999995</v>
      </c>
      <c r="F23" s="2">
        <v>1E-3</v>
      </c>
      <c r="G23" s="2">
        <f t="shared" si="0"/>
        <v>1.6747933453633734E-2</v>
      </c>
      <c r="H23" s="2">
        <f t="shared" si="1"/>
        <v>2.5206654636626691E-4</v>
      </c>
      <c r="I23" s="2">
        <f t="shared" si="2"/>
        <v>0.63425426857956213</v>
      </c>
      <c r="J23" s="2">
        <f t="shared" si="3"/>
        <v>5.6745731420437817E-2</v>
      </c>
    </row>
    <row r="24" spans="1:10" x14ac:dyDescent="0.3">
      <c r="A24" s="2">
        <v>85</v>
      </c>
      <c r="B24" s="2">
        <v>1</v>
      </c>
      <c r="C24" s="2">
        <v>1.7999999999999999E-2</v>
      </c>
      <c r="D24" s="2">
        <v>1E-3</v>
      </c>
      <c r="E24" s="2">
        <v>0.71799999999999997</v>
      </c>
      <c r="F24" s="2">
        <v>1E-3</v>
      </c>
      <c r="G24" s="2">
        <f t="shared" si="0"/>
        <v>1.7353794822318708E-2</v>
      </c>
      <c r="H24" s="2">
        <f t="shared" si="1"/>
        <v>6.4620517768129021E-4</v>
      </c>
      <c r="I24" s="2">
        <f t="shared" si="2"/>
        <v>0.64783855925389944</v>
      </c>
      <c r="J24" s="2">
        <f t="shared" si="3"/>
        <v>7.0161440746100534E-2</v>
      </c>
    </row>
    <row r="25" spans="1:10" x14ac:dyDescent="0.3">
      <c r="A25" s="2">
        <v>83</v>
      </c>
      <c r="B25" s="2">
        <v>1</v>
      </c>
      <c r="C25" s="2">
        <v>1.9E-2</v>
      </c>
      <c r="D25" s="2">
        <v>1E-3</v>
      </c>
      <c r="E25" s="2">
        <v>0.73499999999999999</v>
      </c>
      <c r="F25" s="2">
        <v>1E-3</v>
      </c>
      <c r="G25" s="2">
        <f t="shared" si="0"/>
        <v>1.7959656191003683E-2</v>
      </c>
      <c r="H25" s="2">
        <f t="shared" si="1"/>
        <v>1.040343808996317E-3</v>
      </c>
      <c r="I25" s="2">
        <f t="shared" si="2"/>
        <v>0.66142284992823674</v>
      </c>
      <c r="J25" s="2">
        <f t="shared" si="3"/>
        <v>7.3577150071763242E-2</v>
      </c>
    </row>
    <row r="26" spans="1:10" x14ac:dyDescent="0.3">
      <c r="A26" s="2">
        <v>81</v>
      </c>
      <c r="B26" s="2">
        <v>1</v>
      </c>
      <c r="C26" s="2">
        <v>0.02</v>
      </c>
      <c r="D26" s="2">
        <v>1E-3</v>
      </c>
      <c r="E26" s="2">
        <v>0.75800000000000001</v>
      </c>
      <c r="F26" s="2">
        <v>1E-3</v>
      </c>
      <c r="G26" s="2">
        <f t="shared" si="0"/>
        <v>1.8565517559688657E-2</v>
      </c>
      <c r="H26" s="2">
        <f t="shared" si="1"/>
        <v>1.4344824403113438E-3</v>
      </c>
      <c r="I26" s="2">
        <f t="shared" si="2"/>
        <v>0.67500714060257405</v>
      </c>
      <c r="J26" s="2">
        <f t="shared" si="3"/>
        <v>8.2992859397425955E-2</v>
      </c>
    </row>
    <row r="27" spans="1:10" x14ac:dyDescent="0.3">
      <c r="A27" s="2">
        <v>79</v>
      </c>
      <c r="B27" s="2">
        <v>1</v>
      </c>
      <c r="C27" s="2">
        <v>2.1000000000000001E-2</v>
      </c>
      <c r="D27" s="2">
        <v>1E-3</v>
      </c>
      <c r="E27" s="2">
        <v>0.78500000000000003</v>
      </c>
      <c r="F27" s="2">
        <v>1E-3</v>
      </c>
      <c r="G27" s="2">
        <f t="shared" si="0"/>
        <v>1.9171378928373631E-2</v>
      </c>
      <c r="H27" s="2">
        <f t="shared" si="1"/>
        <v>1.8286210716263705E-3</v>
      </c>
      <c r="I27" s="2">
        <f t="shared" si="2"/>
        <v>0.68859143127691136</v>
      </c>
      <c r="J27" s="2">
        <f t="shared" si="3"/>
        <v>9.6408568723088672E-2</v>
      </c>
    </row>
    <row r="28" spans="1:10" x14ac:dyDescent="0.3">
      <c r="A28" s="2">
        <v>77</v>
      </c>
      <c r="B28" s="2">
        <v>1</v>
      </c>
      <c r="C28" s="2">
        <v>2.1000000000000001E-2</v>
      </c>
      <c r="D28" s="2">
        <v>1E-3</v>
      </c>
      <c r="E28" s="2">
        <v>0.79500000000000004</v>
      </c>
      <c r="F28" s="2">
        <v>1E-3</v>
      </c>
      <c r="G28" s="2">
        <f t="shared" si="0"/>
        <v>1.9777240297058605E-2</v>
      </c>
      <c r="H28" s="2">
        <f t="shared" si="1"/>
        <v>1.2227597029413964E-3</v>
      </c>
      <c r="I28" s="2">
        <f t="shared" si="2"/>
        <v>0.70217572195124867</v>
      </c>
      <c r="J28" s="2">
        <f t="shared" si="3"/>
        <v>9.2824278048751374E-2</v>
      </c>
    </row>
    <row r="29" spans="1:10" x14ac:dyDescent="0.3">
      <c r="A29" s="2">
        <v>75</v>
      </c>
      <c r="B29" s="2">
        <v>1</v>
      </c>
      <c r="C29" s="2">
        <v>2.1999999999999999E-2</v>
      </c>
      <c r="D29" s="2">
        <v>1E-3</v>
      </c>
      <c r="E29" s="2">
        <v>0.81299999999999994</v>
      </c>
      <c r="F29" s="2">
        <v>1E-3</v>
      </c>
      <c r="G29" s="2">
        <f t="shared" si="0"/>
        <v>2.0383101665743579E-2</v>
      </c>
      <c r="H29" s="2">
        <f t="shared" si="1"/>
        <v>1.6168983342564197E-3</v>
      </c>
      <c r="I29" s="2">
        <f t="shared" si="2"/>
        <v>0.71576001262558597</v>
      </c>
      <c r="J29" s="2">
        <f t="shared" si="3"/>
        <v>9.7239987374413972E-2</v>
      </c>
    </row>
    <row r="30" spans="1:10" x14ac:dyDescent="0.3">
      <c r="A30" s="2">
        <v>73</v>
      </c>
      <c r="B30" s="2">
        <v>1</v>
      </c>
      <c r="C30" s="2">
        <v>2.3E-2</v>
      </c>
      <c r="D30" s="2">
        <v>1E-3</v>
      </c>
      <c r="E30" s="2">
        <v>0.82499999999999996</v>
      </c>
      <c r="F30" s="2">
        <v>1E-3</v>
      </c>
      <c r="G30" s="2">
        <f t="shared" si="0"/>
        <v>2.0988963034428553E-2</v>
      </c>
      <c r="H30" s="2">
        <f t="shared" si="1"/>
        <v>2.0110369655714465E-3</v>
      </c>
      <c r="I30" s="2">
        <f t="shared" si="2"/>
        <v>0.72934430329992339</v>
      </c>
      <c r="J30" s="2">
        <f t="shared" si="3"/>
        <v>9.5655696700076565E-2</v>
      </c>
    </row>
    <row r="31" spans="1:10" x14ac:dyDescent="0.3">
      <c r="A31" s="2">
        <v>71</v>
      </c>
      <c r="B31" s="2">
        <v>1</v>
      </c>
      <c r="C31" s="2">
        <v>2.4E-2</v>
      </c>
      <c r="D31" s="2">
        <v>1E-3</v>
      </c>
      <c r="E31" s="2">
        <v>0.83699999999999997</v>
      </c>
      <c r="F31" s="2">
        <v>1E-3</v>
      </c>
      <c r="G31" s="2">
        <f t="shared" si="0"/>
        <v>2.1594824403113527E-2</v>
      </c>
      <c r="H31" s="2">
        <f t="shared" si="1"/>
        <v>2.4051755968864733E-3</v>
      </c>
      <c r="I31" s="2">
        <f t="shared" si="2"/>
        <v>0.7429285939742607</v>
      </c>
      <c r="J31" s="2">
        <f t="shared" si="3"/>
        <v>9.4071406025739268E-2</v>
      </c>
    </row>
    <row r="32" spans="1:10" x14ac:dyDescent="0.3">
      <c r="A32" s="2">
        <v>69</v>
      </c>
      <c r="B32" s="2">
        <v>1</v>
      </c>
      <c r="C32" s="2">
        <v>2.4E-2</v>
      </c>
      <c r="D32" s="2">
        <v>1E-3</v>
      </c>
      <c r="E32" s="2">
        <v>0.84599999999999997</v>
      </c>
      <c r="F32" s="2">
        <v>1E-3</v>
      </c>
      <c r="G32" s="2">
        <f t="shared" si="0"/>
        <v>2.2200685771798501E-2</v>
      </c>
      <c r="H32" s="2">
        <f t="shared" si="1"/>
        <v>1.7993142282014991E-3</v>
      </c>
      <c r="I32" s="2">
        <f t="shared" si="2"/>
        <v>0.75651288464859801</v>
      </c>
      <c r="J32" s="2">
        <f t="shared" si="3"/>
        <v>8.9487115351401969E-2</v>
      </c>
    </row>
    <row r="33" spans="1:10" x14ac:dyDescent="0.3">
      <c r="A33" s="2">
        <v>67</v>
      </c>
      <c r="B33" s="2">
        <v>1</v>
      </c>
      <c r="C33" s="2">
        <v>2.5000000000000001E-2</v>
      </c>
      <c r="D33" s="2">
        <v>1E-3</v>
      </c>
      <c r="E33" s="2">
        <v>0.85699999999999998</v>
      </c>
      <c r="F33" s="2">
        <v>1E-3</v>
      </c>
      <c r="G33" s="2">
        <f t="shared" si="0"/>
        <v>2.2806547140483475E-2</v>
      </c>
      <c r="H33" s="2">
        <f t="shared" si="1"/>
        <v>2.1934528595165259E-3</v>
      </c>
      <c r="I33" s="2">
        <f t="shared" si="2"/>
        <v>0.77009717532293531</v>
      </c>
      <c r="J33" s="2">
        <f t="shared" si="3"/>
        <v>8.6902824677064672E-2</v>
      </c>
    </row>
    <row r="34" spans="1:10" x14ac:dyDescent="0.3">
      <c r="A34" s="2">
        <v>65</v>
      </c>
      <c r="B34" s="2">
        <v>1</v>
      </c>
      <c r="C34" s="2">
        <v>2.5000000000000001E-2</v>
      </c>
      <c r="D34" s="2">
        <v>1E-3</v>
      </c>
      <c r="E34" s="2">
        <v>0.86399999999999999</v>
      </c>
      <c r="F34" s="2">
        <v>1E-3</v>
      </c>
      <c r="G34" s="2">
        <f t="shared" si="0"/>
        <v>2.341240850916845E-2</v>
      </c>
      <c r="H34" s="2">
        <f t="shared" si="1"/>
        <v>1.5875914908315518E-3</v>
      </c>
      <c r="I34" s="2">
        <f t="shared" si="2"/>
        <v>0.78368146599727262</v>
      </c>
      <c r="J34" s="2">
        <f t="shared" si="3"/>
        <v>8.0318534002727371E-2</v>
      </c>
    </row>
    <row r="35" spans="1:10" x14ac:dyDescent="0.3">
      <c r="A35" s="2">
        <v>63</v>
      </c>
      <c r="B35" s="2">
        <v>1</v>
      </c>
      <c r="C35" s="2">
        <v>2.5999999999999999E-2</v>
      </c>
      <c r="D35" s="2">
        <v>1E-3</v>
      </c>
      <c r="E35" s="2">
        <v>0.87</v>
      </c>
      <c r="F35" s="2">
        <v>1E-3</v>
      </c>
      <c r="G35" s="2">
        <f t="shared" si="0"/>
        <v>2.401826987785342E-2</v>
      </c>
      <c r="H35" s="2">
        <f t="shared" si="1"/>
        <v>1.9817301221465786E-3</v>
      </c>
      <c r="I35" s="2">
        <f t="shared" si="2"/>
        <v>0.79726575667160993</v>
      </c>
      <c r="J35" s="2">
        <f t="shared" si="3"/>
        <v>7.2734243328390069E-2</v>
      </c>
    </row>
    <row r="36" spans="1:10" x14ac:dyDescent="0.3">
      <c r="A36" s="2">
        <v>61</v>
      </c>
      <c r="B36" s="2">
        <v>1</v>
      </c>
      <c r="C36" s="2">
        <v>2.5999999999999999E-2</v>
      </c>
      <c r="D36" s="2">
        <v>1E-3</v>
      </c>
      <c r="E36" s="2">
        <v>0.871</v>
      </c>
      <c r="F36" s="2">
        <v>1E-3</v>
      </c>
      <c r="G36" s="2">
        <f t="shared" si="0"/>
        <v>2.4624131246538394E-2</v>
      </c>
      <c r="H36" s="2">
        <f t="shared" si="1"/>
        <v>1.3758687534616044E-3</v>
      </c>
      <c r="I36" s="2">
        <f t="shared" si="2"/>
        <v>0.81085004734594723</v>
      </c>
      <c r="J36" s="2">
        <f t="shared" si="3"/>
        <v>6.0149952654052763E-2</v>
      </c>
    </row>
    <row r="37" spans="1:10" x14ac:dyDescent="0.3">
      <c r="A37" s="2">
        <v>59</v>
      </c>
      <c r="B37" s="2">
        <v>1</v>
      </c>
      <c r="C37" s="2">
        <v>2.7E-2</v>
      </c>
      <c r="D37" s="2">
        <v>1E-3</v>
      </c>
      <c r="E37" s="2">
        <v>0.873</v>
      </c>
      <c r="F37" s="2">
        <v>1E-3</v>
      </c>
      <c r="G37" s="2">
        <f t="shared" si="0"/>
        <v>2.5229992615223368E-2</v>
      </c>
      <c r="H37" s="2">
        <f t="shared" si="1"/>
        <v>1.7700073847766312E-3</v>
      </c>
      <c r="I37" s="2">
        <f t="shared" si="2"/>
        <v>0.82443433802028454</v>
      </c>
      <c r="J37" s="2">
        <f t="shared" si="3"/>
        <v>4.8565661979715458E-2</v>
      </c>
    </row>
    <row r="38" spans="1:10" x14ac:dyDescent="0.3">
      <c r="A38" s="2">
        <v>57</v>
      </c>
      <c r="B38" s="2">
        <v>1</v>
      </c>
      <c r="C38" s="2">
        <v>2.7E-2</v>
      </c>
      <c r="D38" s="2">
        <v>1E-3</v>
      </c>
      <c r="E38" s="2">
        <v>0.872</v>
      </c>
      <c r="F38" s="2">
        <v>1E-3</v>
      </c>
      <c r="G38" s="2">
        <f t="shared" si="0"/>
        <v>2.5835853983908343E-2</v>
      </c>
      <c r="H38" s="2">
        <f t="shared" si="1"/>
        <v>1.1641460160916571E-3</v>
      </c>
      <c r="I38" s="2">
        <f t="shared" si="2"/>
        <v>0.83801862869462185</v>
      </c>
      <c r="J38" s="2">
        <f t="shared" si="3"/>
        <v>3.398137130537815E-2</v>
      </c>
    </row>
    <row r="39" spans="1:10" x14ac:dyDescent="0.3">
      <c r="A39" s="2">
        <v>55</v>
      </c>
      <c r="B39" s="2">
        <v>1</v>
      </c>
      <c r="C39" s="2">
        <v>2.7E-2</v>
      </c>
      <c r="D39" s="2">
        <v>1E-3</v>
      </c>
      <c r="E39" s="2">
        <v>0.872</v>
      </c>
      <c r="F39" s="2">
        <v>1E-3</v>
      </c>
      <c r="G39" s="2">
        <f t="shared" si="0"/>
        <v>2.6441715352593317E-2</v>
      </c>
      <c r="H39" s="2">
        <f t="shared" si="1"/>
        <v>5.5828464740668299E-4</v>
      </c>
      <c r="I39" s="2">
        <f t="shared" si="2"/>
        <v>0.85160291936895915</v>
      </c>
      <c r="J39" s="2">
        <f t="shared" si="3"/>
        <v>2.0397080631040843E-2</v>
      </c>
    </row>
    <row r="40" spans="1:10" x14ac:dyDescent="0.3">
      <c r="A40" s="2">
        <v>53</v>
      </c>
      <c r="B40" s="2">
        <v>1</v>
      </c>
      <c r="C40" s="2">
        <v>2.8000000000000001E-2</v>
      </c>
      <c r="D40" s="2">
        <v>1E-3</v>
      </c>
      <c r="E40" s="2">
        <v>0.87</v>
      </c>
      <c r="F40" s="2">
        <v>1E-3</v>
      </c>
      <c r="G40" s="2">
        <f t="shared" si="0"/>
        <v>2.7047576721278291E-2</v>
      </c>
      <c r="H40" s="2">
        <f t="shared" si="1"/>
        <v>9.5242327872170976E-4</v>
      </c>
      <c r="I40" s="2">
        <f t="shared" si="2"/>
        <v>0.86518721004329646</v>
      </c>
      <c r="J40" s="2">
        <f t="shared" si="3"/>
        <v>4.8127899567035337E-3</v>
      </c>
    </row>
    <row r="41" spans="1:10" x14ac:dyDescent="0.3">
      <c r="A41" s="2">
        <v>51</v>
      </c>
      <c r="B41" s="2">
        <v>1</v>
      </c>
      <c r="C41" s="2">
        <v>2.8000000000000001E-2</v>
      </c>
      <c r="D41" s="2">
        <v>1E-3</v>
      </c>
      <c r="E41" s="2">
        <v>0.86599999999999999</v>
      </c>
      <c r="F41" s="2">
        <v>1E-3</v>
      </c>
      <c r="G41" s="2">
        <f t="shared" si="0"/>
        <v>2.7653438089963268E-2</v>
      </c>
      <c r="H41" s="2">
        <f t="shared" si="1"/>
        <v>3.4656191003673217E-4</v>
      </c>
      <c r="I41" s="2">
        <f t="shared" si="2"/>
        <v>0.87877150071763377</v>
      </c>
      <c r="J41" s="2">
        <f t="shared" si="3"/>
        <v>-1.2771500717633777E-2</v>
      </c>
    </row>
    <row r="42" spans="1:10" x14ac:dyDescent="0.3">
      <c r="A42" s="2">
        <v>48</v>
      </c>
      <c r="B42" s="2">
        <v>1</v>
      </c>
      <c r="C42" s="2">
        <v>2.8000000000000001E-2</v>
      </c>
      <c r="D42" s="2">
        <v>1E-3</v>
      </c>
      <c r="E42" s="2">
        <v>0.85899999999999999</v>
      </c>
      <c r="F42" s="2">
        <v>1E-3</v>
      </c>
      <c r="G42" s="2">
        <f t="shared" si="0"/>
        <v>2.8562230142990728E-2</v>
      </c>
      <c r="H42" s="2">
        <f t="shared" si="1"/>
        <v>-5.6223014299072727E-4</v>
      </c>
      <c r="I42" s="2">
        <f t="shared" si="2"/>
        <v>0.89914793672913973</v>
      </c>
      <c r="J42" s="2">
        <f t="shared" si="3"/>
        <v>-4.0147936729139744E-2</v>
      </c>
    </row>
    <row r="43" spans="1:10" x14ac:dyDescent="0.3">
      <c r="A43" s="2">
        <v>45</v>
      </c>
      <c r="B43" s="2">
        <v>1</v>
      </c>
      <c r="C43" s="2">
        <v>2.8000000000000001E-2</v>
      </c>
      <c r="D43" s="2">
        <v>1E-3</v>
      </c>
      <c r="E43" s="2">
        <v>0.85199999999999998</v>
      </c>
      <c r="F43" s="2">
        <v>1E-3</v>
      </c>
      <c r="G43" s="2">
        <f t="shared" si="0"/>
        <v>2.9471022196018187E-2</v>
      </c>
      <c r="H43" s="2">
        <f t="shared" si="1"/>
        <v>-1.4710221960181867E-3</v>
      </c>
      <c r="I43" s="2">
        <f t="shared" si="2"/>
        <v>0.91952437274064569</v>
      </c>
      <c r="J43" s="2">
        <f t="shared" si="3"/>
        <v>-6.7524372740645711E-2</v>
      </c>
    </row>
    <row r="44" spans="1:10" x14ac:dyDescent="0.3">
      <c r="A44" s="2">
        <v>43</v>
      </c>
      <c r="B44" s="2">
        <v>1</v>
      </c>
      <c r="C44" s="2">
        <v>2.8000000000000001E-2</v>
      </c>
      <c r="D44" s="2">
        <v>1E-3</v>
      </c>
      <c r="E44" s="2">
        <v>0.84599999999999997</v>
      </c>
      <c r="F44" s="2">
        <v>1E-3</v>
      </c>
      <c r="G44" s="2">
        <f t="shared" si="0"/>
        <v>3.0076883564703161E-2</v>
      </c>
      <c r="H44" s="2">
        <f t="shared" si="1"/>
        <v>-2.0768835647031608E-3</v>
      </c>
      <c r="I44" s="2">
        <f t="shared" si="2"/>
        <v>0.933108663414983</v>
      </c>
      <c r="J44" s="2">
        <f t="shared" si="3"/>
        <v>-8.7108663414983023E-2</v>
      </c>
    </row>
    <row r="45" spans="1:10" x14ac:dyDescent="0.3">
      <c r="A45" s="2">
        <v>41</v>
      </c>
      <c r="B45" s="2">
        <v>1</v>
      </c>
      <c r="C45" s="2">
        <v>2.9000000000000001E-2</v>
      </c>
      <c r="D45" s="2">
        <v>1E-3</v>
      </c>
      <c r="E45" s="2">
        <v>0.84</v>
      </c>
      <c r="F45" s="2">
        <v>1E-3</v>
      </c>
      <c r="G45" s="2">
        <f t="shared" si="0"/>
        <v>3.0682744933388136E-2</v>
      </c>
      <c r="H45" s="2">
        <f t="shared" si="1"/>
        <v>-1.6827449333881341E-3</v>
      </c>
      <c r="I45" s="2">
        <f t="shared" si="2"/>
        <v>0.9466929540893203</v>
      </c>
      <c r="J45" s="2">
        <f t="shared" si="3"/>
        <v>-0.10669295408932034</v>
      </c>
    </row>
    <row r="46" spans="1:10" x14ac:dyDescent="0.3">
      <c r="A46" s="2">
        <v>39</v>
      </c>
      <c r="B46" s="2">
        <v>1</v>
      </c>
      <c r="C46" s="2">
        <v>2.9000000000000001E-2</v>
      </c>
      <c r="D46" s="2">
        <v>1E-3</v>
      </c>
      <c r="E46" s="2">
        <v>0.83399999999999996</v>
      </c>
      <c r="F46" s="2">
        <v>1E-3</v>
      </c>
      <c r="G46" s="2">
        <f t="shared" si="0"/>
        <v>3.1288606302073113E-2</v>
      </c>
      <c r="H46" s="2">
        <f t="shared" si="1"/>
        <v>-2.2886063020731116E-3</v>
      </c>
      <c r="I46" s="2">
        <f t="shared" si="2"/>
        <v>0.96027724476365761</v>
      </c>
      <c r="J46" s="2">
        <f t="shared" si="3"/>
        <v>-0.12627724476365765</v>
      </c>
    </row>
    <row r="47" spans="1:10" x14ac:dyDescent="0.3">
      <c r="A47" s="2">
        <v>37</v>
      </c>
      <c r="B47" s="2">
        <v>1</v>
      </c>
      <c r="C47" s="2">
        <v>2.9000000000000001E-2</v>
      </c>
      <c r="D47" s="2">
        <v>1E-3</v>
      </c>
      <c r="E47" s="2">
        <v>0.82699999999999996</v>
      </c>
      <c r="F47" s="2">
        <v>1E-3</v>
      </c>
      <c r="G47" s="2">
        <f t="shared" si="0"/>
        <v>3.1894467670758084E-2</v>
      </c>
      <c r="H47" s="2">
        <f t="shared" si="1"/>
        <v>-2.8944676707580823E-3</v>
      </c>
      <c r="I47" s="2">
        <f t="shared" si="2"/>
        <v>0.97386153543799492</v>
      </c>
      <c r="J47" s="2">
        <f t="shared" si="3"/>
        <v>-0.14686153543799496</v>
      </c>
    </row>
    <row r="48" spans="1:10" x14ac:dyDescent="0.3">
      <c r="A48" s="2">
        <v>35</v>
      </c>
      <c r="B48" s="2">
        <v>1</v>
      </c>
      <c r="C48" s="2">
        <v>2.9000000000000001E-2</v>
      </c>
      <c r="D48" s="2">
        <v>1E-3</v>
      </c>
      <c r="E48" s="2">
        <v>0.82</v>
      </c>
      <c r="F48" s="2">
        <v>1E-3</v>
      </c>
      <c r="G48" s="2">
        <f t="shared" si="0"/>
        <v>3.2500329039443054E-2</v>
      </c>
      <c r="H48" s="2">
        <f t="shared" si="1"/>
        <v>-3.5003290394430529E-3</v>
      </c>
      <c r="I48" s="2">
        <f t="shared" si="2"/>
        <v>0.98744582611233223</v>
      </c>
      <c r="J48" s="2">
        <f t="shared" si="3"/>
        <v>-0.16744582611233227</v>
      </c>
    </row>
  </sheetData>
  <sortState xmlns:xlrd2="http://schemas.microsoft.com/office/spreadsheetml/2017/richdata2" ref="A7:A49">
    <sortCondition descending="1" ref="A7:A49"/>
  </sortState>
  <mergeCells count="11">
    <mergeCell ref="G3:H3"/>
    <mergeCell ref="I3:J3"/>
    <mergeCell ref="L6:O6"/>
    <mergeCell ref="U6:X6"/>
    <mergeCell ref="A1:W2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Calibração 1 (2)</vt:lpstr>
      <vt:lpstr>Calibração 1</vt:lpstr>
      <vt:lpstr>Calibração - FINAL!!!</vt:lpstr>
      <vt:lpstr>Variar IP</vt:lpstr>
      <vt:lpstr>Variar B</vt:lpstr>
      <vt:lpstr>Variar T - Aq1</vt:lpstr>
      <vt:lpstr>Variar T - Ar1</vt:lpstr>
      <vt:lpstr>Variar T - Aq2</vt:lpstr>
      <vt:lpstr>Variar T - 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2023-10-01T22:08:12Z</dcterms:created>
  <dcterms:modified xsi:type="dcterms:W3CDTF">2023-10-05T23:37:36Z</dcterms:modified>
</cp:coreProperties>
</file>