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drawings/drawing2.xml" ContentType="application/vnd.openxmlformats-officedocument.drawing+xml"/>
  <Override PartName="/xl/charts/chart15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6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7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8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9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20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21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2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3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4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5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6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ergi\Desktop\faculdade\3º Ano\Labs III\LABSFISICAIII\EXP 1\"/>
    </mc:Choice>
  </mc:AlternateContent>
  <xr:revisionPtr revIDLastSave="0" documentId="13_ncr:1_{E421F3D2-09AC-4748-BE82-A9CC5FA32B40}" xr6:coauthVersionLast="47" xr6:coauthVersionMax="47" xr10:uidLastSave="{00000000-0000-0000-0000-000000000000}"/>
  <bookViews>
    <workbookView xWindow="-120" yWindow="-120" windowWidth="29040" windowHeight="15720" activeTab="1" xr2:uid="{388873A1-1D81-4FBC-B7B2-E76B85DF23E0}"/>
  </bookViews>
  <sheets>
    <sheet name="potencia 1" sheetId="3" r:id="rId1"/>
    <sheet name="potencia 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7" i="3" l="1"/>
  <c r="J47" i="3" s="1"/>
  <c r="H48" i="3"/>
  <c r="J48" i="3" s="1"/>
  <c r="H49" i="3"/>
  <c r="J49" i="3" s="1"/>
  <c r="H50" i="3"/>
  <c r="J50" i="3" s="1"/>
  <c r="H51" i="3"/>
  <c r="J51" i="3" s="1"/>
  <c r="H52" i="3"/>
  <c r="J52" i="3" s="1"/>
  <c r="H53" i="3"/>
  <c r="J53" i="3" s="1"/>
  <c r="H54" i="3"/>
  <c r="J54" i="3" s="1"/>
  <c r="H55" i="3"/>
  <c r="J55" i="3" s="1"/>
  <c r="H56" i="3"/>
  <c r="J56" i="3" s="1"/>
  <c r="H57" i="3"/>
  <c r="J57" i="3" s="1"/>
  <c r="H58" i="3"/>
  <c r="J58" i="3" s="1"/>
  <c r="H59" i="3"/>
  <c r="J59" i="3" s="1"/>
  <c r="H60" i="3"/>
  <c r="J60" i="3" s="1"/>
  <c r="H61" i="3"/>
  <c r="J61" i="3" s="1"/>
  <c r="H62" i="3"/>
  <c r="J62" i="3" s="1"/>
  <c r="H63" i="3"/>
  <c r="J63" i="3" s="1"/>
  <c r="H64" i="3"/>
  <c r="J64" i="3"/>
  <c r="H65" i="3"/>
  <c r="J65" i="3" s="1"/>
  <c r="H66" i="3"/>
  <c r="J66" i="3" s="1"/>
  <c r="H67" i="3"/>
  <c r="J67" i="3" s="1"/>
  <c r="H68" i="3"/>
  <c r="J68" i="3" s="1"/>
  <c r="H69" i="3"/>
  <c r="J69" i="3" s="1"/>
  <c r="H70" i="3"/>
  <c r="J70" i="3" s="1"/>
  <c r="H71" i="3"/>
  <c r="J71" i="3" s="1"/>
  <c r="H72" i="3"/>
  <c r="J72" i="3" s="1"/>
  <c r="H73" i="3"/>
  <c r="J73" i="3" s="1"/>
  <c r="C47" i="3"/>
  <c r="D47" i="3" s="1"/>
  <c r="C48" i="3"/>
  <c r="D48" i="3" s="1"/>
  <c r="C49" i="3"/>
  <c r="D49" i="3" s="1"/>
  <c r="C50" i="3"/>
  <c r="D50" i="3" s="1"/>
  <c r="C51" i="3"/>
  <c r="D51" i="3" s="1"/>
  <c r="C52" i="3"/>
  <c r="D52" i="3" s="1"/>
  <c r="C53" i="3"/>
  <c r="D53" i="3"/>
  <c r="C54" i="3"/>
  <c r="D54" i="3" s="1"/>
  <c r="C55" i="3"/>
  <c r="D55" i="3" s="1"/>
  <c r="C56" i="3"/>
  <c r="D56" i="3" s="1"/>
  <c r="C57" i="3"/>
  <c r="D57" i="3" s="1"/>
  <c r="C58" i="3"/>
  <c r="D58" i="3" s="1"/>
  <c r="C59" i="3"/>
  <c r="D59" i="3" s="1"/>
  <c r="C60" i="3"/>
  <c r="D60" i="3" s="1"/>
  <c r="C61" i="3"/>
  <c r="D61" i="3" s="1"/>
  <c r="C62" i="3"/>
  <c r="D62" i="3" s="1"/>
  <c r="C63" i="3"/>
  <c r="D63" i="3" s="1"/>
  <c r="C64" i="3"/>
  <c r="D64" i="3" s="1"/>
  <c r="C65" i="3"/>
  <c r="D65" i="3" s="1"/>
  <c r="C66" i="3"/>
  <c r="D66" i="3" s="1"/>
  <c r="C67" i="3"/>
  <c r="D67" i="3" s="1"/>
  <c r="C68" i="3"/>
  <c r="D68" i="3" s="1"/>
  <c r="C69" i="3"/>
  <c r="D69" i="3" s="1"/>
  <c r="C70" i="3"/>
  <c r="D70" i="3" s="1"/>
  <c r="C71" i="3"/>
  <c r="D71" i="3" s="1"/>
  <c r="C72" i="3"/>
  <c r="D72" i="3" s="1"/>
  <c r="C73" i="3"/>
  <c r="D73" i="3" s="1"/>
  <c r="M4" i="3"/>
  <c r="B33" i="3" s="1"/>
  <c r="M2" i="3"/>
  <c r="F35" i="3" s="1"/>
  <c r="H33" i="3"/>
  <c r="J33" i="3" s="1"/>
  <c r="H34" i="3"/>
  <c r="J34" i="3" s="1"/>
  <c r="H35" i="3"/>
  <c r="J35" i="3" s="1"/>
  <c r="H36" i="3"/>
  <c r="J36" i="3" s="1"/>
  <c r="H37" i="3"/>
  <c r="J37" i="3" s="1"/>
  <c r="H38" i="3"/>
  <c r="J38" i="3" s="1"/>
  <c r="H39" i="3"/>
  <c r="J39" i="3" s="1"/>
  <c r="H40" i="3"/>
  <c r="J40" i="3" s="1"/>
  <c r="C33" i="3"/>
  <c r="D33" i="3" s="1"/>
  <c r="C34" i="3"/>
  <c r="D34" i="3" s="1"/>
  <c r="C35" i="3"/>
  <c r="D35" i="3" s="1"/>
  <c r="C36" i="3"/>
  <c r="D36" i="3" s="1"/>
  <c r="C37" i="3"/>
  <c r="D37" i="3" s="1"/>
  <c r="C38" i="3"/>
  <c r="D38" i="3" s="1"/>
  <c r="C39" i="3"/>
  <c r="D39" i="3" s="1"/>
  <c r="C40" i="3"/>
  <c r="D40" i="3" s="1"/>
  <c r="M53" i="3"/>
  <c r="M50" i="3"/>
  <c r="M52" i="3" s="1"/>
  <c r="M48" i="3"/>
  <c r="H46" i="3"/>
  <c r="J46" i="3" s="1"/>
  <c r="C46" i="3"/>
  <c r="D46" i="3" s="1"/>
  <c r="H32" i="3"/>
  <c r="J32" i="3" s="1"/>
  <c r="C32" i="3"/>
  <c r="D32" i="3" s="1"/>
  <c r="H31" i="3"/>
  <c r="J31" i="3" s="1"/>
  <c r="C31" i="3"/>
  <c r="D31" i="3" s="1"/>
  <c r="H30" i="3"/>
  <c r="J30" i="3" s="1"/>
  <c r="C30" i="3"/>
  <c r="D30" i="3" s="1"/>
  <c r="H29" i="3"/>
  <c r="J29" i="3" s="1"/>
  <c r="C29" i="3"/>
  <c r="D29" i="3" s="1"/>
  <c r="H28" i="3"/>
  <c r="J28" i="3" s="1"/>
  <c r="C28" i="3"/>
  <c r="D28" i="3" s="1"/>
  <c r="H27" i="3"/>
  <c r="J27" i="3" s="1"/>
  <c r="C27" i="3"/>
  <c r="D27" i="3" s="1"/>
  <c r="H26" i="3"/>
  <c r="J26" i="3" s="1"/>
  <c r="C26" i="3"/>
  <c r="D26" i="3" s="1"/>
  <c r="H25" i="3"/>
  <c r="J25" i="3" s="1"/>
  <c r="C25" i="3"/>
  <c r="D25" i="3" s="1"/>
  <c r="H24" i="3"/>
  <c r="J24" i="3" s="1"/>
  <c r="C24" i="3"/>
  <c r="D24" i="3" s="1"/>
  <c r="H23" i="3"/>
  <c r="J23" i="3" s="1"/>
  <c r="C23" i="3"/>
  <c r="D23" i="3" s="1"/>
  <c r="H22" i="3"/>
  <c r="J22" i="3" s="1"/>
  <c r="C22" i="3"/>
  <c r="D22" i="3" s="1"/>
  <c r="H21" i="3"/>
  <c r="J21" i="3" s="1"/>
  <c r="C21" i="3"/>
  <c r="D21" i="3" s="1"/>
  <c r="H20" i="3"/>
  <c r="J20" i="3" s="1"/>
  <c r="C20" i="3"/>
  <c r="D20" i="3" s="1"/>
  <c r="H19" i="3"/>
  <c r="J19" i="3" s="1"/>
  <c r="C19" i="3"/>
  <c r="D19" i="3" s="1"/>
  <c r="H18" i="3"/>
  <c r="J18" i="3" s="1"/>
  <c r="C18" i="3"/>
  <c r="D18" i="3" s="1"/>
  <c r="H17" i="3"/>
  <c r="J17" i="3" s="1"/>
  <c r="C17" i="3"/>
  <c r="D17" i="3" s="1"/>
  <c r="H16" i="3"/>
  <c r="J16" i="3" s="1"/>
  <c r="C16" i="3"/>
  <c r="D16" i="3" s="1"/>
  <c r="H15" i="3"/>
  <c r="J15" i="3" s="1"/>
  <c r="C15" i="3"/>
  <c r="D15" i="3" s="1"/>
  <c r="H14" i="3"/>
  <c r="J14" i="3" s="1"/>
  <c r="C14" i="3"/>
  <c r="D14" i="3" s="1"/>
  <c r="H13" i="3"/>
  <c r="J13" i="3" s="1"/>
  <c r="C13" i="3"/>
  <c r="D13" i="3" s="1"/>
  <c r="H12" i="3"/>
  <c r="J12" i="3" s="1"/>
  <c r="C12" i="3"/>
  <c r="D12" i="3" s="1"/>
  <c r="H11" i="3"/>
  <c r="J11" i="3" s="1"/>
  <c r="C11" i="3"/>
  <c r="D11" i="3" s="1"/>
  <c r="H10" i="3"/>
  <c r="J10" i="3" s="1"/>
  <c r="C10" i="3"/>
  <c r="D10" i="3" s="1"/>
  <c r="H9" i="3"/>
  <c r="J9" i="3" s="1"/>
  <c r="C9" i="3"/>
  <c r="D9" i="3" s="1"/>
  <c r="H8" i="3"/>
  <c r="J8" i="3" s="1"/>
  <c r="C8" i="3"/>
  <c r="D8" i="3" s="1"/>
  <c r="M7" i="3"/>
  <c r="H7" i="3"/>
  <c r="J7" i="3" s="1"/>
  <c r="C7" i="3"/>
  <c r="D7" i="3" s="1"/>
  <c r="H6" i="3"/>
  <c r="J6" i="3" s="1"/>
  <c r="C6" i="3"/>
  <c r="D6" i="3" s="1"/>
  <c r="H5" i="3"/>
  <c r="J5" i="3" s="1"/>
  <c r="C5" i="3"/>
  <c r="D5" i="3" s="1"/>
  <c r="H4" i="3"/>
  <c r="J4" i="3" s="1"/>
  <c r="C4" i="3"/>
  <c r="D4" i="3" s="1"/>
  <c r="H3" i="3"/>
  <c r="J3" i="3" s="1"/>
  <c r="C3" i="3"/>
  <c r="D3" i="3" s="1"/>
  <c r="H2" i="3"/>
  <c r="J2" i="3" s="1"/>
  <c r="C2" i="3"/>
  <c r="D2" i="3" s="1"/>
  <c r="AR63" i="2" a="1"/>
  <c r="AR63" i="2" s="1"/>
  <c r="J42" i="2"/>
  <c r="J43" i="2"/>
  <c r="J44" i="2"/>
  <c r="J45" i="2"/>
  <c r="J46" i="2"/>
  <c r="J47" i="2"/>
  <c r="H42" i="2"/>
  <c r="H43" i="2"/>
  <c r="H44" i="2"/>
  <c r="H45" i="2"/>
  <c r="H46" i="2"/>
  <c r="H47" i="2"/>
  <c r="D42" i="2"/>
  <c r="D43" i="2"/>
  <c r="D44" i="2"/>
  <c r="D45" i="2"/>
  <c r="D46" i="2"/>
  <c r="D47" i="2"/>
  <c r="C42" i="2"/>
  <c r="C43" i="2"/>
  <c r="C44" i="2"/>
  <c r="C45" i="2"/>
  <c r="C46" i="2"/>
  <c r="C47" i="2"/>
  <c r="M46" i="2"/>
  <c r="M48" i="2" s="1"/>
  <c r="M44" i="2"/>
  <c r="M49" i="2"/>
  <c r="M7" i="2"/>
  <c r="H32" i="2"/>
  <c r="J32" i="2" s="1"/>
  <c r="C32" i="2"/>
  <c r="D32" i="2" s="1"/>
  <c r="H31" i="2"/>
  <c r="J31" i="2" s="1"/>
  <c r="C31" i="2"/>
  <c r="D31" i="2" s="1"/>
  <c r="H30" i="2"/>
  <c r="J30" i="2" s="1"/>
  <c r="C30" i="2"/>
  <c r="D30" i="2" s="1"/>
  <c r="H29" i="2"/>
  <c r="J29" i="2" s="1"/>
  <c r="C29" i="2"/>
  <c r="D29" i="2"/>
  <c r="H28" i="2"/>
  <c r="J28" i="2" s="1"/>
  <c r="C28" i="2"/>
  <c r="D28" i="2"/>
  <c r="C27" i="2"/>
  <c r="D27" i="2" s="1"/>
  <c r="H27" i="2"/>
  <c r="J27" i="2"/>
  <c r="H26" i="2"/>
  <c r="J26" i="2" s="1"/>
  <c r="C26" i="2"/>
  <c r="D26" i="2" s="1"/>
  <c r="H25" i="2"/>
  <c r="J25" i="2"/>
  <c r="C25" i="2"/>
  <c r="D25" i="2" s="1"/>
  <c r="H24" i="2"/>
  <c r="J24" i="2"/>
  <c r="C24" i="2"/>
  <c r="D24" i="2" s="1"/>
  <c r="H23" i="2"/>
  <c r="J23" i="2" s="1"/>
  <c r="C23" i="2"/>
  <c r="D23" i="2" s="1"/>
  <c r="H19" i="2"/>
  <c r="J19" i="2" s="1"/>
  <c r="C19" i="2"/>
  <c r="D19" i="2" s="1"/>
  <c r="C69" i="2"/>
  <c r="D69" i="2" s="1"/>
  <c r="C48" i="2"/>
  <c r="D48" i="2" s="1"/>
  <c r="H48" i="2"/>
  <c r="J48" i="2" s="1"/>
  <c r="C49" i="2"/>
  <c r="D49" i="2" s="1"/>
  <c r="H49" i="2"/>
  <c r="J49" i="2" s="1"/>
  <c r="C50" i="2"/>
  <c r="D50" i="2" s="1"/>
  <c r="H50" i="2"/>
  <c r="J50" i="2" s="1"/>
  <c r="C51" i="2"/>
  <c r="D51" i="2" s="1"/>
  <c r="H51" i="2"/>
  <c r="J51" i="2" s="1"/>
  <c r="C52" i="2"/>
  <c r="D52" i="2" s="1"/>
  <c r="H52" i="2"/>
  <c r="J52" i="2" s="1"/>
  <c r="C53" i="2"/>
  <c r="D53" i="2" s="1"/>
  <c r="H53" i="2"/>
  <c r="J53" i="2" s="1"/>
  <c r="C54" i="2"/>
  <c r="D54" i="2" s="1"/>
  <c r="H54" i="2"/>
  <c r="J54" i="2" s="1"/>
  <c r="C55" i="2"/>
  <c r="D55" i="2" s="1"/>
  <c r="H55" i="2"/>
  <c r="J55" i="2" s="1"/>
  <c r="C56" i="2"/>
  <c r="D56" i="2" s="1"/>
  <c r="H56" i="2"/>
  <c r="J56" i="2" s="1"/>
  <c r="C57" i="2"/>
  <c r="D57" i="2" s="1"/>
  <c r="H57" i="2"/>
  <c r="J57" i="2" s="1"/>
  <c r="C58" i="2"/>
  <c r="D58" i="2" s="1"/>
  <c r="H58" i="2"/>
  <c r="J58" i="2" s="1"/>
  <c r="C59" i="2"/>
  <c r="D59" i="2" s="1"/>
  <c r="H59" i="2"/>
  <c r="J59" i="2" s="1"/>
  <c r="C60" i="2"/>
  <c r="D60" i="2" s="1"/>
  <c r="H60" i="2"/>
  <c r="J60" i="2" s="1"/>
  <c r="C61" i="2"/>
  <c r="D61" i="2" s="1"/>
  <c r="H61" i="2"/>
  <c r="J61" i="2" s="1"/>
  <c r="C62" i="2"/>
  <c r="D62" i="2" s="1"/>
  <c r="H62" i="2"/>
  <c r="J62" i="2" s="1"/>
  <c r="C63" i="2"/>
  <c r="D63" i="2" s="1"/>
  <c r="H63" i="2"/>
  <c r="J63" i="2" s="1"/>
  <c r="C64" i="2"/>
  <c r="D64" i="2" s="1"/>
  <c r="H64" i="2"/>
  <c r="J64" i="2" s="1"/>
  <c r="C65" i="2"/>
  <c r="D65" i="2" s="1"/>
  <c r="H65" i="2"/>
  <c r="J65" i="2" s="1"/>
  <c r="C66" i="2"/>
  <c r="D66" i="2" s="1"/>
  <c r="H66" i="2"/>
  <c r="J66" i="2" s="1"/>
  <c r="C67" i="2"/>
  <c r="D67" i="2" s="1"/>
  <c r="H67" i="2"/>
  <c r="J67" i="2" s="1"/>
  <c r="C68" i="2"/>
  <c r="D68" i="2" s="1"/>
  <c r="H68" i="2"/>
  <c r="J68" i="2" s="1"/>
  <c r="H69" i="2"/>
  <c r="J69" i="2" s="1"/>
  <c r="C70" i="2"/>
  <c r="D70" i="2" s="1"/>
  <c r="H70" i="2"/>
  <c r="J70" i="2" s="1"/>
  <c r="C71" i="2"/>
  <c r="D71" i="2" s="1"/>
  <c r="H71" i="2"/>
  <c r="J71" i="2" s="1"/>
  <c r="C72" i="2"/>
  <c r="D72" i="2" s="1"/>
  <c r="H72" i="2"/>
  <c r="J72" i="2" s="1"/>
  <c r="C73" i="2"/>
  <c r="D73" i="2" s="1"/>
  <c r="H73" i="2"/>
  <c r="J73" i="2" s="1"/>
  <c r="H22" i="2"/>
  <c r="J22" i="2" s="1"/>
  <c r="C22" i="2"/>
  <c r="H21" i="2"/>
  <c r="J21" i="2" s="1"/>
  <c r="C21" i="2"/>
  <c r="D21" i="2" s="1"/>
  <c r="H20" i="2"/>
  <c r="J20" i="2" s="1"/>
  <c r="C20" i="2"/>
  <c r="H18" i="2"/>
  <c r="J18" i="2" s="1"/>
  <c r="C18" i="2"/>
  <c r="H17" i="2"/>
  <c r="J17" i="2" s="1"/>
  <c r="C17" i="2"/>
  <c r="D17" i="2" s="1"/>
  <c r="H16" i="2"/>
  <c r="J16" i="2" s="1"/>
  <c r="C16" i="2"/>
  <c r="D16" i="2" s="1"/>
  <c r="H15" i="2"/>
  <c r="J15" i="2" s="1"/>
  <c r="C15" i="2"/>
  <c r="H14" i="2"/>
  <c r="J14" i="2" s="1"/>
  <c r="C14" i="2"/>
  <c r="H13" i="2"/>
  <c r="J13" i="2" s="1"/>
  <c r="C13" i="2"/>
  <c r="H12" i="2"/>
  <c r="J12" i="2" s="1"/>
  <c r="C12" i="2"/>
  <c r="H11" i="2"/>
  <c r="J11" i="2" s="1"/>
  <c r="C11" i="2"/>
  <c r="D11" i="2" s="1"/>
  <c r="H10" i="2"/>
  <c r="J10" i="2" s="1"/>
  <c r="C10" i="2"/>
  <c r="H9" i="2"/>
  <c r="J9" i="2" s="1"/>
  <c r="C9" i="2"/>
  <c r="H8" i="2"/>
  <c r="J8" i="2" s="1"/>
  <c r="C8" i="2"/>
  <c r="D8" i="2" s="1"/>
  <c r="H7" i="2"/>
  <c r="J7" i="2" s="1"/>
  <c r="C7" i="2"/>
  <c r="D7" i="2" s="1"/>
  <c r="H6" i="2"/>
  <c r="J6" i="2" s="1"/>
  <c r="C6" i="2"/>
  <c r="D6" i="2" s="1"/>
  <c r="H5" i="2"/>
  <c r="J5" i="2" s="1"/>
  <c r="C5" i="2"/>
  <c r="H4" i="2"/>
  <c r="J4" i="2" s="1"/>
  <c r="C4" i="2"/>
  <c r="D4" i="2" s="1"/>
  <c r="H3" i="2"/>
  <c r="J3" i="2" s="1"/>
  <c r="C3" i="2"/>
  <c r="H2" i="2"/>
  <c r="J2" i="2" s="1"/>
  <c r="C2" i="2"/>
  <c r="D2" i="2" s="1"/>
  <c r="F40" i="3" l="1"/>
  <c r="B12" i="3"/>
  <c r="B38" i="3"/>
  <c r="B11" i="3"/>
  <c r="B46" i="3"/>
  <c r="B9" i="3"/>
  <c r="B37" i="3"/>
  <c r="B60" i="3"/>
  <c r="B24" i="3"/>
  <c r="B23" i="3"/>
  <c r="B21" i="3"/>
  <c r="AR67" i="3" a="1"/>
  <c r="AR67" i="3" s="1"/>
  <c r="F34" i="3"/>
  <c r="F71" i="3"/>
  <c r="B22" i="3"/>
  <c r="B10" i="3"/>
  <c r="B36" i="3"/>
  <c r="M4" i="2"/>
  <c r="B7" i="2" s="1"/>
  <c r="B68" i="3"/>
  <c r="F66" i="3"/>
  <c r="F54" i="3"/>
  <c r="B31" i="3"/>
  <c r="B51" i="3"/>
  <c r="B30" i="3"/>
  <c r="B65" i="3"/>
  <c r="B29" i="3"/>
  <c r="B17" i="3"/>
  <c r="B5" i="3"/>
  <c r="B50" i="3"/>
  <c r="B20" i="3"/>
  <c r="B6" i="3"/>
  <c r="B28" i="3"/>
  <c r="B16" i="3"/>
  <c r="B4" i="3"/>
  <c r="B7" i="3"/>
  <c r="F47" i="3"/>
  <c r="B27" i="3"/>
  <c r="B15" i="3"/>
  <c r="B3" i="3"/>
  <c r="B56" i="3"/>
  <c r="B8" i="3"/>
  <c r="B19" i="3"/>
  <c r="B26" i="3"/>
  <c r="B14" i="3"/>
  <c r="B40" i="3"/>
  <c r="B63" i="3"/>
  <c r="B49" i="3"/>
  <c r="F59" i="3"/>
  <c r="B32" i="3"/>
  <c r="B18" i="3"/>
  <c r="B73" i="3"/>
  <c r="B58" i="3"/>
  <c r="B25" i="3"/>
  <c r="B13" i="3"/>
  <c r="B39" i="3"/>
  <c r="B70" i="3"/>
  <c r="B55" i="3"/>
  <c r="AR22" i="3" a="1"/>
  <c r="AR22" i="3" s="1"/>
  <c r="F70" i="3"/>
  <c r="F58" i="3"/>
  <c r="F69" i="3"/>
  <c r="F57" i="3"/>
  <c r="B69" i="3"/>
  <c r="F68" i="3"/>
  <c r="F56" i="3"/>
  <c r="B64" i="3"/>
  <c r="B59" i="3"/>
  <c r="B54" i="3"/>
  <c r="F67" i="3"/>
  <c r="F55" i="3"/>
  <c r="F65" i="3"/>
  <c r="F53" i="3"/>
  <c r="F33" i="3"/>
  <c r="B53" i="3"/>
  <c r="B48" i="3"/>
  <c r="F64" i="3"/>
  <c r="F52" i="3"/>
  <c r="B72" i="3"/>
  <c r="B67" i="3"/>
  <c r="B62" i="3"/>
  <c r="F63" i="3"/>
  <c r="F51" i="3"/>
  <c r="M2" i="2"/>
  <c r="F29" i="2" s="1"/>
  <c r="B57" i="3"/>
  <c r="B47" i="3"/>
  <c r="F62" i="3"/>
  <c r="F50" i="3"/>
  <c r="B71" i="3"/>
  <c r="B66" i="3"/>
  <c r="B52" i="3"/>
  <c r="F73" i="3"/>
  <c r="F61" i="3"/>
  <c r="F49" i="3"/>
  <c r="B61" i="3"/>
  <c r="F72" i="3"/>
  <c r="F60" i="3"/>
  <c r="F48" i="3"/>
  <c r="B35" i="3"/>
  <c r="B34" i="3"/>
  <c r="F39" i="3"/>
  <c r="F38" i="3"/>
  <c r="F37" i="3"/>
  <c r="F36" i="3"/>
  <c r="F9" i="3"/>
  <c r="F26" i="3"/>
  <c r="F5" i="3"/>
  <c r="F17" i="3"/>
  <c r="F18" i="3"/>
  <c r="F3" i="3"/>
  <c r="F10" i="3"/>
  <c r="F28" i="3"/>
  <c r="F32" i="3"/>
  <c r="F7" i="3"/>
  <c r="F4" i="3"/>
  <c r="F16" i="3"/>
  <c r="B2" i="3"/>
  <c r="F27" i="3"/>
  <c r="F8" i="3"/>
  <c r="F22" i="3"/>
  <c r="M6" i="3"/>
  <c r="F20" i="3"/>
  <c r="F13" i="3"/>
  <c r="F2" i="3"/>
  <c r="F15" i="3"/>
  <c r="F25" i="3"/>
  <c r="F24" i="3"/>
  <c r="F14" i="3"/>
  <c r="F46" i="3"/>
  <c r="F21" i="3"/>
  <c r="F29" i="3"/>
  <c r="F19" i="3"/>
  <c r="F11" i="3"/>
  <c r="F6" i="3"/>
  <c r="F30" i="3"/>
  <c r="F23" i="3"/>
  <c r="F12" i="3"/>
  <c r="F31" i="3"/>
  <c r="AG55" i="2"/>
  <c r="AH55" i="2" s="1"/>
  <c r="AG67" i="2"/>
  <c r="AH67" i="2" s="1"/>
  <c r="AG56" i="2"/>
  <c r="AH56" i="2" s="1"/>
  <c r="AG68" i="2"/>
  <c r="AH68" i="2" s="1"/>
  <c r="AG52" i="2"/>
  <c r="AH52" i="2" s="1"/>
  <c r="AG57" i="2"/>
  <c r="AH57" i="2" s="1"/>
  <c r="AG60" i="2"/>
  <c r="AH60" i="2" s="1"/>
  <c r="AG69" i="2"/>
  <c r="AH69" i="2" s="1"/>
  <c r="AG48" i="2"/>
  <c r="AH48" i="2" s="1"/>
  <c r="AG61" i="2"/>
  <c r="AH61" i="2" s="1"/>
  <c r="AG63" i="2"/>
  <c r="AH63" i="2" s="1"/>
  <c r="AG62" i="2"/>
  <c r="AH62" i="2" s="1"/>
  <c r="AS65" i="2"/>
  <c r="AR65" i="2"/>
  <c r="AS64" i="2"/>
  <c r="AR64" i="2"/>
  <c r="AS63" i="2"/>
  <c r="AG50" i="2" s="1"/>
  <c r="AH50" i="2" s="1"/>
  <c r="B15" i="2"/>
  <c r="B27" i="2"/>
  <c r="B52" i="2"/>
  <c r="B26" i="2"/>
  <c r="B30" i="2"/>
  <c r="B9" i="2"/>
  <c r="B21" i="2"/>
  <c r="B64" i="2"/>
  <c r="B48" i="2"/>
  <c r="B73" i="2"/>
  <c r="M6" i="2"/>
  <c r="D10" i="2"/>
  <c r="D20" i="2"/>
  <c r="D15" i="2"/>
  <c r="D9" i="2"/>
  <c r="D14" i="2"/>
  <c r="D18" i="2"/>
  <c r="D22" i="2"/>
  <c r="D5" i="2"/>
  <c r="D12" i="2"/>
  <c r="D3" i="2"/>
  <c r="D13" i="2"/>
  <c r="B8" i="2" l="1"/>
  <c r="B67" i="2"/>
  <c r="B12" i="2"/>
  <c r="B71" i="2"/>
  <c r="B18" i="2"/>
  <c r="B29" i="2"/>
  <c r="B62" i="2"/>
  <c r="B5" i="2"/>
  <c r="B23" i="2"/>
  <c r="B58" i="2"/>
  <c r="AR51" i="3" a="1"/>
  <c r="AR51" i="3" s="1"/>
  <c r="F25" i="2"/>
  <c r="F19" i="2"/>
  <c r="F28" i="2"/>
  <c r="F3" i="2"/>
  <c r="F55" i="2"/>
  <c r="F54" i="2"/>
  <c r="F22" i="2"/>
  <c r="F14" i="2"/>
  <c r="B49" i="2"/>
  <c r="B11" i="2"/>
  <c r="B53" i="2"/>
  <c r="B56" i="2"/>
  <c r="F13" i="2"/>
  <c r="F8" i="2"/>
  <c r="B60" i="2"/>
  <c r="B2" i="2"/>
  <c r="B66" i="2"/>
  <c r="B69" i="2"/>
  <c r="F9" i="2"/>
  <c r="F15" i="2"/>
  <c r="F56" i="2"/>
  <c r="F7" i="2"/>
  <c r="B72" i="2"/>
  <c r="B50" i="2"/>
  <c r="B31" i="2"/>
  <c r="B28" i="2"/>
  <c r="F16" i="2"/>
  <c r="B10" i="2"/>
  <c r="B3" i="2"/>
  <c r="F46" i="2"/>
  <c r="B25" i="2"/>
  <c r="B19" i="2"/>
  <c r="F21" i="2"/>
  <c r="B13" i="2"/>
  <c r="B51" i="2"/>
  <c r="F61" i="2"/>
  <c r="F48" i="2"/>
  <c r="F45" i="2"/>
  <c r="B47" i="2"/>
  <c r="B42" i="2"/>
  <c r="B44" i="2"/>
  <c r="B43" i="2"/>
  <c r="B57" i="2"/>
  <c r="B45" i="2"/>
  <c r="B46" i="2"/>
  <c r="AS67" i="3"/>
  <c r="AG46" i="3" s="1"/>
  <c r="AH46" i="3" s="1"/>
  <c r="F4" i="2"/>
  <c r="F5" i="2"/>
  <c r="B65" i="2"/>
  <c r="B54" i="2"/>
  <c r="B16" i="2"/>
  <c r="AR68" i="3"/>
  <c r="AS74" i="3" s="1"/>
  <c r="B32" i="2"/>
  <c r="B55" i="2"/>
  <c r="B4" i="2"/>
  <c r="AS68" i="3"/>
  <c r="F18" i="2"/>
  <c r="F11" i="2"/>
  <c r="F30" i="2"/>
  <c r="F12" i="2"/>
  <c r="F31" i="2"/>
  <c r="B63" i="2"/>
  <c r="F6" i="2"/>
  <c r="F27" i="2"/>
  <c r="B61" i="2"/>
  <c r="B22" i="2"/>
  <c r="B20" i="2"/>
  <c r="B68" i="2"/>
  <c r="B70" i="2"/>
  <c r="AR69" i="3"/>
  <c r="AS69" i="3"/>
  <c r="F10" i="2"/>
  <c r="F23" i="2"/>
  <c r="F20" i="2"/>
  <c r="F17" i="2"/>
  <c r="B24" i="2"/>
  <c r="B14" i="2"/>
  <c r="B6" i="2"/>
  <c r="B17" i="2"/>
  <c r="B59" i="2"/>
  <c r="AR23" i="3"/>
  <c r="AS29" i="3" s="1"/>
  <c r="AR6" i="3" a="1"/>
  <c r="AS22" i="3"/>
  <c r="AG6" i="3" s="1"/>
  <c r="AH6" i="3" s="1"/>
  <c r="AR24" i="3"/>
  <c r="AS24" i="3"/>
  <c r="AS23" i="3"/>
  <c r="F42" i="2"/>
  <c r="F43" i="2"/>
  <c r="F51" i="2"/>
  <c r="F67" i="2"/>
  <c r="F59" i="2"/>
  <c r="F44" i="2"/>
  <c r="F52" i="2"/>
  <c r="F68" i="2"/>
  <c r="F32" i="2"/>
  <c r="F26" i="2"/>
  <c r="F66" i="2"/>
  <c r="F47" i="2"/>
  <c r="F53" i="2"/>
  <c r="F69" i="2"/>
  <c r="F57" i="2"/>
  <c r="F70" i="2"/>
  <c r="F58" i="2"/>
  <c r="F71" i="2"/>
  <c r="F72" i="2"/>
  <c r="F50" i="2"/>
  <c r="F60" i="2"/>
  <c r="F73" i="2"/>
  <c r="F65" i="2"/>
  <c r="F62" i="2"/>
  <c r="F49" i="2"/>
  <c r="F2" i="2"/>
  <c r="F63" i="2"/>
  <c r="F24" i="2"/>
  <c r="F64" i="2"/>
  <c r="AG49" i="2"/>
  <c r="AH49" i="2" s="1"/>
  <c r="AG45" i="2"/>
  <c r="AH45" i="2" s="1"/>
  <c r="AG58" i="2"/>
  <c r="AH58" i="2" s="1"/>
  <c r="AG51" i="2"/>
  <c r="AH51" i="2" s="1"/>
  <c r="AG53" i="2"/>
  <c r="AH53" i="2" s="1"/>
  <c r="AG46" i="2"/>
  <c r="AH46" i="2" s="1"/>
  <c r="AG59" i="2"/>
  <c r="AH59" i="2" s="1"/>
  <c r="AG70" i="2"/>
  <c r="AH70" i="2" s="1"/>
  <c r="AG71" i="2"/>
  <c r="AH71" i="2" s="1"/>
  <c r="AG66" i="2"/>
  <c r="AH66" i="2" s="1"/>
  <c r="AG54" i="2"/>
  <c r="AH54" i="2" s="1"/>
  <c r="AG65" i="2"/>
  <c r="AH65" i="2" s="1"/>
  <c r="AG64" i="2"/>
  <c r="AH64" i="2" s="1"/>
  <c r="AG47" i="2"/>
  <c r="AH47" i="2" s="1"/>
  <c r="AS69" i="2"/>
  <c r="AS72" i="2" s="1"/>
  <c r="AS73" i="2"/>
  <c r="AS70" i="2"/>
  <c r="AR22" i="2" a="1"/>
  <c r="AG67" i="3" l="1"/>
  <c r="AH67" i="3" s="1"/>
  <c r="AG54" i="3"/>
  <c r="AH54" i="3" s="1"/>
  <c r="AS52" i="3"/>
  <c r="AG55" i="3"/>
  <c r="AH55" i="3" s="1"/>
  <c r="AG50" i="3"/>
  <c r="AH50" i="3" s="1"/>
  <c r="AG61" i="3"/>
  <c r="AH61" i="3" s="1"/>
  <c r="AS53" i="3"/>
  <c r="AG48" i="3"/>
  <c r="AH48" i="3" s="1"/>
  <c r="AR53" i="3"/>
  <c r="AS51" i="3"/>
  <c r="AE55" i="3" s="1"/>
  <c r="AF55" i="3" s="1"/>
  <c r="AR52" i="3"/>
  <c r="AS57" i="3" s="1"/>
  <c r="AG63" i="3"/>
  <c r="AH63" i="3" s="1"/>
  <c r="AG32" i="3"/>
  <c r="AH32" i="3" s="1"/>
  <c r="AG73" i="3"/>
  <c r="AH73" i="3" s="1"/>
  <c r="AG56" i="3"/>
  <c r="AH56" i="3" s="1"/>
  <c r="AG66" i="3"/>
  <c r="AH66" i="3" s="1"/>
  <c r="AG41" i="3"/>
  <c r="AH41" i="3" s="1"/>
  <c r="AG72" i="3"/>
  <c r="AH72" i="3" s="1"/>
  <c r="AG49" i="3"/>
  <c r="AH49" i="3" s="1"/>
  <c r="AG71" i="3"/>
  <c r="AH71" i="3" s="1"/>
  <c r="AE58" i="3"/>
  <c r="AF58" i="3" s="1"/>
  <c r="AE70" i="3"/>
  <c r="AF70" i="3" s="1"/>
  <c r="AG60" i="3"/>
  <c r="AH60" i="3" s="1"/>
  <c r="AG57" i="3"/>
  <c r="AH57" i="3" s="1"/>
  <c r="AG47" i="3"/>
  <c r="AH47" i="3" s="1"/>
  <c r="AG69" i="3"/>
  <c r="AH69" i="3" s="1"/>
  <c r="AG19" i="3"/>
  <c r="AH19" i="3" s="1"/>
  <c r="AG53" i="3"/>
  <c r="AH53" i="3" s="1"/>
  <c r="AG59" i="3"/>
  <c r="AH59" i="3" s="1"/>
  <c r="AG52" i="3"/>
  <c r="AH52" i="3" s="1"/>
  <c r="AG35" i="3"/>
  <c r="AH35" i="3" s="1"/>
  <c r="AG11" i="3"/>
  <c r="AH11" i="3" s="1"/>
  <c r="AG33" i="3"/>
  <c r="AH33" i="3" s="1"/>
  <c r="AG68" i="3"/>
  <c r="AH68" i="3" s="1"/>
  <c r="AR6" i="2" a="1"/>
  <c r="AR6" i="2" s="1"/>
  <c r="AS11" i="2" s="1"/>
  <c r="AS14" i="2" s="1"/>
  <c r="AG4" i="3"/>
  <c r="AH4" i="3" s="1"/>
  <c r="AG70" i="3"/>
  <c r="AH70" i="3" s="1"/>
  <c r="AR47" i="2" a="1"/>
  <c r="AR47" i="2" s="1"/>
  <c r="AS52" i="2" s="1"/>
  <c r="AS55" i="2" s="1"/>
  <c r="AS77" i="3"/>
  <c r="AG62" i="3"/>
  <c r="AH62" i="3" s="1"/>
  <c r="AG64" i="3"/>
  <c r="AH64" i="3" s="1"/>
  <c r="AG58" i="3"/>
  <c r="AH58" i="3" s="1"/>
  <c r="AG65" i="3"/>
  <c r="AH65" i="3" s="1"/>
  <c r="AG51" i="3"/>
  <c r="AH51" i="3" s="1"/>
  <c r="AG22" i="3"/>
  <c r="AH22" i="3" s="1"/>
  <c r="AG39" i="3"/>
  <c r="AH39" i="3" s="1"/>
  <c r="AG24" i="3"/>
  <c r="AH24" i="3" s="1"/>
  <c r="AG21" i="3"/>
  <c r="AH21" i="3" s="1"/>
  <c r="AG34" i="3"/>
  <c r="AH34" i="3" s="1"/>
  <c r="AG5" i="3"/>
  <c r="AH5" i="3" s="1"/>
  <c r="AG38" i="3"/>
  <c r="AH38" i="3" s="1"/>
  <c r="AG18" i="3"/>
  <c r="AH18" i="3" s="1"/>
  <c r="AG26" i="3"/>
  <c r="AH26" i="3" s="1"/>
  <c r="AG25" i="3"/>
  <c r="AH25" i="3" s="1"/>
  <c r="AG37" i="3"/>
  <c r="AH37" i="3" s="1"/>
  <c r="AG31" i="3"/>
  <c r="AH31" i="3" s="1"/>
  <c r="AG40" i="3"/>
  <c r="AH40" i="3" s="1"/>
  <c r="AG7" i="3"/>
  <c r="AH7" i="3" s="1"/>
  <c r="AG30" i="3"/>
  <c r="AH30" i="3" s="1"/>
  <c r="AR6" i="3"/>
  <c r="AS7" i="3"/>
  <c r="AR7" i="3"/>
  <c r="AS12" i="3" s="1"/>
  <c r="AS6" i="3"/>
  <c r="AS10" i="3" s="1"/>
  <c r="AS8" i="3"/>
  <c r="AR8" i="3"/>
  <c r="AG14" i="3"/>
  <c r="AH14" i="3" s="1"/>
  <c r="AG28" i="3"/>
  <c r="AH28" i="3" s="1"/>
  <c r="AG8" i="3"/>
  <c r="AH8" i="3" s="1"/>
  <c r="AG27" i="3"/>
  <c r="AH27" i="3" s="1"/>
  <c r="AG9" i="3"/>
  <c r="AH9" i="3" s="1"/>
  <c r="AG10" i="3"/>
  <c r="AH10" i="3" s="1"/>
  <c r="AG13" i="3"/>
  <c r="AH13" i="3" s="1"/>
  <c r="AG29" i="3"/>
  <c r="AH29" i="3" s="1"/>
  <c r="AG20" i="3"/>
  <c r="AH20" i="3" s="1"/>
  <c r="AG15" i="3"/>
  <c r="AH15" i="3" s="1"/>
  <c r="AS32" i="3"/>
  <c r="AG16" i="3"/>
  <c r="AH16" i="3" s="1"/>
  <c r="AG17" i="3"/>
  <c r="AH17" i="3" s="1"/>
  <c r="AG36" i="3"/>
  <c r="AH36" i="3" s="1"/>
  <c r="AG12" i="3"/>
  <c r="AH12" i="3" s="1"/>
  <c r="AG23" i="3"/>
  <c r="AH23" i="3" s="1"/>
  <c r="AS28" i="3"/>
  <c r="AS31" i="3" s="1"/>
  <c r="AG3" i="3"/>
  <c r="AH3" i="3" s="1"/>
  <c r="AS73" i="3"/>
  <c r="AS76" i="3" s="1"/>
  <c r="AS71" i="2"/>
  <c r="AR22" i="2"/>
  <c r="AS23" i="2"/>
  <c r="AR23" i="2"/>
  <c r="AS29" i="2" s="1"/>
  <c r="AS22" i="2"/>
  <c r="AS32" i="2" s="1"/>
  <c r="AS24" i="2"/>
  <c r="AR24" i="2"/>
  <c r="AE72" i="3" l="1"/>
  <c r="AF72" i="3" s="1"/>
  <c r="AE54" i="3"/>
  <c r="AF54" i="3" s="1"/>
  <c r="AE63" i="3"/>
  <c r="AF63" i="3" s="1"/>
  <c r="AE65" i="3"/>
  <c r="AF65" i="3" s="1"/>
  <c r="AE64" i="3"/>
  <c r="AF64" i="3" s="1"/>
  <c r="AE52" i="3"/>
  <c r="AF52" i="3" s="1"/>
  <c r="AE57" i="3"/>
  <c r="AF57" i="3" s="1"/>
  <c r="AE51" i="3"/>
  <c r="AF51" i="3" s="1"/>
  <c r="AE50" i="3"/>
  <c r="AF50" i="3" s="1"/>
  <c r="AE49" i="3"/>
  <c r="AF49" i="3" s="1"/>
  <c r="AE68" i="3"/>
  <c r="AF68" i="3" s="1"/>
  <c r="AE59" i="3"/>
  <c r="AF59" i="3" s="1"/>
  <c r="AS55" i="3"/>
  <c r="AE69" i="3"/>
  <c r="AF69" i="3" s="1"/>
  <c r="AE53" i="3"/>
  <c r="AF53" i="3" s="1"/>
  <c r="AE71" i="3"/>
  <c r="AF71" i="3" s="1"/>
  <c r="AE61" i="3"/>
  <c r="AF61" i="3" s="1"/>
  <c r="AE73" i="3"/>
  <c r="AF73" i="3" s="1"/>
  <c r="AE56" i="3"/>
  <c r="AF56" i="3" s="1"/>
  <c r="AE60" i="3"/>
  <c r="AF60" i="3" s="1"/>
  <c r="AS49" i="2"/>
  <c r="AE46" i="3"/>
  <c r="AF46" i="3" s="1"/>
  <c r="AE47" i="3"/>
  <c r="AF47" i="3" s="1"/>
  <c r="AE48" i="3"/>
  <c r="AF48" i="3" s="1"/>
  <c r="AE66" i="3"/>
  <c r="AF66" i="3" s="1"/>
  <c r="AE62" i="3"/>
  <c r="AF62" i="3" s="1"/>
  <c r="AE67" i="3"/>
  <c r="AF67" i="3" s="1"/>
  <c r="AS48" i="2"/>
  <c r="AR49" i="2"/>
  <c r="AE10" i="2"/>
  <c r="AF10" i="2" s="1"/>
  <c r="AS7" i="2"/>
  <c r="AE18" i="2"/>
  <c r="AF18" i="2" s="1"/>
  <c r="AE29" i="2"/>
  <c r="AF29" i="2" s="1"/>
  <c r="AS47" i="2"/>
  <c r="AE73" i="2" s="1"/>
  <c r="AF73" i="2" s="1"/>
  <c r="AR7" i="2"/>
  <c r="AS12" i="2" s="1"/>
  <c r="AS13" i="2" s="1"/>
  <c r="AR8" i="2"/>
  <c r="AS8" i="2"/>
  <c r="AR48" i="2"/>
  <c r="AS53" i="2" s="1"/>
  <c r="AS54" i="2" s="1"/>
  <c r="AS6" i="2"/>
  <c r="AS10" i="2" s="1"/>
  <c r="AE8" i="2"/>
  <c r="AF8" i="2" s="1"/>
  <c r="AE25" i="2"/>
  <c r="AF25" i="2" s="1"/>
  <c r="AE27" i="2"/>
  <c r="AF27" i="2" s="1"/>
  <c r="AE32" i="3"/>
  <c r="AF32" i="3" s="1"/>
  <c r="AE8" i="3"/>
  <c r="AF8" i="3" s="1"/>
  <c r="AE7" i="3"/>
  <c r="AF7" i="3" s="1"/>
  <c r="AE19" i="3"/>
  <c r="AF19" i="3" s="1"/>
  <c r="AE31" i="3"/>
  <c r="AF31" i="3" s="1"/>
  <c r="AE20" i="3"/>
  <c r="AF20" i="3" s="1"/>
  <c r="AE37" i="3"/>
  <c r="AF37" i="3" s="1"/>
  <c r="AE11" i="3"/>
  <c r="AF11" i="3" s="1"/>
  <c r="AE23" i="3"/>
  <c r="AF23" i="3" s="1"/>
  <c r="AE25" i="3"/>
  <c r="AF25" i="3" s="1"/>
  <c r="AE40" i="3"/>
  <c r="AF40" i="3" s="1"/>
  <c r="AE13" i="3"/>
  <c r="AF13" i="3" s="1"/>
  <c r="AE39" i="3"/>
  <c r="AF39" i="3" s="1"/>
  <c r="AE9" i="3"/>
  <c r="AF9" i="3" s="1"/>
  <c r="AE27" i="3"/>
  <c r="AF27" i="3" s="1"/>
  <c r="AE38" i="3"/>
  <c r="AF38" i="3" s="1"/>
  <c r="AE28" i="3"/>
  <c r="AF28" i="3" s="1"/>
  <c r="AE15" i="3"/>
  <c r="AF15" i="3" s="1"/>
  <c r="AE10" i="3"/>
  <c r="AF10" i="3" s="1"/>
  <c r="AE16" i="3"/>
  <c r="AF16" i="3" s="1"/>
  <c r="AE41" i="3"/>
  <c r="AF41" i="3" s="1"/>
  <c r="AE4" i="3"/>
  <c r="AF4" i="3" s="1"/>
  <c r="AE30" i="3"/>
  <c r="AF30" i="3" s="1"/>
  <c r="AE29" i="3"/>
  <c r="AF29" i="3" s="1"/>
  <c r="AE12" i="3"/>
  <c r="AF12" i="3" s="1"/>
  <c r="AE17" i="3"/>
  <c r="AF17" i="3" s="1"/>
  <c r="AE24" i="3"/>
  <c r="AF24" i="3" s="1"/>
  <c r="AE5" i="3"/>
  <c r="AF5" i="3" s="1"/>
  <c r="AE18" i="3"/>
  <c r="AF18" i="3" s="1"/>
  <c r="AE26" i="3"/>
  <c r="AF26" i="3" s="1"/>
  <c r="AE21" i="3"/>
  <c r="AF21" i="3" s="1"/>
  <c r="AE34" i="3"/>
  <c r="AF34" i="3" s="1"/>
  <c r="AE33" i="3"/>
  <c r="AF33" i="3" s="1"/>
  <c r="AE6" i="3"/>
  <c r="AF6" i="3" s="1"/>
  <c r="AE14" i="3"/>
  <c r="AF14" i="3" s="1"/>
  <c r="AE22" i="3"/>
  <c r="AF22" i="3" s="1"/>
  <c r="AE3" i="3"/>
  <c r="AF3" i="3" s="1"/>
  <c r="AE35" i="3"/>
  <c r="AF35" i="3" s="1"/>
  <c r="AE36" i="3"/>
  <c r="AF36" i="3" s="1"/>
  <c r="AE11" i="2"/>
  <c r="AF11" i="2" s="1"/>
  <c r="AE4" i="2"/>
  <c r="AF4" i="2" s="1"/>
  <c r="AE20" i="2"/>
  <c r="AF20" i="2" s="1"/>
  <c r="AE21" i="2"/>
  <c r="AF21" i="2" s="1"/>
  <c r="AE14" i="2"/>
  <c r="AF14" i="2" s="1"/>
  <c r="AE17" i="2"/>
  <c r="AF17" i="2" s="1"/>
  <c r="AE12" i="2"/>
  <c r="AF12" i="2" s="1"/>
  <c r="AE26" i="2"/>
  <c r="AF26" i="2" s="1"/>
  <c r="AE16" i="2"/>
  <c r="AF16" i="2" s="1"/>
  <c r="AE7" i="2"/>
  <c r="AF7" i="2" s="1"/>
  <c r="AE22" i="2"/>
  <c r="AF22" i="2" s="1"/>
  <c r="AE23" i="2"/>
  <c r="AF23" i="2" s="1"/>
  <c r="AE72" i="2"/>
  <c r="AF72" i="2" s="1"/>
  <c r="AE53" i="2"/>
  <c r="AF53" i="2" s="1"/>
  <c r="AE5" i="2"/>
  <c r="AF5" i="2" s="1"/>
  <c r="AE3" i="2"/>
  <c r="AF3" i="2" s="1"/>
  <c r="AE24" i="2"/>
  <c r="AF24" i="2" s="1"/>
  <c r="AE13" i="2"/>
  <c r="AF13" i="2" s="1"/>
  <c r="AE28" i="2"/>
  <c r="AF28" i="2" s="1"/>
  <c r="AE15" i="2"/>
  <c r="AF15" i="2" s="1"/>
  <c r="AE19" i="2"/>
  <c r="AF19" i="2" s="1"/>
  <c r="AE9" i="2"/>
  <c r="AF9" i="2" s="1"/>
  <c r="AE6" i="2"/>
  <c r="AF6" i="2" s="1"/>
  <c r="AE64" i="2"/>
  <c r="AF64" i="2" s="1"/>
  <c r="AE62" i="2"/>
  <c r="AF62" i="2" s="1"/>
  <c r="AS30" i="3"/>
  <c r="AS75" i="3"/>
  <c r="AS11" i="3"/>
  <c r="AS14" i="3" s="1"/>
  <c r="AS56" i="3"/>
  <c r="AS59" i="3" s="1"/>
  <c r="AG17" i="2"/>
  <c r="AH17" i="2" s="1"/>
  <c r="AG7" i="2"/>
  <c r="AH7" i="2" s="1"/>
  <c r="AG20" i="2"/>
  <c r="AH20" i="2" s="1"/>
  <c r="AG24" i="2"/>
  <c r="AH24" i="2" s="1"/>
  <c r="AG18" i="2"/>
  <c r="AH18" i="2" s="1"/>
  <c r="AG29" i="2"/>
  <c r="AH29" i="2" s="1"/>
  <c r="AG9" i="2"/>
  <c r="AH9" i="2" s="1"/>
  <c r="AG26" i="2"/>
  <c r="AH26" i="2" s="1"/>
  <c r="AG25" i="2"/>
  <c r="AH25" i="2" s="1"/>
  <c r="AG5" i="2"/>
  <c r="AH5" i="2" s="1"/>
  <c r="AG27" i="2"/>
  <c r="AH27" i="2" s="1"/>
  <c r="AG22" i="2"/>
  <c r="AH22" i="2" s="1"/>
  <c r="AG8" i="2"/>
  <c r="AH8" i="2" s="1"/>
  <c r="AG12" i="2"/>
  <c r="AH12" i="2" s="1"/>
  <c r="AG28" i="2"/>
  <c r="AH28" i="2" s="1"/>
  <c r="AG6" i="2"/>
  <c r="AH6" i="2" s="1"/>
  <c r="AG14" i="2"/>
  <c r="AH14" i="2" s="1"/>
  <c r="AG23" i="2"/>
  <c r="AH23" i="2" s="1"/>
  <c r="AG16" i="2"/>
  <c r="AH16" i="2" s="1"/>
  <c r="AG19" i="2"/>
  <c r="AH19" i="2" s="1"/>
  <c r="AG4" i="2"/>
  <c r="AH4" i="2" s="1"/>
  <c r="AG10" i="2"/>
  <c r="AH10" i="2" s="1"/>
  <c r="AG11" i="2"/>
  <c r="AH11" i="2" s="1"/>
  <c r="AG21" i="2"/>
  <c r="AH21" i="2" s="1"/>
  <c r="AG13" i="2"/>
  <c r="AH13" i="2" s="1"/>
  <c r="AG15" i="2"/>
  <c r="AH15" i="2" s="1"/>
  <c r="AS28" i="2"/>
  <c r="AG3" i="2"/>
  <c r="AH3" i="2" s="1"/>
  <c r="AE61" i="2" l="1"/>
  <c r="AF61" i="2" s="1"/>
  <c r="AE54" i="2"/>
  <c r="AF54" i="2" s="1"/>
  <c r="AE55" i="2"/>
  <c r="AF55" i="2" s="1"/>
  <c r="AE58" i="2"/>
  <c r="AF58" i="2" s="1"/>
  <c r="AE52" i="2"/>
  <c r="AF52" i="2" s="1"/>
  <c r="AE60" i="2"/>
  <c r="AF60" i="2" s="1"/>
  <c r="AE71" i="2"/>
  <c r="AF71" i="2" s="1"/>
  <c r="AE67" i="2"/>
  <c r="AF67" i="2" s="1"/>
  <c r="AE59" i="2"/>
  <c r="AF59" i="2" s="1"/>
  <c r="AE57" i="2"/>
  <c r="AF57" i="2" s="1"/>
  <c r="AE63" i="2"/>
  <c r="AF63" i="2" s="1"/>
  <c r="AS51" i="2"/>
  <c r="AE56" i="2"/>
  <c r="AF56" i="2" s="1"/>
  <c r="AE68" i="2"/>
  <c r="AF68" i="2" s="1"/>
  <c r="AE69" i="2"/>
  <c r="AF69" i="2" s="1"/>
  <c r="AE65" i="2"/>
  <c r="AF65" i="2" s="1"/>
  <c r="AE66" i="2"/>
  <c r="AF66" i="2" s="1"/>
  <c r="AE70" i="2"/>
  <c r="AF70" i="2" s="1"/>
  <c r="AS13" i="3"/>
  <c r="AS58" i="3"/>
  <c r="AS30" i="2"/>
  <c r="AS31" i="2"/>
</calcChain>
</file>

<file path=xl/sharedStrings.xml><?xml version="1.0" encoding="utf-8"?>
<sst xmlns="http://schemas.openxmlformats.org/spreadsheetml/2006/main" count="211" uniqueCount="55">
  <si>
    <t>R</t>
  </si>
  <si>
    <t>I</t>
  </si>
  <si>
    <t>I (nA)</t>
  </si>
  <si>
    <t>R (ohm)</t>
  </si>
  <si>
    <t>T (ºC)</t>
  </si>
  <si>
    <t>ln(I)</t>
  </si>
  <si>
    <t xml:space="preserve">R/R_0 </t>
  </si>
  <si>
    <t>R0</t>
  </si>
  <si>
    <t>u(R0)</t>
  </si>
  <si>
    <t>m</t>
  </si>
  <si>
    <t>u(m)</t>
  </si>
  <si>
    <t>r2</t>
  </si>
  <si>
    <t>b</t>
  </si>
  <si>
    <t>u(b)</t>
  </si>
  <si>
    <t>sy</t>
  </si>
  <si>
    <t>T(K)</t>
  </si>
  <si>
    <t>A</t>
  </si>
  <si>
    <t>Delta</t>
  </si>
  <si>
    <t>u(Delta)</t>
  </si>
  <si>
    <t>kB</t>
  </si>
  <si>
    <t>I(A)</t>
  </si>
  <si>
    <t>e</t>
  </si>
  <si>
    <t>1/T</t>
  </si>
  <si>
    <t>u(I) (nA)</t>
  </si>
  <si>
    <t>Ajuste</t>
  </si>
  <si>
    <t>residuos</t>
  </si>
  <si>
    <t>Errados</t>
  </si>
  <si>
    <t>Desligar Disco</t>
  </si>
  <si>
    <t>Tirar Disco</t>
  </si>
  <si>
    <t>82,1ºC</t>
  </si>
  <si>
    <t>T0 (ºC)</t>
  </si>
  <si>
    <t>u(T0) (ºC)</t>
  </si>
  <si>
    <t>T0 (K)</t>
  </si>
  <si>
    <t>u(T0) (K)</t>
  </si>
  <si>
    <t>erro b</t>
  </si>
  <si>
    <t>alpha</t>
  </si>
  <si>
    <t>u(alpha)</t>
  </si>
  <si>
    <t>u(alpha) (%)</t>
  </si>
  <si>
    <t>T-T0 (ºC)</t>
  </si>
  <si>
    <t>alpha (cobre)</t>
  </si>
  <si>
    <t>erro %</t>
  </si>
  <si>
    <t>u(Delta) (%)</t>
  </si>
  <si>
    <t>Eg Germânio</t>
  </si>
  <si>
    <t>MUDAMOS POSIÇÃO DA TERMOPAR PARA CIMA</t>
  </si>
  <si>
    <t>81ºC</t>
  </si>
  <si>
    <t>P1 - Aquecimento - R/R0[T-T0]</t>
  </si>
  <si>
    <t>P1 - Arrefecimento - R/R0[T-T0]</t>
  </si>
  <si>
    <t>P3 - Arrefecimento - R/R0[T-T0]</t>
  </si>
  <si>
    <t>P3 - Aquecimento - R/R0[T-T0]</t>
  </si>
  <si>
    <t>P3 - Aquecimento - Ln(I)[1/T]</t>
  </si>
  <si>
    <t>P3 - Arrefecimento - Ln(I)[1/T]</t>
  </si>
  <si>
    <t>P1 - Arrefecimento - Ln(I)[1/T]</t>
  </si>
  <si>
    <t>P1 - Aquecimento - Ln(I)[1/T]</t>
  </si>
  <si>
    <t>\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</si>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</sst>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00000"/>
    <numFmt numFmtId="166" formatCode="0.00000"/>
    <numFmt numFmtId="167" formatCode="0.0000"/>
    <numFmt numFmtId="168" formatCode="0.000"/>
  </numFmts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/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168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 wrapText="1"/>
    </xf>
    <xf numFmtId="0" fontId="0" fillId="8" borderId="7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6" borderId="5" xfId="0" applyFill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Potência 1 - Aquecimento - R (T)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1988782051282051"/>
          <c:y val="0.11504965277777777"/>
          <c:w val="0.84526858974358976"/>
          <c:h val="0.70482083333333345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'potencia 1'!$C$2:$C$40</c:f>
              <c:numCache>
                <c:formatCode>General</c:formatCode>
                <c:ptCount val="39"/>
                <c:pt idx="0">
                  <c:v>295.34999999999997</c:v>
                </c:pt>
                <c:pt idx="1">
                  <c:v>295.45</c:v>
                </c:pt>
                <c:pt idx="2">
                  <c:v>296.14999999999998</c:v>
                </c:pt>
                <c:pt idx="3">
                  <c:v>297.14999999999998</c:v>
                </c:pt>
                <c:pt idx="4">
                  <c:v>297.84999999999997</c:v>
                </c:pt>
                <c:pt idx="5">
                  <c:v>298.14999999999998</c:v>
                </c:pt>
                <c:pt idx="6">
                  <c:v>299.14999999999998</c:v>
                </c:pt>
                <c:pt idx="7">
                  <c:v>300.14999999999998</c:v>
                </c:pt>
                <c:pt idx="8">
                  <c:v>301.14999999999998</c:v>
                </c:pt>
                <c:pt idx="9">
                  <c:v>302.14999999999998</c:v>
                </c:pt>
                <c:pt idx="10">
                  <c:v>303.14999999999998</c:v>
                </c:pt>
                <c:pt idx="11">
                  <c:v>304.14999999999998</c:v>
                </c:pt>
                <c:pt idx="12">
                  <c:v>305.14999999999998</c:v>
                </c:pt>
                <c:pt idx="13">
                  <c:v>306.14999999999998</c:v>
                </c:pt>
                <c:pt idx="14">
                  <c:v>307.64999999999998</c:v>
                </c:pt>
                <c:pt idx="15">
                  <c:v>308.14999999999998</c:v>
                </c:pt>
                <c:pt idx="16">
                  <c:v>309.14999999999998</c:v>
                </c:pt>
                <c:pt idx="17">
                  <c:v>311.14999999999998</c:v>
                </c:pt>
                <c:pt idx="18">
                  <c:v>313.14999999999998</c:v>
                </c:pt>
                <c:pt idx="19">
                  <c:v>315.14999999999998</c:v>
                </c:pt>
                <c:pt idx="20">
                  <c:v>317.14999999999998</c:v>
                </c:pt>
                <c:pt idx="21">
                  <c:v>319.14999999999998</c:v>
                </c:pt>
                <c:pt idx="22">
                  <c:v>321.14999999999998</c:v>
                </c:pt>
                <c:pt idx="23">
                  <c:v>323.14999999999998</c:v>
                </c:pt>
                <c:pt idx="24">
                  <c:v>325.14999999999998</c:v>
                </c:pt>
                <c:pt idx="25">
                  <c:v>327.14999999999998</c:v>
                </c:pt>
                <c:pt idx="26">
                  <c:v>329.15</c:v>
                </c:pt>
                <c:pt idx="27">
                  <c:v>331.15</c:v>
                </c:pt>
                <c:pt idx="28">
                  <c:v>333.15</c:v>
                </c:pt>
                <c:pt idx="29">
                  <c:v>335.15</c:v>
                </c:pt>
                <c:pt idx="30">
                  <c:v>337.15</c:v>
                </c:pt>
                <c:pt idx="31">
                  <c:v>339.15</c:v>
                </c:pt>
                <c:pt idx="32">
                  <c:v>341.15</c:v>
                </c:pt>
                <c:pt idx="33">
                  <c:v>343.15</c:v>
                </c:pt>
                <c:pt idx="34">
                  <c:v>345.15</c:v>
                </c:pt>
                <c:pt idx="35">
                  <c:v>347.15</c:v>
                </c:pt>
                <c:pt idx="36">
                  <c:v>349.15</c:v>
                </c:pt>
                <c:pt idx="37">
                  <c:v>351.15</c:v>
                </c:pt>
                <c:pt idx="38">
                  <c:v>353.15</c:v>
                </c:pt>
              </c:numCache>
            </c:numRef>
          </c:xVal>
          <c:yVal>
            <c:numRef>
              <c:f>'potencia 1'!$E$2:$E$40</c:f>
              <c:numCache>
                <c:formatCode>General</c:formatCode>
                <c:ptCount val="39"/>
                <c:pt idx="0">
                  <c:v>108.6</c:v>
                </c:pt>
                <c:pt idx="1">
                  <c:v>108.6</c:v>
                </c:pt>
                <c:pt idx="2">
                  <c:v>108.6</c:v>
                </c:pt>
                <c:pt idx="3">
                  <c:v>108.6</c:v>
                </c:pt>
                <c:pt idx="4">
                  <c:v>108.7</c:v>
                </c:pt>
                <c:pt idx="5">
                  <c:v>109.1</c:v>
                </c:pt>
                <c:pt idx="6">
                  <c:v>109.4</c:v>
                </c:pt>
                <c:pt idx="7">
                  <c:v>109.7</c:v>
                </c:pt>
                <c:pt idx="8">
                  <c:v>110</c:v>
                </c:pt>
                <c:pt idx="9">
                  <c:v>110.4</c:v>
                </c:pt>
                <c:pt idx="10">
                  <c:v>110.6</c:v>
                </c:pt>
                <c:pt idx="11">
                  <c:v>111</c:v>
                </c:pt>
                <c:pt idx="12">
                  <c:v>111.3</c:v>
                </c:pt>
                <c:pt idx="13">
                  <c:v>111.6</c:v>
                </c:pt>
                <c:pt idx="14">
                  <c:v>112</c:v>
                </c:pt>
                <c:pt idx="15">
                  <c:v>112.2</c:v>
                </c:pt>
                <c:pt idx="16">
                  <c:v>112.6</c:v>
                </c:pt>
                <c:pt idx="17">
                  <c:v>113.2</c:v>
                </c:pt>
                <c:pt idx="18">
                  <c:v>113.8</c:v>
                </c:pt>
                <c:pt idx="19">
                  <c:v>114.4</c:v>
                </c:pt>
                <c:pt idx="20">
                  <c:v>115.2</c:v>
                </c:pt>
                <c:pt idx="21">
                  <c:v>116</c:v>
                </c:pt>
                <c:pt idx="22">
                  <c:v>116.8</c:v>
                </c:pt>
                <c:pt idx="23">
                  <c:v>117.5</c:v>
                </c:pt>
                <c:pt idx="24">
                  <c:v>118.1</c:v>
                </c:pt>
                <c:pt idx="25">
                  <c:v>119</c:v>
                </c:pt>
                <c:pt idx="26">
                  <c:v>119.7</c:v>
                </c:pt>
                <c:pt idx="27">
                  <c:v>120.6</c:v>
                </c:pt>
                <c:pt idx="28">
                  <c:v>121.3</c:v>
                </c:pt>
                <c:pt idx="29">
                  <c:v>122.1</c:v>
                </c:pt>
                <c:pt idx="30">
                  <c:v>122.8</c:v>
                </c:pt>
                <c:pt idx="31">
                  <c:v>123.7</c:v>
                </c:pt>
                <c:pt idx="32">
                  <c:v>124.4</c:v>
                </c:pt>
                <c:pt idx="33">
                  <c:v>125.1</c:v>
                </c:pt>
                <c:pt idx="34">
                  <c:v>126.1</c:v>
                </c:pt>
                <c:pt idx="35">
                  <c:v>127.1</c:v>
                </c:pt>
                <c:pt idx="36">
                  <c:v>128</c:v>
                </c:pt>
                <c:pt idx="37">
                  <c:v>129</c:v>
                </c:pt>
                <c:pt idx="38">
                  <c:v>129.9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E2-4965-A585-A7DF9FCBD3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5976607"/>
        <c:axId val="1843042927"/>
      </c:scatterChart>
      <c:valAx>
        <c:axId val="1945976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T (K)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43042927"/>
        <c:crosses val="autoZero"/>
        <c:crossBetween val="midCat"/>
      </c:valAx>
      <c:valAx>
        <c:axId val="1843042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R</a:t>
                </a:r>
                <a:r>
                  <a:rPr lang="en-US" sz="1200" baseline="0"/>
                  <a:t> (</a:t>
                </a:r>
                <a:r>
                  <a:rPr lang="el-GR" sz="1200" baseline="0"/>
                  <a:t>Ω</a:t>
                </a:r>
                <a:r>
                  <a:rPr lang="en-US" sz="1200" baseline="0"/>
                  <a:t>)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45976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Potência 1 - Aquecimento - I(T)</a:t>
            </a:r>
          </a:p>
        </c:rich>
      </c:tx>
      <c:layout>
        <c:manualLayout>
          <c:xMode val="edge"/>
          <c:yMode val="edge"/>
          <c:x val="0.25195448717948715"/>
          <c:y val="1.923790173585631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6071517094017096"/>
          <c:y val="0.10623020833333334"/>
          <c:w val="0.80444123931623934"/>
          <c:h val="0.72686944444444446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'potencia 1'!$C$2:$C$40</c:f>
              <c:numCache>
                <c:formatCode>General</c:formatCode>
                <c:ptCount val="39"/>
                <c:pt idx="0">
                  <c:v>295.34999999999997</c:v>
                </c:pt>
                <c:pt idx="1">
                  <c:v>295.45</c:v>
                </c:pt>
                <c:pt idx="2">
                  <c:v>296.14999999999998</c:v>
                </c:pt>
                <c:pt idx="3">
                  <c:v>297.14999999999998</c:v>
                </c:pt>
                <c:pt idx="4">
                  <c:v>297.84999999999997</c:v>
                </c:pt>
                <c:pt idx="5">
                  <c:v>298.14999999999998</c:v>
                </c:pt>
                <c:pt idx="6">
                  <c:v>299.14999999999998</c:v>
                </c:pt>
                <c:pt idx="7">
                  <c:v>300.14999999999998</c:v>
                </c:pt>
                <c:pt idx="8">
                  <c:v>301.14999999999998</c:v>
                </c:pt>
                <c:pt idx="9">
                  <c:v>302.14999999999998</c:v>
                </c:pt>
                <c:pt idx="10">
                  <c:v>303.14999999999998</c:v>
                </c:pt>
                <c:pt idx="11">
                  <c:v>304.14999999999998</c:v>
                </c:pt>
                <c:pt idx="12">
                  <c:v>305.14999999999998</c:v>
                </c:pt>
                <c:pt idx="13">
                  <c:v>306.14999999999998</c:v>
                </c:pt>
                <c:pt idx="14">
                  <c:v>307.64999999999998</c:v>
                </c:pt>
                <c:pt idx="15">
                  <c:v>308.14999999999998</c:v>
                </c:pt>
                <c:pt idx="16">
                  <c:v>309.14999999999998</c:v>
                </c:pt>
                <c:pt idx="17">
                  <c:v>311.14999999999998</c:v>
                </c:pt>
                <c:pt idx="18">
                  <c:v>313.14999999999998</c:v>
                </c:pt>
                <c:pt idx="19">
                  <c:v>315.14999999999998</c:v>
                </c:pt>
                <c:pt idx="20">
                  <c:v>317.14999999999998</c:v>
                </c:pt>
                <c:pt idx="21">
                  <c:v>319.14999999999998</c:v>
                </c:pt>
                <c:pt idx="22">
                  <c:v>321.14999999999998</c:v>
                </c:pt>
                <c:pt idx="23">
                  <c:v>323.14999999999998</c:v>
                </c:pt>
                <c:pt idx="24">
                  <c:v>325.14999999999998</c:v>
                </c:pt>
                <c:pt idx="25">
                  <c:v>327.14999999999998</c:v>
                </c:pt>
                <c:pt idx="26">
                  <c:v>329.15</c:v>
                </c:pt>
                <c:pt idx="27">
                  <c:v>331.15</c:v>
                </c:pt>
                <c:pt idx="28">
                  <c:v>333.15</c:v>
                </c:pt>
                <c:pt idx="29">
                  <c:v>335.15</c:v>
                </c:pt>
                <c:pt idx="30">
                  <c:v>337.15</c:v>
                </c:pt>
                <c:pt idx="31">
                  <c:v>339.15</c:v>
                </c:pt>
                <c:pt idx="32">
                  <c:v>341.15</c:v>
                </c:pt>
                <c:pt idx="33">
                  <c:v>343.15</c:v>
                </c:pt>
                <c:pt idx="34">
                  <c:v>345.15</c:v>
                </c:pt>
                <c:pt idx="35">
                  <c:v>347.15</c:v>
                </c:pt>
                <c:pt idx="36">
                  <c:v>349.15</c:v>
                </c:pt>
                <c:pt idx="37">
                  <c:v>351.15</c:v>
                </c:pt>
                <c:pt idx="38">
                  <c:v>353.15</c:v>
                </c:pt>
              </c:numCache>
            </c:numRef>
          </c:xVal>
          <c:yVal>
            <c:numRef>
              <c:f>'potencia 1'!$H$2:$H$40</c:f>
              <c:numCache>
                <c:formatCode>General</c:formatCode>
                <c:ptCount val="39"/>
                <c:pt idx="0">
                  <c:v>1.27E-8</c:v>
                </c:pt>
                <c:pt idx="1">
                  <c:v>1.3200000000000001E-8</c:v>
                </c:pt>
                <c:pt idx="2">
                  <c:v>1.55E-8</c:v>
                </c:pt>
                <c:pt idx="3">
                  <c:v>1.59E-8</c:v>
                </c:pt>
                <c:pt idx="4">
                  <c:v>1.6000000000000001E-8</c:v>
                </c:pt>
                <c:pt idx="5">
                  <c:v>1.8300000000000002E-8</c:v>
                </c:pt>
                <c:pt idx="6">
                  <c:v>1.8399999999999999E-8</c:v>
                </c:pt>
                <c:pt idx="7">
                  <c:v>1.9500000000000003E-8</c:v>
                </c:pt>
                <c:pt idx="8">
                  <c:v>2.0400000000000001E-8</c:v>
                </c:pt>
                <c:pt idx="9">
                  <c:v>2.1100000000000004E-8</c:v>
                </c:pt>
                <c:pt idx="10">
                  <c:v>2.2600000000000004E-8</c:v>
                </c:pt>
                <c:pt idx="11">
                  <c:v>2.4000000000000003E-8</c:v>
                </c:pt>
                <c:pt idx="12">
                  <c:v>2.5100000000000003E-8</c:v>
                </c:pt>
                <c:pt idx="13">
                  <c:v>2.77E-8</c:v>
                </c:pt>
                <c:pt idx="14">
                  <c:v>3.25E-8</c:v>
                </c:pt>
                <c:pt idx="15">
                  <c:v>3.2700000000000002E-8</c:v>
                </c:pt>
                <c:pt idx="16">
                  <c:v>3.2799999999999996E-8</c:v>
                </c:pt>
                <c:pt idx="17">
                  <c:v>3.7500000000000005E-8</c:v>
                </c:pt>
                <c:pt idx="18">
                  <c:v>4.1200000000000005E-8</c:v>
                </c:pt>
                <c:pt idx="19">
                  <c:v>4.5100000000000007E-8</c:v>
                </c:pt>
                <c:pt idx="20">
                  <c:v>4.9900000000000003E-8</c:v>
                </c:pt>
                <c:pt idx="21">
                  <c:v>5.7800000000000001E-8</c:v>
                </c:pt>
                <c:pt idx="22">
                  <c:v>7.1900000000000015E-8</c:v>
                </c:pt>
                <c:pt idx="23">
                  <c:v>8.0799999999999996E-8</c:v>
                </c:pt>
                <c:pt idx="24">
                  <c:v>8.5700000000000006E-8</c:v>
                </c:pt>
                <c:pt idx="25">
                  <c:v>9.2900000000000018E-8</c:v>
                </c:pt>
                <c:pt idx="26">
                  <c:v>1.0340000000000001E-7</c:v>
                </c:pt>
                <c:pt idx="27">
                  <c:v>1.1930000000000002E-7</c:v>
                </c:pt>
                <c:pt idx="28">
                  <c:v>1.381E-7</c:v>
                </c:pt>
                <c:pt idx="29">
                  <c:v>1.5200000000000001E-7</c:v>
                </c:pt>
                <c:pt idx="30">
                  <c:v>1.7000000000000001E-7</c:v>
                </c:pt>
                <c:pt idx="31">
                  <c:v>1.8800000000000002E-7</c:v>
                </c:pt>
                <c:pt idx="32">
                  <c:v>2.1100000000000002E-7</c:v>
                </c:pt>
                <c:pt idx="33">
                  <c:v>2.3600000000000002E-7</c:v>
                </c:pt>
                <c:pt idx="34">
                  <c:v>2.7399999999999999E-7</c:v>
                </c:pt>
                <c:pt idx="35">
                  <c:v>3.1400000000000003E-7</c:v>
                </c:pt>
                <c:pt idx="36">
                  <c:v>3.2899999999999999E-7</c:v>
                </c:pt>
                <c:pt idx="37">
                  <c:v>3.6100000000000002E-7</c:v>
                </c:pt>
                <c:pt idx="38">
                  <c:v>4.1600000000000002E-7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77-4EFC-92BD-D70E86695C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5976607"/>
        <c:axId val="1843042927"/>
      </c:scatterChart>
      <c:valAx>
        <c:axId val="1945976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T</a:t>
                </a:r>
                <a:r>
                  <a:rPr lang="en-US" sz="1200" baseline="0"/>
                  <a:t> (K)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43042927"/>
        <c:crosses val="autoZero"/>
        <c:crossBetween val="midCat"/>
      </c:valAx>
      <c:valAx>
        <c:axId val="1843042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I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45976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Potência 1 - Aquecimento - Ln(I)[1/T]</a:t>
            </a:r>
          </a:p>
        </c:rich>
      </c:tx>
      <c:layout>
        <c:manualLayout>
          <c:xMode val="edge"/>
          <c:yMode val="edge"/>
          <c:x val="0.23567243589743589"/>
          <c:y val="3.24074442135069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2584444444444445"/>
          <c:y val="0.12827881944444447"/>
          <c:w val="0.82389145299145294"/>
          <c:h val="0.69600138888888896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6350">
                <a:solidFill>
                  <a:schemeClr val="accent1"/>
                </a:solidFill>
              </a:ln>
              <a:effectLst/>
            </c:spPr>
          </c:marker>
          <c:xVal>
            <c:numRef>
              <c:f>'potencia 1'!$D$2:$D$40</c:f>
              <c:numCache>
                <c:formatCode>General</c:formatCode>
                <c:ptCount val="39"/>
                <c:pt idx="0">
                  <c:v>3.3858134416793638E-3</c:v>
                </c:pt>
                <c:pt idx="1">
                  <c:v>3.3846674564224064E-3</c:v>
                </c:pt>
                <c:pt idx="2">
                  <c:v>3.3766672294445383E-3</c:v>
                </c:pt>
                <c:pt idx="3">
                  <c:v>3.3653037186606094E-3</c:v>
                </c:pt>
                <c:pt idx="4">
                  <c:v>3.3573946617424882E-3</c:v>
                </c:pt>
                <c:pt idx="5">
                  <c:v>3.3540164346805303E-3</c:v>
                </c:pt>
                <c:pt idx="6">
                  <c:v>3.3428046130703662E-3</c:v>
                </c:pt>
                <c:pt idx="7">
                  <c:v>3.331667499583542E-3</c:v>
                </c:pt>
                <c:pt idx="8">
                  <c:v>3.3206043499916988E-3</c:v>
                </c:pt>
                <c:pt idx="9">
                  <c:v>3.3096144299189145E-3</c:v>
                </c:pt>
                <c:pt idx="10">
                  <c:v>3.298697014679202E-3</c:v>
                </c:pt>
                <c:pt idx="11">
                  <c:v>3.287851389117212E-3</c:v>
                </c:pt>
                <c:pt idx="12">
                  <c:v>3.2770768474520728E-3</c:v>
                </c:pt>
                <c:pt idx="13">
                  <c:v>3.2663726931242859E-3</c:v>
                </c:pt>
                <c:pt idx="14">
                  <c:v>3.2504469364537628E-3</c:v>
                </c:pt>
                <c:pt idx="15">
                  <c:v>3.2451728054518907E-3</c:v>
                </c:pt>
                <c:pt idx="16">
                  <c:v>3.2346757237586934E-3</c:v>
                </c:pt>
                <c:pt idx="17">
                  <c:v>3.2138839787883662E-3</c:v>
                </c:pt>
                <c:pt idx="18">
                  <c:v>3.1933578157432542E-3</c:v>
                </c:pt>
                <c:pt idx="19">
                  <c:v>3.1730921783277807E-3</c:v>
                </c:pt>
                <c:pt idx="20">
                  <c:v>3.1530821377896896E-3</c:v>
                </c:pt>
                <c:pt idx="21">
                  <c:v>3.1333228889237038E-3</c:v>
                </c:pt>
                <c:pt idx="22">
                  <c:v>3.1138097462245057E-3</c:v>
                </c:pt>
                <c:pt idx="23">
                  <c:v>3.0945381401825778E-3</c:v>
                </c:pt>
                <c:pt idx="24">
                  <c:v>3.0755036137167465E-3</c:v>
                </c:pt>
                <c:pt idx="25">
                  <c:v>3.0567018187375823E-3</c:v>
                </c:pt>
                <c:pt idx="26">
                  <c:v>3.0381285128360932E-3</c:v>
                </c:pt>
                <c:pt idx="27">
                  <c:v>3.0197795560924054E-3</c:v>
                </c:pt>
                <c:pt idx="28">
                  <c:v>3.0016509079993999E-3</c:v>
                </c:pt>
                <c:pt idx="29">
                  <c:v>2.9837386244964941E-3</c:v>
                </c:pt>
                <c:pt idx="30">
                  <c:v>2.9660388551090021E-3</c:v>
                </c:pt>
                <c:pt idx="31">
                  <c:v>2.9485478401887074E-3</c:v>
                </c:pt>
                <c:pt idx="32">
                  <c:v>2.9312619082515023E-3</c:v>
                </c:pt>
                <c:pt idx="33">
                  <c:v>2.9141774734081308E-3</c:v>
                </c:pt>
                <c:pt idx="34">
                  <c:v>2.8972910328842532E-3</c:v>
                </c:pt>
                <c:pt idx="35">
                  <c:v>2.8805991646262425E-3</c:v>
                </c:pt>
                <c:pt idx="36">
                  <c:v>2.8640985249892598E-3</c:v>
                </c:pt>
                <c:pt idx="37">
                  <c:v>2.847785846504343E-3</c:v>
                </c:pt>
                <c:pt idx="38">
                  <c:v>2.831657935721365E-3</c:v>
                </c:pt>
              </c:numCache>
            </c:numRef>
          </c:xVal>
          <c:yVal>
            <c:numRef>
              <c:f>'potencia 1'!$J$2:$J$40</c:f>
              <c:numCache>
                <c:formatCode>General</c:formatCode>
                <c:ptCount val="39"/>
                <c:pt idx="0">
                  <c:v>-18.181663843481864</c:v>
                </c:pt>
                <c:pt idx="1">
                  <c:v>-18.143049007354087</c:v>
                </c:pt>
                <c:pt idx="2">
                  <c:v>-17.982425813021209</c:v>
                </c:pt>
                <c:pt idx="3">
                  <c:v>-17.956946727720226</c:v>
                </c:pt>
                <c:pt idx="4">
                  <c:v>-17.950677114706629</c:v>
                </c:pt>
                <c:pt idx="5">
                  <c:v>-17.816364777099036</c:v>
                </c:pt>
                <c:pt idx="6">
                  <c:v>-17.81091517233147</c:v>
                </c:pt>
                <c:pt idx="7">
                  <c:v>-17.75285137137671</c:v>
                </c:pt>
                <c:pt idx="8">
                  <c:v>-17.70773093609624</c:v>
                </c:pt>
                <c:pt idx="9">
                  <c:v>-17.67399279646439</c:v>
                </c:pt>
                <c:pt idx="10">
                  <c:v>-17.605315930668169</c:v>
                </c:pt>
                <c:pt idx="11">
                  <c:v>-17.545212006598465</c:v>
                </c:pt>
                <c:pt idx="12">
                  <c:v>-17.500397990808672</c:v>
                </c:pt>
                <c:pt idx="13">
                  <c:v>-17.401833423753118</c:v>
                </c:pt>
                <c:pt idx="14">
                  <c:v>-17.242025747610718</c:v>
                </c:pt>
                <c:pt idx="15">
                  <c:v>-17.235890759043205</c:v>
                </c:pt>
                <c:pt idx="16">
                  <c:v>-17.232837321556314</c:v>
                </c:pt>
                <c:pt idx="17">
                  <c:v>-17.098924903970047</c:v>
                </c:pt>
                <c:pt idx="18">
                  <c:v>-17.004827580590931</c:v>
                </c:pt>
                <c:pt idx="19">
                  <c:v>-16.91438359043778</c:v>
                </c:pt>
                <c:pt idx="20">
                  <c:v>-16.813244834188939</c:v>
                </c:pt>
                <c:pt idx="21">
                  <c:v>-16.66627706126808</c:v>
                </c:pt>
                <c:pt idx="22">
                  <c:v>-16.447989572219409</c:v>
                </c:pt>
                <c:pt idx="23">
                  <c:v>-16.33128887141936</c:v>
                </c:pt>
                <c:pt idx="24">
                  <c:v>-16.272413011342678</c:v>
                </c:pt>
                <c:pt idx="25">
                  <c:v>-16.191742191126618</c:v>
                </c:pt>
                <c:pt idx="26">
                  <c:v>-16.084660874872082</c:v>
                </c:pt>
                <c:pt idx="27">
                  <c:v>-15.94162450784254</c:v>
                </c:pt>
                <c:pt idx="28">
                  <c:v>-15.795287776531165</c:v>
                </c:pt>
                <c:pt idx="29">
                  <c:v>-15.699385316100134</c:v>
                </c:pt>
                <c:pt idx="30">
                  <c:v>-15.58746739989615</c:v>
                </c:pt>
                <c:pt idx="31">
                  <c:v>-15.486823874116462</c:v>
                </c:pt>
                <c:pt idx="32">
                  <c:v>-15.371407703470345</c:v>
                </c:pt>
                <c:pt idx="33">
                  <c:v>-15.259434031920801</c:v>
                </c:pt>
                <c:pt idx="34">
                  <c:v>-15.110137730558341</c:v>
                </c:pt>
                <c:pt idx="35">
                  <c:v>-14.973872851038157</c:v>
                </c:pt>
                <c:pt idx="36">
                  <c:v>-14.927208086181039</c:v>
                </c:pt>
                <c:pt idx="37">
                  <c:v>-14.83438787861353</c:v>
                </c:pt>
                <c:pt idx="38">
                  <c:v>-14.692580576685147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0F-4B0E-91D8-91191B2B6747}"/>
            </c:ext>
          </c:extLst>
        </c:ser>
        <c:ser>
          <c:idx val="1"/>
          <c:order val="1"/>
          <c:tx>
            <c:v>ajuste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'potencia 1'!$D$2:$D$40</c:f>
              <c:numCache>
                <c:formatCode>General</c:formatCode>
                <c:ptCount val="39"/>
                <c:pt idx="0">
                  <c:v>3.3858134416793638E-3</c:v>
                </c:pt>
                <c:pt idx="1">
                  <c:v>3.3846674564224064E-3</c:v>
                </c:pt>
                <c:pt idx="2">
                  <c:v>3.3766672294445383E-3</c:v>
                </c:pt>
                <c:pt idx="3">
                  <c:v>3.3653037186606094E-3</c:v>
                </c:pt>
                <c:pt idx="4">
                  <c:v>3.3573946617424882E-3</c:v>
                </c:pt>
                <c:pt idx="5">
                  <c:v>3.3540164346805303E-3</c:v>
                </c:pt>
                <c:pt idx="6">
                  <c:v>3.3428046130703662E-3</c:v>
                </c:pt>
                <c:pt idx="7">
                  <c:v>3.331667499583542E-3</c:v>
                </c:pt>
                <c:pt idx="8">
                  <c:v>3.3206043499916988E-3</c:v>
                </c:pt>
                <c:pt idx="9">
                  <c:v>3.3096144299189145E-3</c:v>
                </c:pt>
                <c:pt idx="10">
                  <c:v>3.298697014679202E-3</c:v>
                </c:pt>
                <c:pt idx="11">
                  <c:v>3.287851389117212E-3</c:v>
                </c:pt>
                <c:pt idx="12">
                  <c:v>3.2770768474520728E-3</c:v>
                </c:pt>
                <c:pt idx="13">
                  <c:v>3.2663726931242859E-3</c:v>
                </c:pt>
                <c:pt idx="14">
                  <c:v>3.2504469364537628E-3</c:v>
                </c:pt>
                <c:pt idx="15">
                  <c:v>3.2451728054518907E-3</c:v>
                </c:pt>
                <c:pt idx="16">
                  <c:v>3.2346757237586934E-3</c:v>
                </c:pt>
                <c:pt idx="17">
                  <c:v>3.2138839787883662E-3</c:v>
                </c:pt>
                <c:pt idx="18">
                  <c:v>3.1933578157432542E-3</c:v>
                </c:pt>
                <c:pt idx="19">
                  <c:v>3.1730921783277807E-3</c:v>
                </c:pt>
                <c:pt idx="20">
                  <c:v>3.1530821377896896E-3</c:v>
                </c:pt>
                <c:pt idx="21">
                  <c:v>3.1333228889237038E-3</c:v>
                </c:pt>
                <c:pt idx="22">
                  <c:v>3.1138097462245057E-3</c:v>
                </c:pt>
                <c:pt idx="23">
                  <c:v>3.0945381401825778E-3</c:v>
                </c:pt>
                <c:pt idx="24">
                  <c:v>3.0755036137167465E-3</c:v>
                </c:pt>
                <c:pt idx="25">
                  <c:v>3.0567018187375823E-3</c:v>
                </c:pt>
                <c:pt idx="26">
                  <c:v>3.0381285128360932E-3</c:v>
                </c:pt>
                <c:pt idx="27">
                  <c:v>3.0197795560924054E-3</c:v>
                </c:pt>
                <c:pt idx="28">
                  <c:v>3.0016509079993999E-3</c:v>
                </c:pt>
                <c:pt idx="29">
                  <c:v>2.9837386244964941E-3</c:v>
                </c:pt>
                <c:pt idx="30">
                  <c:v>2.9660388551090021E-3</c:v>
                </c:pt>
                <c:pt idx="31">
                  <c:v>2.9485478401887074E-3</c:v>
                </c:pt>
                <c:pt idx="32">
                  <c:v>2.9312619082515023E-3</c:v>
                </c:pt>
                <c:pt idx="33">
                  <c:v>2.9141774734081308E-3</c:v>
                </c:pt>
                <c:pt idx="34">
                  <c:v>2.8972910328842532E-3</c:v>
                </c:pt>
                <c:pt idx="35">
                  <c:v>2.8805991646262425E-3</c:v>
                </c:pt>
                <c:pt idx="36">
                  <c:v>2.8640985249892598E-3</c:v>
                </c:pt>
                <c:pt idx="37">
                  <c:v>2.847785846504343E-3</c:v>
                </c:pt>
                <c:pt idx="38">
                  <c:v>2.831657935721365E-3</c:v>
                </c:pt>
              </c:numCache>
            </c:numRef>
          </c:xVal>
          <c:yVal>
            <c:numRef>
              <c:f>'potencia 1'!$AG$3:$AG$41</c:f>
              <c:numCache>
                <c:formatCode>General</c:formatCode>
                <c:ptCount val="39"/>
                <c:pt idx="0">
                  <c:v>-18.123879298245285</c:v>
                </c:pt>
                <c:pt idx="1">
                  <c:v>-18.116925869587213</c:v>
                </c:pt>
                <c:pt idx="2">
                  <c:v>-18.068383353702956</c:v>
                </c:pt>
                <c:pt idx="3">
                  <c:v>-17.999433634619258</c:v>
                </c:pt>
                <c:pt idx="4">
                  <c:v>-17.951444306049019</c:v>
                </c:pt>
                <c:pt idx="5">
                  <c:v>-17.930946432517509</c:v>
                </c:pt>
                <c:pt idx="6">
                  <c:v>-17.862917109085998</c:v>
                </c:pt>
                <c:pt idx="7">
                  <c:v>-17.795341087826287</c:v>
                </c:pt>
                <c:pt idx="8">
                  <c:v>-17.728213853026869</c:v>
                </c:pt>
                <c:pt idx="9">
                  <c:v>-17.661530948757317</c:v>
                </c:pt>
                <c:pt idx="10">
                  <c:v>-17.595287977882258</c:v>
                </c:pt>
                <c:pt idx="11">
                  <c:v>-17.529480601094814</c:v>
                </c:pt>
                <c:pt idx="12">
                  <c:v>-17.464104535969099</c:v>
                </c:pt>
                <c:pt idx="13">
                  <c:v>-17.399155556031204</c:v>
                </c:pt>
                <c:pt idx="14">
                  <c:v>-17.302523760672603</c:v>
                </c:pt>
                <c:pt idx="15">
                  <c:v>-17.27052222013603</c:v>
                </c:pt>
                <c:pt idx="16">
                  <c:v>-17.206829682881772</c:v>
                </c:pt>
                <c:pt idx="17">
                  <c:v>-17.080672810923556</c:v>
                </c:pt>
                <c:pt idx="18">
                  <c:v>-16.956127395097649</c:v>
                </c:pt>
                <c:pt idx="19">
                  <c:v>-16.833162755610957</c:v>
                </c:pt>
                <c:pt idx="20">
                  <c:v>-16.711748986557648</c:v>
                </c:pt>
                <c:pt idx="21">
                  <c:v>-16.591856931670758</c:v>
                </c:pt>
                <c:pt idx="22">
                  <c:v>-16.473458160979874</c:v>
                </c:pt>
                <c:pt idx="23">
                  <c:v>-16.356524948335604</c:v>
                </c:pt>
                <c:pt idx="24">
                  <c:v>-16.241030249763543</c:v>
                </c:pt>
                <c:pt idx="25">
                  <c:v>-16.126947682612197</c:v>
                </c:pt>
                <c:pt idx="26">
                  <c:v>-16.014251505461171</c:v>
                </c:pt>
                <c:pt idx="27">
                  <c:v>-15.90291659875739</c:v>
                </c:pt>
                <c:pt idx="28">
                  <c:v>-15.792918446148803</c:v>
                </c:pt>
                <c:pt idx="29">
                  <c:v>-15.684233116486464</c:v>
                </c:pt>
                <c:pt idx="30">
                  <c:v>-15.576837246467161</c:v>
                </c:pt>
                <c:pt idx="31">
                  <c:v>-15.470708023890218</c:v>
                </c:pt>
                <c:pt idx="32">
                  <c:v>-15.365823171503244</c:v>
                </c:pt>
                <c:pt idx="33">
                  <c:v>-15.262160931412783</c:v>
                </c:pt>
                <c:pt idx="34">
                  <c:v>-15.159700050036971</c:v>
                </c:pt>
                <c:pt idx="35">
                  <c:v>-15.058419763578353</c:v>
                </c:pt>
                <c:pt idx="36">
                  <c:v>-14.958299783995962</c:v>
                </c:pt>
                <c:pt idx="37">
                  <c:v>-14.859320285456796</c:v>
                </c:pt>
                <c:pt idx="38">
                  <c:v>-14.761461891247684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80F-4B0E-91D8-91191B2B67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5976607"/>
        <c:axId val="1843042927"/>
      </c:scatterChart>
      <c:valAx>
        <c:axId val="1945976607"/>
        <c:scaling>
          <c:orientation val="minMax"/>
          <c:min val="2.7000000000000006E-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1/T</a:t>
                </a:r>
                <a:r>
                  <a:rPr lang="en-US" sz="1200" baseline="0"/>
                  <a:t> (K</a:t>
                </a:r>
                <a:r>
                  <a:rPr lang="en-US" sz="1200" baseline="30000"/>
                  <a:t>-1</a:t>
                </a:r>
                <a:r>
                  <a:rPr lang="en-US" sz="1200" baseline="0"/>
                  <a:t>)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43042927"/>
        <c:crossesAt val="-100"/>
        <c:crossBetween val="midCat"/>
      </c:valAx>
      <c:valAx>
        <c:axId val="1843042927"/>
        <c:scaling>
          <c:orientation val="minMax"/>
          <c:max val="-1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Ln(I)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45976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Potência 1 -Aquecimento - R/R</a:t>
            </a:r>
            <a:r>
              <a:rPr lang="en-US" baseline="-25000"/>
              <a:t>0</a:t>
            </a:r>
            <a:r>
              <a:rPr lang="en-US"/>
              <a:t>[T-T</a:t>
            </a:r>
            <a:r>
              <a:rPr lang="en-US" baseline="-25000"/>
              <a:t>0</a:t>
            </a:r>
            <a:r>
              <a:rPr lang="en-US"/>
              <a:t>]</a:t>
            </a:r>
          </a:p>
        </c:rich>
      </c:tx>
      <c:layout>
        <c:manualLayout>
          <c:xMode val="edge"/>
          <c:yMode val="edge"/>
          <c:x val="0.25554529914529917"/>
          <c:y val="2.55723491088774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3140747863247862"/>
          <c:y val="0.14150798611111112"/>
          <c:w val="0.83103525641025644"/>
          <c:h val="0.69159166666666672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'potencia 1'!$B$2:$B$40</c:f>
              <c:numCache>
                <c:formatCode>General</c:formatCode>
                <c:ptCount val="39"/>
                <c:pt idx="0">
                  <c:v>0</c:v>
                </c:pt>
                <c:pt idx="1">
                  <c:v>0.10000000000000142</c:v>
                </c:pt>
                <c:pt idx="2">
                  <c:v>0.80000000000000071</c:v>
                </c:pt>
                <c:pt idx="3">
                  <c:v>1.8000000000000007</c:v>
                </c:pt>
                <c:pt idx="4">
                  <c:v>2.5</c:v>
                </c:pt>
                <c:pt idx="5">
                  <c:v>2.8000000000000007</c:v>
                </c:pt>
                <c:pt idx="6">
                  <c:v>3.8000000000000007</c:v>
                </c:pt>
                <c:pt idx="7">
                  <c:v>4.8000000000000007</c:v>
                </c:pt>
                <c:pt idx="8">
                  <c:v>5.8000000000000007</c:v>
                </c:pt>
                <c:pt idx="9">
                  <c:v>6.8000000000000007</c:v>
                </c:pt>
                <c:pt idx="10">
                  <c:v>7.8000000000000007</c:v>
                </c:pt>
                <c:pt idx="11">
                  <c:v>8.8000000000000007</c:v>
                </c:pt>
                <c:pt idx="12">
                  <c:v>9.8000000000000007</c:v>
                </c:pt>
                <c:pt idx="13">
                  <c:v>10.8</c:v>
                </c:pt>
                <c:pt idx="14">
                  <c:v>12.3</c:v>
                </c:pt>
                <c:pt idx="15">
                  <c:v>12.8</c:v>
                </c:pt>
                <c:pt idx="16">
                  <c:v>13.8</c:v>
                </c:pt>
                <c:pt idx="17">
                  <c:v>15.8</c:v>
                </c:pt>
                <c:pt idx="18">
                  <c:v>17.8</c:v>
                </c:pt>
                <c:pt idx="19">
                  <c:v>19.8</c:v>
                </c:pt>
                <c:pt idx="20">
                  <c:v>21.8</c:v>
                </c:pt>
                <c:pt idx="21">
                  <c:v>23.8</c:v>
                </c:pt>
                <c:pt idx="22">
                  <c:v>25.8</c:v>
                </c:pt>
                <c:pt idx="23">
                  <c:v>27.8</c:v>
                </c:pt>
                <c:pt idx="24">
                  <c:v>29.8</c:v>
                </c:pt>
                <c:pt idx="25">
                  <c:v>31.8</c:v>
                </c:pt>
                <c:pt idx="26">
                  <c:v>33.799999999999997</c:v>
                </c:pt>
                <c:pt idx="27">
                  <c:v>35.799999999999997</c:v>
                </c:pt>
                <c:pt idx="28">
                  <c:v>37.799999999999997</c:v>
                </c:pt>
                <c:pt idx="29">
                  <c:v>39.799999999999997</c:v>
                </c:pt>
                <c:pt idx="30">
                  <c:v>41.8</c:v>
                </c:pt>
                <c:pt idx="31">
                  <c:v>43.8</c:v>
                </c:pt>
                <c:pt idx="32">
                  <c:v>45.8</c:v>
                </c:pt>
                <c:pt idx="33">
                  <c:v>47.8</c:v>
                </c:pt>
                <c:pt idx="34">
                  <c:v>49.8</c:v>
                </c:pt>
                <c:pt idx="35">
                  <c:v>51.8</c:v>
                </c:pt>
                <c:pt idx="36">
                  <c:v>53.8</c:v>
                </c:pt>
                <c:pt idx="37">
                  <c:v>55.8</c:v>
                </c:pt>
                <c:pt idx="38">
                  <c:v>57.8</c:v>
                </c:pt>
              </c:numCache>
            </c:numRef>
          </c:xVal>
          <c:yVal>
            <c:numRef>
              <c:f>'potencia 1'!$F$2:$F$40</c:f>
              <c:numCache>
                <c:formatCode>General</c:formatCode>
                <c:ptCount val="3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1.0009208103130756</c:v>
                </c:pt>
                <c:pt idx="5">
                  <c:v>1.0046040515653776</c:v>
                </c:pt>
                <c:pt idx="6">
                  <c:v>1.0073664825046043</c:v>
                </c:pt>
                <c:pt idx="7">
                  <c:v>1.0101289134438307</c:v>
                </c:pt>
                <c:pt idx="8">
                  <c:v>1.0128913443830572</c:v>
                </c:pt>
                <c:pt idx="9">
                  <c:v>1.0165745856353592</c:v>
                </c:pt>
                <c:pt idx="10">
                  <c:v>1.0184162062615101</c:v>
                </c:pt>
                <c:pt idx="11">
                  <c:v>1.0220994475138121</c:v>
                </c:pt>
                <c:pt idx="12">
                  <c:v>1.0248618784530388</c:v>
                </c:pt>
                <c:pt idx="13">
                  <c:v>1.0276243093922652</c:v>
                </c:pt>
                <c:pt idx="14">
                  <c:v>1.0313075506445673</c:v>
                </c:pt>
                <c:pt idx="15">
                  <c:v>1.0331491712707184</c:v>
                </c:pt>
                <c:pt idx="16">
                  <c:v>1.0368324125230202</c:v>
                </c:pt>
                <c:pt idx="17">
                  <c:v>1.0423572744014733</c:v>
                </c:pt>
                <c:pt idx="18">
                  <c:v>1.0478821362799264</c:v>
                </c:pt>
                <c:pt idx="19">
                  <c:v>1.0534069981583796</c:v>
                </c:pt>
                <c:pt idx="20">
                  <c:v>1.0607734806629836</c:v>
                </c:pt>
                <c:pt idx="21">
                  <c:v>1.0681399631675876</c:v>
                </c:pt>
                <c:pt idx="22">
                  <c:v>1.0755064456721917</c:v>
                </c:pt>
                <c:pt idx="23">
                  <c:v>1.0819521178637201</c:v>
                </c:pt>
                <c:pt idx="24">
                  <c:v>1.0874769797421731</c:v>
                </c:pt>
                <c:pt idx="25">
                  <c:v>1.0957642725598526</c:v>
                </c:pt>
                <c:pt idx="26">
                  <c:v>1.1022099447513813</c:v>
                </c:pt>
                <c:pt idx="27">
                  <c:v>1.1104972375690607</c:v>
                </c:pt>
                <c:pt idx="28">
                  <c:v>1.1169429097605894</c:v>
                </c:pt>
                <c:pt idx="29">
                  <c:v>1.1243093922651934</c:v>
                </c:pt>
                <c:pt idx="30">
                  <c:v>1.1307550644567219</c:v>
                </c:pt>
                <c:pt idx="31">
                  <c:v>1.1390423572744015</c:v>
                </c:pt>
                <c:pt idx="32">
                  <c:v>1.1454880294659302</c:v>
                </c:pt>
                <c:pt idx="33">
                  <c:v>1.1519337016574587</c:v>
                </c:pt>
                <c:pt idx="34">
                  <c:v>1.1611418047882136</c:v>
                </c:pt>
                <c:pt idx="35">
                  <c:v>1.1703499079189688</c:v>
                </c:pt>
                <c:pt idx="36">
                  <c:v>1.1786372007366483</c:v>
                </c:pt>
                <c:pt idx="37">
                  <c:v>1.1878453038674033</c:v>
                </c:pt>
                <c:pt idx="38">
                  <c:v>1.1961325966850831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3B-4187-914E-684EFEA2A154}"/>
            </c:ext>
          </c:extLst>
        </c:ser>
        <c:ser>
          <c:idx val="1"/>
          <c:order val="1"/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'potencia 1'!$B$2:$B$40</c:f>
              <c:numCache>
                <c:formatCode>General</c:formatCode>
                <c:ptCount val="39"/>
                <c:pt idx="0">
                  <c:v>0</c:v>
                </c:pt>
                <c:pt idx="1">
                  <c:v>0.10000000000000142</c:v>
                </c:pt>
                <c:pt idx="2">
                  <c:v>0.80000000000000071</c:v>
                </c:pt>
                <c:pt idx="3">
                  <c:v>1.8000000000000007</c:v>
                </c:pt>
                <c:pt idx="4">
                  <c:v>2.5</c:v>
                </c:pt>
                <c:pt idx="5">
                  <c:v>2.8000000000000007</c:v>
                </c:pt>
                <c:pt idx="6">
                  <c:v>3.8000000000000007</c:v>
                </c:pt>
                <c:pt idx="7">
                  <c:v>4.8000000000000007</c:v>
                </c:pt>
                <c:pt idx="8">
                  <c:v>5.8000000000000007</c:v>
                </c:pt>
                <c:pt idx="9">
                  <c:v>6.8000000000000007</c:v>
                </c:pt>
                <c:pt idx="10">
                  <c:v>7.8000000000000007</c:v>
                </c:pt>
                <c:pt idx="11">
                  <c:v>8.8000000000000007</c:v>
                </c:pt>
                <c:pt idx="12">
                  <c:v>9.8000000000000007</c:v>
                </c:pt>
                <c:pt idx="13">
                  <c:v>10.8</c:v>
                </c:pt>
                <c:pt idx="14">
                  <c:v>12.3</c:v>
                </c:pt>
                <c:pt idx="15">
                  <c:v>12.8</c:v>
                </c:pt>
                <c:pt idx="16">
                  <c:v>13.8</c:v>
                </c:pt>
                <c:pt idx="17">
                  <c:v>15.8</c:v>
                </c:pt>
                <c:pt idx="18">
                  <c:v>17.8</c:v>
                </c:pt>
                <c:pt idx="19">
                  <c:v>19.8</c:v>
                </c:pt>
                <c:pt idx="20">
                  <c:v>21.8</c:v>
                </c:pt>
                <c:pt idx="21">
                  <c:v>23.8</c:v>
                </c:pt>
                <c:pt idx="22">
                  <c:v>25.8</c:v>
                </c:pt>
                <c:pt idx="23">
                  <c:v>27.8</c:v>
                </c:pt>
                <c:pt idx="24">
                  <c:v>29.8</c:v>
                </c:pt>
                <c:pt idx="25">
                  <c:v>31.8</c:v>
                </c:pt>
                <c:pt idx="26">
                  <c:v>33.799999999999997</c:v>
                </c:pt>
                <c:pt idx="27">
                  <c:v>35.799999999999997</c:v>
                </c:pt>
                <c:pt idx="28">
                  <c:v>37.799999999999997</c:v>
                </c:pt>
                <c:pt idx="29">
                  <c:v>39.799999999999997</c:v>
                </c:pt>
                <c:pt idx="30">
                  <c:v>41.8</c:v>
                </c:pt>
                <c:pt idx="31">
                  <c:v>43.8</c:v>
                </c:pt>
                <c:pt idx="32">
                  <c:v>45.8</c:v>
                </c:pt>
                <c:pt idx="33">
                  <c:v>47.8</c:v>
                </c:pt>
                <c:pt idx="34">
                  <c:v>49.8</c:v>
                </c:pt>
                <c:pt idx="35">
                  <c:v>51.8</c:v>
                </c:pt>
                <c:pt idx="36">
                  <c:v>53.8</c:v>
                </c:pt>
                <c:pt idx="37">
                  <c:v>55.8</c:v>
                </c:pt>
                <c:pt idx="38">
                  <c:v>57.8</c:v>
                </c:pt>
              </c:numCache>
            </c:numRef>
          </c:xVal>
          <c:yVal>
            <c:numRef>
              <c:f>'potencia 1'!$AE$3:$AE$41</c:f>
              <c:numCache>
                <c:formatCode>General</c:formatCode>
                <c:ptCount val="39"/>
                <c:pt idx="0">
                  <c:v>0.99217980029536601</c:v>
                </c:pt>
                <c:pt idx="1">
                  <c:v>0.99251648300080819</c:v>
                </c:pt>
                <c:pt idx="2">
                  <c:v>0.99487326193890324</c:v>
                </c:pt>
                <c:pt idx="3">
                  <c:v>0.99824008899332484</c:v>
                </c:pt>
                <c:pt idx="4">
                  <c:v>1.0005968679314199</c:v>
                </c:pt>
                <c:pt idx="5">
                  <c:v>1.0016069160477465</c:v>
                </c:pt>
                <c:pt idx="6">
                  <c:v>1.0049737431021679</c:v>
                </c:pt>
                <c:pt idx="7">
                  <c:v>1.0083405701565895</c:v>
                </c:pt>
                <c:pt idx="8">
                  <c:v>1.0117073972110111</c:v>
                </c:pt>
                <c:pt idx="9">
                  <c:v>1.0150742242654327</c:v>
                </c:pt>
                <c:pt idx="10">
                  <c:v>1.0184410513198543</c:v>
                </c:pt>
                <c:pt idx="11">
                  <c:v>1.0218078783742759</c:v>
                </c:pt>
                <c:pt idx="12">
                  <c:v>1.0251747054286975</c:v>
                </c:pt>
                <c:pt idx="13">
                  <c:v>1.0285415324831191</c:v>
                </c:pt>
                <c:pt idx="14">
                  <c:v>1.0335917730647515</c:v>
                </c:pt>
                <c:pt idx="15">
                  <c:v>1.0352751865919623</c:v>
                </c:pt>
                <c:pt idx="16">
                  <c:v>1.0386420136463839</c:v>
                </c:pt>
                <c:pt idx="17">
                  <c:v>1.0453756677552271</c:v>
                </c:pt>
                <c:pt idx="18">
                  <c:v>1.05210932186407</c:v>
                </c:pt>
                <c:pt idx="19">
                  <c:v>1.0588429759729132</c:v>
                </c:pt>
                <c:pt idx="20">
                  <c:v>1.0655766300817564</c:v>
                </c:pt>
                <c:pt idx="21">
                  <c:v>1.0723102841905996</c:v>
                </c:pt>
                <c:pt idx="22">
                  <c:v>1.0790439382994428</c:v>
                </c:pt>
                <c:pt idx="23">
                  <c:v>1.085777592408286</c:v>
                </c:pt>
                <c:pt idx="24">
                  <c:v>1.0925112465171292</c:v>
                </c:pt>
                <c:pt idx="25">
                  <c:v>1.0992449006259721</c:v>
                </c:pt>
                <c:pt idx="26">
                  <c:v>1.1059785547348153</c:v>
                </c:pt>
                <c:pt idx="27">
                  <c:v>1.1127122088436585</c:v>
                </c:pt>
                <c:pt idx="28">
                  <c:v>1.1194458629525017</c:v>
                </c:pt>
                <c:pt idx="29">
                  <c:v>1.1261795170613449</c:v>
                </c:pt>
                <c:pt idx="30">
                  <c:v>1.1329131711701881</c:v>
                </c:pt>
                <c:pt idx="31">
                  <c:v>1.1396468252790313</c:v>
                </c:pt>
                <c:pt idx="32">
                  <c:v>1.1463804793878742</c:v>
                </c:pt>
                <c:pt idx="33">
                  <c:v>1.1531141334967174</c:v>
                </c:pt>
                <c:pt idx="34">
                  <c:v>1.1598477876055606</c:v>
                </c:pt>
                <c:pt idx="35">
                  <c:v>1.1665814417144038</c:v>
                </c:pt>
                <c:pt idx="36">
                  <c:v>1.173315095823247</c:v>
                </c:pt>
                <c:pt idx="37">
                  <c:v>1.1800487499320902</c:v>
                </c:pt>
                <c:pt idx="38">
                  <c:v>1.1867824040409332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D3B-4187-914E-684EFEA2A1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5976607"/>
        <c:axId val="1843042927"/>
      </c:scatterChart>
      <c:valAx>
        <c:axId val="1945976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T-T</a:t>
                </a:r>
                <a:r>
                  <a:rPr lang="en-US" sz="1200" b="0" i="0" u="none" strike="noStrike" kern="1200" baseline="-25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0</a:t>
                </a: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 (ºC)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43042927"/>
        <c:crosses val="autoZero"/>
        <c:crossBetween val="midCat"/>
      </c:valAx>
      <c:valAx>
        <c:axId val="1843042927"/>
        <c:scaling>
          <c:orientation val="minMax"/>
          <c:min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R/R0 </a:t>
                </a:r>
                <a:r>
                  <a:rPr lang="en-US" sz="1200" baseline="0"/>
                  <a:t> (s.u)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45976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Potência 1 - Arrefecimento - R(T)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1446047008547008"/>
          <c:y val="0.13268854166666666"/>
          <c:w val="0.83441388888888879"/>
          <c:h val="0.70041111111111121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'potencia 1'!$C$49:$C$77</c:f>
              <c:numCache>
                <c:formatCode>General</c:formatCode>
                <c:ptCount val="29"/>
                <c:pt idx="0">
                  <c:v>347.15</c:v>
                </c:pt>
                <c:pt idx="1">
                  <c:v>345.15</c:v>
                </c:pt>
                <c:pt idx="2">
                  <c:v>343.15</c:v>
                </c:pt>
                <c:pt idx="3">
                  <c:v>341.15</c:v>
                </c:pt>
                <c:pt idx="4">
                  <c:v>339.15</c:v>
                </c:pt>
                <c:pt idx="5">
                  <c:v>337.15</c:v>
                </c:pt>
                <c:pt idx="6">
                  <c:v>335.15</c:v>
                </c:pt>
                <c:pt idx="7">
                  <c:v>333.15</c:v>
                </c:pt>
                <c:pt idx="8">
                  <c:v>331.15</c:v>
                </c:pt>
                <c:pt idx="9">
                  <c:v>329.15</c:v>
                </c:pt>
                <c:pt idx="10">
                  <c:v>327.14999999999998</c:v>
                </c:pt>
                <c:pt idx="11">
                  <c:v>325.14999999999998</c:v>
                </c:pt>
                <c:pt idx="12">
                  <c:v>323.14999999999998</c:v>
                </c:pt>
                <c:pt idx="13">
                  <c:v>320.64999999999998</c:v>
                </c:pt>
                <c:pt idx="14">
                  <c:v>319.14999999999998</c:v>
                </c:pt>
                <c:pt idx="15">
                  <c:v>317.14999999999998</c:v>
                </c:pt>
                <c:pt idx="16">
                  <c:v>315.14999999999998</c:v>
                </c:pt>
                <c:pt idx="17">
                  <c:v>313.14999999999998</c:v>
                </c:pt>
                <c:pt idx="18">
                  <c:v>311.14999999999998</c:v>
                </c:pt>
                <c:pt idx="19">
                  <c:v>310.14999999999998</c:v>
                </c:pt>
                <c:pt idx="20">
                  <c:v>309.14999999999998</c:v>
                </c:pt>
                <c:pt idx="21">
                  <c:v>308.14999999999998</c:v>
                </c:pt>
                <c:pt idx="22">
                  <c:v>307.14999999999998</c:v>
                </c:pt>
                <c:pt idx="23">
                  <c:v>306.14999999999998</c:v>
                </c:pt>
                <c:pt idx="24">
                  <c:v>305.34999999999997</c:v>
                </c:pt>
              </c:numCache>
            </c:numRef>
          </c:xVal>
          <c:yVal>
            <c:numRef>
              <c:f>'potencia 1'!$E$49:$E$77</c:f>
              <c:numCache>
                <c:formatCode>General</c:formatCode>
                <c:ptCount val="29"/>
                <c:pt idx="0">
                  <c:v>131</c:v>
                </c:pt>
                <c:pt idx="1">
                  <c:v>130.5</c:v>
                </c:pt>
                <c:pt idx="2">
                  <c:v>129.80000000000001</c:v>
                </c:pt>
                <c:pt idx="3">
                  <c:v>129</c:v>
                </c:pt>
                <c:pt idx="4">
                  <c:v>128.30000000000001</c:v>
                </c:pt>
                <c:pt idx="5">
                  <c:v>127.5</c:v>
                </c:pt>
                <c:pt idx="6">
                  <c:v>126.7</c:v>
                </c:pt>
                <c:pt idx="7">
                  <c:v>125.8</c:v>
                </c:pt>
                <c:pt idx="8">
                  <c:v>124.9</c:v>
                </c:pt>
                <c:pt idx="9">
                  <c:v>124</c:v>
                </c:pt>
                <c:pt idx="10">
                  <c:v>123.1</c:v>
                </c:pt>
                <c:pt idx="11">
                  <c:v>122.2</c:v>
                </c:pt>
                <c:pt idx="12">
                  <c:v>121.3</c:v>
                </c:pt>
                <c:pt idx="13">
                  <c:v>120.2</c:v>
                </c:pt>
                <c:pt idx="14">
                  <c:v>119.5</c:v>
                </c:pt>
                <c:pt idx="15">
                  <c:v>118.6</c:v>
                </c:pt>
                <c:pt idx="16">
                  <c:v>117.7</c:v>
                </c:pt>
                <c:pt idx="17">
                  <c:v>116.7</c:v>
                </c:pt>
                <c:pt idx="18">
                  <c:v>115.9</c:v>
                </c:pt>
                <c:pt idx="19">
                  <c:v>115.4</c:v>
                </c:pt>
                <c:pt idx="20">
                  <c:v>115</c:v>
                </c:pt>
                <c:pt idx="21">
                  <c:v>114.5</c:v>
                </c:pt>
                <c:pt idx="22">
                  <c:v>114</c:v>
                </c:pt>
                <c:pt idx="23">
                  <c:v>113.6</c:v>
                </c:pt>
                <c:pt idx="24">
                  <c:v>113.2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6B-445D-B6EA-2DE7EB2CA6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5976607"/>
        <c:axId val="1843042927"/>
      </c:scatterChart>
      <c:valAx>
        <c:axId val="1945976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T(K)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43042927"/>
        <c:crosses val="autoZero"/>
        <c:crossBetween val="midCat"/>
      </c:valAx>
      <c:valAx>
        <c:axId val="1843042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R (</a:t>
                </a:r>
                <a:r>
                  <a:rPr lang="el-GR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Ω</a:t>
                </a: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45976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Potência 1 - Arrefecimento</a:t>
            </a:r>
            <a:r>
              <a:rPr lang="en-US" baseline="0"/>
              <a:t> </a:t>
            </a:r>
            <a:r>
              <a:rPr lang="en-US"/>
              <a:t>- I(T)</a:t>
            </a:r>
          </a:p>
        </c:rich>
      </c:tx>
      <c:layout>
        <c:manualLayout>
          <c:xMode val="edge"/>
          <c:yMode val="edge"/>
          <c:x val="0.27637756410256403"/>
          <c:y val="3.24074442135069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463675213675214"/>
          <c:y val="0.1370982638888889"/>
          <c:w val="0.81780598290598283"/>
          <c:h val="0.70923055555555559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'potencia 1'!$C$49:$C$83</c:f>
              <c:numCache>
                <c:formatCode>General</c:formatCode>
                <c:ptCount val="35"/>
                <c:pt idx="0">
                  <c:v>347.15</c:v>
                </c:pt>
                <c:pt idx="1">
                  <c:v>345.15</c:v>
                </c:pt>
                <c:pt idx="2">
                  <c:v>343.15</c:v>
                </c:pt>
                <c:pt idx="3">
                  <c:v>341.15</c:v>
                </c:pt>
                <c:pt idx="4">
                  <c:v>339.15</c:v>
                </c:pt>
                <c:pt idx="5">
                  <c:v>337.15</c:v>
                </c:pt>
                <c:pt idx="6">
                  <c:v>335.15</c:v>
                </c:pt>
                <c:pt idx="7">
                  <c:v>333.15</c:v>
                </c:pt>
                <c:pt idx="8">
                  <c:v>331.15</c:v>
                </c:pt>
                <c:pt idx="9">
                  <c:v>329.15</c:v>
                </c:pt>
                <c:pt idx="10">
                  <c:v>327.14999999999998</c:v>
                </c:pt>
                <c:pt idx="11">
                  <c:v>325.14999999999998</c:v>
                </c:pt>
                <c:pt idx="12">
                  <c:v>323.14999999999998</c:v>
                </c:pt>
                <c:pt idx="13">
                  <c:v>320.64999999999998</c:v>
                </c:pt>
                <c:pt idx="14">
                  <c:v>319.14999999999998</c:v>
                </c:pt>
                <c:pt idx="15">
                  <c:v>317.14999999999998</c:v>
                </c:pt>
                <c:pt idx="16">
                  <c:v>315.14999999999998</c:v>
                </c:pt>
                <c:pt idx="17">
                  <c:v>313.14999999999998</c:v>
                </c:pt>
                <c:pt idx="18">
                  <c:v>311.14999999999998</c:v>
                </c:pt>
                <c:pt idx="19">
                  <c:v>310.14999999999998</c:v>
                </c:pt>
                <c:pt idx="20">
                  <c:v>309.14999999999998</c:v>
                </c:pt>
                <c:pt idx="21">
                  <c:v>308.14999999999998</c:v>
                </c:pt>
                <c:pt idx="22">
                  <c:v>307.14999999999998</c:v>
                </c:pt>
                <c:pt idx="23">
                  <c:v>306.14999999999998</c:v>
                </c:pt>
                <c:pt idx="24">
                  <c:v>305.34999999999997</c:v>
                </c:pt>
              </c:numCache>
            </c:numRef>
          </c:xVal>
          <c:yVal>
            <c:numRef>
              <c:f>'potencia 1'!$H$49:$H$83</c:f>
              <c:numCache>
                <c:formatCode>General</c:formatCode>
                <c:ptCount val="35"/>
                <c:pt idx="0">
                  <c:v>2.8200000000000001E-7</c:v>
                </c:pt>
                <c:pt idx="1">
                  <c:v>2.5499999999999999E-7</c:v>
                </c:pt>
                <c:pt idx="2">
                  <c:v>2.2900000000000003E-7</c:v>
                </c:pt>
                <c:pt idx="3">
                  <c:v>2.1500000000000001E-7</c:v>
                </c:pt>
                <c:pt idx="4">
                  <c:v>2.0700000000000001E-7</c:v>
                </c:pt>
                <c:pt idx="5">
                  <c:v>1.6300000000000002E-7</c:v>
                </c:pt>
                <c:pt idx="6">
                  <c:v>1.5200000000000001E-7</c:v>
                </c:pt>
                <c:pt idx="7">
                  <c:v>1.29E-7</c:v>
                </c:pt>
                <c:pt idx="8">
                  <c:v>1.1500000000000001E-7</c:v>
                </c:pt>
                <c:pt idx="9">
                  <c:v>1.0300000000000001E-7</c:v>
                </c:pt>
                <c:pt idx="10">
                  <c:v>9.2299999999999999E-8</c:v>
                </c:pt>
                <c:pt idx="11">
                  <c:v>8.28E-8</c:v>
                </c:pt>
                <c:pt idx="12">
                  <c:v>7.3900000000000007E-8</c:v>
                </c:pt>
                <c:pt idx="13">
                  <c:v>6.5400000000000003E-8</c:v>
                </c:pt>
                <c:pt idx="14">
                  <c:v>6.13E-8</c:v>
                </c:pt>
                <c:pt idx="15">
                  <c:v>5.3400000000000002E-8</c:v>
                </c:pt>
                <c:pt idx="16">
                  <c:v>5.3100000000000006E-8</c:v>
                </c:pt>
                <c:pt idx="17">
                  <c:v>4.4200000000000005E-8</c:v>
                </c:pt>
                <c:pt idx="18">
                  <c:v>3.9500000000000003E-8</c:v>
                </c:pt>
                <c:pt idx="19">
                  <c:v>3.7200000000000002E-8</c:v>
                </c:pt>
                <c:pt idx="20">
                  <c:v>3.5000000000000002E-8</c:v>
                </c:pt>
                <c:pt idx="21">
                  <c:v>3.3799999999999998E-8</c:v>
                </c:pt>
                <c:pt idx="22">
                  <c:v>3.1100000000000001E-8</c:v>
                </c:pt>
                <c:pt idx="23">
                  <c:v>3.0700000000000004E-8</c:v>
                </c:pt>
                <c:pt idx="24">
                  <c:v>2.9400000000000002E-8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71-441E-83A5-575156CE60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5976607"/>
        <c:axId val="1843042927"/>
      </c:scatterChart>
      <c:valAx>
        <c:axId val="1945976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 (K)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43042927"/>
        <c:crosses val="autoZero"/>
        <c:crossBetween val="midCat"/>
      </c:valAx>
      <c:valAx>
        <c:axId val="1843042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I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45976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Potência 1 - Arrefecimento - Ln(I)[1/T]</a:t>
            </a:r>
          </a:p>
        </c:rich>
      </c:tx>
      <c:layout>
        <c:manualLayout>
          <c:xMode val="edge"/>
          <c:yMode val="edge"/>
          <c:x val="0.25738183760683758"/>
          <c:y val="2.80175967209567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1770341880341881"/>
          <c:y val="0.12827881944444447"/>
          <c:w val="0.83203247863247864"/>
          <c:h val="0.70482083333333345"/>
        </c:manualLayout>
      </c:layout>
      <c:scatterChart>
        <c:scatterStyle val="lineMarker"/>
        <c:varyColors val="0"/>
        <c:ser>
          <c:idx val="0"/>
          <c:order val="0"/>
          <c:tx>
            <c:v>exp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'potencia 1'!$D$46:$D$78</c:f>
              <c:numCache>
                <c:formatCode>General</c:formatCode>
                <c:ptCount val="33"/>
                <c:pt idx="0">
                  <c:v>2.831657935721365E-3</c:v>
                </c:pt>
                <c:pt idx="1">
                  <c:v>2.847785846504343E-3</c:v>
                </c:pt>
                <c:pt idx="2">
                  <c:v>2.8640985249892598E-3</c:v>
                </c:pt>
                <c:pt idx="3">
                  <c:v>2.8805991646262425E-3</c:v>
                </c:pt>
                <c:pt idx="4">
                  <c:v>2.8972910328842532E-3</c:v>
                </c:pt>
                <c:pt idx="5">
                  <c:v>2.9141774734081308E-3</c:v>
                </c:pt>
                <c:pt idx="6">
                  <c:v>2.9312619082515023E-3</c:v>
                </c:pt>
                <c:pt idx="7">
                  <c:v>2.9485478401887074E-3</c:v>
                </c:pt>
                <c:pt idx="8">
                  <c:v>2.9660388551090021E-3</c:v>
                </c:pt>
                <c:pt idx="9">
                  <c:v>2.9837386244964941E-3</c:v>
                </c:pt>
                <c:pt idx="10">
                  <c:v>3.0016509079993999E-3</c:v>
                </c:pt>
                <c:pt idx="11">
                  <c:v>3.0197795560924054E-3</c:v>
                </c:pt>
                <c:pt idx="12">
                  <c:v>3.0381285128360932E-3</c:v>
                </c:pt>
                <c:pt idx="13">
                  <c:v>3.0567018187375823E-3</c:v>
                </c:pt>
                <c:pt idx="14">
                  <c:v>3.0755036137167465E-3</c:v>
                </c:pt>
                <c:pt idx="15">
                  <c:v>3.0945381401825778E-3</c:v>
                </c:pt>
                <c:pt idx="16">
                  <c:v>3.1186652112895684E-3</c:v>
                </c:pt>
                <c:pt idx="17">
                  <c:v>3.1333228889237038E-3</c:v>
                </c:pt>
                <c:pt idx="18">
                  <c:v>3.1530821377896896E-3</c:v>
                </c:pt>
                <c:pt idx="19">
                  <c:v>3.1730921783277807E-3</c:v>
                </c:pt>
                <c:pt idx="20">
                  <c:v>3.1933578157432542E-3</c:v>
                </c:pt>
                <c:pt idx="21">
                  <c:v>3.2138839787883662E-3</c:v>
                </c:pt>
                <c:pt idx="22">
                  <c:v>3.224246332419797E-3</c:v>
                </c:pt>
                <c:pt idx="23">
                  <c:v>3.2346757237586934E-3</c:v>
                </c:pt>
                <c:pt idx="24">
                  <c:v>3.2451728054518907E-3</c:v>
                </c:pt>
                <c:pt idx="25">
                  <c:v>3.255738238645613E-3</c:v>
                </c:pt>
                <c:pt idx="26">
                  <c:v>3.2663726931242859E-3</c:v>
                </c:pt>
                <c:pt idx="27">
                  <c:v>3.2749304077288361E-3</c:v>
                </c:pt>
              </c:numCache>
            </c:numRef>
          </c:xVal>
          <c:yVal>
            <c:numRef>
              <c:f>'potencia 1'!$J$46:$J$78</c:f>
              <c:numCache>
                <c:formatCode>General</c:formatCode>
                <c:ptCount val="33"/>
                <c:pt idx="0">
                  <c:v>-14.729304409639841</c:v>
                </c:pt>
                <c:pt idx="1">
                  <c:v>-14.83438787861353</c:v>
                </c:pt>
                <c:pt idx="2">
                  <c:v>-14.96436406306913</c:v>
                </c:pt>
                <c:pt idx="3">
                  <c:v>-15.081358766008298</c:v>
                </c:pt>
                <c:pt idx="4">
                  <c:v>-15.182002291787985</c:v>
                </c:pt>
                <c:pt idx="5">
                  <c:v>-15.289543833392171</c:v>
                </c:pt>
                <c:pt idx="6">
                  <c:v>-15.352627808818749</c:v>
                </c:pt>
                <c:pt idx="7">
                  <c:v>-15.390547043681043</c:v>
                </c:pt>
                <c:pt idx="8">
                  <c:v>-15.629515636139649</c:v>
                </c:pt>
                <c:pt idx="9">
                  <c:v>-15.699385316100134</c:v>
                </c:pt>
                <c:pt idx="10">
                  <c:v>-15.863453432584739</c:v>
                </c:pt>
                <c:pt idx="11">
                  <c:v>-15.978333708583161</c:v>
                </c:pt>
                <c:pt idx="12">
                  <c:v>-16.088536848716775</c:v>
                </c:pt>
                <c:pt idx="13">
                  <c:v>-16.198221695437606</c:v>
                </c:pt>
                <c:pt idx="14">
                  <c:v>-16.306837775555199</c:v>
                </c:pt>
                <c:pt idx="15">
                  <c:v>-16.420553008992254</c:v>
                </c:pt>
                <c:pt idx="16">
                  <c:v>-16.542743578483257</c:v>
                </c:pt>
                <c:pt idx="17">
                  <c:v>-16.607485994004247</c:v>
                </c:pt>
                <c:pt idx="18">
                  <c:v>-16.745455090980261</c:v>
                </c:pt>
                <c:pt idx="19">
                  <c:v>-16.751088908698517</c:v>
                </c:pt>
                <c:pt idx="20">
                  <c:v>-16.934541047862758</c:v>
                </c:pt>
                <c:pt idx="21">
                  <c:v>-17.046965165039335</c:v>
                </c:pt>
                <c:pt idx="22">
                  <c:v>-17.10695707566731</c:v>
                </c:pt>
                <c:pt idx="23">
                  <c:v>-17.167917775456999</c:v>
                </c:pt>
                <c:pt idx="24">
                  <c:v>-17.202805034457437</c:v>
                </c:pt>
                <c:pt idx="25">
                  <c:v>-17.286058017761224</c:v>
                </c:pt>
                <c:pt idx="26">
                  <c:v>-17.29900318235326</c:v>
                </c:pt>
                <c:pt idx="27">
                  <c:v>-17.342271162601776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6F-4740-8BCC-A4416288F38D}"/>
            </c:ext>
          </c:extLst>
        </c:ser>
        <c:ser>
          <c:idx val="1"/>
          <c:order val="1"/>
          <c:tx>
            <c:v>ajuste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'potencia 1'!$D$46:$D$73</c:f>
              <c:numCache>
                <c:formatCode>General</c:formatCode>
                <c:ptCount val="28"/>
                <c:pt idx="0">
                  <c:v>2.831657935721365E-3</c:v>
                </c:pt>
                <c:pt idx="1">
                  <c:v>2.847785846504343E-3</c:v>
                </c:pt>
                <c:pt idx="2">
                  <c:v>2.8640985249892598E-3</c:v>
                </c:pt>
                <c:pt idx="3">
                  <c:v>2.8805991646262425E-3</c:v>
                </c:pt>
                <c:pt idx="4">
                  <c:v>2.8972910328842532E-3</c:v>
                </c:pt>
                <c:pt idx="5">
                  <c:v>2.9141774734081308E-3</c:v>
                </c:pt>
                <c:pt idx="6">
                  <c:v>2.9312619082515023E-3</c:v>
                </c:pt>
                <c:pt idx="7">
                  <c:v>2.9485478401887074E-3</c:v>
                </c:pt>
                <c:pt idx="8">
                  <c:v>2.9660388551090021E-3</c:v>
                </c:pt>
                <c:pt idx="9">
                  <c:v>2.9837386244964941E-3</c:v>
                </c:pt>
                <c:pt idx="10">
                  <c:v>3.0016509079993999E-3</c:v>
                </c:pt>
                <c:pt idx="11">
                  <c:v>3.0197795560924054E-3</c:v>
                </c:pt>
                <c:pt idx="12">
                  <c:v>3.0381285128360932E-3</c:v>
                </c:pt>
                <c:pt idx="13">
                  <c:v>3.0567018187375823E-3</c:v>
                </c:pt>
                <c:pt idx="14">
                  <c:v>3.0755036137167465E-3</c:v>
                </c:pt>
                <c:pt idx="15">
                  <c:v>3.0945381401825778E-3</c:v>
                </c:pt>
                <c:pt idx="16">
                  <c:v>3.1186652112895684E-3</c:v>
                </c:pt>
                <c:pt idx="17">
                  <c:v>3.1333228889237038E-3</c:v>
                </c:pt>
                <c:pt idx="18">
                  <c:v>3.1530821377896896E-3</c:v>
                </c:pt>
                <c:pt idx="19">
                  <c:v>3.1730921783277807E-3</c:v>
                </c:pt>
                <c:pt idx="20">
                  <c:v>3.1933578157432542E-3</c:v>
                </c:pt>
                <c:pt idx="21">
                  <c:v>3.2138839787883662E-3</c:v>
                </c:pt>
                <c:pt idx="22">
                  <c:v>3.224246332419797E-3</c:v>
                </c:pt>
                <c:pt idx="23">
                  <c:v>3.2346757237586934E-3</c:v>
                </c:pt>
                <c:pt idx="24">
                  <c:v>3.2451728054518907E-3</c:v>
                </c:pt>
                <c:pt idx="25">
                  <c:v>3.255738238645613E-3</c:v>
                </c:pt>
                <c:pt idx="26">
                  <c:v>3.2663726931242859E-3</c:v>
                </c:pt>
                <c:pt idx="27">
                  <c:v>3.2749304077288361E-3</c:v>
                </c:pt>
              </c:numCache>
            </c:numRef>
          </c:xVal>
          <c:yVal>
            <c:numRef>
              <c:f>'potencia 1'!$AG$46:$AG$73</c:f>
              <c:numCache>
                <c:formatCode>General</c:formatCode>
                <c:ptCount val="28"/>
                <c:pt idx="0">
                  <c:v>-14.798646616185021</c:v>
                </c:pt>
                <c:pt idx="1">
                  <c:v>-14.893864343689472</c:v>
                </c:pt>
                <c:pt idx="2">
                  <c:v>-14.99017292300552</c:v>
                </c:pt>
                <c:pt idx="3">
                  <c:v>-15.087591207974061</c:v>
                </c:pt>
                <c:pt idx="4">
                  <c:v>-15.186138489436512</c:v>
                </c:pt>
                <c:pt idx="5">
                  <c:v>-15.285834507969785</c:v>
                </c:pt>
                <c:pt idx="6">
                  <c:v>-15.386699467069175</c:v>
                </c:pt>
                <c:pt idx="7">
                  <c:v>-15.48875404679778</c:v>
                </c:pt>
                <c:pt idx="8">
                  <c:v>-15.592019417921655</c:v>
                </c:pt>
                <c:pt idx="9">
                  <c:v>-15.696517256551108</c:v>
                </c:pt>
                <c:pt idx="10">
                  <c:v>-15.802269759309386</c:v>
                </c:pt>
                <c:pt idx="11">
                  <c:v>-15.909299659051005</c:v>
                </c:pt>
                <c:pt idx="12">
                  <c:v>-16.017630241153146</c:v>
                </c:pt>
                <c:pt idx="13">
                  <c:v>-16.127285360404635</c:v>
                </c:pt>
                <c:pt idx="14">
                  <c:v>-16.238289458518206</c:v>
                </c:pt>
                <c:pt idx="15">
                  <c:v>-16.350667582293088</c:v>
                </c:pt>
                <c:pt idx="16">
                  <c:v>-16.493111629328038</c:v>
                </c:pt>
                <c:pt idx="17">
                  <c:v>-16.57964923321212</c:v>
                </c:pt>
                <c:pt idx="18">
                  <c:v>-16.696306052531821</c:v>
                </c:pt>
                <c:pt idx="19">
                  <c:v>-16.814443523215246</c:v>
                </c:pt>
                <c:pt idx="20">
                  <c:v>-16.934090014760027</c:v>
                </c:pt>
                <c:pt idx="21">
                  <c:v>-17.055274626073988</c:v>
                </c:pt>
                <c:pt idx="22">
                  <c:v>-17.116453025288827</c:v>
                </c:pt>
                <c:pt idx="23">
                  <c:v>-17.178027209069185</c:v>
                </c:pt>
                <c:pt idx="24">
                  <c:v>-17.240001030582992</c:v>
                </c:pt>
                <c:pt idx="25">
                  <c:v>-17.302378393177786</c:v>
                </c:pt>
                <c:pt idx="26">
                  <c:v>-17.365163251200283</c:v>
                </c:pt>
                <c:pt idx="27">
                  <c:v>-17.415687224716862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E6F-4740-8BCC-A4416288F3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5976607"/>
        <c:axId val="1843042927"/>
      </c:scatterChart>
      <c:valAx>
        <c:axId val="1945976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1/T (K</a:t>
                </a:r>
                <a:r>
                  <a:rPr lang="en-US" sz="1200" b="0" i="0" u="none" strike="noStrike" kern="1200" baseline="30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-1</a:t>
                </a: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43042927"/>
        <c:crossesAt val="-100"/>
        <c:crossBetween val="midCat"/>
      </c:valAx>
      <c:valAx>
        <c:axId val="1843042927"/>
        <c:scaling>
          <c:orientation val="minMax"/>
          <c:max val="-1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Ln(I)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45976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Potência 1 - Arrefecimento - R/R</a:t>
            </a:r>
            <a:r>
              <a:rPr lang="en-US" sz="1400" b="0" i="0" u="none" strike="noStrike" kern="1200" spc="0" baseline="-2500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0</a:t>
            </a: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[T-T</a:t>
            </a:r>
            <a:r>
              <a:rPr lang="en-US" sz="1400" b="0" i="0" u="none" strike="noStrike" kern="1200" spc="0" baseline="-2500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0</a:t>
            </a: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]</a:t>
            </a:r>
          </a:p>
        </c:rich>
      </c:tx>
      <c:layout>
        <c:manualLayout>
          <c:xMode val="edge"/>
          <c:yMode val="edge"/>
          <c:x val="0.23228226495726495"/>
          <c:y val="2.64185769985897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2326645299145299"/>
          <c:y val="0.14150798611111112"/>
          <c:w val="0.83722243589743595"/>
          <c:h val="0.69600138888888896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'potencia 1'!$B$46:$B$80</c:f>
              <c:numCache>
                <c:formatCode>General</c:formatCode>
                <c:ptCount val="35"/>
                <c:pt idx="0">
                  <c:v>57.8</c:v>
                </c:pt>
                <c:pt idx="1">
                  <c:v>55.8</c:v>
                </c:pt>
                <c:pt idx="2">
                  <c:v>53.8</c:v>
                </c:pt>
                <c:pt idx="3">
                  <c:v>51.8</c:v>
                </c:pt>
                <c:pt idx="4">
                  <c:v>49.8</c:v>
                </c:pt>
                <c:pt idx="5">
                  <c:v>47.8</c:v>
                </c:pt>
                <c:pt idx="6">
                  <c:v>45.8</c:v>
                </c:pt>
                <c:pt idx="7">
                  <c:v>43.8</c:v>
                </c:pt>
                <c:pt idx="8">
                  <c:v>41.8</c:v>
                </c:pt>
                <c:pt idx="9">
                  <c:v>39.799999999999997</c:v>
                </c:pt>
                <c:pt idx="10">
                  <c:v>37.799999999999997</c:v>
                </c:pt>
                <c:pt idx="11">
                  <c:v>35.799999999999997</c:v>
                </c:pt>
                <c:pt idx="12">
                  <c:v>33.799999999999997</c:v>
                </c:pt>
                <c:pt idx="13">
                  <c:v>31.8</c:v>
                </c:pt>
                <c:pt idx="14">
                  <c:v>29.8</c:v>
                </c:pt>
                <c:pt idx="15">
                  <c:v>27.8</c:v>
                </c:pt>
                <c:pt idx="16">
                  <c:v>25.3</c:v>
                </c:pt>
                <c:pt idx="17">
                  <c:v>23.8</c:v>
                </c:pt>
                <c:pt idx="18">
                  <c:v>21.8</c:v>
                </c:pt>
                <c:pt idx="19">
                  <c:v>19.8</c:v>
                </c:pt>
                <c:pt idx="20">
                  <c:v>17.8</c:v>
                </c:pt>
                <c:pt idx="21">
                  <c:v>15.8</c:v>
                </c:pt>
                <c:pt idx="22">
                  <c:v>14.8</c:v>
                </c:pt>
                <c:pt idx="23">
                  <c:v>13.8</c:v>
                </c:pt>
                <c:pt idx="24">
                  <c:v>12.8</c:v>
                </c:pt>
                <c:pt idx="25">
                  <c:v>11.8</c:v>
                </c:pt>
                <c:pt idx="26">
                  <c:v>10.8</c:v>
                </c:pt>
                <c:pt idx="27">
                  <c:v>10.000000000000004</c:v>
                </c:pt>
              </c:numCache>
            </c:numRef>
          </c:xVal>
          <c:yVal>
            <c:numRef>
              <c:f>'potencia 1'!$F$46:$F$80</c:f>
              <c:numCache>
                <c:formatCode>General</c:formatCode>
                <c:ptCount val="35"/>
                <c:pt idx="0">
                  <c:v>1.2127071823204421</c:v>
                </c:pt>
                <c:pt idx="1">
                  <c:v>1.2117863720073665</c:v>
                </c:pt>
                <c:pt idx="2">
                  <c:v>1.2099447513812156</c:v>
                </c:pt>
                <c:pt idx="3">
                  <c:v>1.2062615101289136</c:v>
                </c:pt>
                <c:pt idx="4">
                  <c:v>1.201657458563536</c:v>
                </c:pt>
                <c:pt idx="5">
                  <c:v>1.1952117863720075</c:v>
                </c:pt>
                <c:pt idx="6">
                  <c:v>1.1878453038674033</c:v>
                </c:pt>
                <c:pt idx="7">
                  <c:v>1.181399631675875</c:v>
                </c:pt>
                <c:pt idx="8">
                  <c:v>1.1740331491712708</c:v>
                </c:pt>
                <c:pt idx="9">
                  <c:v>1.1666666666666667</c:v>
                </c:pt>
                <c:pt idx="10">
                  <c:v>1.1583793738489871</c:v>
                </c:pt>
                <c:pt idx="11">
                  <c:v>1.1500920810313076</c:v>
                </c:pt>
                <c:pt idx="12">
                  <c:v>1.141804788213628</c:v>
                </c:pt>
                <c:pt idx="13">
                  <c:v>1.1335174953959484</c:v>
                </c:pt>
                <c:pt idx="14">
                  <c:v>1.125230202578269</c:v>
                </c:pt>
                <c:pt idx="15">
                  <c:v>1.1169429097605894</c:v>
                </c:pt>
                <c:pt idx="16">
                  <c:v>1.1068139963167589</c:v>
                </c:pt>
                <c:pt idx="17">
                  <c:v>1.1003683241252302</c:v>
                </c:pt>
                <c:pt idx="18">
                  <c:v>1.0920810313075506</c:v>
                </c:pt>
                <c:pt idx="19">
                  <c:v>1.0837937384898713</c:v>
                </c:pt>
                <c:pt idx="20">
                  <c:v>1.0745856353591161</c:v>
                </c:pt>
                <c:pt idx="21">
                  <c:v>1.0672191528545121</c:v>
                </c:pt>
                <c:pt idx="22">
                  <c:v>1.0626151012891345</c:v>
                </c:pt>
                <c:pt idx="23">
                  <c:v>1.0589318600368325</c:v>
                </c:pt>
                <c:pt idx="24">
                  <c:v>1.0543278084714549</c:v>
                </c:pt>
                <c:pt idx="25">
                  <c:v>1.0497237569060773</c:v>
                </c:pt>
                <c:pt idx="26">
                  <c:v>1.0460405156537753</c:v>
                </c:pt>
                <c:pt idx="27">
                  <c:v>1.0423572744014733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67-4406-AEBF-696BB828D404}"/>
            </c:ext>
          </c:extLst>
        </c:ser>
        <c:ser>
          <c:idx val="1"/>
          <c:order val="1"/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'potencia 1'!$B$55:$B$73</c:f>
              <c:numCache>
                <c:formatCode>General</c:formatCode>
                <c:ptCount val="19"/>
                <c:pt idx="0">
                  <c:v>39.799999999999997</c:v>
                </c:pt>
                <c:pt idx="1">
                  <c:v>37.799999999999997</c:v>
                </c:pt>
                <c:pt idx="2">
                  <c:v>35.799999999999997</c:v>
                </c:pt>
                <c:pt idx="3">
                  <c:v>33.799999999999997</c:v>
                </c:pt>
                <c:pt idx="4">
                  <c:v>31.8</c:v>
                </c:pt>
                <c:pt idx="5">
                  <c:v>29.8</c:v>
                </c:pt>
                <c:pt idx="6">
                  <c:v>27.8</c:v>
                </c:pt>
                <c:pt idx="7">
                  <c:v>25.3</c:v>
                </c:pt>
                <c:pt idx="8">
                  <c:v>23.8</c:v>
                </c:pt>
                <c:pt idx="9">
                  <c:v>21.8</c:v>
                </c:pt>
                <c:pt idx="10">
                  <c:v>19.8</c:v>
                </c:pt>
                <c:pt idx="11">
                  <c:v>17.8</c:v>
                </c:pt>
                <c:pt idx="12">
                  <c:v>15.8</c:v>
                </c:pt>
                <c:pt idx="13">
                  <c:v>14.8</c:v>
                </c:pt>
                <c:pt idx="14">
                  <c:v>13.8</c:v>
                </c:pt>
                <c:pt idx="15">
                  <c:v>12.8</c:v>
                </c:pt>
                <c:pt idx="16">
                  <c:v>11.8</c:v>
                </c:pt>
                <c:pt idx="17">
                  <c:v>10.8</c:v>
                </c:pt>
                <c:pt idx="18">
                  <c:v>10.000000000000004</c:v>
                </c:pt>
              </c:numCache>
            </c:numRef>
          </c:xVal>
          <c:yVal>
            <c:numRef>
              <c:f>'potencia 1'!$AE$55:$AE$73</c:f>
              <c:numCache>
                <c:formatCode>General</c:formatCode>
                <c:ptCount val="19"/>
                <c:pt idx="0">
                  <c:v>1.166858601361225</c:v>
                </c:pt>
                <c:pt idx="1">
                  <c:v>1.1585248216341406</c:v>
                </c:pt>
                <c:pt idx="2">
                  <c:v>1.1501910419070565</c:v>
                </c:pt>
                <c:pt idx="3">
                  <c:v>1.1418572621799721</c:v>
                </c:pt>
                <c:pt idx="4">
                  <c:v>1.1335234824528877</c:v>
                </c:pt>
                <c:pt idx="5">
                  <c:v>1.1251897027258035</c:v>
                </c:pt>
                <c:pt idx="6">
                  <c:v>1.1168559229987192</c:v>
                </c:pt>
                <c:pt idx="7">
                  <c:v>1.106438698339864</c:v>
                </c:pt>
                <c:pt idx="8">
                  <c:v>1.1001883635445506</c:v>
                </c:pt>
                <c:pt idx="9">
                  <c:v>1.0918545838174665</c:v>
                </c:pt>
                <c:pt idx="10">
                  <c:v>1.0835208040903821</c:v>
                </c:pt>
                <c:pt idx="11">
                  <c:v>1.0751870243632979</c:v>
                </c:pt>
                <c:pt idx="12">
                  <c:v>1.0668532446362136</c:v>
                </c:pt>
                <c:pt idx="13">
                  <c:v>1.0626863547726715</c:v>
                </c:pt>
                <c:pt idx="14">
                  <c:v>1.0585194649091292</c:v>
                </c:pt>
                <c:pt idx="15">
                  <c:v>1.0543525750455871</c:v>
                </c:pt>
                <c:pt idx="16">
                  <c:v>1.050185685182045</c:v>
                </c:pt>
                <c:pt idx="17">
                  <c:v>1.0460187953185029</c:v>
                </c:pt>
                <c:pt idx="18">
                  <c:v>1.0426852834276692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E67-4406-AEBF-696BB828D4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5976607"/>
        <c:axId val="1843042927"/>
      </c:scatterChart>
      <c:valAx>
        <c:axId val="1945976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T-T</a:t>
                </a:r>
                <a:r>
                  <a:rPr lang="en-US" sz="1200" b="0" i="0" u="none" strike="noStrike" kern="1200" baseline="-25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0</a:t>
                </a: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 (ºC)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43042927"/>
        <c:crosses val="autoZero"/>
        <c:crossBetween val="midCat"/>
      </c:valAx>
      <c:valAx>
        <c:axId val="1843042927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R/R0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45976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1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Potência 1 - Aquecimento - Resíduos da Regressão </a:t>
            </a:r>
            <a:r>
              <a:rPr lang="en-US" sz="11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R/R</a:t>
            </a:r>
            <a:r>
              <a:rPr lang="en-US" sz="1100" b="0" i="0" u="none" strike="noStrike" kern="1200" spc="0" baseline="-2500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0</a:t>
            </a:r>
            <a:r>
              <a:rPr lang="en-US" sz="11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[T-T</a:t>
            </a:r>
            <a:r>
              <a:rPr lang="en-US" sz="1100" b="0" i="0" u="none" strike="noStrike" kern="1200" spc="0" baseline="-2500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0</a:t>
            </a:r>
            <a:r>
              <a:rPr lang="en-US" sz="11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]</a:t>
            </a:r>
          </a:p>
        </c:rich>
      </c:tx>
      <c:layout>
        <c:manualLayout>
          <c:xMode val="edge"/>
          <c:yMode val="edge"/>
          <c:x val="0.15898589743589744"/>
          <c:y val="3.51187678013439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5939914529914531"/>
          <c:y val="0.14591770833333334"/>
          <c:w val="0.80108974358974372"/>
          <c:h val="0.68718194444444447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'potencia 1'!$B$2:$B$40</c:f>
              <c:numCache>
                <c:formatCode>General</c:formatCode>
                <c:ptCount val="39"/>
                <c:pt idx="0">
                  <c:v>0</c:v>
                </c:pt>
                <c:pt idx="1">
                  <c:v>0.10000000000000142</c:v>
                </c:pt>
                <c:pt idx="2">
                  <c:v>0.80000000000000071</c:v>
                </c:pt>
                <c:pt idx="3">
                  <c:v>1.8000000000000007</c:v>
                </c:pt>
                <c:pt idx="4">
                  <c:v>2.5</c:v>
                </c:pt>
                <c:pt idx="5">
                  <c:v>2.8000000000000007</c:v>
                </c:pt>
                <c:pt idx="6">
                  <c:v>3.8000000000000007</c:v>
                </c:pt>
                <c:pt idx="7">
                  <c:v>4.8000000000000007</c:v>
                </c:pt>
                <c:pt idx="8">
                  <c:v>5.8000000000000007</c:v>
                </c:pt>
                <c:pt idx="9">
                  <c:v>6.8000000000000007</c:v>
                </c:pt>
                <c:pt idx="10">
                  <c:v>7.8000000000000007</c:v>
                </c:pt>
                <c:pt idx="11">
                  <c:v>8.8000000000000007</c:v>
                </c:pt>
                <c:pt idx="12">
                  <c:v>9.8000000000000007</c:v>
                </c:pt>
                <c:pt idx="13">
                  <c:v>10.8</c:v>
                </c:pt>
                <c:pt idx="14">
                  <c:v>12.3</c:v>
                </c:pt>
                <c:pt idx="15">
                  <c:v>12.8</c:v>
                </c:pt>
                <c:pt idx="16">
                  <c:v>13.8</c:v>
                </c:pt>
                <c:pt idx="17">
                  <c:v>15.8</c:v>
                </c:pt>
                <c:pt idx="18">
                  <c:v>17.8</c:v>
                </c:pt>
                <c:pt idx="19">
                  <c:v>19.8</c:v>
                </c:pt>
                <c:pt idx="20">
                  <c:v>21.8</c:v>
                </c:pt>
                <c:pt idx="21">
                  <c:v>23.8</c:v>
                </c:pt>
                <c:pt idx="22">
                  <c:v>25.8</c:v>
                </c:pt>
                <c:pt idx="23">
                  <c:v>27.8</c:v>
                </c:pt>
                <c:pt idx="24">
                  <c:v>29.8</c:v>
                </c:pt>
                <c:pt idx="25">
                  <c:v>31.8</c:v>
                </c:pt>
                <c:pt idx="26">
                  <c:v>33.799999999999997</c:v>
                </c:pt>
                <c:pt idx="27">
                  <c:v>35.799999999999997</c:v>
                </c:pt>
                <c:pt idx="28">
                  <c:v>37.799999999999997</c:v>
                </c:pt>
                <c:pt idx="29">
                  <c:v>39.799999999999997</c:v>
                </c:pt>
                <c:pt idx="30">
                  <c:v>41.8</c:v>
                </c:pt>
                <c:pt idx="31">
                  <c:v>43.8</c:v>
                </c:pt>
                <c:pt idx="32">
                  <c:v>45.8</c:v>
                </c:pt>
                <c:pt idx="33">
                  <c:v>47.8</c:v>
                </c:pt>
                <c:pt idx="34">
                  <c:v>49.8</c:v>
                </c:pt>
                <c:pt idx="35">
                  <c:v>51.8</c:v>
                </c:pt>
                <c:pt idx="36">
                  <c:v>53.8</c:v>
                </c:pt>
                <c:pt idx="37">
                  <c:v>55.8</c:v>
                </c:pt>
                <c:pt idx="38">
                  <c:v>57.8</c:v>
                </c:pt>
              </c:numCache>
            </c:numRef>
          </c:xVal>
          <c:yVal>
            <c:numRef>
              <c:f>'potencia 1'!$AF$3:$AF$41</c:f>
              <c:numCache>
                <c:formatCode>General</c:formatCode>
                <c:ptCount val="39"/>
                <c:pt idx="0">
                  <c:v>7.8201997046339899E-3</c:v>
                </c:pt>
                <c:pt idx="1">
                  <c:v>7.4835169991918082E-3</c:v>
                </c:pt>
                <c:pt idx="2">
                  <c:v>5.1267380610967583E-3</c:v>
                </c:pt>
                <c:pt idx="3">
                  <c:v>1.7599110066751633E-3</c:v>
                </c:pt>
                <c:pt idx="4">
                  <c:v>3.2394238165567302E-4</c:v>
                </c:pt>
                <c:pt idx="5">
                  <c:v>2.9971355176310333E-3</c:v>
                </c:pt>
                <c:pt idx="6">
                  <c:v>2.3927394024363391E-3</c:v>
                </c:pt>
                <c:pt idx="7">
                  <c:v>1.7883432872412008E-3</c:v>
                </c:pt>
                <c:pt idx="8">
                  <c:v>1.1839471720460626E-3</c:v>
                </c:pt>
                <c:pt idx="9">
                  <c:v>1.5003613699264839E-3</c:v>
                </c:pt>
                <c:pt idx="10">
                  <c:v>-2.4845058344213911E-5</c:v>
                </c:pt>
                <c:pt idx="11">
                  <c:v>2.9156913953620744E-4</c:v>
                </c:pt>
                <c:pt idx="12">
                  <c:v>-3.1282697565870876E-4</c:v>
                </c:pt>
                <c:pt idx="13">
                  <c:v>-9.1722309085384701E-4</c:v>
                </c:pt>
                <c:pt idx="14">
                  <c:v>-2.2842224201842232E-3</c:v>
                </c:pt>
                <c:pt idx="15">
                  <c:v>-2.1260153212439015E-3</c:v>
                </c:pt>
                <c:pt idx="16">
                  <c:v>-1.8096011233637022E-3</c:v>
                </c:pt>
                <c:pt idx="17">
                  <c:v>-3.0183933537537566E-3</c:v>
                </c:pt>
                <c:pt idx="18">
                  <c:v>-4.227185584143589E-3</c:v>
                </c:pt>
                <c:pt idx="19">
                  <c:v>-5.4359778145336435E-3</c:v>
                </c:pt>
                <c:pt idx="20">
                  <c:v>-4.8031494187728008E-3</c:v>
                </c:pt>
                <c:pt idx="21">
                  <c:v>-4.1703210230119581E-3</c:v>
                </c:pt>
                <c:pt idx="22">
                  <c:v>-3.5374926272511154E-3</c:v>
                </c:pt>
                <c:pt idx="23">
                  <c:v>-3.8254745445658322E-3</c:v>
                </c:pt>
                <c:pt idx="24">
                  <c:v>-5.0342667749561087E-3</c:v>
                </c:pt>
                <c:pt idx="25">
                  <c:v>-3.4806280661194844E-3</c:v>
                </c:pt>
                <c:pt idx="26">
                  <c:v>-3.7686099834339792E-3</c:v>
                </c:pt>
                <c:pt idx="27">
                  <c:v>-2.214971274597799E-3</c:v>
                </c:pt>
                <c:pt idx="28">
                  <c:v>-2.5029531919122938E-3</c:v>
                </c:pt>
                <c:pt idx="29">
                  <c:v>-1.8701247961514511E-3</c:v>
                </c:pt>
                <c:pt idx="30">
                  <c:v>-2.158106713466168E-3</c:v>
                </c:pt>
                <c:pt idx="31">
                  <c:v>-6.0446800462976569E-4</c:v>
                </c:pt>
                <c:pt idx="32">
                  <c:v>-8.9244992194403849E-4</c:v>
                </c:pt>
                <c:pt idx="33">
                  <c:v>-1.1804318392587554E-3</c:v>
                </c:pt>
                <c:pt idx="34">
                  <c:v>1.2940171826529845E-3</c:v>
                </c:pt>
                <c:pt idx="35">
                  <c:v>3.7684662045649464E-3</c:v>
                </c:pt>
                <c:pt idx="36">
                  <c:v>5.3221049134013487E-3</c:v>
                </c:pt>
                <c:pt idx="37">
                  <c:v>7.7965539353130886E-3</c:v>
                </c:pt>
                <c:pt idx="38">
                  <c:v>9.350192644149935E-3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6D-4091-9B53-85F35381EA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5976607"/>
        <c:axId val="1843042927"/>
      </c:scatterChart>
      <c:valAx>
        <c:axId val="1945976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T-T</a:t>
                </a:r>
                <a:r>
                  <a:rPr lang="en-US" sz="1200" b="0" i="0" u="none" strike="noStrike" kern="1200" baseline="-25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0</a:t>
                </a: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 (ºC)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43042927"/>
        <c:crossesAt val="-20"/>
        <c:crossBetween val="midCat"/>
      </c:valAx>
      <c:valAx>
        <c:axId val="1843042927"/>
        <c:scaling>
          <c:orientation val="minMax"/>
          <c:min val="-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R/R0 - R/R0</a:t>
                </a:r>
                <a:r>
                  <a:rPr lang="en-US" sz="1200" baseline="-25000"/>
                  <a:t>ajuste</a:t>
                </a:r>
                <a:r>
                  <a:rPr lang="en-US" sz="1200"/>
                  <a:t> </a:t>
                </a:r>
                <a:r>
                  <a:rPr lang="en-US" sz="1200" baseline="0"/>
                  <a:t> (s.u)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45976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Potência 1 - Aquecimento - Resíduos da Rgressão</a:t>
            </a:r>
            <a:r>
              <a:rPr lang="en-US" sz="1100" baseline="0"/>
              <a:t> Ln(I)[1/T]</a:t>
            </a:r>
            <a:endParaRPr lang="en-US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2922307692307694"/>
          <c:y val="0.13268854166666669"/>
          <c:w val="0.82051282051282048"/>
          <c:h val="0.69600138888888896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'potencia 1'!$D$2:$D$41</c:f>
              <c:numCache>
                <c:formatCode>General</c:formatCode>
                <c:ptCount val="40"/>
                <c:pt idx="0">
                  <c:v>3.3858134416793638E-3</c:v>
                </c:pt>
                <c:pt idx="1">
                  <c:v>3.3846674564224064E-3</c:v>
                </c:pt>
                <c:pt idx="2">
                  <c:v>3.3766672294445383E-3</c:v>
                </c:pt>
                <c:pt idx="3">
                  <c:v>3.3653037186606094E-3</c:v>
                </c:pt>
                <c:pt idx="4">
                  <c:v>3.3573946617424882E-3</c:v>
                </c:pt>
                <c:pt idx="5">
                  <c:v>3.3540164346805303E-3</c:v>
                </c:pt>
                <c:pt idx="6">
                  <c:v>3.3428046130703662E-3</c:v>
                </c:pt>
                <c:pt idx="7">
                  <c:v>3.331667499583542E-3</c:v>
                </c:pt>
                <c:pt idx="8">
                  <c:v>3.3206043499916988E-3</c:v>
                </c:pt>
                <c:pt idx="9">
                  <c:v>3.3096144299189145E-3</c:v>
                </c:pt>
                <c:pt idx="10">
                  <c:v>3.298697014679202E-3</c:v>
                </c:pt>
                <c:pt idx="11">
                  <c:v>3.287851389117212E-3</c:v>
                </c:pt>
                <c:pt idx="12">
                  <c:v>3.2770768474520728E-3</c:v>
                </c:pt>
                <c:pt idx="13">
                  <c:v>3.2663726931242859E-3</c:v>
                </c:pt>
                <c:pt idx="14">
                  <c:v>3.2504469364537628E-3</c:v>
                </c:pt>
                <c:pt idx="15">
                  <c:v>3.2451728054518907E-3</c:v>
                </c:pt>
                <c:pt idx="16">
                  <c:v>3.2346757237586934E-3</c:v>
                </c:pt>
                <c:pt idx="17">
                  <c:v>3.2138839787883662E-3</c:v>
                </c:pt>
                <c:pt idx="18">
                  <c:v>3.1933578157432542E-3</c:v>
                </c:pt>
                <c:pt idx="19">
                  <c:v>3.1730921783277807E-3</c:v>
                </c:pt>
                <c:pt idx="20">
                  <c:v>3.1530821377896896E-3</c:v>
                </c:pt>
                <c:pt idx="21">
                  <c:v>3.1333228889237038E-3</c:v>
                </c:pt>
                <c:pt idx="22">
                  <c:v>3.1138097462245057E-3</c:v>
                </c:pt>
                <c:pt idx="23">
                  <c:v>3.0945381401825778E-3</c:v>
                </c:pt>
                <c:pt idx="24">
                  <c:v>3.0755036137167465E-3</c:v>
                </c:pt>
                <c:pt idx="25">
                  <c:v>3.0567018187375823E-3</c:v>
                </c:pt>
                <c:pt idx="26">
                  <c:v>3.0381285128360932E-3</c:v>
                </c:pt>
                <c:pt idx="27">
                  <c:v>3.0197795560924054E-3</c:v>
                </c:pt>
                <c:pt idx="28">
                  <c:v>3.0016509079993999E-3</c:v>
                </c:pt>
                <c:pt idx="29">
                  <c:v>2.9837386244964941E-3</c:v>
                </c:pt>
                <c:pt idx="30">
                  <c:v>2.9660388551090021E-3</c:v>
                </c:pt>
                <c:pt idx="31">
                  <c:v>2.9485478401887074E-3</c:v>
                </c:pt>
                <c:pt idx="32">
                  <c:v>2.9312619082515023E-3</c:v>
                </c:pt>
                <c:pt idx="33">
                  <c:v>2.9141774734081308E-3</c:v>
                </c:pt>
                <c:pt idx="34">
                  <c:v>2.8972910328842532E-3</c:v>
                </c:pt>
                <c:pt idx="35">
                  <c:v>2.8805991646262425E-3</c:v>
                </c:pt>
                <c:pt idx="36">
                  <c:v>2.8640985249892598E-3</c:v>
                </c:pt>
                <c:pt idx="37">
                  <c:v>2.847785846504343E-3</c:v>
                </c:pt>
                <c:pt idx="38">
                  <c:v>2.831657935721365E-3</c:v>
                </c:pt>
              </c:numCache>
            </c:numRef>
          </c:xVal>
          <c:yVal>
            <c:numRef>
              <c:f>'potencia 1'!$AH$3:$AH$41</c:f>
              <c:numCache>
                <c:formatCode>General</c:formatCode>
                <c:ptCount val="39"/>
                <c:pt idx="0">
                  <c:v>-5.7784545236579277E-2</c:v>
                </c:pt>
                <c:pt idx="1">
                  <c:v>-2.6123137766873583E-2</c:v>
                </c:pt>
                <c:pt idx="2">
                  <c:v>8.5957540681746991E-2</c:v>
                </c:pt>
                <c:pt idx="3">
                  <c:v>4.2486906899032562E-2</c:v>
                </c:pt>
                <c:pt idx="4">
                  <c:v>7.6719134239056075E-4</c:v>
                </c:pt>
                <c:pt idx="5">
                  <c:v>0.11458165541847265</c:v>
                </c:pt>
                <c:pt idx="6">
                  <c:v>5.2001936754528799E-2</c:v>
                </c:pt>
                <c:pt idx="7">
                  <c:v>4.2489716449576775E-2</c:v>
                </c:pt>
                <c:pt idx="8">
                  <c:v>2.0482916930628647E-2</c:v>
                </c:pt>
                <c:pt idx="9">
                  <c:v>-1.2461847707072593E-2</c:v>
                </c:pt>
                <c:pt idx="10">
                  <c:v>-1.0027952785911509E-2</c:v>
                </c:pt>
                <c:pt idx="11">
                  <c:v>-1.5731405503650819E-2</c:v>
                </c:pt>
                <c:pt idx="12">
                  <c:v>-3.6293454839572803E-2</c:v>
                </c:pt>
                <c:pt idx="13">
                  <c:v>-2.67786772191414E-3</c:v>
                </c:pt>
                <c:pt idx="14">
                  <c:v>6.0498013061884848E-2</c:v>
                </c:pt>
                <c:pt idx="15">
                  <c:v>3.4631461092825333E-2</c:v>
                </c:pt>
                <c:pt idx="16">
                  <c:v>-2.6007638674542477E-2</c:v>
                </c:pt>
                <c:pt idx="17">
                  <c:v>-1.825209304649178E-2</c:v>
                </c:pt>
                <c:pt idx="18">
                  <c:v>-4.8700185493281367E-2</c:v>
                </c:pt>
                <c:pt idx="19">
                  <c:v>-8.1220834826822852E-2</c:v>
                </c:pt>
                <c:pt idx="20">
                  <c:v>-0.10149584763129127</c:v>
                </c:pt>
                <c:pt idx="21">
                  <c:v>-7.442012959732125E-2</c:v>
                </c:pt>
                <c:pt idx="22">
                  <c:v>2.5468588760464428E-2</c:v>
                </c:pt>
                <c:pt idx="23">
                  <c:v>2.5236076916243633E-2</c:v>
                </c:pt>
                <c:pt idx="24">
                  <c:v>-3.1382761579134666E-2</c:v>
                </c:pt>
                <c:pt idx="25">
                  <c:v>-6.4794508514420812E-2</c:v>
                </c:pt>
                <c:pt idx="26">
                  <c:v>-7.0409369410910472E-2</c:v>
                </c:pt>
                <c:pt idx="27">
                  <c:v>-3.870790908515076E-2</c:v>
                </c:pt>
                <c:pt idx="28">
                  <c:v>-2.3693303823613121E-3</c:v>
                </c:pt>
                <c:pt idx="29">
                  <c:v>-1.5152199613670092E-2</c:v>
                </c:pt>
                <c:pt idx="30">
                  <c:v>-1.0630153428989431E-2</c:v>
                </c:pt>
                <c:pt idx="31">
                  <c:v>-1.6115850226244177E-2</c:v>
                </c:pt>
                <c:pt idx="32">
                  <c:v>-5.5845319671004034E-3</c:v>
                </c:pt>
                <c:pt idx="33">
                  <c:v>2.7268994919822376E-3</c:v>
                </c:pt>
                <c:pt idx="34">
                  <c:v>4.9562319478630101E-2</c:v>
                </c:pt>
                <c:pt idx="35">
                  <c:v>8.4546912540195862E-2</c:v>
                </c:pt>
                <c:pt idx="36">
                  <c:v>3.109169781492227E-2</c:v>
                </c:pt>
                <c:pt idx="37">
                  <c:v>2.4932406843266364E-2</c:v>
                </c:pt>
                <c:pt idx="38">
                  <c:v>6.8881314562537099E-2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EB-4BA9-BDF6-538CA40DA3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5976607"/>
        <c:axId val="1843042927"/>
      </c:scatterChart>
      <c:valAx>
        <c:axId val="1945976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1/T (K</a:t>
                </a:r>
                <a:r>
                  <a:rPr lang="en-US" sz="1200" b="0" i="0" u="none" strike="noStrike" kern="1200" baseline="30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-1</a:t>
                </a: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43042927"/>
        <c:crossesAt val="-5"/>
        <c:crossBetween val="midCat"/>
      </c:valAx>
      <c:valAx>
        <c:axId val="1843042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Ln(I) - Ln(I)</a:t>
                </a:r>
                <a:r>
                  <a:rPr lang="en-US" sz="1200" b="0" i="0" u="none" strike="noStrike" kern="1200" baseline="-25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ajuste</a:t>
                </a: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45976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1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Potência 1 - Arrefecimento - Resíduos da Regressão R/R</a:t>
            </a:r>
            <a:r>
              <a:rPr lang="en-US" sz="1100" b="0" i="0" u="none" strike="noStrike" kern="1200" spc="0" baseline="-2500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0</a:t>
            </a:r>
            <a:r>
              <a:rPr lang="en-US" sz="11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[T-T</a:t>
            </a:r>
            <a:r>
              <a:rPr lang="en-US" sz="1100" b="0" i="0" u="none" strike="noStrike" kern="1200" spc="0" baseline="-2500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0</a:t>
            </a:r>
            <a:r>
              <a:rPr lang="en-US" sz="11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6363247863247865"/>
          <c:y val="0.14591770833333334"/>
          <c:w val="0.80771111111111116"/>
          <c:h val="0.67836249999999998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'potencia 1'!$B$55:$B$73</c:f>
              <c:numCache>
                <c:formatCode>General</c:formatCode>
                <c:ptCount val="19"/>
                <c:pt idx="0">
                  <c:v>39.799999999999997</c:v>
                </c:pt>
                <c:pt idx="1">
                  <c:v>37.799999999999997</c:v>
                </c:pt>
                <c:pt idx="2">
                  <c:v>35.799999999999997</c:v>
                </c:pt>
                <c:pt idx="3">
                  <c:v>33.799999999999997</c:v>
                </c:pt>
                <c:pt idx="4">
                  <c:v>31.8</c:v>
                </c:pt>
                <c:pt idx="5">
                  <c:v>29.8</c:v>
                </c:pt>
                <c:pt idx="6">
                  <c:v>27.8</c:v>
                </c:pt>
                <c:pt idx="7">
                  <c:v>25.3</c:v>
                </c:pt>
                <c:pt idx="8">
                  <c:v>23.8</c:v>
                </c:pt>
                <c:pt idx="9">
                  <c:v>21.8</c:v>
                </c:pt>
                <c:pt idx="10">
                  <c:v>19.8</c:v>
                </c:pt>
                <c:pt idx="11">
                  <c:v>17.8</c:v>
                </c:pt>
                <c:pt idx="12">
                  <c:v>15.8</c:v>
                </c:pt>
                <c:pt idx="13">
                  <c:v>14.8</c:v>
                </c:pt>
                <c:pt idx="14">
                  <c:v>13.8</c:v>
                </c:pt>
                <c:pt idx="15">
                  <c:v>12.8</c:v>
                </c:pt>
                <c:pt idx="16">
                  <c:v>11.8</c:v>
                </c:pt>
                <c:pt idx="17">
                  <c:v>10.8</c:v>
                </c:pt>
                <c:pt idx="18">
                  <c:v>10.000000000000004</c:v>
                </c:pt>
              </c:numCache>
            </c:numRef>
          </c:xVal>
          <c:yVal>
            <c:numRef>
              <c:f>'potencia 1'!$AF$55:$AF$73</c:f>
              <c:numCache>
                <c:formatCode>General</c:formatCode>
                <c:ptCount val="19"/>
                <c:pt idx="0">
                  <c:v>-1.9193469455824896E-4</c:v>
                </c:pt>
                <c:pt idx="1">
                  <c:v>-1.4544778515346302E-4</c:v>
                </c:pt>
                <c:pt idx="2">
                  <c:v>-9.8960875748899113E-5</c:v>
                </c:pt>
                <c:pt idx="3">
                  <c:v>-5.2473966344113165E-5</c:v>
                </c:pt>
                <c:pt idx="4">
                  <c:v>-5.9870569393272177E-6</c:v>
                </c:pt>
                <c:pt idx="5">
                  <c:v>4.049985246545873E-5</c:v>
                </c:pt>
                <c:pt idx="6">
                  <c:v>8.6986761870244678E-5</c:v>
                </c:pt>
                <c:pt idx="7">
                  <c:v>3.7529797689495048E-4</c:v>
                </c:pt>
                <c:pt idx="8">
                  <c:v>1.7996058067959453E-4</c:v>
                </c:pt>
                <c:pt idx="9">
                  <c:v>2.2644749008415843E-4</c:v>
                </c:pt>
                <c:pt idx="10">
                  <c:v>2.7293439948916642E-4</c:v>
                </c:pt>
                <c:pt idx="11">
                  <c:v>-6.0138900418182928E-4</c:v>
                </c:pt>
                <c:pt idx="12">
                  <c:v>3.6590821829851627E-4</c:v>
                </c:pt>
                <c:pt idx="13">
                  <c:v>-7.1253483536981577E-5</c:v>
                </c:pt>
                <c:pt idx="14">
                  <c:v>4.1239512770330222E-4</c:v>
                </c:pt>
                <c:pt idx="15">
                  <c:v>-2.4766574132195629E-5</c:v>
                </c:pt>
                <c:pt idx="16">
                  <c:v>-4.6192827596769348E-4</c:v>
                </c:pt>
                <c:pt idx="17">
                  <c:v>2.1720335272368274E-5</c:v>
                </c:pt>
                <c:pt idx="18">
                  <c:v>-3.2800902619589678E-4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C7-4815-8FEE-76E76B77D1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5976607"/>
        <c:axId val="1843042927"/>
      </c:scatterChart>
      <c:valAx>
        <c:axId val="1945976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T-T</a:t>
                </a:r>
                <a:r>
                  <a:rPr lang="en-US" sz="1200" b="0" i="0" u="none" strike="noStrike" kern="1200" baseline="-25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0</a:t>
                </a: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 (ºC)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43042927"/>
        <c:crossesAt val="-20"/>
        <c:crossBetween val="midCat"/>
      </c:valAx>
      <c:valAx>
        <c:axId val="1843042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R/R0 - R/R0</a:t>
                </a:r>
                <a:r>
                  <a:rPr lang="en-US" sz="1200" b="0" i="0" u="none" strike="noStrike" kern="1200" baseline="-25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ajuste</a:t>
                </a: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  (s.u)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45976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Potência 1 - Arrefecimento - Resíduos da Rgressão Ln(I)[1/T]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3345641025641022"/>
          <c:y val="0.13268854166666666"/>
          <c:w val="0.81627948717948695"/>
          <c:h val="0.69600138888888896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'potencia 1'!$D$46:$D$73</c:f>
              <c:numCache>
                <c:formatCode>General</c:formatCode>
                <c:ptCount val="28"/>
                <c:pt idx="0">
                  <c:v>2.831657935721365E-3</c:v>
                </c:pt>
                <c:pt idx="1">
                  <c:v>2.847785846504343E-3</c:v>
                </c:pt>
                <c:pt idx="2">
                  <c:v>2.8640985249892598E-3</c:v>
                </c:pt>
                <c:pt idx="3">
                  <c:v>2.8805991646262425E-3</c:v>
                </c:pt>
                <c:pt idx="4">
                  <c:v>2.8972910328842532E-3</c:v>
                </c:pt>
                <c:pt idx="5">
                  <c:v>2.9141774734081308E-3</c:v>
                </c:pt>
                <c:pt idx="6">
                  <c:v>2.9312619082515023E-3</c:v>
                </c:pt>
                <c:pt idx="7">
                  <c:v>2.9485478401887074E-3</c:v>
                </c:pt>
                <c:pt idx="8">
                  <c:v>2.9660388551090021E-3</c:v>
                </c:pt>
                <c:pt idx="9">
                  <c:v>2.9837386244964941E-3</c:v>
                </c:pt>
                <c:pt idx="10">
                  <c:v>3.0016509079993999E-3</c:v>
                </c:pt>
                <c:pt idx="11">
                  <c:v>3.0197795560924054E-3</c:v>
                </c:pt>
                <c:pt idx="12">
                  <c:v>3.0381285128360932E-3</c:v>
                </c:pt>
                <c:pt idx="13">
                  <c:v>3.0567018187375823E-3</c:v>
                </c:pt>
                <c:pt idx="14">
                  <c:v>3.0755036137167465E-3</c:v>
                </c:pt>
                <c:pt idx="15">
                  <c:v>3.0945381401825778E-3</c:v>
                </c:pt>
                <c:pt idx="16">
                  <c:v>3.1186652112895684E-3</c:v>
                </c:pt>
                <c:pt idx="17">
                  <c:v>3.1333228889237038E-3</c:v>
                </c:pt>
                <c:pt idx="18">
                  <c:v>3.1530821377896896E-3</c:v>
                </c:pt>
                <c:pt idx="19">
                  <c:v>3.1730921783277807E-3</c:v>
                </c:pt>
                <c:pt idx="20">
                  <c:v>3.1933578157432542E-3</c:v>
                </c:pt>
                <c:pt idx="21">
                  <c:v>3.2138839787883662E-3</c:v>
                </c:pt>
                <c:pt idx="22">
                  <c:v>3.224246332419797E-3</c:v>
                </c:pt>
                <c:pt idx="23">
                  <c:v>3.2346757237586934E-3</c:v>
                </c:pt>
                <c:pt idx="24">
                  <c:v>3.2451728054518907E-3</c:v>
                </c:pt>
                <c:pt idx="25">
                  <c:v>3.255738238645613E-3</c:v>
                </c:pt>
                <c:pt idx="26">
                  <c:v>3.2663726931242859E-3</c:v>
                </c:pt>
                <c:pt idx="27">
                  <c:v>3.2749304077288361E-3</c:v>
                </c:pt>
              </c:numCache>
            </c:numRef>
          </c:xVal>
          <c:yVal>
            <c:numRef>
              <c:f>'potencia 1'!$AH$46:$AH$73</c:f>
              <c:numCache>
                <c:formatCode>General</c:formatCode>
                <c:ptCount val="28"/>
                <c:pt idx="0">
                  <c:v>6.9342206545179863E-2</c:v>
                </c:pt>
                <c:pt idx="1">
                  <c:v>5.9476465075942286E-2</c:v>
                </c:pt>
                <c:pt idx="2">
                  <c:v>2.5808859936390149E-2</c:v>
                </c:pt>
                <c:pt idx="3">
                  <c:v>6.2324419657624475E-3</c:v>
                </c:pt>
                <c:pt idx="4">
                  <c:v>4.1361976485276841E-3</c:v>
                </c:pt>
                <c:pt idx="5">
                  <c:v>-3.7093254223865557E-3</c:v>
                </c:pt>
                <c:pt idx="6">
                  <c:v>3.4071658250425685E-2</c:v>
                </c:pt>
                <c:pt idx="7">
                  <c:v>9.8207003116737468E-2</c:v>
                </c:pt>
                <c:pt idx="8">
                  <c:v>-3.7496218217993871E-2</c:v>
                </c:pt>
                <c:pt idx="9">
                  <c:v>-2.8680595490264693E-3</c:v>
                </c:pt>
                <c:pt idx="10">
                  <c:v>-6.1183673275353456E-2</c:v>
                </c:pt>
                <c:pt idx="11">
                  <c:v>-6.9034049532156416E-2</c:v>
                </c:pt>
                <c:pt idx="12">
                  <c:v>-7.0906607563628654E-2</c:v>
                </c:pt>
                <c:pt idx="13">
                  <c:v>-7.0936335032971698E-2</c:v>
                </c:pt>
                <c:pt idx="14">
                  <c:v>-6.8548317036992046E-2</c:v>
                </c:pt>
                <c:pt idx="15">
                  <c:v>-6.9885426699165976E-2</c:v>
                </c:pt>
                <c:pt idx="16">
                  <c:v>-4.9631949155219957E-2</c:v>
                </c:pt>
                <c:pt idx="17">
                  <c:v>-2.7836760792126825E-2</c:v>
                </c:pt>
                <c:pt idx="18">
                  <c:v>-4.9149038448440763E-2</c:v>
                </c:pt>
                <c:pt idx="19">
                  <c:v>6.3354614516729413E-2</c:v>
                </c:pt>
                <c:pt idx="20">
                  <c:v>-4.5103310273120201E-4</c:v>
                </c:pt>
                <c:pt idx="21">
                  <c:v>8.3094610346527986E-3</c:v>
                </c:pt>
                <c:pt idx="22">
                  <c:v>9.495949621516786E-3</c:v>
                </c:pt>
                <c:pt idx="23">
                  <c:v>1.0109433612186081E-2</c:v>
                </c:pt>
                <c:pt idx="24">
                  <c:v>3.7195996125554132E-2</c:v>
                </c:pt>
                <c:pt idx="25">
                  <c:v>1.6320375416562172E-2</c:v>
                </c:pt>
                <c:pt idx="26">
                  <c:v>6.6160068847022302E-2</c:v>
                </c:pt>
                <c:pt idx="27">
                  <c:v>7.3416062115086334E-2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F54-4F7A-8D79-B0C47BEE01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5976607"/>
        <c:axId val="1843042927"/>
      </c:scatterChart>
      <c:valAx>
        <c:axId val="1945976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1/T (K</a:t>
                </a:r>
                <a:r>
                  <a:rPr lang="en-US" sz="1200" b="0" i="0" u="none" strike="noStrike" kern="1200" baseline="30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-1</a:t>
                </a: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43042927"/>
        <c:crossesAt val="-5"/>
        <c:crossBetween val="midCat"/>
      </c:valAx>
      <c:valAx>
        <c:axId val="1843042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Ln(I) - Ln(I)</a:t>
                </a:r>
                <a:r>
                  <a:rPr lang="en-US" sz="1200" b="0" i="0" u="none" strike="noStrike" kern="1200" baseline="-25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ajuste</a:t>
                </a: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45976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I(T)</a:t>
            </a:r>
          </a:p>
        </c:rich>
      </c:tx>
      <c:layout>
        <c:manualLayout>
          <c:xMode val="edge"/>
          <c:yMode val="edge"/>
          <c:x val="0.4690485564304463"/>
          <c:y val="3.2407407407407406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6071517094017096"/>
          <c:y val="0.15750512750117088"/>
          <c:w val="0.80444123931623934"/>
          <c:h val="0.67559437293756031"/>
        </c:manualLayout>
      </c:layout>
      <c:scatterChart>
        <c:scatterStyle val="lineMarker"/>
        <c:varyColors val="0"/>
        <c:ser>
          <c:idx val="1"/>
          <c:order val="0"/>
          <c:tx>
            <c:v>Arrefecimento</c:v>
          </c:tx>
          <c:spPr>
            <a:ln w="25400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xVal>
            <c:numRef>
              <c:f>'potencia 1'!$C$46:$C$80</c:f>
              <c:numCache>
                <c:formatCode>General</c:formatCode>
                <c:ptCount val="35"/>
                <c:pt idx="0">
                  <c:v>353.15</c:v>
                </c:pt>
                <c:pt idx="1">
                  <c:v>351.15</c:v>
                </c:pt>
                <c:pt idx="2">
                  <c:v>349.15</c:v>
                </c:pt>
                <c:pt idx="3">
                  <c:v>347.15</c:v>
                </c:pt>
                <c:pt idx="4">
                  <c:v>345.15</c:v>
                </c:pt>
                <c:pt idx="5">
                  <c:v>343.15</c:v>
                </c:pt>
                <c:pt idx="6">
                  <c:v>341.15</c:v>
                </c:pt>
                <c:pt idx="7">
                  <c:v>339.15</c:v>
                </c:pt>
                <c:pt idx="8">
                  <c:v>337.15</c:v>
                </c:pt>
                <c:pt idx="9">
                  <c:v>335.15</c:v>
                </c:pt>
                <c:pt idx="10">
                  <c:v>333.15</c:v>
                </c:pt>
                <c:pt idx="11">
                  <c:v>331.15</c:v>
                </c:pt>
                <c:pt idx="12">
                  <c:v>329.15</c:v>
                </c:pt>
                <c:pt idx="13">
                  <c:v>327.14999999999998</c:v>
                </c:pt>
                <c:pt idx="14">
                  <c:v>325.14999999999998</c:v>
                </c:pt>
                <c:pt idx="15">
                  <c:v>323.14999999999998</c:v>
                </c:pt>
                <c:pt idx="16">
                  <c:v>320.64999999999998</c:v>
                </c:pt>
                <c:pt idx="17">
                  <c:v>319.14999999999998</c:v>
                </c:pt>
                <c:pt idx="18">
                  <c:v>317.14999999999998</c:v>
                </c:pt>
                <c:pt idx="19">
                  <c:v>315.14999999999998</c:v>
                </c:pt>
                <c:pt idx="20">
                  <c:v>313.14999999999998</c:v>
                </c:pt>
                <c:pt idx="21">
                  <c:v>311.14999999999998</c:v>
                </c:pt>
                <c:pt idx="22">
                  <c:v>310.14999999999998</c:v>
                </c:pt>
                <c:pt idx="23">
                  <c:v>309.14999999999998</c:v>
                </c:pt>
                <c:pt idx="24">
                  <c:v>308.14999999999998</c:v>
                </c:pt>
                <c:pt idx="25">
                  <c:v>307.14999999999998</c:v>
                </c:pt>
                <c:pt idx="26">
                  <c:v>306.14999999999998</c:v>
                </c:pt>
                <c:pt idx="27">
                  <c:v>305.34999999999997</c:v>
                </c:pt>
              </c:numCache>
            </c:numRef>
          </c:xVal>
          <c:yVal>
            <c:numRef>
              <c:f>'potencia 1'!$H$46:$H$80</c:f>
              <c:numCache>
                <c:formatCode>General</c:formatCode>
                <c:ptCount val="35"/>
                <c:pt idx="0">
                  <c:v>4.01E-7</c:v>
                </c:pt>
                <c:pt idx="1">
                  <c:v>3.6100000000000002E-7</c:v>
                </c:pt>
                <c:pt idx="2">
                  <c:v>3.1700000000000005E-7</c:v>
                </c:pt>
                <c:pt idx="3">
                  <c:v>2.8200000000000001E-7</c:v>
                </c:pt>
                <c:pt idx="4">
                  <c:v>2.5499999999999999E-7</c:v>
                </c:pt>
                <c:pt idx="5">
                  <c:v>2.2900000000000003E-7</c:v>
                </c:pt>
                <c:pt idx="6">
                  <c:v>2.1500000000000001E-7</c:v>
                </c:pt>
                <c:pt idx="7">
                  <c:v>2.0700000000000001E-7</c:v>
                </c:pt>
                <c:pt idx="8">
                  <c:v>1.6300000000000002E-7</c:v>
                </c:pt>
                <c:pt idx="9">
                  <c:v>1.5200000000000001E-7</c:v>
                </c:pt>
                <c:pt idx="10">
                  <c:v>1.29E-7</c:v>
                </c:pt>
                <c:pt idx="11">
                  <c:v>1.1500000000000001E-7</c:v>
                </c:pt>
                <c:pt idx="12">
                  <c:v>1.0300000000000001E-7</c:v>
                </c:pt>
                <c:pt idx="13">
                  <c:v>9.2299999999999999E-8</c:v>
                </c:pt>
                <c:pt idx="14">
                  <c:v>8.28E-8</c:v>
                </c:pt>
                <c:pt idx="15">
                  <c:v>7.3900000000000007E-8</c:v>
                </c:pt>
                <c:pt idx="16">
                  <c:v>6.5400000000000003E-8</c:v>
                </c:pt>
                <c:pt idx="17">
                  <c:v>6.13E-8</c:v>
                </c:pt>
                <c:pt idx="18">
                  <c:v>5.3400000000000002E-8</c:v>
                </c:pt>
                <c:pt idx="19">
                  <c:v>5.3100000000000006E-8</c:v>
                </c:pt>
                <c:pt idx="20">
                  <c:v>4.4200000000000005E-8</c:v>
                </c:pt>
                <c:pt idx="21">
                  <c:v>3.9500000000000003E-8</c:v>
                </c:pt>
                <c:pt idx="22">
                  <c:v>3.7200000000000002E-8</c:v>
                </c:pt>
                <c:pt idx="23">
                  <c:v>3.5000000000000002E-8</c:v>
                </c:pt>
                <c:pt idx="24">
                  <c:v>3.3799999999999998E-8</c:v>
                </c:pt>
                <c:pt idx="25">
                  <c:v>3.1100000000000001E-8</c:v>
                </c:pt>
                <c:pt idx="26">
                  <c:v>3.0700000000000004E-8</c:v>
                </c:pt>
                <c:pt idx="27">
                  <c:v>2.9400000000000002E-8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04-4E8F-B4B3-4997254F6BB4}"/>
            </c:ext>
          </c:extLst>
        </c:ser>
        <c:ser>
          <c:idx val="0"/>
          <c:order val="1"/>
          <c:tx>
            <c:v>Aquecimento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'potencia 1'!$C$2:$C$40</c:f>
              <c:numCache>
                <c:formatCode>General</c:formatCode>
                <c:ptCount val="39"/>
                <c:pt idx="0">
                  <c:v>295.34999999999997</c:v>
                </c:pt>
                <c:pt idx="1">
                  <c:v>295.45</c:v>
                </c:pt>
                <c:pt idx="2">
                  <c:v>296.14999999999998</c:v>
                </c:pt>
                <c:pt idx="3">
                  <c:v>297.14999999999998</c:v>
                </c:pt>
                <c:pt idx="4">
                  <c:v>297.84999999999997</c:v>
                </c:pt>
                <c:pt idx="5">
                  <c:v>298.14999999999998</c:v>
                </c:pt>
                <c:pt idx="6">
                  <c:v>299.14999999999998</c:v>
                </c:pt>
                <c:pt idx="7">
                  <c:v>300.14999999999998</c:v>
                </c:pt>
                <c:pt idx="8">
                  <c:v>301.14999999999998</c:v>
                </c:pt>
                <c:pt idx="9">
                  <c:v>302.14999999999998</c:v>
                </c:pt>
                <c:pt idx="10">
                  <c:v>303.14999999999998</c:v>
                </c:pt>
                <c:pt idx="11">
                  <c:v>304.14999999999998</c:v>
                </c:pt>
                <c:pt idx="12">
                  <c:v>305.14999999999998</c:v>
                </c:pt>
                <c:pt idx="13">
                  <c:v>306.14999999999998</c:v>
                </c:pt>
                <c:pt idx="14">
                  <c:v>307.64999999999998</c:v>
                </c:pt>
                <c:pt idx="15">
                  <c:v>308.14999999999998</c:v>
                </c:pt>
                <c:pt idx="16">
                  <c:v>309.14999999999998</c:v>
                </c:pt>
                <c:pt idx="17">
                  <c:v>311.14999999999998</c:v>
                </c:pt>
                <c:pt idx="18">
                  <c:v>313.14999999999998</c:v>
                </c:pt>
                <c:pt idx="19">
                  <c:v>315.14999999999998</c:v>
                </c:pt>
                <c:pt idx="20">
                  <c:v>317.14999999999998</c:v>
                </c:pt>
                <c:pt idx="21">
                  <c:v>319.14999999999998</c:v>
                </c:pt>
                <c:pt idx="22">
                  <c:v>321.14999999999998</c:v>
                </c:pt>
                <c:pt idx="23">
                  <c:v>323.14999999999998</c:v>
                </c:pt>
                <c:pt idx="24">
                  <c:v>325.14999999999998</c:v>
                </c:pt>
                <c:pt idx="25">
                  <c:v>327.14999999999998</c:v>
                </c:pt>
                <c:pt idx="26">
                  <c:v>329.15</c:v>
                </c:pt>
                <c:pt idx="27">
                  <c:v>331.15</c:v>
                </c:pt>
                <c:pt idx="28">
                  <c:v>333.15</c:v>
                </c:pt>
                <c:pt idx="29">
                  <c:v>335.15</c:v>
                </c:pt>
                <c:pt idx="30">
                  <c:v>337.15</c:v>
                </c:pt>
                <c:pt idx="31">
                  <c:v>339.15</c:v>
                </c:pt>
                <c:pt idx="32">
                  <c:v>341.15</c:v>
                </c:pt>
                <c:pt idx="33">
                  <c:v>343.15</c:v>
                </c:pt>
                <c:pt idx="34">
                  <c:v>345.15</c:v>
                </c:pt>
                <c:pt idx="35">
                  <c:v>347.15</c:v>
                </c:pt>
                <c:pt idx="36">
                  <c:v>349.15</c:v>
                </c:pt>
                <c:pt idx="37">
                  <c:v>351.15</c:v>
                </c:pt>
                <c:pt idx="38">
                  <c:v>353.15</c:v>
                </c:pt>
              </c:numCache>
            </c:numRef>
          </c:xVal>
          <c:yVal>
            <c:numRef>
              <c:f>'potencia 1'!$H$2:$H$40</c:f>
              <c:numCache>
                <c:formatCode>General</c:formatCode>
                <c:ptCount val="39"/>
                <c:pt idx="0">
                  <c:v>1.27E-8</c:v>
                </c:pt>
                <c:pt idx="1">
                  <c:v>1.3200000000000001E-8</c:v>
                </c:pt>
                <c:pt idx="2">
                  <c:v>1.55E-8</c:v>
                </c:pt>
                <c:pt idx="3">
                  <c:v>1.59E-8</c:v>
                </c:pt>
                <c:pt idx="4">
                  <c:v>1.6000000000000001E-8</c:v>
                </c:pt>
                <c:pt idx="5">
                  <c:v>1.8300000000000002E-8</c:v>
                </c:pt>
                <c:pt idx="6">
                  <c:v>1.8399999999999999E-8</c:v>
                </c:pt>
                <c:pt idx="7">
                  <c:v>1.9500000000000003E-8</c:v>
                </c:pt>
                <c:pt idx="8">
                  <c:v>2.0400000000000001E-8</c:v>
                </c:pt>
                <c:pt idx="9">
                  <c:v>2.1100000000000004E-8</c:v>
                </c:pt>
                <c:pt idx="10">
                  <c:v>2.2600000000000004E-8</c:v>
                </c:pt>
                <c:pt idx="11">
                  <c:v>2.4000000000000003E-8</c:v>
                </c:pt>
                <c:pt idx="12">
                  <c:v>2.5100000000000003E-8</c:v>
                </c:pt>
                <c:pt idx="13">
                  <c:v>2.77E-8</c:v>
                </c:pt>
                <c:pt idx="14">
                  <c:v>3.25E-8</c:v>
                </c:pt>
                <c:pt idx="15">
                  <c:v>3.2700000000000002E-8</c:v>
                </c:pt>
                <c:pt idx="16">
                  <c:v>3.2799999999999996E-8</c:v>
                </c:pt>
                <c:pt idx="17">
                  <c:v>3.7500000000000005E-8</c:v>
                </c:pt>
                <c:pt idx="18">
                  <c:v>4.1200000000000005E-8</c:v>
                </c:pt>
                <c:pt idx="19">
                  <c:v>4.5100000000000007E-8</c:v>
                </c:pt>
                <c:pt idx="20">
                  <c:v>4.9900000000000003E-8</c:v>
                </c:pt>
                <c:pt idx="21">
                  <c:v>5.7800000000000001E-8</c:v>
                </c:pt>
                <c:pt idx="22">
                  <c:v>7.1900000000000015E-8</c:v>
                </c:pt>
                <c:pt idx="23">
                  <c:v>8.0799999999999996E-8</c:v>
                </c:pt>
                <c:pt idx="24">
                  <c:v>8.5700000000000006E-8</c:v>
                </c:pt>
                <c:pt idx="25">
                  <c:v>9.2900000000000018E-8</c:v>
                </c:pt>
                <c:pt idx="26">
                  <c:v>1.0340000000000001E-7</c:v>
                </c:pt>
                <c:pt idx="27">
                  <c:v>1.1930000000000002E-7</c:v>
                </c:pt>
                <c:pt idx="28">
                  <c:v>1.381E-7</c:v>
                </c:pt>
                <c:pt idx="29">
                  <c:v>1.5200000000000001E-7</c:v>
                </c:pt>
                <c:pt idx="30">
                  <c:v>1.7000000000000001E-7</c:v>
                </c:pt>
                <c:pt idx="31">
                  <c:v>1.8800000000000002E-7</c:v>
                </c:pt>
                <c:pt idx="32">
                  <c:v>2.1100000000000002E-7</c:v>
                </c:pt>
                <c:pt idx="33">
                  <c:v>2.3600000000000002E-7</c:v>
                </c:pt>
                <c:pt idx="34">
                  <c:v>2.7399999999999999E-7</c:v>
                </c:pt>
                <c:pt idx="35">
                  <c:v>3.1400000000000003E-7</c:v>
                </c:pt>
                <c:pt idx="36">
                  <c:v>3.2899999999999999E-7</c:v>
                </c:pt>
                <c:pt idx="37">
                  <c:v>3.6100000000000002E-7</c:v>
                </c:pt>
                <c:pt idx="38">
                  <c:v>4.1600000000000002E-7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404-4E8F-B4B3-4997254F6B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5976607"/>
        <c:axId val="1843042927"/>
      </c:scatterChart>
      <c:valAx>
        <c:axId val="1945976607"/>
        <c:scaling>
          <c:orientation val="minMax"/>
          <c:min val="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T</a:t>
                </a:r>
                <a:r>
                  <a:rPr lang="en-US" sz="1200" baseline="0"/>
                  <a:t> (K)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43042927"/>
        <c:crosses val="autoZero"/>
        <c:crossBetween val="midCat"/>
      </c:valAx>
      <c:valAx>
        <c:axId val="1843042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I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45976607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1796839743589744"/>
          <c:y val="0.18018404708265476"/>
          <c:w val="0.20653739316239317"/>
          <c:h val="0.15453359926357779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</c:spPr>
    </c:legend>
    <c:plotVisOnly val="1"/>
    <c:dispBlanksAs val="gap"/>
    <c:showDLblsOverMax val="0"/>
    <c:extLst/>
  </c:chart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R(T)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1446047008547008"/>
          <c:y val="0.13268854166666666"/>
          <c:w val="0.83441388888888879"/>
          <c:h val="0.70041111111111121"/>
        </c:manualLayout>
      </c:layout>
      <c:scatterChart>
        <c:scatterStyle val="lineMarker"/>
        <c:varyColors val="0"/>
        <c:ser>
          <c:idx val="1"/>
          <c:order val="0"/>
          <c:tx>
            <c:v>Aquecimento</c:v>
          </c:tx>
          <c:spPr>
            <a:ln w="25400">
              <a:noFill/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'potencia 1'!$C$2:$C$40</c:f>
              <c:numCache>
                <c:formatCode>General</c:formatCode>
                <c:ptCount val="39"/>
                <c:pt idx="0">
                  <c:v>295.34999999999997</c:v>
                </c:pt>
                <c:pt idx="1">
                  <c:v>295.45</c:v>
                </c:pt>
                <c:pt idx="2">
                  <c:v>296.14999999999998</c:v>
                </c:pt>
                <c:pt idx="3">
                  <c:v>297.14999999999998</c:v>
                </c:pt>
                <c:pt idx="4">
                  <c:v>297.84999999999997</c:v>
                </c:pt>
                <c:pt idx="5">
                  <c:v>298.14999999999998</c:v>
                </c:pt>
                <c:pt idx="6">
                  <c:v>299.14999999999998</c:v>
                </c:pt>
                <c:pt idx="7">
                  <c:v>300.14999999999998</c:v>
                </c:pt>
                <c:pt idx="8">
                  <c:v>301.14999999999998</c:v>
                </c:pt>
                <c:pt idx="9">
                  <c:v>302.14999999999998</c:v>
                </c:pt>
                <c:pt idx="10">
                  <c:v>303.14999999999998</c:v>
                </c:pt>
                <c:pt idx="11">
                  <c:v>304.14999999999998</c:v>
                </c:pt>
                <c:pt idx="12">
                  <c:v>305.14999999999998</c:v>
                </c:pt>
                <c:pt idx="13">
                  <c:v>306.14999999999998</c:v>
                </c:pt>
                <c:pt idx="14">
                  <c:v>307.64999999999998</c:v>
                </c:pt>
                <c:pt idx="15">
                  <c:v>308.14999999999998</c:v>
                </c:pt>
                <c:pt idx="16">
                  <c:v>309.14999999999998</c:v>
                </c:pt>
                <c:pt idx="17">
                  <c:v>311.14999999999998</c:v>
                </c:pt>
                <c:pt idx="18">
                  <c:v>313.14999999999998</c:v>
                </c:pt>
                <c:pt idx="19">
                  <c:v>315.14999999999998</c:v>
                </c:pt>
                <c:pt idx="20">
                  <c:v>317.14999999999998</c:v>
                </c:pt>
                <c:pt idx="21">
                  <c:v>319.14999999999998</c:v>
                </c:pt>
                <c:pt idx="22">
                  <c:v>321.14999999999998</c:v>
                </c:pt>
                <c:pt idx="23">
                  <c:v>323.14999999999998</c:v>
                </c:pt>
                <c:pt idx="24">
                  <c:v>325.14999999999998</c:v>
                </c:pt>
                <c:pt idx="25">
                  <c:v>327.14999999999998</c:v>
                </c:pt>
                <c:pt idx="26">
                  <c:v>329.15</c:v>
                </c:pt>
                <c:pt idx="27">
                  <c:v>331.15</c:v>
                </c:pt>
                <c:pt idx="28">
                  <c:v>333.15</c:v>
                </c:pt>
                <c:pt idx="29">
                  <c:v>335.15</c:v>
                </c:pt>
                <c:pt idx="30">
                  <c:v>337.15</c:v>
                </c:pt>
                <c:pt idx="31">
                  <c:v>339.15</c:v>
                </c:pt>
                <c:pt idx="32">
                  <c:v>341.15</c:v>
                </c:pt>
                <c:pt idx="33">
                  <c:v>343.15</c:v>
                </c:pt>
                <c:pt idx="34">
                  <c:v>345.15</c:v>
                </c:pt>
                <c:pt idx="35">
                  <c:v>347.15</c:v>
                </c:pt>
                <c:pt idx="36">
                  <c:v>349.15</c:v>
                </c:pt>
                <c:pt idx="37">
                  <c:v>351.15</c:v>
                </c:pt>
                <c:pt idx="38">
                  <c:v>353.15</c:v>
                </c:pt>
              </c:numCache>
            </c:numRef>
          </c:xVal>
          <c:yVal>
            <c:numRef>
              <c:f>'potencia 1'!$E$2:$E$40</c:f>
              <c:numCache>
                <c:formatCode>General</c:formatCode>
                <c:ptCount val="39"/>
                <c:pt idx="0">
                  <c:v>108.6</c:v>
                </c:pt>
                <c:pt idx="1">
                  <c:v>108.6</c:v>
                </c:pt>
                <c:pt idx="2">
                  <c:v>108.6</c:v>
                </c:pt>
                <c:pt idx="3">
                  <c:v>108.6</c:v>
                </c:pt>
                <c:pt idx="4">
                  <c:v>108.7</c:v>
                </c:pt>
                <c:pt idx="5">
                  <c:v>109.1</c:v>
                </c:pt>
                <c:pt idx="6">
                  <c:v>109.4</c:v>
                </c:pt>
                <c:pt idx="7">
                  <c:v>109.7</c:v>
                </c:pt>
                <c:pt idx="8">
                  <c:v>110</c:v>
                </c:pt>
                <c:pt idx="9">
                  <c:v>110.4</c:v>
                </c:pt>
                <c:pt idx="10">
                  <c:v>110.6</c:v>
                </c:pt>
                <c:pt idx="11">
                  <c:v>111</c:v>
                </c:pt>
                <c:pt idx="12">
                  <c:v>111.3</c:v>
                </c:pt>
                <c:pt idx="13">
                  <c:v>111.6</c:v>
                </c:pt>
                <c:pt idx="14">
                  <c:v>112</c:v>
                </c:pt>
                <c:pt idx="15">
                  <c:v>112.2</c:v>
                </c:pt>
                <c:pt idx="16">
                  <c:v>112.6</c:v>
                </c:pt>
                <c:pt idx="17">
                  <c:v>113.2</c:v>
                </c:pt>
                <c:pt idx="18">
                  <c:v>113.8</c:v>
                </c:pt>
                <c:pt idx="19">
                  <c:v>114.4</c:v>
                </c:pt>
                <c:pt idx="20">
                  <c:v>115.2</c:v>
                </c:pt>
                <c:pt idx="21">
                  <c:v>116</c:v>
                </c:pt>
                <c:pt idx="22">
                  <c:v>116.8</c:v>
                </c:pt>
                <c:pt idx="23">
                  <c:v>117.5</c:v>
                </c:pt>
                <c:pt idx="24">
                  <c:v>118.1</c:v>
                </c:pt>
                <c:pt idx="25">
                  <c:v>119</c:v>
                </c:pt>
                <c:pt idx="26">
                  <c:v>119.7</c:v>
                </c:pt>
                <c:pt idx="27">
                  <c:v>120.6</c:v>
                </c:pt>
                <c:pt idx="28">
                  <c:v>121.3</c:v>
                </c:pt>
                <c:pt idx="29">
                  <c:v>122.1</c:v>
                </c:pt>
                <c:pt idx="30">
                  <c:v>122.8</c:v>
                </c:pt>
                <c:pt idx="31">
                  <c:v>123.7</c:v>
                </c:pt>
                <c:pt idx="32">
                  <c:v>124.4</c:v>
                </c:pt>
                <c:pt idx="33">
                  <c:v>125.1</c:v>
                </c:pt>
                <c:pt idx="34">
                  <c:v>126.1</c:v>
                </c:pt>
                <c:pt idx="35">
                  <c:v>127.1</c:v>
                </c:pt>
                <c:pt idx="36">
                  <c:v>128</c:v>
                </c:pt>
                <c:pt idx="37">
                  <c:v>129</c:v>
                </c:pt>
                <c:pt idx="38">
                  <c:v>129.9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97-436A-8F25-690F60CF9A80}"/>
            </c:ext>
          </c:extLst>
        </c:ser>
        <c:ser>
          <c:idx val="0"/>
          <c:order val="1"/>
          <c:tx>
            <c:v>Arrefecimento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'potencia 1'!$C$46:$C$73</c:f>
              <c:numCache>
                <c:formatCode>General</c:formatCode>
                <c:ptCount val="28"/>
                <c:pt idx="0">
                  <c:v>353.15</c:v>
                </c:pt>
                <c:pt idx="1">
                  <c:v>351.15</c:v>
                </c:pt>
                <c:pt idx="2">
                  <c:v>349.15</c:v>
                </c:pt>
                <c:pt idx="3">
                  <c:v>347.15</c:v>
                </c:pt>
                <c:pt idx="4">
                  <c:v>345.15</c:v>
                </c:pt>
                <c:pt idx="5">
                  <c:v>343.15</c:v>
                </c:pt>
                <c:pt idx="6">
                  <c:v>341.15</c:v>
                </c:pt>
                <c:pt idx="7">
                  <c:v>339.15</c:v>
                </c:pt>
                <c:pt idx="8">
                  <c:v>337.15</c:v>
                </c:pt>
                <c:pt idx="9">
                  <c:v>335.15</c:v>
                </c:pt>
                <c:pt idx="10">
                  <c:v>333.15</c:v>
                </c:pt>
                <c:pt idx="11">
                  <c:v>331.15</c:v>
                </c:pt>
                <c:pt idx="12">
                  <c:v>329.15</c:v>
                </c:pt>
                <c:pt idx="13">
                  <c:v>327.14999999999998</c:v>
                </c:pt>
                <c:pt idx="14">
                  <c:v>325.14999999999998</c:v>
                </c:pt>
                <c:pt idx="15">
                  <c:v>323.14999999999998</c:v>
                </c:pt>
                <c:pt idx="16">
                  <c:v>320.64999999999998</c:v>
                </c:pt>
                <c:pt idx="17">
                  <c:v>319.14999999999998</c:v>
                </c:pt>
                <c:pt idx="18">
                  <c:v>317.14999999999998</c:v>
                </c:pt>
                <c:pt idx="19">
                  <c:v>315.14999999999998</c:v>
                </c:pt>
                <c:pt idx="20">
                  <c:v>313.14999999999998</c:v>
                </c:pt>
                <c:pt idx="21">
                  <c:v>311.14999999999998</c:v>
                </c:pt>
                <c:pt idx="22">
                  <c:v>310.14999999999998</c:v>
                </c:pt>
                <c:pt idx="23">
                  <c:v>309.14999999999998</c:v>
                </c:pt>
                <c:pt idx="24">
                  <c:v>308.14999999999998</c:v>
                </c:pt>
                <c:pt idx="25">
                  <c:v>307.14999999999998</c:v>
                </c:pt>
                <c:pt idx="26">
                  <c:v>306.14999999999998</c:v>
                </c:pt>
                <c:pt idx="27">
                  <c:v>305.34999999999997</c:v>
                </c:pt>
              </c:numCache>
            </c:numRef>
          </c:xVal>
          <c:yVal>
            <c:numRef>
              <c:f>'potencia 1'!$E$46:$E$73</c:f>
              <c:numCache>
                <c:formatCode>General</c:formatCode>
                <c:ptCount val="28"/>
                <c:pt idx="0">
                  <c:v>131.69999999999999</c:v>
                </c:pt>
                <c:pt idx="1">
                  <c:v>131.6</c:v>
                </c:pt>
                <c:pt idx="2">
                  <c:v>131.4</c:v>
                </c:pt>
                <c:pt idx="3">
                  <c:v>131</c:v>
                </c:pt>
                <c:pt idx="4">
                  <c:v>130.5</c:v>
                </c:pt>
                <c:pt idx="5">
                  <c:v>129.80000000000001</c:v>
                </c:pt>
                <c:pt idx="6">
                  <c:v>129</c:v>
                </c:pt>
                <c:pt idx="7">
                  <c:v>128.30000000000001</c:v>
                </c:pt>
                <c:pt idx="8">
                  <c:v>127.5</c:v>
                </c:pt>
                <c:pt idx="9">
                  <c:v>126.7</c:v>
                </c:pt>
                <c:pt idx="10">
                  <c:v>125.8</c:v>
                </c:pt>
                <c:pt idx="11">
                  <c:v>124.9</c:v>
                </c:pt>
                <c:pt idx="12">
                  <c:v>124</c:v>
                </c:pt>
                <c:pt idx="13">
                  <c:v>123.1</c:v>
                </c:pt>
                <c:pt idx="14">
                  <c:v>122.2</c:v>
                </c:pt>
                <c:pt idx="15">
                  <c:v>121.3</c:v>
                </c:pt>
                <c:pt idx="16">
                  <c:v>120.2</c:v>
                </c:pt>
                <c:pt idx="17">
                  <c:v>119.5</c:v>
                </c:pt>
                <c:pt idx="18">
                  <c:v>118.6</c:v>
                </c:pt>
                <c:pt idx="19">
                  <c:v>117.7</c:v>
                </c:pt>
                <c:pt idx="20">
                  <c:v>116.7</c:v>
                </c:pt>
                <c:pt idx="21">
                  <c:v>115.9</c:v>
                </c:pt>
                <c:pt idx="22">
                  <c:v>115.4</c:v>
                </c:pt>
                <c:pt idx="23">
                  <c:v>115</c:v>
                </c:pt>
                <c:pt idx="24">
                  <c:v>114.5</c:v>
                </c:pt>
                <c:pt idx="25">
                  <c:v>114</c:v>
                </c:pt>
                <c:pt idx="26">
                  <c:v>113.6</c:v>
                </c:pt>
                <c:pt idx="27">
                  <c:v>113.2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497-436A-8F25-690F60CF9A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5976607"/>
        <c:axId val="1843042927"/>
      </c:scatterChart>
      <c:valAx>
        <c:axId val="1945976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T(K)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43042927"/>
        <c:crosses val="autoZero"/>
        <c:crossBetween val="midCat"/>
      </c:valAx>
      <c:valAx>
        <c:axId val="1843042927"/>
        <c:scaling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R (</a:t>
                </a:r>
                <a:r>
                  <a:rPr lang="el-GR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Ω</a:t>
                </a: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45976607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2241901709401724"/>
          <c:y val="0.64901044741207492"/>
          <c:w val="0.20653739316239317"/>
          <c:h val="0.15453359926357779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</c:spPr>
    </c:legend>
    <c:plotVisOnly val="1"/>
    <c:dispBlanksAs val="gap"/>
    <c:showDLblsOverMax val="0"/>
    <c:extLst/>
  </c:chart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Potência 3 - Aquecimento - R (T)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1988782051282051"/>
          <c:y val="0.11504965277777777"/>
          <c:w val="0.84526858974358976"/>
          <c:h val="0.70482083333333345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'potencia 3'!$C$2:$C$28</c:f>
              <c:numCache>
                <c:formatCode>General</c:formatCode>
                <c:ptCount val="27"/>
                <c:pt idx="0">
                  <c:v>302.95</c:v>
                </c:pt>
                <c:pt idx="1">
                  <c:v>303.14999999999998</c:v>
                </c:pt>
                <c:pt idx="2">
                  <c:v>305.14999999999998</c:v>
                </c:pt>
                <c:pt idx="3">
                  <c:v>307.14999999999998</c:v>
                </c:pt>
                <c:pt idx="4">
                  <c:v>309.14999999999998</c:v>
                </c:pt>
                <c:pt idx="5">
                  <c:v>311.14999999999998</c:v>
                </c:pt>
                <c:pt idx="6">
                  <c:v>313.14999999999998</c:v>
                </c:pt>
                <c:pt idx="7">
                  <c:v>315.14999999999998</c:v>
                </c:pt>
                <c:pt idx="8">
                  <c:v>317.14999999999998</c:v>
                </c:pt>
                <c:pt idx="9">
                  <c:v>320.14999999999998</c:v>
                </c:pt>
                <c:pt idx="10">
                  <c:v>322.14999999999998</c:v>
                </c:pt>
                <c:pt idx="11">
                  <c:v>323.14999999999998</c:v>
                </c:pt>
                <c:pt idx="12">
                  <c:v>325.14999999999998</c:v>
                </c:pt>
                <c:pt idx="13">
                  <c:v>327.14999999999998</c:v>
                </c:pt>
                <c:pt idx="14">
                  <c:v>329.15</c:v>
                </c:pt>
                <c:pt idx="15">
                  <c:v>331.15</c:v>
                </c:pt>
                <c:pt idx="16">
                  <c:v>333.15</c:v>
                </c:pt>
                <c:pt idx="17">
                  <c:v>335.15</c:v>
                </c:pt>
                <c:pt idx="18">
                  <c:v>337.15</c:v>
                </c:pt>
                <c:pt idx="19">
                  <c:v>339.15</c:v>
                </c:pt>
                <c:pt idx="20">
                  <c:v>341.15</c:v>
                </c:pt>
                <c:pt idx="21">
                  <c:v>343.15</c:v>
                </c:pt>
                <c:pt idx="22">
                  <c:v>345.15</c:v>
                </c:pt>
                <c:pt idx="23">
                  <c:v>347.15</c:v>
                </c:pt>
                <c:pt idx="24">
                  <c:v>349.15</c:v>
                </c:pt>
                <c:pt idx="25">
                  <c:v>351.15</c:v>
                </c:pt>
                <c:pt idx="26">
                  <c:v>354.15</c:v>
                </c:pt>
              </c:numCache>
            </c:numRef>
          </c:xVal>
          <c:yVal>
            <c:numRef>
              <c:f>'potencia 3'!$E$2:$E$28</c:f>
              <c:numCache>
                <c:formatCode>General</c:formatCode>
                <c:ptCount val="27"/>
                <c:pt idx="0">
                  <c:v>111.8</c:v>
                </c:pt>
                <c:pt idx="1">
                  <c:v>112.1</c:v>
                </c:pt>
                <c:pt idx="2">
                  <c:v>112.9</c:v>
                </c:pt>
                <c:pt idx="3">
                  <c:v>113.2</c:v>
                </c:pt>
                <c:pt idx="4">
                  <c:v>113.6</c:v>
                </c:pt>
                <c:pt idx="5">
                  <c:v>114</c:v>
                </c:pt>
                <c:pt idx="6">
                  <c:v>114.4</c:v>
                </c:pt>
                <c:pt idx="7">
                  <c:v>114.9</c:v>
                </c:pt>
                <c:pt idx="8">
                  <c:v>115.5</c:v>
                </c:pt>
                <c:pt idx="9">
                  <c:v>116.3</c:v>
                </c:pt>
                <c:pt idx="10">
                  <c:v>116.9</c:v>
                </c:pt>
                <c:pt idx="11">
                  <c:v>117.2</c:v>
                </c:pt>
                <c:pt idx="12">
                  <c:v>117.8</c:v>
                </c:pt>
                <c:pt idx="13">
                  <c:v>118.2</c:v>
                </c:pt>
                <c:pt idx="14">
                  <c:v>118.8</c:v>
                </c:pt>
                <c:pt idx="15">
                  <c:v>119.4</c:v>
                </c:pt>
                <c:pt idx="16">
                  <c:v>120.1</c:v>
                </c:pt>
                <c:pt idx="17">
                  <c:v>120.7</c:v>
                </c:pt>
                <c:pt idx="18">
                  <c:v>121.3</c:v>
                </c:pt>
                <c:pt idx="19">
                  <c:v>121.9</c:v>
                </c:pt>
                <c:pt idx="20">
                  <c:v>122.7</c:v>
                </c:pt>
                <c:pt idx="21">
                  <c:v>123.1</c:v>
                </c:pt>
                <c:pt idx="22">
                  <c:v>123.8</c:v>
                </c:pt>
                <c:pt idx="23">
                  <c:v>124.5</c:v>
                </c:pt>
                <c:pt idx="24">
                  <c:v>125.3</c:v>
                </c:pt>
                <c:pt idx="25">
                  <c:v>126</c:v>
                </c:pt>
                <c:pt idx="26">
                  <c:v>127.1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72-433A-ABB0-234DD064C3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5976607"/>
        <c:axId val="1843042927"/>
      </c:scatterChart>
      <c:valAx>
        <c:axId val="1945976607"/>
        <c:scaling>
          <c:orientation val="minMax"/>
          <c:min val="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T (K)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43042927"/>
        <c:crosses val="autoZero"/>
        <c:crossBetween val="midCat"/>
      </c:valAx>
      <c:valAx>
        <c:axId val="1843042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R</a:t>
                </a:r>
                <a:r>
                  <a:rPr lang="en-US" sz="1200" baseline="0"/>
                  <a:t> (</a:t>
                </a:r>
                <a:r>
                  <a:rPr lang="el-GR" sz="1200" baseline="0"/>
                  <a:t>Ω</a:t>
                </a:r>
                <a:r>
                  <a:rPr lang="en-US" sz="1200" baseline="0"/>
                  <a:t>)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45976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Potência 3 - Aquecimento - I(T)</a:t>
            </a:r>
          </a:p>
        </c:rich>
      </c:tx>
      <c:layout>
        <c:manualLayout>
          <c:xMode val="edge"/>
          <c:yMode val="edge"/>
          <c:x val="0.28451858974358973"/>
          <c:y val="1.9354964607132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6071517094017096"/>
          <c:y val="0.10623020833333334"/>
          <c:w val="0.80444123931623934"/>
          <c:h val="0.72686944444444446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'potencia 3'!$C$2:$C$28</c:f>
              <c:numCache>
                <c:formatCode>General</c:formatCode>
                <c:ptCount val="27"/>
                <c:pt idx="0">
                  <c:v>302.95</c:v>
                </c:pt>
                <c:pt idx="1">
                  <c:v>303.14999999999998</c:v>
                </c:pt>
                <c:pt idx="2">
                  <c:v>305.14999999999998</c:v>
                </c:pt>
                <c:pt idx="3">
                  <c:v>307.14999999999998</c:v>
                </c:pt>
                <c:pt idx="4">
                  <c:v>309.14999999999998</c:v>
                </c:pt>
                <c:pt idx="5">
                  <c:v>311.14999999999998</c:v>
                </c:pt>
                <c:pt idx="6">
                  <c:v>313.14999999999998</c:v>
                </c:pt>
                <c:pt idx="7">
                  <c:v>315.14999999999998</c:v>
                </c:pt>
                <c:pt idx="8">
                  <c:v>317.14999999999998</c:v>
                </c:pt>
                <c:pt idx="9">
                  <c:v>320.14999999999998</c:v>
                </c:pt>
                <c:pt idx="10">
                  <c:v>322.14999999999998</c:v>
                </c:pt>
                <c:pt idx="11">
                  <c:v>323.14999999999998</c:v>
                </c:pt>
                <c:pt idx="12">
                  <c:v>325.14999999999998</c:v>
                </c:pt>
                <c:pt idx="13">
                  <c:v>327.14999999999998</c:v>
                </c:pt>
                <c:pt idx="14">
                  <c:v>329.15</c:v>
                </c:pt>
                <c:pt idx="15">
                  <c:v>331.15</c:v>
                </c:pt>
                <c:pt idx="16">
                  <c:v>333.15</c:v>
                </c:pt>
                <c:pt idx="17">
                  <c:v>335.15</c:v>
                </c:pt>
                <c:pt idx="18">
                  <c:v>337.15</c:v>
                </c:pt>
                <c:pt idx="19">
                  <c:v>339.15</c:v>
                </c:pt>
                <c:pt idx="20">
                  <c:v>341.15</c:v>
                </c:pt>
                <c:pt idx="21">
                  <c:v>343.15</c:v>
                </c:pt>
                <c:pt idx="22">
                  <c:v>345.15</c:v>
                </c:pt>
                <c:pt idx="23">
                  <c:v>347.15</c:v>
                </c:pt>
                <c:pt idx="24">
                  <c:v>349.15</c:v>
                </c:pt>
                <c:pt idx="25">
                  <c:v>351.15</c:v>
                </c:pt>
                <c:pt idx="26">
                  <c:v>354.15</c:v>
                </c:pt>
              </c:numCache>
            </c:numRef>
          </c:xVal>
          <c:yVal>
            <c:numRef>
              <c:f>'potencia 3'!$H$2:$H$28</c:f>
              <c:numCache>
                <c:formatCode>General</c:formatCode>
                <c:ptCount val="27"/>
                <c:pt idx="0">
                  <c:v>2.5000000000000002E-8</c:v>
                </c:pt>
                <c:pt idx="1">
                  <c:v>2.8900000000000001E-8</c:v>
                </c:pt>
                <c:pt idx="2">
                  <c:v>3.2900000000000003E-8</c:v>
                </c:pt>
                <c:pt idx="3">
                  <c:v>3.5100000000000003E-8</c:v>
                </c:pt>
                <c:pt idx="4">
                  <c:v>4.0000000000000001E-8</c:v>
                </c:pt>
                <c:pt idx="5">
                  <c:v>4.4000000000000004E-8</c:v>
                </c:pt>
                <c:pt idx="6">
                  <c:v>4.8200000000000008E-8</c:v>
                </c:pt>
                <c:pt idx="7">
                  <c:v>5.9000000000000006E-8</c:v>
                </c:pt>
                <c:pt idx="8">
                  <c:v>6.0800000000000002E-8</c:v>
                </c:pt>
                <c:pt idx="9">
                  <c:v>8.5800000000000001E-8</c:v>
                </c:pt>
                <c:pt idx="10">
                  <c:v>9.0000000000000012E-8</c:v>
                </c:pt>
                <c:pt idx="11">
                  <c:v>9.3800000000000006E-8</c:v>
                </c:pt>
                <c:pt idx="12">
                  <c:v>1.0120000000000001E-7</c:v>
                </c:pt>
                <c:pt idx="13">
                  <c:v>1.108E-7</c:v>
                </c:pt>
                <c:pt idx="14">
                  <c:v>1.73E-7</c:v>
                </c:pt>
                <c:pt idx="15">
                  <c:v>2.1E-7</c:v>
                </c:pt>
                <c:pt idx="16">
                  <c:v>2.6E-7</c:v>
                </c:pt>
                <c:pt idx="17">
                  <c:v>3.0600000000000001E-7</c:v>
                </c:pt>
                <c:pt idx="18">
                  <c:v>2.7800000000000003E-7</c:v>
                </c:pt>
                <c:pt idx="19">
                  <c:v>3.0000000000000004E-7</c:v>
                </c:pt>
                <c:pt idx="20">
                  <c:v>2.7700000000000001E-7</c:v>
                </c:pt>
                <c:pt idx="21">
                  <c:v>3.6400000000000003E-7</c:v>
                </c:pt>
                <c:pt idx="22">
                  <c:v>4.0200000000000003E-7</c:v>
                </c:pt>
                <c:pt idx="23">
                  <c:v>5.0900000000000002E-7</c:v>
                </c:pt>
                <c:pt idx="24">
                  <c:v>7.0000000000000007E-7</c:v>
                </c:pt>
                <c:pt idx="25">
                  <c:v>5.9100000000000004E-7</c:v>
                </c:pt>
                <c:pt idx="26">
                  <c:v>7.1700000000000008E-7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85-46F2-B47C-0E09ED7342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5976607"/>
        <c:axId val="1843042927"/>
      </c:scatterChart>
      <c:valAx>
        <c:axId val="1945976607"/>
        <c:scaling>
          <c:orientation val="minMax"/>
          <c:min val="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T</a:t>
                </a:r>
                <a:r>
                  <a:rPr lang="en-US" sz="1200" baseline="0"/>
                  <a:t> (K)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43042927"/>
        <c:crosses val="autoZero"/>
        <c:crossBetween val="midCat"/>
      </c:valAx>
      <c:valAx>
        <c:axId val="1843042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I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45976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Potência 3 - Aquecimento - Ln(I)[1/T]</a:t>
            </a:r>
          </a:p>
        </c:rich>
      </c:tx>
      <c:layout>
        <c:manualLayout>
          <c:xMode val="edge"/>
          <c:yMode val="edge"/>
          <c:x val="0.2383861111111111"/>
          <c:y val="3.240754603730760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2584444444444445"/>
          <c:y val="0.12827881944444447"/>
          <c:w val="0.82389145299145294"/>
          <c:h val="0.69600138888888896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'potencia 3'!$D$2:$D$28</c:f>
              <c:numCache>
                <c:formatCode>General</c:formatCode>
                <c:ptCount val="27"/>
                <c:pt idx="0">
                  <c:v>3.3008747318039283E-3</c:v>
                </c:pt>
                <c:pt idx="1">
                  <c:v>3.298697014679202E-3</c:v>
                </c:pt>
                <c:pt idx="2">
                  <c:v>3.2770768474520728E-3</c:v>
                </c:pt>
                <c:pt idx="3">
                  <c:v>3.255738238645613E-3</c:v>
                </c:pt>
                <c:pt idx="4">
                  <c:v>3.2346757237586934E-3</c:v>
                </c:pt>
                <c:pt idx="5">
                  <c:v>3.2138839787883662E-3</c:v>
                </c:pt>
                <c:pt idx="6">
                  <c:v>3.1933578157432542E-3</c:v>
                </c:pt>
                <c:pt idx="7">
                  <c:v>3.1730921783277807E-3</c:v>
                </c:pt>
                <c:pt idx="8">
                  <c:v>3.1530821377896896E-3</c:v>
                </c:pt>
                <c:pt idx="9">
                  <c:v>3.1235358425737939E-3</c:v>
                </c:pt>
                <c:pt idx="10">
                  <c:v>3.1041440322830982E-3</c:v>
                </c:pt>
                <c:pt idx="11">
                  <c:v>3.0945381401825778E-3</c:v>
                </c:pt>
                <c:pt idx="12">
                  <c:v>3.0755036137167465E-3</c:v>
                </c:pt>
                <c:pt idx="13">
                  <c:v>3.0567018187375823E-3</c:v>
                </c:pt>
                <c:pt idx="14">
                  <c:v>3.0381285128360932E-3</c:v>
                </c:pt>
                <c:pt idx="15">
                  <c:v>3.0197795560924054E-3</c:v>
                </c:pt>
                <c:pt idx="16">
                  <c:v>3.0016509079993999E-3</c:v>
                </c:pt>
                <c:pt idx="17">
                  <c:v>2.9837386244964941E-3</c:v>
                </c:pt>
                <c:pt idx="18">
                  <c:v>2.9660388551090021E-3</c:v>
                </c:pt>
                <c:pt idx="19">
                  <c:v>2.9485478401887074E-3</c:v>
                </c:pt>
                <c:pt idx="20">
                  <c:v>2.9312619082515023E-3</c:v>
                </c:pt>
                <c:pt idx="21">
                  <c:v>2.9141774734081308E-3</c:v>
                </c:pt>
                <c:pt idx="22">
                  <c:v>2.8972910328842532E-3</c:v>
                </c:pt>
                <c:pt idx="23">
                  <c:v>2.8805991646262425E-3</c:v>
                </c:pt>
                <c:pt idx="24">
                  <c:v>2.8640985249892598E-3</c:v>
                </c:pt>
                <c:pt idx="25">
                  <c:v>2.847785846504343E-3</c:v>
                </c:pt>
                <c:pt idx="26">
                  <c:v>2.8236622899901172E-3</c:v>
                </c:pt>
              </c:numCache>
            </c:numRef>
          </c:xVal>
          <c:yVal>
            <c:numRef>
              <c:f>'potencia 3'!$J$2:$J$28</c:f>
              <c:numCache>
                <c:formatCode>General</c:formatCode>
                <c:ptCount val="27"/>
                <c:pt idx="0">
                  <c:v>-17.504390012078211</c:v>
                </c:pt>
                <c:pt idx="1">
                  <c:v>-17.359424241828023</c:v>
                </c:pt>
                <c:pt idx="2">
                  <c:v>-17.229793179175086</c:v>
                </c:pt>
                <c:pt idx="3">
                  <c:v>-17.165064706474592</c:v>
                </c:pt>
                <c:pt idx="4">
                  <c:v>-17.034386382832476</c:v>
                </c:pt>
                <c:pt idx="5">
                  <c:v>-16.939076203028151</c:v>
                </c:pt>
                <c:pt idx="6">
                  <c:v>-16.847906815889857</c:v>
                </c:pt>
                <c:pt idx="7">
                  <c:v>-16.645728393040692</c:v>
                </c:pt>
                <c:pt idx="8">
                  <c:v>-16.61567604797429</c:v>
                </c:pt>
                <c:pt idx="9">
                  <c:v>-16.271246830452494</c:v>
                </c:pt>
                <c:pt idx="10">
                  <c:v>-16.223456166616145</c:v>
                </c:pt>
                <c:pt idx="11">
                  <c:v>-16.182100980934234</c:v>
                </c:pt>
                <c:pt idx="12">
                  <c:v>-16.106167080093044</c:v>
                </c:pt>
                <c:pt idx="13">
                  <c:v>-16.015539062633227</c:v>
                </c:pt>
                <c:pt idx="14">
                  <c:v>-15.569974242448632</c:v>
                </c:pt>
                <c:pt idx="15">
                  <c:v>-15.376158306228943</c:v>
                </c:pt>
                <c:pt idx="16">
                  <c:v>-15.162584205930884</c:v>
                </c:pt>
                <c:pt idx="17">
                  <c:v>-14.99968073499403</c:v>
                </c:pt>
                <c:pt idx="18">
                  <c:v>-15.095644723255774</c:v>
                </c:pt>
                <c:pt idx="19">
                  <c:v>-15.01948336229021</c:v>
                </c:pt>
                <c:pt idx="20">
                  <c:v>-15.099248330759073</c:v>
                </c:pt>
                <c:pt idx="21">
                  <c:v>-14.82611196930967</c:v>
                </c:pt>
                <c:pt idx="22">
                  <c:v>-14.726813748327389</c:v>
                </c:pt>
                <c:pt idx="23">
                  <c:v>-14.490817820395888</c:v>
                </c:pt>
                <c:pt idx="24">
                  <c:v>-14.172185501903007</c:v>
                </c:pt>
                <c:pt idx="25">
                  <c:v>-14.341449819540314</c:v>
                </c:pt>
                <c:pt idx="26">
                  <c:v>-14.14818999634679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4A-4390-81DF-32438260DF1B}"/>
            </c:ext>
          </c:extLst>
        </c:ser>
        <c:ser>
          <c:idx val="1"/>
          <c:order val="1"/>
          <c:tx>
            <c:v>ajuste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'potencia 3'!$D$2:$D$28</c:f>
              <c:numCache>
                <c:formatCode>General</c:formatCode>
                <c:ptCount val="27"/>
                <c:pt idx="0">
                  <c:v>3.3008747318039283E-3</c:v>
                </c:pt>
                <c:pt idx="1">
                  <c:v>3.298697014679202E-3</c:v>
                </c:pt>
                <c:pt idx="2">
                  <c:v>3.2770768474520728E-3</c:v>
                </c:pt>
                <c:pt idx="3">
                  <c:v>3.255738238645613E-3</c:v>
                </c:pt>
                <c:pt idx="4">
                  <c:v>3.2346757237586934E-3</c:v>
                </c:pt>
                <c:pt idx="5">
                  <c:v>3.2138839787883662E-3</c:v>
                </c:pt>
                <c:pt idx="6">
                  <c:v>3.1933578157432542E-3</c:v>
                </c:pt>
                <c:pt idx="7">
                  <c:v>3.1730921783277807E-3</c:v>
                </c:pt>
                <c:pt idx="8">
                  <c:v>3.1530821377896896E-3</c:v>
                </c:pt>
                <c:pt idx="9">
                  <c:v>3.1235358425737939E-3</c:v>
                </c:pt>
                <c:pt idx="10">
                  <c:v>3.1041440322830982E-3</c:v>
                </c:pt>
                <c:pt idx="11">
                  <c:v>3.0945381401825778E-3</c:v>
                </c:pt>
                <c:pt idx="12">
                  <c:v>3.0755036137167465E-3</c:v>
                </c:pt>
                <c:pt idx="13">
                  <c:v>3.0567018187375823E-3</c:v>
                </c:pt>
                <c:pt idx="14">
                  <c:v>3.0381285128360932E-3</c:v>
                </c:pt>
                <c:pt idx="15">
                  <c:v>3.0197795560924054E-3</c:v>
                </c:pt>
                <c:pt idx="16">
                  <c:v>3.0016509079993999E-3</c:v>
                </c:pt>
                <c:pt idx="17">
                  <c:v>2.9837386244964941E-3</c:v>
                </c:pt>
                <c:pt idx="18">
                  <c:v>2.9660388551090021E-3</c:v>
                </c:pt>
                <c:pt idx="19">
                  <c:v>2.9485478401887074E-3</c:v>
                </c:pt>
                <c:pt idx="20">
                  <c:v>2.9312619082515023E-3</c:v>
                </c:pt>
                <c:pt idx="21">
                  <c:v>2.9141774734081308E-3</c:v>
                </c:pt>
                <c:pt idx="22">
                  <c:v>2.8972910328842532E-3</c:v>
                </c:pt>
                <c:pt idx="23">
                  <c:v>2.8805991646262425E-3</c:v>
                </c:pt>
                <c:pt idx="24">
                  <c:v>2.8640985249892598E-3</c:v>
                </c:pt>
                <c:pt idx="25">
                  <c:v>2.847785846504343E-3</c:v>
                </c:pt>
                <c:pt idx="26">
                  <c:v>2.8236622899901172E-3</c:v>
                </c:pt>
              </c:numCache>
            </c:numRef>
          </c:xVal>
          <c:yVal>
            <c:numRef>
              <c:f>'potencia 3'!$AG$3:$AG$29</c:f>
              <c:numCache>
                <c:formatCode>General</c:formatCode>
                <c:ptCount val="27"/>
                <c:pt idx="0">
                  <c:v>-17.525103588679485</c:v>
                </c:pt>
                <c:pt idx="1">
                  <c:v>-17.509574083266045</c:v>
                </c:pt>
                <c:pt idx="2">
                  <c:v>-17.355398639549811</c:v>
                </c:pt>
                <c:pt idx="3">
                  <c:v>-17.203231015383849</c:v>
                </c:pt>
                <c:pt idx="4">
                  <c:v>-17.053032242897217</c:v>
                </c:pt>
                <c:pt idx="5">
                  <c:v>-16.904764356124694</c:v>
                </c:pt>
                <c:pt idx="6">
                  <c:v>-16.758390359012367</c:v>
                </c:pt>
                <c:pt idx="7">
                  <c:v>-16.613874194641426</c:v>
                </c:pt>
                <c:pt idx="8">
                  <c:v>-16.471180715616491</c:v>
                </c:pt>
                <c:pt idx="9">
                  <c:v>-16.260483308550853</c:v>
                </c:pt>
                <c:pt idx="10">
                  <c:v>-16.122198487502963</c:v>
                </c:pt>
                <c:pt idx="11">
                  <c:v>-16.05369796845843</c:v>
                </c:pt>
                <c:pt idx="12">
                  <c:v>-15.917960971932542</c:v>
                </c:pt>
                <c:pt idx="13">
                  <c:v>-15.783883605503254</c:v>
                </c:pt>
                <c:pt idx="14">
                  <c:v>-15.651435616153465</c:v>
                </c:pt>
                <c:pt idx="15">
                  <c:v>-15.520587481725615</c:v>
                </c:pt>
                <c:pt idx="16">
                  <c:v>-15.391310388983824</c:v>
                </c:pt>
                <c:pt idx="17">
                  <c:v>-15.263576212461539</c:v>
                </c:pt>
                <c:pt idx="18">
                  <c:v>-15.137357494062018</c:v>
                </c:pt>
                <c:pt idx="19">
                  <c:v>-15.012627423380609</c:v>
                </c:pt>
                <c:pt idx="20">
                  <c:v>-14.889359818719205</c:v>
                </c:pt>
                <c:pt idx="21">
                  <c:v>-14.767529108764625</c:v>
                </c:pt>
                <c:pt idx="22">
                  <c:v>-14.647110314903967</c:v>
                </c:pt>
                <c:pt idx="23">
                  <c:v>-14.528079034151316</c:v>
                </c:pt>
                <c:pt idx="24">
                  <c:v>-14.410411422661186</c:v>
                </c:pt>
                <c:pt idx="25">
                  <c:v>-14.294084179805429</c:v>
                </c:pt>
                <c:pt idx="26">
                  <c:v>-14.122056831888925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E2C-4E65-8D11-195E6A37D4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5976607"/>
        <c:axId val="1843042927"/>
      </c:scatterChart>
      <c:valAx>
        <c:axId val="1945976607"/>
        <c:scaling>
          <c:orientation val="minMax"/>
          <c:min val="2.7000000000000006E-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1/T</a:t>
                </a:r>
                <a:r>
                  <a:rPr lang="en-US" sz="1200" baseline="0"/>
                  <a:t> (K</a:t>
                </a:r>
                <a:r>
                  <a:rPr lang="en-US" sz="1200" baseline="30000"/>
                  <a:t>-1</a:t>
                </a:r>
                <a:r>
                  <a:rPr lang="en-US" sz="1200" baseline="0"/>
                  <a:t>)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43042927"/>
        <c:crossesAt val="-100"/>
        <c:crossBetween val="midCat"/>
      </c:valAx>
      <c:valAx>
        <c:axId val="1843042927"/>
        <c:scaling>
          <c:orientation val="minMax"/>
          <c:max val="-1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Ln(I)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45976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Potência 3 - Aquecimento - R/R</a:t>
            </a:r>
            <a:r>
              <a:rPr lang="en-US" baseline="-25000"/>
              <a:t>0</a:t>
            </a:r>
            <a:r>
              <a:rPr lang="en-US"/>
              <a:t>[T-T</a:t>
            </a:r>
            <a:r>
              <a:rPr lang="en-US" baseline="-25000"/>
              <a:t>0</a:t>
            </a:r>
            <a:r>
              <a:rPr lang="en-US"/>
              <a:t>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3140747863247862"/>
          <c:y val="0.14150798611111112"/>
          <c:w val="0.83103525641025644"/>
          <c:h val="0.69159166666666672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'potencia 3'!$B$2:$B$28</c:f>
              <c:numCache>
                <c:formatCode>General</c:formatCode>
                <c:ptCount val="27"/>
                <c:pt idx="0">
                  <c:v>7.6000000000000014</c:v>
                </c:pt>
                <c:pt idx="1">
                  <c:v>7.8000000000000007</c:v>
                </c:pt>
                <c:pt idx="2">
                  <c:v>9.8000000000000007</c:v>
                </c:pt>
                <c:pt idx="3">
                  <c:v>11.8</c:v>
                </c:pt>
                <c:pt idx="4">
                  <c:v>13.8</c:v>
                </c:pt>
                <c:pt idx="5">
                  <c:v>15.8</c:v>
                </c:pt>
                <c:pt idx="6">
                  <c:v>17.8</c:v>
                </c:pt>
                <c:pt idx="7">
                  <c:v>19.8</c:v>
                </c:pt>
                <c:pt idx="8">
                  <c:v>21.8</c:v>
                </c:pt>
                <c:pt idx="9">
                  <c:v>24.8</c:v>
                </c:pt>
                <c:pt idx="10">
                  <c:v>26.8</c:v>
                </c:pt>
                <c:pt idx="11">
                  <c:v>27.8</c:v>
                </c:pt>
                <c:pt idx="12">
                  <c:v>29.8</c:v>
                </c:pt>
                <c:pt idx="13">
                  <c:v>31.8</c:v>
                </c:pt>
                <c:pt idx="14">
                  <c:v>33.799999999999997</c:v>
                </c:pt>
                <c:pt idx="15">
                  <c:v>35.799999999999997</c:v>
                </c:pt>
                <c:pt idx="16">
                  <c:v>37.799999999999997</c:v>
                </c:pt>
                <c:pt idx="17">
                  <c:v>39.799999999999997</c:v>
                </c:pt>
                <c:pt idx="18">
                  <c:v>41.8</c:v>
                </c:pt>
                <c:pt idx="19">
                  <c:v>43.8</c:v>
                </c:pt>
                <c:pt idx="20">
                  <c:v>45.8</c:v>
                </c:pt>
                <c:pt idx="21">
                  <c:v>47.8</c:v>
                </c:pt>
                <c:pt idx="22">
                  <c:v>49.8</c:v>
                </c:pt>
                <c:pt idx="23">
                  <c:v>51.8</c:v>
                </c:pt>
                <c:pt idx="24">
                  <c:v>53.8</c:v>
                </c:pt>
                <c:pt idx="25">
                  <c:v>55.8</c:v>
                </c:pt>
                <c:pt idx="26">
                  <c:v>58.8</c:v>
                </c:pt>
              </c:numCache>
            </c:numRef>
          </c:xVal>
          <c:yVal>
            <c:numRef>
              <c:f>'potencia 3'!$F$2:$F$28</c:f>
              <c:numCache>
                <c:formatCode>General</c:formatCode>
                <c:ptCount val="27"/>
                <c:pt idx="0">
                  <c:v>1.0294659300184161</c:v>
                </c:pt>
                <c:pt idx="1">
                  <c:v>1.0322283609576428</c:v>
                </c:pt>
                <c:pt idx="2">
                  <c:v>1.0395948434622468</c:v>
                </c:pt>
                <c:pt idx="3">
                  <c:v>1.0423572744014733</c:v>
                </c:pt>
                <c:pt idx="4">
                  <c:v>1.0460405156537753</c:v>
                </c:pt>
                <c:pt idx="5">
                  <c:v>1.0497237569060773</c:v>
                </c:pt>
                <c:pt idx="6">
                  <c:v>1.0534069981583796</c:v>
                </c:pt>
                <c:pt idx="7">
                  <c:v>1.0580110497237569</c:v>
                </c:pt>
                <c:pt idx="8">
                  <c:v>1.0635359116022101</c:v>
                </c:pt>
                <c:pt idx="9">
                  <c:v>1.0709023941068141</c:v>
                </c:pt>
                <c:pt idx="10">
                  <c:v>1.0764272559852672</c:v>
                </c:pt>
                <c:pt idx="11">
                  <c:v>1.0791896869244937</c:v>
                </c:pt>
                <c:pt idx="12">
                  <c:v>1.0847145488029466</c:v>
                </c:pt>
                <c:pt idx="13">
                  <c:v>1.0883977900552486</c:v>
                </c:pt>
                <c:pt idx="14">
                  <c:v>1.0939226519337018</c:v>
                </c:pt>
                <c:pt idx="15">
                  <c:v>1.0994475138121549</c:v>
                </c:pt>
                <c:pt idx="16">
                  <c:v>1.1058931860036831</c:v>
                </c:pt>
                <c:pt idx="17">
                  <c:v>1.1114180478821363</c:v>
                </c:pt>
                <c:pt idx="18">
                  <c:v>1.1169429097605894</c:v>
                </c:pt>
                <c:pt idx="19">
                  <c:v>1.1224677716390425</c:v>
                </c:pt>
                <c:pt idx="20">
                  <c:v>1.1298342541436466</c:v>
                </c:pt>
                <c:pt idx="21">
                  <c:v>1.1335174953959484</c:v>
                </c:pt>
                <c:pt idx="22">
                  <c:v>1.1399631675874771</c:v>
                </c:pt>
                <c:pt idx="23">
                  <c:v>1.1464088397790055</c:v>
                </c:pt>
                <c:pt idx="24">
                  <c:v>1.1537753222836096</c:v>
                </c:pt>
                <c:pt idx="25">
                  <c:v>1.1602209944751383</c:v>
                </c:pt>
                <c:pt idx="26">
                  <c:v>1.1703499079189688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72-4F3D-9B48-9EFB34A04EB3}"/>
            </c:ext>
          </c:extLst>
        </c:ser>
        <c:ser>
          <c:idx val="1"/>
          <c:order val="1"/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'potencia 3'!$B$2:$B$28</c:f>
              <c:numCache>
                <c:formatCode>General</c:formatCode>
                <c:ptCount val="27"/>
                <c:pt idx="0">
                  <c:v>7.6000000000000014</c:v>
                </c:pt>
                <c:pt idx="1">
                  <c:v>7.8000000000000007</c:v>
                </c:pt>
                <c:pt idx="2">
                  <c:v>9.8000000000000007</c:v>
                </c:pt>
                <c:pt idx="3">
                  <c:v>11.8</c:v>
                </c:pt>
                <c:pt idx="4">
                  <c:v>13.8</c:v>
                </c:pt>
                <c:pt idx="5">
                  <c:v>15.8</c:v>
                </c:pt>
                <c:pt idx="6">
                  <c:v>17.8</c:v>
                </c:pt>
                <c:pt idx="7">
                  <c:v>19.8</c:v>
                </c:pt>
                <c:pt idx="8">
                  <c:v>21.8</c:v>
                </c:pt>
                <c:pt idx="9">
                  <c:v>24.8</c:v>
                </c:pt>
                <c:pt idx="10">
                  <c:v>26.8</c:v>
                </c:pt>
                <c:pt idx="11">
                  <c:v>27.8</c:v>
                </c:pt>
                <c:pt idx="12">
                  <c:v>29.8</c:v>
                </c:pt>
                <c:pt idx="13">
                  <c:v>31.8</c:v>
                </c:pt>
                <c:pt idx="14">
                  <c:v>33.799999999999997</c:v>
                </c:pt>
                <c:pt idx="15">
                  <c:v>35.799999999999997</c:v>
                </c:pt>
                <c:pt idx="16">
                  <c:v>37.799999999999997</c:v>
                </c:pt>
                <c:pt idx="17">
                  <c:v>39.799999999999997</c:v>
                </c:pt>
                <c:pt idx="18">
                  <c:v>41.8</c:v>
                </c:pt>
                <c:pt idx="19">
                  <c:v>43.8</c:v>
                </c:pt>
                <c:pt idx="20">
                  <c:v>45.8</c:v>
                </c:pt>
                <c:pt idx="21">
                  <c:v>47.8</c:v>
                </c:pt>
                <c:pt idx="22">
                  <c:v>49.8</c:v>
                </c:pt>
                <c:pt idx="23">
                  <c:v>51.8</c:v>
                </c:pt>
                <c:pt idx="24">
                  <c:v>53.8</c:v>
                </c:pt>
                <c:pt idx="25">
                  <c:v>55.8</c:v>
                </c:pt>
                <c:pt idx="26">
                  <c:v>58.8</c:v>
                </c:pt>
              </c:numCache>
            </c:numRef>
          </c:xVal>
          <c:yVal>
            <c:numRef>
              <c:f>'potencia 3'!$AE$3:$AE$29</c:f>
              <c:numCache>
                <c:formatCode>General</c:formatCode>
                <c:ptCount val="27"/>
                <c:pt idx="0">
                  <c:v>1.0258118130456086</c:v>
                </c:pt>
                <c:pt idx="1">
                  <c:v>1.0263648568875001</c:v>
                </c:pt>
                <c:pt idx="2">
                  <c:v>1.0318952953064142</c:v>
                </c:pt>
                <c:pt idx="3">
                  <c:v>1.0374257337253283</c:v>
                </c:pt>
                <c:pt idx="4">
                  <c:v>1.0429561721442424</c:v>
                </c:pt>
                <c:pt idx="5">
                  <c:v>1.0484866105631567</c:v>
                </c:pt>
                <c:pt idx="6">
                  <c:v>1.0540170489820708</c:v>
                </c:pt>
                <c:pt idx="7">
                  <c:v>1.0595474874009849</c:v>
                </c:pt>
                <c:pt idx="8">
                  <c:v>1.065077925819899</c:v>
                </c:pt>
                <c:pt idx="9">
                  <c:v>1.0733735834482703</c:v>
                </c:pt>
                <c:pt idx="10">
                  <c:v>1.0789040218671844</c:v>
                </c:pt>
                <c:pt idx="11">
                  <c:v>1.0816692410766415</c:v>
                </c:pt>
                <c:pt idx="12">
                  <c:v>1.0871996794955556</c:v>
                </c:pt>
                <c:pt idx="13">
                  <c:v>1.0927301179144697</c:v>
                </c:pt>
                <c:pt idx="14">
                  <c:v>1.0982605563333838</c:v>
                </c:pt>
                <c:pt idx="15">
                  <c:v>1.1037909947522979</c:v>
                </c:pt>
                <c:pt idx="16">
                  <c:v>1.109321433171212</c:v>
                </c:pt>
                <c:pt idx="17">
                  <c:v>1.1148518715901263</c:v>
                </c:pt>
                <c:pt idx="18">
                  <c:v>1.1203823100090404</c:v>
                </c:pt>
                <c:pt idx="19">
                  <c:v>1.1259127484279545</c:v>
                </c:pt>
                <c:pt idx="20">
                  <c:v>1.1314431868468686</c:v>
                </c:pt>
                <c:pt idx="21">
                  <c:v>1.1369736252657827</c:v>
                </c:pt>
                <c:pt idx="22">
                  <c:v>1.1425040636846968</c:v>
                </c:pt>
                <c:pt idx="23">
                  <c:v>1.1480345021036111</c:v>
                </c:pt>
                <c:pt idx="24">
                  <c:v>1.1535649405225252</c:v>
                </c:pt>
                <c:pt idx="25">
                  <c:v>1.1590953789414393</c:v>
                </c:pt>
                <c:pt idx="26">
                  <c:v>1.1673910365698106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572-4F3D-9B48-9EFB34A04E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5976607"/>
        <c:axId val="1843042927"/>
      </c:scatterChart>
      <c:valAx>
        <c:axId val="1945976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T-T</a:t>
                </a:r>
                <a:r>
                  <a:rPr lang="en-US" sz="1200" b="0" i="0" u="none" strike="noStrike" kern="1200" baseline="-25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0</a:t>
                </a: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 (ºC)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43042927"/>
        <c:crosses val="autoZero"/>
        <c:crossBetween val="midCat"/>
      </c:valAx>
      <c:valAx>
        <c:axId val="1843042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R/R0 </a:t>
                </a:r>
                <a:r>
                  <a:rPr lang="en-US" sz="1200" baseline="0"/>
                  <a:t> (s.u)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45976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Potência 3 - Arrefecimento - R(T)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1446047008547008"/>
          <c:y val="0.13268854166666666"/>
          <c:w val="0.83441388888888879"/>
          <c:h val="0.70041111111111121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'potencia 3'!$C$45:$C$73</c:f>
              <c:numCache>
                <c:formatCode>General</c:formatCode>
                <c:ptCount val="29"/>
                <c:pt idx="0">
                  <c:v>359.15</c:v>
                </c:pt>
                <c:pt idx="1">
                  <c:v>357.15</c:v>
                </c:pt>
                <c:pt idx="2">
                  <c:v>355.15</c:v>
                </c:pt>
                <c:pt idx="3">
                  <c:v>353.15</c:v>
                </c:pt>
                <c:pt idx="4">
                  <c:v>351.15</c:v>
                </c:pt>
                <c:pt idx="5">
                  <c:v>349.15</c:v>
                </c:pt>
                <c:pt idx="6">
                  <c:v>347.15</c:v>
                </c:pt>
                <c:pt idx="7">
                  <c:v>345.15</c:v>
                </c:pt>
                <c:pt idx="8">
                  <c:v>343.15</c:v>
                </c:pt>
                <c:pt idx="9">
                  <c:v>341.15</c:v>
                </c:pt>
                <c:pt idx="10">
                  <c:v>339.15</c:v>
                </c:pt>
                <c:pt idx="11">
                  <c:v>337.15</c:v>
                </c:pt>
                <c:pt idx="12">
                  <c:v>335.15</c:v>
                </c:pt>
                <c:pt idx="13">
                  <c:v>333.15</c:v>
                </c:pt>
                <c:pt idx="14">
                  <c:v>331.15</c:v>
                </c:pt>
                <c:pt idx="15">
                  <c:v>329.15</c:v>
                </c:pt>
                <c:pt idx="16">
                  <c:v>327.14999999999998</c:v>
                </c:pt>
                <c:pt idx="17">
                  <c:v>325.14999999999998</c:v>
                </c:pt>
                <c:pt idx="18">
                  <c:v>323.14999999999998</c:v>
                </c:pt>
                <c:pt idx="19">
                  <c:v>321.14999999999998</c:v>
                </c:pt>
                <c:pt idx="20">
                  <c:v>319.14999999999998</c:v>
                </c:pt>
                <c:pt idx="21">
                  <c:v>317.14999999999998</c:v>
                </c:pt>
                <c:pt idx="22">
                  <c:v>315.14999999999998</c:v>
                </c:pt>
                <c:pt idx="23">
                  <c:v>312.14999999999998</c:v>
                </c:pt>
                <c:pt idx="24">
                  <c:v>312.14999999999998</c:v>
                </c:pt>
                <c:pt idx="25">
                  <c:v>311.14999999999998</c:v>
                </c:pt>
                <c:pt idx="26">
                  <c:v>310.14999999999998</c:v>
                </c:pt>
                <c:pt idx="27">
                  <c:v>309.14999999999998</c:v>
                </c:pt>
                <c:pt idx="28">
                  <c:v>308.14999999999998</c:v>
                </c:pt>
              </c:numCache>
            </c:numRef>
          </c:xVal>
          <c:yVal>
            <c:numRef>
              <c:f>'potencia 3'!$E$45:$E$73</c:f>
              <c:numCache>
                <c:formatCode>General</c:formatCode>
                <c:ptCount val="29"/>
                <c:pt idx="0">
                  <c:v>134.5</c:v>
                </c:pt>
                <c:pt idx="1">
                  <c:v>134.19999999999999</c:v>
                </c:pt>
                <c:pt idx="2">
                  <c:v>133.69999999999999</c:v>
                </c:pt>
                <c:pt idx="3">
                  <c:v>133.1</c:v>
                </c:pt>
                <c:pt idx="4">
                  <c:v>132.5</c:v>
                </c:pt>
                <c:pt idx="5">
                  <c:v>131.69999999999999</c:v>
                </c:pt>
                <c:pt idx="6">
                  <c:v>131</c:v>
                </c:pt>
                <c:pt idx="7">
                  <c:v>130.1</c:v>
                </c:pt>
                <c:pt idx="8">
                  <c:v>129.30000000000001</c:v>
                </c:pt>
                <c:pt idx="9">
                  <c:v>128.4</c:v>
                </c:pt>
                <c:pt idx="10">
                  <c:v>127.8</c:v>
                </c:pt>
                <c:pt idx="11">
                  <c:v>126.7</c:v>
                </c:pt>
                <c:pt idx="12">
                  <c:v>125.9</c:v>
                </c:pt>
                <c:pt idx="13">
                  <c:v>125</c:v>
                </c:pt>
                <c:pt idx="14">
                  <c:v>124.1</c:v>
                </c:pt>
                <c:pt idx="15">
                  <c:v>123.3</c:v>
                </c:pt>
                <c:pt idx="16">
                  <c:v>122.4</c:v>
                </c:pt>
                <c:pt idx="17">
                  <c:v>121.5</c:v>
                </c:pt>
                <c:pt idx="18">
                  <c:v>120.7</c:v>
                </c:pt>
                <c:pt idx="19">
                  <c:v>119.8</c:v>
                </c:pt>
                <c:pt idx="20">
                  <c:v>118.9</c:v>
                </c:pt>
                <c:pt idx="21">
                  <c:v>118</c:v>
                </c:pt>
                <c:pt idx="22">
                  <c:v>117.1</c:v>
                </c:pt>
                <c:pt idx="23">
                  <c:v>116.3</c:v>
                </c:pt>
                <c:pt idx="24">
                  <c:v>115.9</c:v>
                </c:pt>
                <c:pt idx="25">
                  <c:v>115.4</c:v>
                </c:pt>
                <c:pt idx="26">
                  <c:v>115</c:v>
                </c:pt>
                <c:pt idx="27">
                  <c:v>114.6</c:v>
                </c:pt>
                <c:pt idx="28">
                  <c:v>114.1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69-4715-9E40-93E2666784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5976607"/>
        <c:axId val="1843042927"/>
      </c:scatterChart>
      <c:valAx>
        <c:axId val="1945976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T(K)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43042927"/>
        <c:crosses val="autoZero"/>
        <c:crossBetween val="midCat"/>
      </c:valAx>
      <c:valAx>
        <c:axId val="1843042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R (</a:t>
                </a:r>
                <a:r>
                  <a:rPr lang="el-GR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Ω</a:t>
                </a: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45976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Potência 3 - Arrefecimento - I(T)</a:t>
            </a:r>
          </a:p>
        </c:rich>
      </c:tx>
      <c:layout>
        <c:manualLayout>
          <c:xMode val="edge"/>
          <c:yMode val="edge"/>
          <c:x val="0.21939038461538457"/>
          <c:y val="3.240755694083321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463675213675214"/>
          <c:y val="0.1370982638888889"/>
          <c:w val="0.81780598290598283"/>
          <c:h val="0.70923055555555559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'potencia 3'!$C$45:$C$79</c:f>
              <c:numCache>
                <c:formatCode>General</c:formatCode>
                <c:ptCount val="35"/>
                <c:pt idx="0">
                  <c:v>359.15</c:v>
                </c:pt>
                <c:pt idx="1">
                  <c:v>357.15</c:v>
                </c:pt>
                <c:pt idx="2">
                  <c:v>355.15</c:v>
                </c:pt>
                <c:pt idx="3">
                  <c:v>353.15</c:v>
                </c:pt>
                <c:pt idx="4">
                  <c:v>351.15</c:v>
                </c:pt>
                <c:pt idx="5">
                  <c:v>349.15</c:v>
                </c:pt>
                <c:pt idx="6">
                  <c:v>347.15</c:v>
                </c:pt>
                <c:pt idx="7">
                  <c:v>345.15</c:v>
                </c:pt>
                <c:pt idx="8">
                  <c:v>343.15</c:v>
                </c:pt>
                <c:pt idx="9">
                  <c:v>341.15</c:v>
                </c:pt>
                <c:pt idx="10">
                  <c:v>339.15</c:v>
                </c:pt>
                <c:pt idx="11">
                  <c:v>337.15</c:v>
                </c:pt>
                <c:pt idx="12">
                  <c:v>335.15</c:v>
                </c:pt>
                <c:pt idx="13">
                  <c:v>333.15</c:v>
                </c:pt>
                <c:pt idx="14">
                  <c:v>331.15</c:v>
                </c:pt>
                <c:pt idx="15">
                  <c:v>329.15</c:v>
                </c:pt>
                <c:pt idx="16">
                  <c:v>327.14999999999998</c:v>
                </c:pt>
                <c:pt idx="17">
                  <c:v>325.14999999999998</c:v>
                </c:pt>
                <c:pt idx="18">
                  <c:v>323.14999999999998</c:v>
                </c:pt>
                <c:pt idx="19">
                  <c:v>321.14999999999998</c:v>
                </c:pt>
                <c:pt idx="20">
                  <c:v>319.14999999999998</c:v>
                </c:pt>
                <c:pt idx="21">
                  <c:v>317.14999999999998</c:v>
                </c:pt>
                <c:pt idx="22">
                  <c:v>315.14999999999998</c:v>
                </c:pt>
                <c:pt idx="23">
                  <c:v>312.14999999999998</c:v>
                </c:pt>
                <c:pt idx="24">
                  <c:v>312.14999999999998</c:v>
                </c:pt>
                <c:pt idx="25">
                  <c:v>311.14999999999998</c:v>
                </c:pt>
                <c:pt idx="26">
                  <c:v>310.14999999999998</c:v>
                </c:pt>
                <c:pt idx="27">
                  <c:v>309.14999999999998</c:v>
                </c:pt>
                <c:pt idx="28">
                  <c:v>308.14999999999998</c:v>
                </c:pt>
              </c:numCache>
            </c:numRef>
          </c:xVal>
          <c:yVal>
            <c:numRef>
              <c:f>'potencia 3'!$H$45:$H$79</c:f>
              <c:numCache>
                <c:formatCode>General</c:formatCode>
                <c:ptCount val="35"/>
                <c:pt idx="0">
                  <c:v>5.1800000000000006E-7</c:v>
                </c:pt>
                <c:pt idx="1">
                  <c:v>4.8300000000000008E-7</c:v>
                </c:pt>
                <c:pt idx="2">
                  <c:v>4.1500000000000005E-7</c:v>
                </c:pt>
                <c:pt idx="3">
                  <c:v>3.8000000000000001E-7</c:v>
                </c:pt>
                <c:pt idx="4">
                  <c:v>3.3700000000000001E-7</c:v>
                </c:pt>
                <c:pt idx="5">
                  <c:v>2.8300000000000003E-7</c:v>
                </c:pt>
                <c:pt idx="6">
                  <c:v>2.5800000000000001E-7</c:v>
                </c:pt>
                <c:pt idx="7">
                  <c:v>2.2600000000000001E-7</c:v>
                </c:pt>
                <c:pt idx="8">
                  <c:v>2.03E-7</c:v>
                </c:pt>
                <c:pt idx="9">
                  <c:v>1.8100000000000002E-7</c:v>
                </c:pt>
                <c:pt idx="10">
                  <c:v>1.6200000000000002E-7</c:v>
                </c:pt>
                <c:pt idx="11">
                  <c:v>1.4500000000000001E-7</c:v>
                </c:pt>
                <c:pt idx="12">
                  <c:v>1.29E-7</c:v>
                </c:pt>
                <c:pt idx="13">
                  <c:v>1.1600000000000001E-7</c:v>
                </c:pt>
                <c:pt idx="14">
                  <c:v>1.05E-7</c:v>
                </c:pt>
                <c:pt idx="15">
                  <c:v>9.5799999999999998E-8</c:v>
                </c:pt>
                <c:pt idx="16">
                  <c:v>8.35E-8</c:v>
                </c:pt>
                <c:pt idx="17">
                  <c:v>7.500000000000001E-8</c:v>
                </c:pt>
                <c:pt idx="18">
                  <c:v>6.7000000000000004E-8</c:v>
                </c:pt>
                <c:pt idx="19">
                  <c:v>6.0100000000000002E-8</c:v>
                </c:pt>
                <c:pt idx="20">
                  <c:v>5.4E-8</c:v>
                </c:pt>
                <c:pt idx="21">
                  <c:v>4.8500000000000004E-8</c:v>
                </c:pt>
                <c:pt idx="22">
                  <c:v>4.3500000000000006E-8</c:v>
                </c:pt>
                <c:pt idx="23">
                  <c:v>3.9400000000000002E-8</c:v>
                </c:pt>
                <c:pt idx="24">
                  <c:v>3.7500000000000005E-8</c:v>
                </c:pt>
                <c:pt idx="25">
                  <c:v>3.55E-8</c:v>
                </c:pt>
                <c:pt idx="26">
                  <c:v>3.3899999999999999E-8</c:v>
                </c:pt>
                <c:pt idx="27">
                  <c:v>3.2700000000000002E-8</c:v>
                </c:pt>
                <c:pt idx="28">
                  <c:v>3.0700000000000004E-8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39-4F5E-A89E-C1FB2A5595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5976607"/>
        <c:axId val="1843042927"/>
      </c:scatterChart>
      <c:valAx>
        <c:axId val="1945976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 (K)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43042927"/>
        <c:crosses val="autoZero"/>
        <c:crossBetween val="midCat"/>
      </c:valAx>
      <c:valAx>
        <c:axId val="1843042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I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45976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Potência 3 - Arrefecimento - Ln(I)[1/T]</a:t>
            </a:r>
          </a:p>
        </c:rich>
      </c:tx>
      <c:layout>
        <c:manualLayout>
          <c:xMode val="edge"/>
          <c:yMode val="edge"/>
          <c:x val="0.24924081196581196"/>
          <c:y val="2.362788876148641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1770341880341881"/>
          <c:y val="0.12827881944444447"/>
          <c:w val="0.83203247863247864"/>
          <c:h val="0.70482083333333345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'potencia 3'!$D$45:$D$77</c:f>
              <c:numCache>
                <c:formatCode>General</c:formatCode>
                <c:ptCount val="33"/>
                <c:pt idx="0">
                  <c:v>2.78435194208548E-3</c:v>
                </c:pt>
                <c:pt idx="1">
                  <c:v>2.7999440011199778E-3</c:v>
                </c:pt>
                <c:pt idx="2">
                  <c:v>2.8157116711248768E-3</c:v>
                </c:pt>
                <c:pt idx="3">
                  <c:v>2.831657935721365E-3</c:v>
                </c:pt>
                <c:pt idx="4">
                  <c:v>2.847785846504343E-3</c:v>
                </c:pt>
                <c:pt idx="5">
                  <c:v>2.8640985249892598E-3</c:v>
                </c:pt>
                <c:pt idx="6">
                  <c:v>2.8805991646262425E-3</c:v>
                </c:pt>
                <c:pt idx="7">
                  <c:v>2.8972910328842532E-3</c:v>
                </c:pt>
                <c:pt idx="8">
                  <c:v>2.9141774734081308E-3</c:v>
                </c:pt>
                <c:pt idx="9">
                  <c:v>2.9312619082515023E-3</c:v>
                </c:pt>
                <c:pt idx="10">
                  <c:v>2.9485478401887074E-3</c:v>
                </c:pt>
                <c:pt idx="11">
                  <c:v>2.9660388551090021E-3</c:v>
                </c:pt>
                <c:pt idx="12">
                  <c:v>2.9837386244964941E-3</c:v>
                </c:pt>
                <c:pt idx="13">
                  <c:v>3.0016509079993999E-3</c:v>
                </c:pt>
                <c:pt idx="14">
                  <c:v>3.0197795560924054E-3</c:v>
                </c:pt>
                <c:pt idx="15">
                  <c:v>3.0381285128360932E-3</c:v>
                </c:pt>
                <c:pt idx="16">
                  <c:v>3.0567018187375823E-3</c:v>
                </c:pt>
                <c:pt idx="17">
                  <c:v>3.0755036137167465E-3</c:v>
                </c:pt>
                <c:pt idx="18">
                  <c:v>3.0945381401825778E-3</c:v>
                </c:pt>
                <c:pt idx="19">
                  <c:v>3.1138097462245057E-3</c:v>
                </c:pt>
                <c:pt idx="20">
                  <c:v>3.1333228889237038E-3</c:v>
                </c:pt>
                <c:pt idx="21">
                  <c:v>3.1530821377896896E-3</c:v>
                </c:pt>
                <c:pt idx="22">
                  <c:v>3.1730921783277807E-3</c:v>
                </c:pt>
                <c:pt idx="23">
                  <c:v>3.2035880185808108E-3</c:v>
                </c:pt>
                <c:pt idx="24">
                  <c:v>3.2035880185808108E-3</c:v>
                </c:pt>
                <c:pt idx="25">
                  <c:v>3.2138839787883662E-3</c:v>
                </c:pt>
                <c:pt idx="26">
                  <c:v>3.224246332419797E-3</c:v>
                </c:pt>
                <c:pt idx="27">
                  <c:v>3.2346757237586934E-3</c:v>
                </c:pt>
                <c:pt idx="28">
                  <c:v>3.2451728054518907E-3</c:v>
                </c:pt>
              </c:numCache>
            </c:numRef>
          </c:xVal>
          <c:yVal>
            <c:numRef>
              <c:f>'potencia 3'!$J$45:$J$77</c:f>
              <c:numCache>
                <c:formatCode>General</c:formatCode>
                <c:ptCount val="33"/>
                <c:pt idx="0">
                  <c:v>-14.473290594686928</c:v>
                </c:pt>
                <c:pt idx="1">
                  <c:v>-14.543249183293838</c:v>
                </c:pt>
                <c:pt idx="2">
                  <c:v>-14.694987316715713</c:v>
                </c:pt>
                <c:pt idx="3">
                  <c:v>-14.78309458422598</c:v>
                </c:pt>
                <c:pt idx="4">
                  <c:v>-14.903182906594049</c:v>
                </c:pt>
                <c:pt idx="5">
                  <c:v>-15.077818939303173</c:v>
                </c:pt>
                <c:pt idx="6">
                  <c:v>-15.170306252024794</c:v>
                </c:pt>
                <c:pt idx="7">
                  <c:v>-15.302730837674126</c:v>
                </c:pt>
                <c:pt idx="8">
                  <c:v>-15.410059857904624</c:v>
                </c:pt>
                <c:pt idx="9">
                  <c:v>-15.524768805680585</c:v>
                </c:pt>
                <c:pt idx="10">
                  <c:v>-15.635669501714027</c:v>
                </c:pt>
                <c:pt idx="11">
                  <c:v>-15.746532094525836</c:v>
                </c:pt>
                <c:pt idx="12">
                  <c:v>-15.863453432584739</c:v>
                </c:pt>
                <c:pt idx="13">
                  <c:v>-15.969675645840047</c:v>
                </c:pt>
                <c:pt idx="14">
                  <c:v>-16.069305486788888</c:v>
                </c:pt>
                <c:pt idx="15">
                  <c:v>-16.161003151969595</c:v>
                </c:pt>
                <c:pt idx="16">
                  <c:v>-16.298419205089601</c:v>
                </c:pt>
                <c:pt idx="17">
                  <c:v>-16.4057777234101</c:v>
                </c:pt>
                <c:pt idx="18">
                  <c:v>-16.518573217555446</c:v>
                </c:pt>
                <c:pt idx="19">
                  <c:v>-16.62725599540525</c:v>
                </c:pt>
                <c:pt idx="20">
                  <c:v>-16.734281790382138</c:v>
                </c:pt>
                <c:pt idx="21">
                  <c:v>-16.841702039002975</c:v>
                </c:pt>
                <c:pt idx="22">
                  <c:v>-16.950504898851772</c:v>
                </c:pt>
                <c:pt idx="23">
                  <c:v>-17.049500020642522</c:v>
                </c:pt>
                <c:pt idx="24">
                  <c:v>-17.098924903970047</c:v>
                </c:pt>
                <c:pt idx="25">
                  <c:v>-17.153733140465039</c:v>
                </c:pt>
                <c:pt idx="26">
                  <c:v>-17.199850822560006</c:v>
                </c:pt>
                <c:pt idx="27">
                  <c:v>-17.235890759043205</c:v>
                </c:pt>
                <c:pt idx="28">
                  <c:v>-17.29900318235326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783-49A5-8983-A9AC32271CF8}"/>
            </c:ext>
          </c:extLst>
        </c:ser>
        <c:ser>
          <c:idx val="1"/>
          <c:order val="1"/>
          <c:tx>
            <c:v>ajuste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'potencia 3'!$D$45:$D$71</c:f>
              <c:numCache>
                <c:formatCode>General</c:formatCode>
                <c:ptCount val="27"/>
                <c:pt idx="0">
                  <c:v>2.78435194208548E-3</c:v>
                </c:pt>
                <c:pt idx="1">
                  <c:v>2.7999440011199778E-3</c:v>
                </c:pt>
                <c:pt idx="2">
                  <c:v>2.8157116711248768E-3</c:v>
                </c:pt>
                <c:pt idx="3">
                  <c:v>2.831657935721365E-3</c:v>
                </c:pt>
                <c:pt idx="4">
                  <c:v>2.847785846504343E-3</c:v>
                </c:pt>
                <c:pt idx="5">
                  <c:v>2.8640985249892598E-3</c:v>
                </c:pt>
                <c:pt idx="6">
                  <c:v>2.8805991646262425E-3</c:v>
                </c:pt>
                <c:pt idx="7">
                  <c:v>2.8972910328842532E-3</c:v>
                </c:pt>
                <c:pt idx="8">
                  <c:v>2.9141774734081308E-3</c:v>
                </c:pt>
                <c:pt idx="9">
                  <c:v>2.9312619082515023E-3</c:v>
                </c:pt>
                <c:pt idx="10">
                  <c:v>2.9485478401887074E-3</c:v>
                </c:pt>
                <c:pt idx="11">
                  <c:v>2.9660388551090021E-3</c:v>
                </c:pt>
                <c:pt idx="12">
                  <c:v>2.9837386244964941E-3</c:v>
                </c:pt>
                <c:pt idx="13">
                  <c:v>3.0016509079993999E-3</c:v>
                </c:pt>
                <c:pt idx="14">
                  <c:v>3.0197795560924054E-3</c:v>
                </c:pt>
                <c:pt idx="15">
                  <c:v>3.0381285128360932E-3</c:v>
                </c:pt>
                <c:pt idx="16">
                  <c:v>3.0567018187375823E-3</c:v>
                </c:pt>
                <c:pt idx="17">
                  <c:v>3.0755036137167465E-3</c:v>
                </c:pt>
                <c:pt idx="18">
                  <c:v>3.0945381401825778E-3</c:v>
                </c:pt>
                <c:pt idx="19">
                  <c:v>3.1138097462245057E-3</c:v>
                </c:pt>
                <c:pt idx="20">
                  <c:v>3.1333228889237038E-3</c:v>
                </c:pt>
                <c:pt idx="21">
                  <c:v>3.1530821377896896E-3</c:v>
                </c:pt>
                <c:pt idx="22">
                  <c:v>3.1730921783277807E-3</c:v>
                </c:pt>
                <c:pt idx="23">
                  <c:v>3.2035880185808108E-3</c:v>
                </c:pt>
                <c:pt idx="24">
                  <c:v>3.2035880185808108E-3</c:v>
                </c:pt>
                <c:pt idx="25">
                  <c:v>3.2138839787883662E-3</c:v>
                </c:pt>
                <c:pt idx="26">
                  <c:v>3.224246332419797E-3</c:v>
                </c:pt>
              </c:numCache>
            </c:numRef>
          </c:xVal>
          <c:yVal>
            <c:numRef>
              <c:f>'potencia 3'!$AG$45:$AG$71</c:f>
              <c:numCache>
                <c:formatCode>General</c:formatCode>
                <c:ptCount val="27"/>
                <c:pt idx="0">
                  <c:v>-14.561083820487907</c:v>
                </c:pt>
                <c:pt idx="1">
                  <c:v>-14.657505212533527</c:v>
                </c:pt>
                <c:pt idx="2">
                  <c:v>-14.755012583934862</c:v>
                </c:pt>
                <c:pt idx="3">
                  <c:v>-14.853624385424274</c:v>
                </c:pt>
                <c:pt idx="4">
                  <c:v>-14.953359488084009</c:v>
                </c:pt>
                <c:pt idx="5">
                  <c:v>-15.054237195385413</c:v>
                </c:pt>
                <c:pt idx="6">
                  <c:v>-15.156277255644346</c:v>
                </c:pt>
                <c:pt idx="7">
                  <c:v>-15.259499874909606</c:v>
                </c:pt>
                <c:pt idx="8">
                  <c:v>-15.363925730302109</c:v>
                </c:pt>
                <c:pt idx="9">
                  <c:v>-15.4695759838232</c:v>
                </c:pt>
                <c:pt idx="10">
                  <c:v>-15.576472296651636</c:v>
                </c:pt>
                <c:pt idx="11">
                  <c:v>-15.68463684394934</c:v>
                </c:pt>
                <c:pt idx="12">
                  <c:v>-15.794092330197332</c:v>
                </c:pt>
                <c:pt idx="13">
                  <c:v>-15.904862005084057</c:v>
                </c:pt>
                <c:pt idx="14">
                  <c:v>-16.016969679969414</c:v>
                </c:pt>
                <c:pt idx="15">
                  <c:v>-16.130439744949072</c:v>
                </c:pt>
                <c:pt idx="16">
                  <c:v>-16.245297186544718</c:v>
                </c:pt>
                <c:pt idx="17">
                  <c:v>-16.361567606047124</c:v>
                </c:pt>
                <c:pt idx="18">
                  <c:v>-16.479277238540426</c:v>
                </c:pt>
                <c:pt idx="19">
                  <c:v>-16.598452972637261</c:v>
                </c:pt>
                <c:pt idx="20">
                  <c:v>-16.719122370955894</c:v>
                </c:pt>
                <c:pt idx="21">
                  <c:v>-16.841313691372193</c:v>
                </c:pt>
                <c:pt idx="22">
                  <c:v>-16.965055909080782</c:v>
                </c:pt>
                <c:pt idx="23">
                  <c:v>-17.153642378788987</c:v>
                </c:pt>
                <c:pt idx="24">
                  <c:v>-17.153642378788987</c:v>
                </c:pt>
                <c:pt idx="25">
                  <c:v>-17.217312662069872</c:v>
                </c:pt>
                <c:pt idx="26">
                  <c:v>-17.281393522705464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FE-46CA-AB41-DE0A336442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5976607"/>
        <c:axId val="1843042927"/>
      </c:scatterChart>
      <c:valAx>
        <c:axId val="1945976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1/T (K</a:t>
                </a:r>
                <a:r>
                  <a:rPr lang="en-US" sz="1200" b="0" i="0" u="none" strike="noStrike" kern="1200" baseline="30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-1</a:t>
                </a: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43042927"/>
        <c:crossesAt val="-100"/>
        <c:crossBetween val="midCat"/>
      </c:valAx>
      <c:valAx>
        <c:axId val="1843042927"/>
        <c:scaling>
          <c:orientation val="minMax"/>
          <c:max val="-1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Ln(I)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45976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Potência 3 - Arrefecimento - R/R</a:t>
            </a:r>
            <a:r>
              <a:rPr lang="en-US" sz="1400" b="0" i="0" u="none" strike="noStrike" kern="1200" spc="0" baseline="-2500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0</a:t>
            </a: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[T-T</a:t>
            </a:r>
            <a:r>
              <a:rPr lang="en-US" sz="1400" b="0" i="0" u="none" strike="noStrike" kern="1200" spc="0" baseline="-2500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0</a:t>
            </a: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]</a:t>
            </a:r>
          </a:p>
        </c:rich>
      </c:tx>
      <c:layout>
        <c:manualLayout>
          <c:xMode val="edge"/>
          <c:yMode val="edge"/>
          <c:x val="0.23228226495726495"/>
          <c:y val="4.38609801666033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2326645299145299"/>
          <c:y val="0.14150798611111112"/>
          <c:w val="0.83722243589743595"/>
          <c:h val="0.69600138888888896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'potencia 3'!$B$45:$B$79</c:f>
              <c:numCache>
                <c:formatCode>General</c:formatCode>
                <c:ptCount val="35"/>
                <c:pt idx="0">
                  <c:v>63.8</c:v>
                </c:pt>
                <c:pt idx="1">
                  <c:v>61.8</c:v>
                </c:pt>
                <c:pt idx="2">
                  <c:v>59.8</c:v>
                </c:pt>
                <c:pt idx="3">
                  <c:v>57.8</c:v>
                </c:pt>
                <c:pt idx="4">
                  <c:v>55.8</c:v>
                </c:pt>
                <c:pt idx="5">
                  <c:v>53.8</c:v>
                </c:pt>
                <c:pt idx="6">
                  <c:v>51.8</c:v>
                </c:pt>
                <c:pt idx="7">
                  <c:v>49.8</c:v>
                </c:pt>
                <c:pt idx="8">
                  <c:v>47.8</c:v>
                </c:pt>
                <c:pt idx="9">
                  <c:v>45.8</c:v>
                </c:pt>
                <c:pt idx="10">
                  <c:v>43.8</c:v>
                </c:pt>
                <c:pt idx="11">
                  <c:v>41.8</c:v>
                </c:pt>
                <c:pt idx="12">
                  <c:v>39.799999999999997</c:v>
                </c:pt>
                <c:pt idx="13">
                  <c:v>37.799999999999997</c:v>
                </c:pt>
                <c:pt idx="14">
                  <c:v>35.799999999999997</c:v>
                </c:pt>
                <c:pt idx="15">
                  <c:v>33.799999999999997</c:v>
                </c:pt>
                <c:pt idx="16">
                  <c:v>31.8</c:v>
                </c:pt>
                <c:pt idx="17">
                  <c:v>29.8</c:v>
                </c:pt>
                <c:pt idx="18">
                  <c:v>27.8</c:v>
                </c:pt>
                <c:pt idx="19">
                  <c:v>25.8</c:v>
                </c:pt>
                <c:pt idx="20">
                  <c:v>23.8</c:v>
                </c:pt>
                <c:pt idx="21">
                  <c:v>21.8</c:v>
                </c:pt>
                <c:pt idx="22">
                  <c:v>19.8</c:v>
                </c:pt>
                <c:pt idx="23">
                  <c:v>17.8</c:v>
                </c:pt>
                <c:pt idx="24">
                  <c:v>16.8</c:v>
                </c:pt>
                <c:pt idx="25">
                  <c:v>15.8</c:v>
                </c:pt>
                <c:pt idx="26">
                  <c:v>14.8</c:v>
                </c:pt>
                <c:pt idx="27">
                  <c:v>13.8</c:v>
                </c:pt>
                <c:pt idx="28">
                  <c:v>12.8</c:v>
                </c:pt>
              </c:numCache>
            </c:numRef>
          </c:xVal>
          <c:yVal>
            <c:numRef>
              <c:f>'potencia 3'!$F$45:$F$79</c:f>
              <c:numCache>
                <c:formatCode>General</c:formatCode>
                <c:ptCount val="35"/>
                <c:pt idx="0">
                  <c:v>1.2384898710865562</c:v>
                </c:pt>
                <c:pt idx="1">
                  <c:v>1.2357274401473297</c:v>
                </c:pt>
                <c:pt idx="2">
                  <c:v>1.2311233885819521</c:v>
                </c:pt>
                <c:pt idx="3">
                  <c:v>1.225598526703499</c:v>
                </c:pt>
                <c:pt idx="4">
                  <c:v>1.2200736648250461</c:v>
                </c:pt>
                <c:pt idx="5">
                  <c:v>1.2127071823204421</c:v>
                </c:pt>
                <c:pt idx="6">
                  <c:v>1.2062615101289136</c:v>
                </c:pt>
                <c:pt idx="7">
                  <c:v>1.197974217311234</c:v>
                </c:pt>
                <c:pt idx="8">
                  <c:v>1.19060773480663</c:v>
                </c:pt>
                <c:pt idx="9">
                  <c:v>1.1823204419889504</c:v>
                </c:pt>
                <c:pt idx="10">
                  <c:v>1.1767955801104972</c:v>
                </c:pt>
                <c:pt idx="11">
                  <c:v>1.1666666666666667</c:v>
                </c:pt>
                <c:pt idx="12">
                  <c:v>1.1593001841620627</c:v>
                </c:pt>
                <c:pt idx="13">
                  <c:v>1.1510128913443831</c:v>
                </c:pt>
                <c:pt idx="14">
                  <c:v>1.1427255985267035</c:v>
                </c:pt>
                <c:pt idx="15">
                  <c:v>1.1353591160220995</c:v>
                </c:pt>
                <c:pt idx="16">
                  <c:v>1.1270718232044199</c:v>
                </c:pt>
                <c:pt idx="17">
                  <c:v>1.1187845303867403</c:v>
                </c:pt>
                <c:pt idx="18">
                  <c:v>1.1114180478821363</c:v>
                </c:pt>
                <c:pt idx="19">
                  <c:v>1.1031307550644567</c:v>
                </c:pt>
                <c:pt idx="20">
                  <c:v>1.0948434622467773</c:v>
                </c:pt>
                <c:pt idx="21">
                  <c:v>1.0865561694290977</c:v>
                </c:pt>
                <c:pt idx="22">
                  <c:v>1.0782688766114181</c:v>
                </c:pt>
                <c:pt idx="23">
                  <c:v>1.0709023941068141</c:v>
                </c:pt>
                <c:pt idx="24">
                  <c:v>1.0672191528545121</c:v>
                </c:pt>
                <c:pt idx="25">
                  <c:v>1.0626151012891345</c:v>
                </c:pt>
                <c:pt idx="26">
                  <c:v>1.0589318600368325</c:v>
                </c:pt>
                <c:pt idx="27">
                  <c:v>1.0552486187845305</c:v>
                </c:pt>
                <c:pt idx="28">
                  <c:v>1.0506445672191529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17-4EBF-BAA2-5EAAB2BEA99B}"/>
            </c:ext>
          </c:extLst>
        </c:ser>
        <c:ser>
          <c:idx val="1"/>
          <c:order val="1"/>
          <c:tx>
            <c:v>ajuste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'potencia 3'!$B$42:$B$73</c:f>
              <c:numCache>
                <c:formatCode>General</c:formatCode>
                <c:ptCount val="32"/>
                <c:pt idx="0">
                  <c:v>69.8</c:v>
                </c:pt>
                <c:pt idx="1">
                  <c:v>67.8</c:v>
                </c:pt>
                <c:pt idx="2">
                  <c:v>65.8</c:v>
                </c:pt>
                <c:pt idx="3">
                  <c:v>63.8</c:v>
                </c:pt>
                <c:pt idx="4">
                  <c:v>61.8</c:v>
                </c:pt>
                <c:pt idx="5">
                  <c:v>59.8</c:v>
                </c:pt>
                <c:pt idx="6">
                  <c:v>57.8</c:v>
                </c:pt>
                <c:pt idx="7">
                  <c:v>55.8</c:v>
                </c:pt>
                <c:pt idx="8">
                  <c:v>53.8</c:v>
                </c:pt>
                <c:pt idx="9">
                  <c:v>51.8</c:v>
                </c:pt>
                <c:pt idx="10">
                  <c:v>49.8</c:v>
                </c:pt>
                <c:pt idx="11">
                  <c:v>47.8</c:v>
                </c:pt>
                <c:pt idx="12">
                  <c:v>45.8</c:v>
                </c:pt>
                <c:pt idx="13">
                  <c:v>43.8</c:v>
                </c:pt>
                <c:pt idx="14">
                  <c:v>41.8</c:v>
                </c:pt>
                <c:pt idx="15">
                  <c:v>39.799999999999997</c:v>
                </c:pt>
                <c:pt idx="16">
                  <c:v>37.799999999999997</c:v>
                </c:pt>
                <c:pt idx="17">
                  <c:v>35.799999999999997</c:v>
                </c:pt>
                <c:pt idx="18">
                  <c:v>33.799999999999997</c:v>
                </c:pt>
                <c:pt idx="19">
                  <c:v>31.8</c:v>
                </c:pt>
                <c:pt idx="20">
                  <c:v>29.8</c:v>
                </c:pt>
                <c:pt idx="21">
                  <c:v>27.8</c:v>
                </c:pt>
                <c:pt idx="22">
                  <c:v>25.8</c:v>
                </c:pt>
                <c:pt idx="23">
                  <c:v>23.8</c:v>
                </c:pt>
                <c:pt idx="24">
                  <c:v>21.8</c:v>
                </c:pt>
                <c:pt idx="25">
                  <c:v>19.8</c:v>
                </c:pt>
                <c:pt idx="26">
                  <c:v>17.8</c:v>
                </c:pt>
                <c:pt idx="27">
                  <c:v>16.8</c:v>
                </c:pt>
                <c:pt idx="28">
                  <c:v>15.8</c:v>
                </c:pt>
                <c:pt idx="29">
                  <c:v>14.8</c:v>
                </c:pt>
                <c:pt idx="30">
                  <c:v>13.8</c:v>
                </c:pt>
                <c:pt idx="31">
                  <c:v>12.8</c:v>
                </c:pt>
              </c:numCache>
            </c:numRef>
          </c:xVal>
          <c:yVal>
            <c:numRef>
              <c:f>'potencia 3'!$AE$42:$AE$68</c:f>
              <c:numCache>
                <c:formatCode>General</c:formatCode>
                <c:ptCount val="27"/>
                <c:pt idx="10">
                  <c:v>1.198943611742521</c:v>
                </c:pt>
                <c:pt idx="11">
                  <c:v>1.190941993539925</c:v>
                </c:pt>
                <c:pt idx="12">
                  <c:v>1.1829403753373289</c:v>
                </c:pt>
                <c:pt idx="13">
                  <c:v>1.1749387571347329</c:v>
                </c:pt>
                <c:pt idx="14">
                  <c:v>1.166937138932137</c:v>
                </c:pt>
                <c:pt idx="15">
                  <c:v>1.1589355207295409</c:v>
                </c:pt>
                <c:pt idx="16">
                  <c:v>1.1509339025269449</c:v>
                </c:pt>
                <c:pt idx="17">
                  <c:v>1.1429322843243488</c:v>
                </c:pt>
                <c:pt idx="18">
                  <c:v>1.1349306661217529</c:v>
                </c:pt>
                <c:pt idx="19">
                  <c:v>1.1269290479191567</c:v>
                </c:pt>
                <c:pt idx="20">
                  <c:v>1.1189274297165608</c:v>
                </c:pt>
                <c:pt idx="21">
                  <c:v>1.1109258115139649</c:v>
                </c:pt>
                <c:pt idx="22">
                  <c:v>1.1029241933113687</c:v>
                </c:pt>
                <c:pt idx="23">
                  <c:v>1.0949225751087728</c:v>
                </c:pt>
                <c:pt idx="24">
                  <c:v>1.0869209569061766</c:v>
                </c:pt>
                <c:pt idx="25">
                  <c:v>1.0789193387035807</c:v>
                </c:pt>
                <c:pt idx="26">
                  <c:v>1.0709177205009848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933-47C6-9AB2-1A4950B46A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5976607"/>
        <c:axId val="1843042927"/>
      </c:scatterChart>
      <c:valAx>
        <c:axId val="1945976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T-T</a:t>
                </a:r>
                <a:r>
                  <a:rPr lang="en-US" sz="1200" b="0" i="0" u="none" strike="noStrike" kern="1200" baseline="-25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0</a:t>
                </a: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 (ºC)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43042927"/>
        <c:crosses val="autoZero"/>
        <c:crossBetween val="midCat"/>
      </c:valAx>
      <c:valAx>
        <c:axId val="1843042927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R/R0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45976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Potência 3 - Aquecimento - Resíduos da Regressão </a:t>
            </a:r>
            <a:r>
              <a:rPr lang="en-US" sz="11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R/R</a:t>
            </a:r>
            <a:r>
              <a:rPr lang="en-US" sz="1100" b="0" i="0" u="none" strike="noStrike" kern="1200" spc="0" baseline="-2500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0</a:t>
            </a:r>
            <a:r>
              <a:rPr lang="en-US" sz="11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[T-T</a:t>
            </a:r>
            <a:r>
              <a:rPr lang="en-US" sz="1100" b="0" i="0" u="none" strike="noStrike" kern="1200" spc="0" baseline="-2500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0</a:t>
            </a:r>
            <a:r>
              <a:rPr lang="en-US" sz="11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5939914529914531"/>
          <c:y val="0.14591770833333334"/>
          <c:w val="0.80108974358974372"/>
          <c:h val="0.68718194444444447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'potencia 3'!$B$2:$B$28</c:f>
              <c:numCache>
                <c:formatCode>General</c:formatCode>
                <c:ptCount val="27"/>
                <c:pt idx="0">
                  <c:v>7.6000000000000014</c:v>
                </c:pt>
                <c:pt idx="1">
                  <c:v>7.8000000000000007</c:v>
                </c:pt>
                <c:pt idx="2">
                  <c:v>9.8000000000000007</c:v>
                </c:pt>
                <c:pt idx="3">
                  <c:v>11.8</c:v>
                </c:pt>
                <c:pt idx="4">
                  <c:v>13.8</c:v>
                </c:pt>
                <c:pt idx="5">
                  <c:v>15.8</c:v>
                </c:pt>
                <c:pt idx="6">
                  <c:v>17.8</c:v>
                </c:pt>
                <c:pt idx="7">
                  <c:v>19.8</c:v>
                </c:pt>
                <c:pt idx="8">
                  <c:v>21.8</c:v>
                </c:pt>
                <c:pt idx="9">
                  <c:v>24.8</c:v>
                </c:pt>
                <c:pt idx="10">
                  <c:v>26.8</c:v>
                </c:pt>
                <c:pt idx="11">
                  <c:v>27.8</c:v>
                </c:pt>
                <c:pt idx="12">
                  <c:v>29.8</c:v>
                </c:pt>
                <c:pt idx="13">
                  <c:v>31.8</c:v>
                </c:pt>
                <c:pt idx="14">
                  <c:v>33.799999999999997</c:v>
                </c:pt>
                <c:pt idx="15">
                  <c:v>35.799999999999997</c:v>
                </c:pt>
                <c:pt idx="16">
                  <c:v>37.799999999999997</c:v>
                </c:pt>
                <c:pt idx="17">
                  <c:v>39.799999999999997</c:v>
                </c:pt>
                <c:pt idx="18">
                  <c:v>41.8</c:v>
                </c:pt>
                <c:pt idx="19">
                  <c:v>43.8</c:v>
                </c:pt>
                <c:pt idx="20">
                  <c:v>45.8</c:v>
                </c:pt>
                <c:pt idx="21">
                  <c:v>47.8</c:v>
                </c:pt>
                <c:pt idx="22">
                  <c:v>49.8</c:v>
                </c:pt>
                <c:pt idx="23">
                  <c:v>51.8</c:v>
                </c:pt>
                <c:pt idx="24">
                  <c:v>53.8</c:v>
                </c:pt>
                <c:pt idx="25">
                  <c:v>55.8</c:v>
                </c:pt>
                <c:pt idx="26">
                  <c:v>58.8</c:v>
                </c:pt>
              </c:numCache>
            </c:numRef>
          </c:xVal>
          <c:yVal>
            <c:numRef>
              <c:f>'potencia 3'!$AF$3:$AF$29</c:f>
              <c:numCache>
                <c:formatCode>General</c:formatCode>
                <c:ptCount val="27"/>
                <c:pt idx="0">
                  <c:v>3.6541169728074863E-3</c:v>
                </c:pt>
                <c:pt idx="1">
                  <c:v>5.8635040701426888E-3</c:v>
                </c:pt>
                <c:pt idx="2">
                  <c:v>7.6995481558326251E-3</c:v>
                </c:pt>
                <c:pt idx="3">
                  <c:v>4.9315406761449854E-3</c:v>
                </c:pt>
                <c:pt idx="4">
                  <c:v>3.0843435095329053E-3</c:v>
                </c:pt>
                <c:pt idx="5">
                  <c:v>1.2371463429206031E-3</c:v>
                </c:pt>
                <c:pt idx="6">
                  <c:v>-6.1005082369125496E-4</c:v>
                </c:pt>
                <c:pt idx="7">
                  <c:v>-1.5364376772279975E-3</c:v>
                </c:pt>
                <c:pt idx="8">
                  <c:v>-1.5420142176889584E-3</c:v>
                </c:pt>
                <c:pt idx="9">
                  <c:v>-2.4711893414561814E-3</c:v>
                </c:pt>
                <c:pt idx="10">
                  <c:v>-2.4767658819171423E-3</c:v>
                </c:pt>
                <c:pt idx="11">
                  <c:v>-2.4795541521478448E-3</c:v>
                </c:pt>
                <c:pt idx="12">
                  <c:v>-2.4851306926090277E-3</c:v>
                </c:pt>
                <c:pt idx="13">
                  <c:v>-4.3323278592211079E-3</c:v>
                </c:pt>
                <c:pt idx="14">
                  <c:v>-4.3379043996820688E-3</c:v>
                </c:pt>
                <c:pt idx="15">
                  <c:v>-4.3434809401430297E-3</c:v>
                </c:pt>
                <c:pt idx="16">
                  <c:v>-3.428247167528875E-3</c:v>
                </c:pt>
                <c:pt idx="17">
                  <c:v>-3.433823707990058E-3</c:v>
                </c:pt>
                <c:pt idx="18">
                  <c:v>-3.4394002484510189E-3</c:v>
                </c:pt>
                <c:pt idx="19">
                  <c:v>-3.4449767889119798E-3</c:v>
                </c:pt>
                <c:pt idx="20">
                  <c:v>-1.6089327032220435E-3</c:v>
                </c:pt>
                <c:pt idx="21">
                  <c:v>-3.4561298698343457E-3</c:v>
                </c:pt>
                <c:pt idx="22">
                  <c:v>-2.540896097219747E-3</c:v>
                </c:pt>
                <c:pt idx="23">
                  <c:v>-1.6256623246055923E-3</c:v>
                </c:pt>
                <c:pt idx="24">
                  <c:v>2.1038176108434392E-4</c:v>
                </c:pt>
                <c:pt idx="25">
                  <c:v>1.1256155336989426E-3</c:v>
                </c:pt>
                <c:pt idx="26">
                  <c:v>2.9588713491581764E-3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A9-4079-AD29-D83AF74D52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5976607"/>
        <c:axId val="1843042927"/>
      </c:scatterChart>
      <c:valAx>
        <c:axId val="1945976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T-T</a:t>
                </a:r>
                <a:r>
                  <a:rPr lang="en-US" sz="1200" b="0" i="0" u="none" strike="noStrike" kern="1200" baseline="-25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0</a:t>
                </a: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 (ºC)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43042927"/>
        <c:crossesAt val="-20"/>
        <c:crossBetween val="midCat"/>
      </c:valAx>
      <c:valAx>
        <c:axId val="1843042927"/>
        <c:scaling>
          <c:orientation val="minMax"/>
          <c:min val="-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R/R0 - R/R0</a:t>
                </a:r>
                <a:r>
                  <a:rPr lang="en-US" sz="1200" baseline="-25000"/>
                  <a:t>ajuste</a:t>
                </a:r>
                <a:r>
                  <a:rPr lang="en-US" sz="1200"/>
                  <a:t> </a:t>
                </a:r>
                <a:r>
                  <a:rPr lang="en-US" sz="1200" baseline="0"/>
                  <a:t> (s.u)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45976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Potência 3 -</a:t>
            </a:r>
            <a:r>
              <a:rPr lang="en-US" sz="1200" baseline="0"/>
              <a:t> Aquecimento -</a:t>
            </a:r>
            <a:r>
              <a:rPr lang="en-US" sz="1200"/>
              <a:t> Resíduos da Rgressão</a:t>
            </a:r>
            <a:r>
              <a:rPr lang="en-US" sz="1200" baseline="0"/>
              <a:t> Ln(I)[1/T]</a:t>
            </a:r>
            <a:endParaRPr lang="en-US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2922307692307694"/>
          <c:y val="0.13268854166666669"/>
          <c:w val="0.82051282051282048"/>
          <c:h val="0.69600138888888896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'potencia 3'!$D$2:$D$28</c:f>
              <c:numCache>
                <c:formatCode>General</c:formatCode>
                <c:ptCount val="27"/>
                <c:pt idx="0">
                  <c:v>3.3008747318039283E-3</c:v>
                </c:pt>
                <c:pt idx="1">
                  <c:v>3.298697014679202E-3</c:v>
                </c:pt>
                <c:pt idx="2">
                  <c:v>3.2770768474520728E-3</c:v>
                </c:pt>
                <c:pt idx="3">
                  <c:v>3.255738238645613E-3</c:v>
                </c:pt>
                <c:pt idx="4">
                  <c:v>3.2346757237586934E-3</c:v>
                </c:pt>
                <c:pt idx="5">
                  <c:v>3.2138839787883662E-3</c:v>
                </c:pt>
                <c:pt idx="6">
                  <c:v>3.1933578157432542E-3</c:v>
                </c:pt>
                <c:pt idx="7">
                  <c:v>3.1730921783277807E-3</c:v>
                </c:pt>
                <c:pt idx="8">
                  <c:v>3.1530821377896896E-3</c:v>
                </c:pt>
                <c:pt idx="9">
                  <c:v>3.1235358425737939E-3</c:v>
                </c:pt>
                <c:pt idx="10">
                  <c:v>3.1041440322830982E-3</c:v>
                </c:pt>
                <c:pt idx="11">
                  <c:v>3.0945381401825778E-3</c:v>
                </c:pt>
                <c:pt idx="12">
                  <c:v>3.0755036137167465E-3</c:v>
                </c:pt>
                <c:pt idx="13">
                  <c:v>3.0567018187375823E-3</c:v>
                </c:pt>
                <c:pt idx="14">
                  <c:v>3.0381285128360932E-3</c:v>
                </c:pt>
                <c:pt idx="15">
                  <c:v>3.0197795560924054E-3</c:v>
                </c:pt>
                <c:pt idx="16">
                  <c:v>3.0016509079993999E-3</c:v>
                </c:pt>
                <c:pt idx="17">
                  <c:v>2.9837386244964941E-3</c:v>
                </c:pt>
                <c:pt idx="18">
                  <c:v>2.9660388551090021E-3</c:v>
                </c:pt>
                <c:pt idx="19">
                  <c:v>2.9485478401887074E-3</c:v>
                </c:pt>
                <c:pt idx="20">
                  <c:v>2.9312619082515023E-3</c:v>
                </c:pt>
                <c:pt idx="21">
                  <c:v>2.9141774734081308E-3</c:v>
                </c:pt>
                <c:pt idx="22">
                  <c:v>2.8972910328842532E-3</c:v>
                </c:pt>
                <c:pt idx="23">
                  <c:v>2.8805991646262425E-3</c:v>
                </c:pt>
                <c:pt idx="24">
                  <c:v>2.8640985249892598E-3</c:v>
                </c:pt>
                <c:pt idx="25">
                  <c:v>2.847785846504343E-3</c:v>
                </c:pt>
                <c:pt idx="26">
                  <c:v>2.8236622899901172E-3</c:v>
                </c:pt>
              </c:numCache>
            </c:numRef>
          </c:xVal>
          <c:yVal>
            <c:numRef>
              <c:f>'potencia 3'!$AH$3:$AH$29</c:f>
              <c:numCache>
                <c:formatCode>General</c:formatCode>
                <c:ptCount val="27"/>
                <c:pt idx="0">
                  <c:v>2.0713576601274042E-2</c:v>
                </c:pt>
                <c:pt idx="1">
                  <c:v>0.15014984143802224</c:v>
                </c:pt>
                <c:pt idx="2">
                  <c:v>0.1256054603747252</c:v>
                </c:pt>
                <c:pt idx="3">
                  <c:v>3.8166308909257651E-2</c:v>
                </c:pt>
                <c:pt idx="4">
                  <c:v>1.864586006474056E-2</c:v>
                </c:pt>
                <c:pt idx="5">
                  <c:v>-3.4311846903456455E-2</c:v>
                </c:pt>
                <c:pt idx="6">
                  <c:v>-8.9516456877490214E-2</c:v>
                </c:pt>
                <c:pt idx="7">
                  <c:v>-3.1854198399265954E-2</c:v>
                </c:pt>
                <c:pt idx="8">
                  <c:v>-0.1444953323577991</c:v>
                </c:pt>
                <c:pt idx="9">
                  <c:v>-1.0763521901640871E-2</c:v>
                </c:pt>
                <c:pt idx="10">
                  <c:v>-0.10125767911318206</c:v>
                </c:pt>
                <c:pt idx="11">
                  <c:v>-0.12840301247580399</c:v>
                </c:pt>
                <c:pt idx="12">
                  <c:v>-0.18820610816050198</c:v>
                </c:pt>
                <c:pt idx="13">
                  <c:v>-0.23165545712997293</c:v>
                </c:pt>
                <c:pt idx="14">
                  <c:v>8.1461373704833306E-2</c:v>
                </c:pt>
                <c:pt idx="15">
                  <c:v>0.144429175496672</c:v>
                </c:pt>
                <c:pt idx="16">
                  <c:v>0.2287261830529399</c:v>
                </c:pt>
                <c:pt idx="17">
                  <c:v>0.26389547746750885</c:v>
                </c:pt>
                <c:pt idx="18">
                  <c:v>4.1712770806244137E-2</c:v>
                </c:pt>
                <c:pt idx="19">
                  <c:v>-6.8559389096005674E-3</c:v>
                </c:pt>
                <c:pt idx="20">
                  <c:v>-0.20988851203986769</c:v>
                </c:pt>
                <c:pt idx="21">
                  <c:v>-5.8582860545044468E-2</c:v>
                </c:pt>
                <c:pt idx="22">
                  <c:v>-7.9703433423421899E-2</c:v>
                </c:pt>
                <c:pt idx="23">
                  <c:v>3.7261213755428457E-2</c:v>
                </c:pt>
                <c:pt idx="24">
                  <c:v>0.23822592075817894</c:v>
                </c:pt>
                <c:pt idx="25">
                  <c:v>-4.7365639734884724E-2</c:v>
                </c:pt>
                <c:pt idx="26">
                  <c:v>-2.6133164457865732E-2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A2-48FB-8B17-BBB5EC0792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5976607"/>
        <c:axId val="1843042927"/>
      </c:scatterChart>
      <c:valAx>
        <c:axId val="1945976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1/T (K</a:t>
                </a:r>
                <a:r>
                  <a:rPr lang="en-US" sz="1200" b="0" i="0" u="none" strike="noStrike" kern="1200" baseline="30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-1</a:t>
                </a: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43042927"/>
        <c:crossesAt val="-5"/>
        <c:crossBetween val="midCat"/>
      </c:valAx>
      <c:valAx>
        <c:axId val="1843042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Ln(I) - Ln(I)</a:t>
                </a:r>
                <a:r>
                  <a:rPr lang="en-US" sz="1200" b="0" i="0" u="none" strike="noStrike" kern="1200" baseline="-25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ajuste</a:t>
                </a: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45976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1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Potência 3 - Arrefecimento - Resíduos da Regressão R/R</a:t>
            </a:r>
            <a:r>
              <a:rPr lang="en-US" sz="1100" b="0" i="0" u="none" strike="noStrike" kern="1200" spc="0" baseline="-2500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0</a:t>
            </a:r>
            <a:r>
              <a:rPr lang="en-US" sz="11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[T-T</a:t>
            </a:r>
            <a:r>
              <a:rPr lang="en-US" sz="1100" b="0" i="0" u="none" strike="noStrike" kern="1200" spc="0" baseline="-2500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0</a:t>
            </a:r>
            <a:r>
              <a:rPr lang="en-US" sz="11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6363247863247865"/>
          <c:y val="0.14591770833333334"/>
          <c:w val="0.80771111111111116"/>
          <c:h val="0.67836249999999998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'potencia 3'!$B$52:$B$73</c:f>
              <c:numCache>
                <c:formatCode>General</c:formatCode>
                <c:ptCount val="22"/>
                <c:pt idx="0">
                  <c:v>49.8</c:v>
                </c:pt>
                <c:pt idx="1">
                  <c:v>47.8</c:v>
                </c:pt>
                <c:pt idx="2">
                  <c:v>45.8</c:v>
                </c:pt>
                <c:pt idx="3">
                  <c:v>43.8</c:v>
                </c:pt>
                <c:pt idx="4">
                  <c:v>41.8</c:v>
                </c:pt>
                <c:pt idx="5">
                  <c:v>39.799999999999997</c:v>
                </c:pt>
                <c:pt idx="6">
                  <c:v>37.799999999999997</c:v>
                </c:pt>
                <c:pt idx="7">
                  <c:v>35.799999999999997</c:v>
                </c:pt>
                <c:pt idx="8">
                  <c:v>33.799999999999997</c:v>
                </c:pt>
                <c:pt idx="9">
                  <c:v>31.8</c:v>
                </c:pt>
                <c:pt idx="10">
                  <c:v>29.8</c:v>
                </c:pt>
                <c:pt idx="11">
                  <c:v>27.8</c:v>
                </c:pt>
                <c:pt idx="12">
                  <c:v>25.8</c:v>
                </c:pt>
                <c:pt idx="13">
                  <c:v>23.8</c:v>
                </c:pt>
                <c:pt idx="14">
                  <c:v>21.8</c:v>
                </c:pt>
                <c:pt idx="15">
                  <c:v>19.8</c:v>
                </c:pt>
                <c:pt idx="16">
                  <c:v>17.8</c:v>
                </c:pt>
                <c:pt idx="17">
                  <c:v>16.8</c:v>
                </c:pt>
                <c:pt idx="18">
                  <c:v>15.8</c:v>
                </c:pt>
                <c:pt idx="19">
                  <c:v>14.8</c:v>
                </c:pt>
                <c:pt idx="20">
                  <c:v>13.8</c:v>
                </c:pt>
                <c:pt idx="21">
                  <c:v>12.8</c:v>
                </c:pt>
              </c:numCache>
            </c:numRef>
          </c:xVal>
          <c:yVal>
            <c:numRef>
              <c:f>'potencia 3'!$AF$52:$AF$73</c:f>
              <c:numCache>
                <c:formatCode>General</c:formatCode>
                <c:ptCount val="22"/>
                <c:pt idx="0">
                  <c:v>-9.693944312869629E-4</c:v>
                </c:pt>
                <c:pt idx="1">
                  <c:v>-3.342587332950675E-4</c:v>
                </c:pt>
                <c:pt idx="2">
                  <c:v>-6.1993334837850966E-4</c:v>
                </c:pt>
                <c:pt idx="3">
                  <c:v>1.8568229757642829E-3</c:v>
                </c:pt>
                <c:pt idx="4">
                  <c:v>-2.7047226547027847E-4</c:v>
                </c:pt>
                <c:pt idx="5">
                  <c:v>3.6466343252183897E-4</c:v>
                </c:pt>
                <c:pt idx="6">
                  <c:v>7.8988817438174763E-5</c:v>
                </c:pt>
                <c:pt idx="7">
                  <c:v>-2.066857976452674E-4</c:v>
                </c:pt>
                <c:pt idx="8">
                  <c:v>4.28449900346628E-4</c:v>
                </c:pt>
                <c:pt idx="9">
                  <c:v>1.4277528526318584E-4</c:v>
                </c:pt>
                <c:pt idx="10">
                  <c:v>-1.4289932982047837E-4</c:v>
                </c:pt>
                <c:pt idx="11">
                  <c:v>4.9223636817141703E-4</c:v>
                </c:pt>
                <c:pt idx="12">
                  <c:v>2.0656175308797486E-4</c:v>
                </c:pt>
                <c:pt idx="13">
                  <c:v>-7.9112861995467298E-5</c:v>
                </c:pt>
                <c:pt idx="14">
                  <c:v>-3.6478747707890946E-4</c:v>
                </c:pt>
                <c:pt idx="15">
                  <c:v>-6.5046209216257367E-4</c:v>
                </c:pt>
                <c:pt idx="16">
                  <c:v>-1.532639417067827E-5</c:v>
                </c:pt>
                <c:pt idx="17">
                  <c:v>3.0224145482549147E-4</c:v>
                </c:pt>
                <c:pt idx="18">
                  <c:v>-3.0100100925412043E-4</c:v>
                </c:pt>
                <c:pt idx="19">
                  <c:v>1.6566839741827266E-5</c:v>
                </c:pt>
                <c:pt idx="20">
                  <c:v>3.3413468873777497E-4</c:v>
                </c:pt>
                <c:pt idx="21">
                  <c:v>-2.691077753416149E-4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171-4489-9445-CE05B1DD5B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5976607"/>
        <c:axId val="1843042927"/>
      </c:scatterChart>
      <c:valAx>
        <c:axId val="1945976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T-T</a:t>
                </a:r>
                <a:r>
                  <a:rPr lang="en-US" sz="1200" b="0" i="0" u="none" strike="noStrike" kern="1200" baseline="-25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0</a:t>
                </a: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 (ºC)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43042927"/>
        <c:crossesAt val="-20"/>
        <c:crossBetween val="midCat"/>
      </c:valAx>
      <c:valAx>
        <c:axId val="1843042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R/R0 - R/R0</a:t>
                </a:r>
                <a:r>
                  <a:rPr lang="en-US" sz="1200" b="0" i="0" u="none" strike="noStrike" kern="1200" baseline="-25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ajuste</a:t>
                </a: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  (s.u)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45976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Potência 3 - Arrefecimento - Resíduos da Rgressão Ln(I)[1/T]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3345641025641022"/>
          <c:y val="0.13268854166666666"/>
          <c:w val="0.81627948717948695"/>
          <c:h val="0.69600138888888896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'potencia 3'!$D$43:$D$73</c:f>
              <c:numCache>
                <c:formatCode>General</c:formatCode>
                <c:ptCount val="31"/>
                <c:pt idx="0">
                  <c:v>2.7536830510808208E-3</c:v>
                </c:pt>
                <c:pt idx="1">
                  <c:v>2.7689325764917627E-3</c:v>
                </c:pt>
                <c:pt idx="2">
                  <c:v>2.78435194208548E-3</c:v>
                </c:pt>
                <c:pt idx="3">
                  <c:v>2.7999440011199778E-3</c:v>
                </c:pt>
                <c:pt idx="4">
                  <c:v>2.8157116711248768E-3</c:v>
                </c:pt>
                <c:pt idx="5">
                  <c:v>2.831657935721365E-3</c:v>
                </c:pt>
                <c:pt idx="6">
                  <c:v>2.847785846504343E-3</c:v>
                </c:pt>
                <c:pt idx="7">
                  <c:v>2.8640985249892598E-3</c:v>
                </c:pt>
                <c:pt idx="8">
                  <c:v>2.8805991646262425E-3</c:v>
                </c:pt>
                <c:pt idx="9">
                  <c:v>2.8972910328842532E-3</c:v>
                </c:pt>
                <c:pt idx="10">
                  <c:v>2.9141774734081308E-3</c:v>
                </c:pt>
                <c:pt idx="11">
                  <c:v>2.9312619082515023E-3</c:v>
                </c:pt>
                <c:pt idx="12">
                  <c:v>2.9485478401887074E-3</c:v>
                </c:pt>
                <c:pt idx="13">
                  <c:v>2.9660388551090021E-3</c:v>
                </c:pt>
                <c:pt idx="14">
                  <c:v>2.9837386244964941E-3</c:v>
                </c:pt>
                <c:pt idx="15">
                  <c:v>3.0016509079993999E-3</c:v>
                </c:pt>
                <c:pt idx="16">
                  <c:v>3.0197795560924054E-3</c:v>
                </c:pt>
                <c:pt idx="17">
                  <c:v>3.0381285128360932E-3</c:v>
                </c:pt>
                <c:pt idx="18">
                  <c:v>3.0567018187375823E-3</c:v>
                </c:pt>
                <c:pt idx="19">
                  <c:v>3.0755036137167465E-3</c:v>
                </c:pt>
                <c:pt idx="20">
                  <c:v>3.0945381401825778E-3</c:v>
                </c:pt>
                <c:pt idx="21">
                  <c:v>3.1138097462245057E-3</c:v>
                </c:pt>
                <c:pt idx="22">
                  <c:v>3.1333228889237038E-3</c:v>
                </c:pt>
                <c:pt idx="23">
                  <c:v>3.1530821377896896E-3</c:v>
                </c:pt>
                <c:pt idx="24">
                  <c:v>3.1730921783277807E-3</c:v>
                </c:pt>
                <c:pt idx="25">
                  <c:v>3.2035880185808108E-3</c:v>
                </c:pt>
                <c:pt idx="26">
                  <c:v>3.2035880185808108E-3</c:v>
                </c:pt>
                <c:pt idx="27">
                  <c:v>3.2138839787883662E-3</c:v>
                </c:pt>
                <c:pt idx="28">
                  <c:v>3.224246332419797E-3</c:v>
                </c:pt>
                <c:pt idx="29">
                  <c:v>3.2346757237586934E-3</c:v>
                </c:pt>
                <c:pt idx="30">
                  <c:v>3.2451728054518907E-3</c:v>
                </c:pt>
              </c:numCache>
            </c:numRef>
          </c:xVal>
          <c:yVal>
            <c:numRef>
              <c:f>'potencia 3'!$AH$42:$AH$73</c:f>
              <c:numCache>
                <c:formatCode>General</c:formatCode>
                <c:ptCount val="32"/>
                <c:pt idx="3">
                  <c:v>8.7793225800979258E-2</c:v>
                </c:pt>
                <c:pt idx="4">
                  <c:v>0.11425602923968903</c:v>
                </c:pt>
                <c:pt idx="5">
                  <c:v>6.002526721914947E-2</c:v>
                </c:pt>
                <c:pt idx="6">
                  <c:v>7.0529801198293995E-2</c:v>
                </c:pt>
                <c:pt idx="7">
                  <c:v>5.0176581489960626E-2</c:v>
                </c:pt>
                <c:pt idx="8">
                  <c:v>-2.3581743917759468E-2</c:v>
                </c:pt>
                <c:pt idx="9">
                  <c:v>-1.4028996380448078E-2</c:v>
                </c:pt>
                <c:pt idx="10">
                  <c:v>-4.3230962764519987E-2</c:v>
                </c:pt>
                <c:pt idx="11">
                  <c:v>-4.6134127602515562E-2</c:v>
                </c:pt>
                <c:pt idx="12">
                  <c:v>-5.519282185738561E-2</c:v>
                </c:pt>
                <c:pt idx="13">
                  <c:v>-5.9197205062391234E-2</c:v>
                </c:pt>
                <c:pt idx="14">
                  <c:v>-6.1895250576496252E-2</c:v>
                </c:pt>
                <c:pt idx="15">
                  <c:v>-6.9361102387407669E-2</c:v>
                </c:pt>
                <c:pt idx="16">
                  <c:v>-6.481364075598961E-2</c:v>
                </c:pt>
                <c:pt idx="17">
                  <c:v>-5.2335806819474584E-2</c:v>
                </c:pt>
                <c:pt idx="18">
                  <c:v>-3.0563407020522959E-2</c:v>
                </c:pt>
                <c:pt idx="19">
                  <c:v>-5.3122018544883076E-2</c:v>
                </c:pt>
                <c:pt idx="20">
                  <c:v>-4.4210117362975865E-2</c:v>
                </c:pt>
                <c:pt idx="21">
                  <c:v>-3.9295979015019356E-2</c:v>
                </c:pt>
                <c:pt idx="22">
                  <c:v>-2.8803022767988296E-2</c:v>
                </c:pt>
                <c:pt idx="23">
                  <c:v>-1.5159419426243659E-2</c:v>
                </c:pt>
                <c:pt idx="24">
                  <c:v>-3.883476307819933E-4</c:v>
                </c:pt>
                <c:pt idx="25">
                  <c:v>1.455101022900962E-2</c:v>
                </c:pt>
                <c:pt idx="26">
                  <c:v>0.10414235814646489</c:v>
                </c:pt>
                <c:pt idx="27">
                  <c:v>5.4717474818939849E-2</c:v>
                </c:pt>
                <c:pt idx="28">
                  <c:v>6.3579521604832934E-2</c:v>
                </c:pt>
                <c:pt idx="29">
                  <c:v>8.1542700145458724E-2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E4-4B33-9C5F-0C2FA14C02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5976607"/>
        <c:axId val="1843042927"/>
      </c:scatterChart>
      <c:valAx>
        <c:axId val="1945976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1/T (K</a:t>
                </a:r>
                <a:r>
                  <a:rPr lang="en-US" sz="1200" b="0" i="0" u="none" strike="noStrike" kern="1200" baseline="30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-1</a:t>
                </a: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43042927"/>
        <c:crossesAt val="-5"/>
        <c:crossBetween val="midCat"/>
      </c:valAx>
      <c:valAx>
        <c:axId val="1843042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Ln(I) - Ln(I)</a:t>
                </a:r>
                <a:r>
                  <a:rPr lang="en-US" sz="1200" b="0" i="0" u="none" strike="noStrike" kern="1200" baseline="-25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ajuste</a:t>
                </a: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45976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I(T)</a:t>
            </a:r>
          </a:p>
        </c:rich>
      </c:tx>
      <c:layout>
        <c:manualLayout>
          <c:xMode val="edge"/>
          <c:yMode val="edge"/>
          <c:x val="0.4690485564304463"/>
          <c:y val="3.2407407407407406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6071517094017096"/>
          <c:y val="0.15750512750117088"/>
          <c:w val="0.80444123931623934"/>
          <c:h val="0.67559437293756031"/>
        </c:manualLayout>
      </c:layout>
      <c:scatterChart>
        <c:scatterStyle val="lineMarker"/>
        <c:varyColors val="0"/>
        <c:ser>
          <c:idx val="1"/>
          <c:order val="0"/>
          <c:tx>
            <c:v>Arrefecimento</c:v>
          </c:tx>
          <c:spPr>
            <a:ln w="25400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xVal>
            <c:numRef>
              <c:f>'potencia 3'!$C$45:$C$79</c:f>
              <c:numCache>
                <c:formatCode>General</c:formatCode>
                <c:ptCount val="35"/>
                <c:pt idx="0">
                  <c:v>359.15</c:v>
                </c:pt>
                <c:pt idx="1">
                  <c:v>357.15</c:v>
                </c:pt>
                <c:pt idx="2">
                  <c:v>355.15</c:v>
                </c:pt>
                <c:pt idx="3">
                  <c:v>353.15</c:v>
                </c:pt>
                <c:pt idx="4">
                  <c:v>351.15</c:v>
                </c:pt>
                <c:pt idx="5">
                  <c:v>349.15</c:v>
                </c:pt>
                <c:pt idx="6">
                  <c:v>347.15</c:v>
                </c:pt>
                <c:pt idx="7">
                  <c:v>345.15</c:v>
                </c:pt>
                <c:pt idx="8">
                  <c:v>343.15</c:v>
                </c:pt>
                <c:pt idx="9">
                  <c:v>341.15</c:v>
                </c:pt>
                <c:pt idx="10">
                  <c:v>339.15</c:v>
                </c:pt>
                <c:pt idx="11">
                  <c:v>337.15</c:v>
                </c:pt>
                <c:pt idx="12">
                  <c:v>335.15</c:v>
                </c:pt>
                <c:pt idx="13">
                  <c:v>333.15</c:v>
                </c:pt>
                <c:pt idx="14">
                  <c:v>331.15</c:v>
                </c:pt>
                <c:pt idx="15">
                  <c:v>329.15</c:v>
                </c:pt>
                <c:pt idx="16">
                  <c:v>327.14999999999998</c:v>
                </c:pt>
                <c:pt idx="17">
                  <c:v>325.14999999999998</c:v>
                </c:pt>
                <c:pt idx="18">
                  <c:v>323.14999999999998</c:v>
                </c:pt>
                <c:pt idx="19">
                  <c:v>321.14999999999998</c:v>
                </c:pt>
                <c:pt idx="20">
                  <c:v>319.14999999999998</c:v>
                </c:pt>
                <c:pt idx="21">
                  <c:v>317.14999999999998</c:v>
                </c:pt>
                <c:pt idx="22">
                  <c:v>315.14999999999998</c:v>
                </c:pt>
                <c:pt idx="23">
                  <c:v>312.14999999999998</c:v>
                </c:pt>
                <c:pt idx="24">
                  <c:v>312.14999999999998</c:v>
                </c:pt>
                <c:pt idx="25">
                  <c:v>311.14999999999998</c:v>
                </c:pt>
                <c:pt idx="26">
                  <c:v>310.14999999999998</c:v>
                </c:pt>
                <c:pt idx="27">
                  <c:v>309.14999999999998</c:v>
                </c:pt>
                <c:pt idx="28">
                  <c:v>308.14999999999998</c:v>
                </c:pt>
              </c:numCache>
            </c:numRef>
          </c:xVal>
          <c:yVal>
            <c:numRef>
              <c:f>'potencia 3'!$H$45:$H$79</c:f>
              <c:numCache>
                <c:formatCode>General</c:formatCode>
                <c:ptCount val="35"/>
                <c:pt idx="0">
                  <c:v>5.1800000000000006E-7</c:v>
                </c:pt>
                <c:pt idx="1">
                  <c:v>4.8300000000000008E-7</c:v>
                </c:pt>
                <c:pt idx="2">
                  <c:v>4.1500000000000005E-7</c:v>
                </c:pt>
                <c:pt idx="3">
                  <c:v>3.8000000000000001E-7</c:v>
                </c:pt>
                <c:pt idx="4">
                  <c:v>3.3700000000000001E-7</c:v>
                </c:pt>
                <c:pt idx="5">
                  <c:v>2.8300000000000003E-7</c:v>
                </c:pt>
                <c:pt idx="6">
                  <c:v>2.5800000000000001E-7</c:v>
                </c:pt>
                <c:pt idx="7">
                  <c:v>2.2600000000000001E-7</c:v>
                </c:pt>
                <c:pt idx="8">
                  <c:v>2.03E-7</c:v>
                </c:pt>
                <c:pt idx="9">
                  <c:v>1.8100000000000002E-7</c:v>
                </c:pt>
                <c:pt idx="10">
                  <c:v>1.6200000000000002E-7</c:v>
                </c:pt>
                <c:pt idx="11">
                  <c:v>1.4500000000000001E-7</c:v>
                </c:pt>
                <c:pt idx="12">
                  <c:v>1.29E-7</c:v>
                </c:pt>
                <c:pt idx="13">
                  <c:v>1.1600000000000001E-7</c:v>
                </c:pt>
                <c:pt idx="14">
                  <c:v>1.05E-7</c:v>
                </c:pt>
                <c:pt idx="15">
                  <c:v>9.5799999999999998E-8</c:v>
                </c:pt>
                <c:pt idx="16">
                  <c:v>8.35E-8</c:v>
                </c:pt>
                <c:pt idx="17">
                  <c:v>7.500000000000001E-8</c:v>
                </c:pt>
                <c:pt idx="18">
                  <c:v>6.7000000000000004E-8</c:v>
                </c:pt>
                <c:pt idx="19">
                  <c:v>6.0100000000000002E-8</c:v>
                </c:pt>
                <c:pt idx="20">
                  <c:v>5.4E-8</c:v>
                </c:pt>
                <c:pt idx="21">
                  <c:v>4.8500000000000004E-8</c:v>
                </c:pt>
                <c:pt idx="22">
                  <c:v>4.3500000000000006E-8</c:v>
                </c:pt>
                <c:pt idx="23">
                  <c:v>3.9400000000000002E-8</c:v>
                </c:pt>
                <c:pt idx="24">
                  <c:v>3.7500000000000005E-8</c:v>
                </c:pt>
                <c:pt idx="25">
                  <c:v>3.55E-8</c:v>
                </c:pt>
                <c:pt idx="26">
                  <c:v>3.3899999999999999E-8</c:v>
                </c:pt>
                <c:pt idx="27">
                  <c:v>3.2700000000000002E-8</c:v>
                </c:pt>
                <c:pt idx="28">
                  <c:v>3.0700000000000004E-8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251-4872-8B9A-6531320D38A1}"/>
            </c:ext>
          </c:extLst>
        </c:ser>
        <c:ser>
          <c:idx val="0"/>
          <c:order val="1"/>
          <c:tx>
            <c:v>Aquecimento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'potencia 3'!$C$2:$C$28</c:f>
              <c:numCache>
                <c:formatCode>General</c:formatCode>
                <c:ptCount val="27"/>
                <c:pt idx="0">
                  <c:v>302.95</c:v>
                </c:pt>
                <c:pt idx="1">
                  <c:v>303.14999999999998</c:v>
                </c:pt>
                <c:pt idx="2">
                  <c:v>305.14999999999998</c:v>
                </c:pt>
                <c:pt idx="3">
                  <c:v>307.14999999999998</c:v>
                </c:pt>
                <c:pt idx="4">
                  <c:v>309.14999999999998</c:v>
                </c:pt>
                <c:pt idx="5">
                  <c:v>311.14999999999998</c:v>
                </c:pt>
                <c:pt idx="6">
                  <c:v>313.14999999999998</c:v>
                </c:pt>
                <c:pt idx="7">
                  <c:v>315.14999999999998</c:v>
                </c:pt>
                <c:pt idx="8">
                  <c:v>317.14999999999998</c:v>
                </c:pt>
                <c:pt idx="9">
                  <c:v>320.14999999999998</c:v>
                </c:pt>
                <c:pt idx="10">
                  <c:v>322.14999999999998</c:v>
                </c:pt>
                <c:pt idx="11">
                  <c:v>323.14999999999998</c:v>
                </c:pt>
                <c:pt idx="12">
                  <c:v>325.14999999999998</c:v>
                </c:pt>
                <c:pt idx="13">
                  <c:v>327.14999999999998</c:v>
                </c:pt>
                <c:pt idx="14">
                  <c:v>329.15</c:v>
                </c:pt>
                <c:pt idx="15">
                  <c:v>331.15</c:v>
                </c:pt>
                <c:pt idx="16">
                  <c:v>333.15</c:v>
                </c:pt>
                <c:pt idx="17">
                  <c:v>335.15</c:v>
                </c:pt>
                <c:pt idx="18">
                  <c:v>337.15</c:v>
                </c:pt>
                <c:pt idx="19">
                  <c:v>339.15</c:v>
                </c:pt>
                <c:pt idx="20">
                  <c:v>341.15</c:v>
                </c:pt>
                <c:pt idx="21">
                  <c:v>343.15</c:v>
                </c:pt>
                <c:pt idx="22">
                  <c:v>345.15</c:v>
                </c:pt>
                <c:pt idx="23">
                  <c:v>347.15</c:v>
                </c:pt>
                <c:pt idx="24">
                  <c:v>349.15</c:v>
                </c:pt>
                <c:pt idx="25">
                  <c:v>351.15</c:v>
                </c:pt>
                <c:pt idx="26">
                  <c:v>354.15</c:v>
                </c:pt>
              </c:numCache>
            </c:numRef>
          </c:xVal>
          <c:yVal>
            <c:numRef>
              <c:f>'potencia 3'!$H$2:$H$28</c:f>
              <c:numCache>
                <c:formatCode>General</c:formatCode>
                <c:ptCount val="27"/>
                <c:pt idx="0">
                  <c:v>2.5000000000000002E-8</c:v>
                </c:pt>
                <c:pt idx="1">
                  <c:v>2.8900000000000001E-8</c:v>
                </c:pt>
                <c:pt idx="2">
                  <c:v>3.2900000000000003E-8</c:v>
                </c:pt>
                <c:pt idx="3">
                  <c:v>3.5100000000000003E-8</c:v>
                </c:pt>
                <c:pt idx="4">
                  <c:v>4.0000000000000001E-8</c:v>
                </c:pt>
                <c:pt idx="5">
                  <c:v>4.4000000000000004E-8</c:v>
                </c:pt>
                <c:pt idx="6">
                  <c:v>4.8200000000000008E-8</c:v>
                </c:pt>
                <c:pt idx="7">
                  <c:v>5.9000000000000006E-8</c:v>
                </c:pt>
                <c:pt idx="8">
                  <c:v>6.0800000000000002E-8</c:v>
                </c:pt>
                <c:pt idx="9">
                  <c:v>8.5800000000000001E-8</c:v>
                </c:pt>
                <c:pt idx="10">
                  <c:v>9.0000000000000012E-8</c:v>
                </c:pt>
                <c:pt idx="11">
                  <c:v>9.3800000000000006E-8</c:v>
                </c:pt>
                <c:pt idx="12">
                  <c:v>1.0120000000000001E-7</c:v>
                </c:pt>
                <c:pt idx="13">
                  <c:v>1.108E-7</c:v>
                </c:pt>
                <c:pt idx="14">
                  <c:v>1.73E-7</c:v>
                </c:pt>
                <c:pt idx="15">
                  <c:v>2.1E-7</c:v>
                </c:pt>
                <c:pt idx="16">
                  <c:v>2.6E-7</c:v>
                </c:pt>
                <c:pt idx="17">
                  <c:v>3.0600000000000001E-7</c:v>
                </c:pt>
                <c:pt idx="18">
                  <c:v>2.7800000000000003E-7</c:v>
                </c:pt>
                <c:pt idx="19">
                  <c:v>3.0000000000000004E-7</c:v>
                </c:pt>
                <c:pt idx="20">
                  <c:v>2.7700000000000001E-7</c:v>
                </c:pt>
                <c:pt idx="21">
                  <c:v>3.6400000000000003E-7</c:v>
                </c:pt>
                <c:pt idx="22">
                  <c:v>4.0200000000000003E-7</c:v>
                </c:pt>
                <c:pt idx="23">
                  <c:v>5.0900000000000002E-7</c:v>
                </c:pt>
                <c:pt idx="24">
                  <c:v>7.0000000000000007E-7</c:v>
                </c:pt>
                <c:pt idx="25">
                  <c:v>5.9100000000000004E-7</c:v>
                </c:pt>
                <c:pt idx="26">
                  <c:v>7.1700000000000008E-7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251-4872-8B9A-6531320D38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5976607"/>
        <c:axId val="1843042927"/>
      </c:scatterChart>
      <c:valAx>
        <c:axId val="1945976607"/>
        <c:scaling>
          <c:orientation val="minMax"/>
          <c:min val="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T</a:t>
                </a:r>
                <a:r>
                  <a:rPr lang="en-US" sz="1200" baseline="0"/>
                  <a:t> (K)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43042927"/>
        <c:crosses val="autoZero"/>
        <c:crossBetween val="midCat"/>
      </c:valAx>
      <c:valAx>
        <c:axId val="1843042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I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45976607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18831303418803413"/>
          <c:y val="0.21782526660314486"/>
          <c:w val="0.20653739316239317"/>
          <c:h val="0.15013463890688505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</c:spPr>
    </c:legend>
    <c:plotVisOnly val="1"/>
    <c:dispBlanksAs val="gap"/>
    <c:showDLblsOverMax val="0"/>
    <c:extLst/>
  </c:chart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R(T)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1446047008547008"/>
          <c:y val="0.13268854166666666"/>
          <c:w val="0.83441388888888879"/>
          <c:h val="0.70041111111111121"/>
        </c:manualLayout>
      </c:layout>
      <c:scatterChart>
        <c:scatterStyle val="lineMarker"/>
        <c:varyColors val="0"/>
        <c:ser>
          <c:idx val="1"/>
          <c:order val="0"/>
          <c:tx>
            <c:v>Aquecimento</c:v>
          </c:tx>
          <c:spPr>
            <a:ln w="25400">
              <a:noFill/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'potencia 3'!$C$2:$C$28</c:f>
              <c:numCache>
                <c:formatCode>General</c:formatCode>
                <c:ptCount val="27"/>
                <c:pt idx="0">
                  <c:v>302.95</c:v>
                </c:pt>
                <c:pt idx="1">
                  <c:v>303.14999999999998</c:v>
                </c:pt>
                <c:pt idx="2">
                  <c:v>305.14999999999998</c:v>
                </c:pt>
                <c:pt idx="3">
                  <c:v>307.14999999999998</c:v>
                </c:pt>
                <c:pt idx="4">
                  <c:v>309.14999999999998</c:v>
                </c:pt>
                <c:pt idx="5">
                  <c:v>311.14999999999998</c:v>
                </c:pt>
                <c:pt idx="6">
                  <c:v>313.14999999999998</c:v>
                </c:pt>
                <c:pt idx="7">
                  <c:v>315.14999999999998</c:v>
                </c:pt>
                <c:pt idx="8">
                  <c:v>317.14999999999998</c:v>
                </c:pt>
                <c:pt idx="9">
                  <c:v>320.14999999999998</c:v>
                </c:pt>
                <c:pt idx="10">
                  <c:v>322.14999999999998</c:v>
                </c:pt>
                <c:pt idx="11">
                  <c:v>323.14999999999998</c:v>
                </c:pt>
                <c:pt idx="12">
                  <c:v>325.14999999999998</c:v>
                </c:pt>
                <c:pt idx="13">
                  <c:v>327.14999999999998</c:v>
                </c:pt>
                <c:pt idx="14">
                  <c:v>329.15</c:v>
                </c:pt>
                <c:pt idx="15">
                  <c:v>331.15</c:v>
                </c:pt>
                <c:pt idx="16">
                  <c:v>333.15</c:v>
                </c:pt>
                <c:pt idx="17">
                  <c:v>335.15</c:v>
                </c:pt>
                <c:pt idx="18">
                  <c:v>337.15</c:v>
                </c:pt>
                <c:pt idx="19">
                  <c:v>339.15</c:v>
                </c:pt>
                <c:pt idx="20">
                  <c:v>341.15</c:v>
                </c:pt>
                <c:pt idx="21">
                  <c:v>343.15</c:v>
                </c:pt>
                <c:pt idx="22">
                  <c:v>345.15</c:v>
                </c:pt>
                <c:pt idx="23">
                  <c:v>347.15</c:v>
                </c:pt>
                <c:pt idx="24">
                  <c:v>349.15</c:v>
                </c:pt>
                <c:pt idx="25">
                  <c:v>351.15</c:v>
                </c:pt>
                <c:pt idx="26">
                  <c:v>354.15</c:v>
                </c:pt>
              </c:numCache>
            </c:numRef>
          </c:xVal>
          <c:yVal>
            <c:numRef>
              <c:f>'potencia 3'!$E$2:$E$28</c:f>
              <c:numCache>
                <c:formatCode>General</c:formatCode>
                <c:ptCount val="27"/>
                <c:pt idx="0">
                  <c:v>111.8</c:v>
                </c:pt>
                <c:pt idx="1">
                  <c:v>112.1</c:v>
                </c:pt>
                <c:pt idx="2">
                  <c:v>112.9</c:v>
                </c:pt>
                <c:pt idx="3">
                  <c:v>113.2</c:v>
                </c:pt>
                <c:pt idx="4">
                  <c:v>113.6</c:v>
                </c:pt>
                <c:pt idx="5">
                  <c:v>114</c:v>
                </c:pt>
                <c:pt idx="6">
                  <c:v>114.4</c:v>
                </c:pt>
                <c:pt idx="7">
                  <c:v>114.9</c:v>
                </c:pt>
                <c:pt idx="8">
                  <c:v>115.5</c:v>
                </c:pt>
                <c:pt idx="9">
                  <c:v>116.3</c:v>
                </c:pt>
                <c:pt idx="10">
                  <c:v>116.9</c:v>
                </c:pt>
                <c:pt idx="11">
                  <c:v>117.2</c:v>
                </c:pt>
                <c:pt idx="12">
                  <c:v>117.8</c:v>
                </c:pt>
                <c:pt idx="13">
                  <c:v>118.2</c:v>
                </c:pt>
                <c:pt idx="14">
                  <c:v>118.8</c:v>
                </c:pt>
                <c:pt idx="15">
                  <c:v>119.4</c:v>
                </c:pt>
                <c:pt idx="16">
                  <c:v>120.1</c:v>
                </c:pt>
                <c:pt idx="17">
                  <c:v>120.7</c:v>
                </c:pt>
                <c:pt idx="18">
                  <c:v>121.3</c:v>
                </c:pt>
                <c:pt idx="19">
                  <c:v>121.9</c:v>
                </c:pt>
                <c:pt idx="20">
                  <c:v>122.7</c:v>
                </c:pt>
                <c:pt idx="21">
                  <c:v>123.1</c:v>
                </c:pt>
                <c:pt idx="22">
                  <c:v>123.8</c:v>
                </c:pt>
                <c:pt idx="23">
                  <c:v>124.5</c:v>
                </c:pt>
                <c:pt idx="24">
                  <c:v>125.3</c:v>
                </c:pt>
                <c:pt idx="25">
                  <c:v>126</c:v>
                </c:pt>
                <c:pt idx="26">
                  <c:v>127.1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02D-4021-BB19-5903326167E5}"/>
            </c:ext>
          </c:extLst>
        </c:ser>
        <c:ser>
          <c:idx val="0"/>
          <c:order val="1"/>
          <c:tx>
            <c:v>Arrefecimento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'potencia 3'!$C$45:$C$73</c:f>
              <c:numCache>
                <c:formatCode>General</c:formatCode>
                <c:ptCount val="29"/>
                <c:pt idx="0">
                  <c:v>359.15</c:v>
                </c:pt>
                <c:pt idx="1">
                  <c:v>357.15</c:v>
                </c:pt>
                <c:pt idx="2">
                  <c:v>355.15</c:v>
                </c:pt>
                <c:pt idx="3">
                  <c:v>353.15</c:v>
                </c:pt>
                <c:pt idx="4">
                  <c:v>351.15</c:v>
                </c:pt>
                <c:pt idx="5">
                  <c:v>349.15</c:v>
                </c:pt>
                <c:pt idx="6">
                  <c:v>347.15</c:v>
                </c:pt>
                <c:pt idx="7">
                  <c:v>345.15</c:v>
                </c:pt>
                <c:pt idx="8">
                  <c:v>343.15</c:v>
                </c:pt>
                <c:pt idx="9">
                  <c:v>341.15</c:v>
                </c:pt>
                <c:pt idx="10">
                  <c:v>339.15</c:v>
                </c:pt>
                <c:pt idx="11">
                  <c:v>337.15</c:v>
                </c:pt>
                <c:pt idx="12">
                  <c:v>335.15</c:v>
                </c:pt>
                <c:pt idx="13">
                  <c:v>333.15</c:v>
                </c:pt>
                <c:pt idx="14">
                  <c:v>331.15</c:v>
                </c:pt>
                <c:pt idx="15">
                  <c:v>329.15</c:v>
                </c:pt>
                <c:pt idx="16">
                  <c:v>327.14999999999998</c:v>
                </c:pt>
                <c:pt idx="17">
                  <c:v>325.14999999999998</c:v>
                </c:pt>
                <c:pt idx="18">
                  <c:v>323.14999999999998</c:v>
                </c:pt>
                <c:pt idx="19">
                  <c:v>321.14999999999998</c:v>
                </c:pt>
                <c:pt idx="20">
                  <c:v>319.14999999999998</c:v>
                </c:pt>
                <c:pt idx="21">
                  <c:v>317.14999999999998</c:v>
                </c:pt>
                <c:pt idx="22">
                  <c:v>315.14999999999998</c:v>
                </c:pt>
                <c:pt idx="23">
                  <c:v>312.14999999999998</c:v>
                </c:pt>
                <c:pt idx="24">
                  <c:v>312.14999999999998</c:v>
                </c:pt>
                <c:pt idx="25">
                  <c:v>311.14999999999998</c:v>
                </c:pt>
                <c:pt idx="26">
                  <c:v>310.14999999999998</c:v>
                </c:pt>
                <c:pt idx="27">
                  <c:v>309.14999999999998</c:v>
                </c:pt>
                <c:pt idx="28">
                  <c:v>308.14999999999998</c:v>
                </c:pt>
              </c:numCache>
            </c:numRef>
          </c:xVal>
          <c:yVal>
            <c:numRef>
              <c:f>'potencia 3'!$E$45:$E$73</c:f>
              <c:numCache>
                <c:formatCode>General</c:formatCode>
                <c:ptCount val="29"/>
                <c:pt idx="0">
                  <c:v>134.5</c:v>
                </c:pt>
                <c:pt idx="1">
                  <c:v>134.19999999999999</c:v>
                </c:pt>
                <c:pt idx="2">
                  <c:v>133.69999999999999</c:v>
                </c:pt>
                <c:pt idx="3">
                  <c:v>133.1</c:v>
                </c:pt>
                <c:pt idx="4">
                  <c:v>132.5</c:v>
                </c:pt>
                <c:pt idx="5">
                  <c:v>131.69999999999999</c:v>
                </c:pt>
                <c:pt idx="6">
                  <c:v>131</c:v>
                </c:pt>
                <c:pt idx="7">
                  <c:v>130.1</c:v>
                </c:pt>
                <c:pt idx="8">
                  <c:v>129.30000000000001</c:v>
                </c:pt>
                <c:pt idx="9">
                  <c:v>128.4</c:v>
                </c:pt>
                <c:pt idx="10">
                  <c:v>127.8</c:v>
                </c:pt>
                <c:pt idx="11">
                  <c:v>126.7</c:v>
                </c:pt>
                <c:pt idx="12">
                  <c:v>125.9</c:v>
                </c:pt>
                <c:pt idx="13">
                  <c:v>125</c:v>
                </c:pt>
                <c:pt idx="14">
                  <c:v>124.1</c:v>
                </c:pt>
                <c:pt idx="15">
                  <c:v>123.3</c:v>
                </c:pt>
                <c:pt idx="16">
                  <c:v>122.4</c:v>
                </c:pt>
                <c:pt idx="17">
                  <c:v>121.5</c:v>
                </c:pt>
                <c:pt idx="18">
                  <c:v>120.7</c:v>
                </c:pt>
                <c:pt idx="19">
                  <c:v>119.8</c:v>
                </c:pt>
                <c:pt idx="20">
                  <c:v>118.9</c:v>
                </c:pt>
                <c:pt idx="21">
                  <c:v>118</c:v>
                </c:pt>
                <c:pt idx="22">
                  <c:v>117.1</c:v>
                </c:pt>
                <c:pt idx="23">
                  <c:v>116.3</c:v>
                </c:pt>
                <c:pt idx="24">
                  <c:v>115.9</c:v>
                </c:pt>
                <c:pt idx="25">
                  <c:v>115.4</c:v>
                </c:pt>
                <c:pt idx="26">
                  <c:v>115</c:v>
                </c:pt>
                <c:pt idx="27">
                  <c:v>114.6</c:v>
                </c:pt>
                <c:pt idx="28">
                  <c:v>114.1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02D-4021-BB19-5903326167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5976607"/>
        <c:axId val="1843042927"/>
      </c:scatterChart>
      <c:valAx>
        <c:axId val="1945976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T(K)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43042927"/>
        <c:crosses val="autoZero"/>
        <c:crossBetween val="midCat"/>
      </c:valAx>
      <c:valAx>
        <c:axId val="1843042927"/>
        <c:scaling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R (</a:t>
                </a:r>
                <a:r>
                  <a:rPr lang="el-GR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Ω</a:t>
                </a: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45976607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2784636752136755"/>
          <c:y val="0.65366286612511637"/>
          <c:w val="0.20653739316239317"/>
          <c:h val="0.15013463890688505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</c:spPr>
    </c:legend>
    <c:plotVisOnly val="1"/>
    <c:dispBlanksAs val="gap"/>
    <c:showDLblsOverMax val="0"/>
    <c:extLst/>
  </c:chart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R(T)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1446047008547008"/>
          <c:y val="0.13268854166666666"/>
          <c:w val="0.83441388888888879"/>
          <c:h val="0.70041111111111121"/>
        </c:manualLayout>
      </c:layout>
      <c:scatterChart>
        <c:scatterStyle val="lineMarker"/>
        <c:varyColors val="0"/>
        <c:ser>
          <c:idx val="2"/>
          <c:order val="0"/>
          <c:tx>
            <c:v>Aquecimento</c:v>
          </c:tx>
          <c:spPr>
            <a:ln w="25400">
              <a:noFill/>
            </a:ln>
          </c:spPr>
          <c:xVal>
            <c:numRef>
              <c:f>'potencia 3'!$C$2:$C$28</c:f>
              <c:numCache>
                <c:formatCode>General</c:formatCode>
                <c:ptCount val="27"/>
                <c:pt idx="0">
                  <c:v>302.95</c:v>
                </c:pt>
                <c:pt idx="1">
                  <c:v>303.14999999999998</c:v>
                </c:pt>
                <c:pt idx="2">
                  <c:v>305.14999999999998</c:v>
                </c:pt>
                <c:pt idx="3">
                  <c:v>307.14999999999998</c:v>
                </c:pt>
                <c:pt idx="4">
                  <c:v>309.14999999999998</c:v>
                </c:pt>
                <c:pt idx="5">
                  <c:v>311.14999999999998</c:v>
                </c:pt>
                <c:pt idx="6">
                  <c:v>313.14999999999998</c:v>
                </c:pt>
                <c:pt idx="7">
                  <c:v>315.14999999999998</c:v>
                </c:pt>
                <c:pt idx="8">
                  <c:v>317.14999999999998</c:v>
                </c:pt>
                <c:pt idx="9">
                  <c:v>320.14999999999998</c:v>
                </c:pt>
                <c:pt idx="10">
                  <c:v>322.14999999999998</c:v>
                </c:pt>
                <c:pt idx="11">
                  <c:v>323.14999999999998</c:v>
                </c:pt>
                <c:pt idx="12">
                  <c:v>325.14999999999998</c:v>
                </c:pt>
                <c:pt idx="13">
                  <c:v>327.14999999999998</c:v>
                </c:pt>
                <c:pt idx="14">
                  <c:v>329.15</c:v>
                </c:pt>
                <c:pt idx="15">
                  <c:v>331.15</c:v>
                </c:pt>
                <c:pt idx="16">
                  <c:v>333.15</c:v>
                </c:pt>
                <c:pt idx="17">
                  <c:v>335.15</c:v>
                </c:pt>
                <c:pt idx="18">
                  <c:v>337.15</c:v>
                </c:pt>
                <c:pt idx="19">
                  <c:v>339.15</c:v>
                </c:pt>
                <c:pt idx="20">
                  <c:v>341.15</c:v>
                </c:pt>
                <c:pt idx="21">
                  <c:v>343.15</c:v>
                </c:pt>
                <c:pt idx="22">
                  <c:v>345.15</c:v>
                </c:pt>
                <c:pt idx="23">
                  <c:v>347.15</c:v>
                </c:pt>
                <c:pt idx="24">
                  <c:v>349.15</c:v>
                </c:pt>
                <c:pt idx="25">
                  <c:v>351.15</c:v>
                </c:pt>
                <c:pt idx="26">
                  <c:v>354.15</c:v>
                </c:pt>
              </c:numCache>
            </c:numRef>
          </c:xVal>
          <c:yVal>
            <c:numRef>
              <c:f>'potencia 3'!$E$2:$E$28</c:f>
              <c:numCache>
                <c:formatCode>General</c:formatCode>
                <c:ptCount val="27"/>
                <c:pt idx="0">
                  <c:v>111.8</c:v>
                </c:pt>
                <c:pt idx="1">
                  <c:v>112.1</c:v>
                </c:pt>
                <c:pt idx="2">
                  <c:v>112.9</c:v>
                </c:pt>
                <c:pt idx="3">
                  <c:v>113.2</c:v>
                </c:pt>
                <c:pt idx="4">
                  <c:v>113.6</c:v>
                </c:pt>
                <c:pt idx="5">
                  <c:v>114</c:v>
                </c:pt>
                <c:pt idx="6">
                  <c:v>114.4</c:v>
                </c:pt>
                <c:pt idx="7">
                  <c:v>114.9</c:v>
                </c:pt>
                <c:pt idx="8">
                  <c:v>115.5</c:v>
                </c:pt>
                <c:pt idx="9">
                  <c:v>116.3</c:v>
                </c:pt>
                <c:pt idx="10">
                  <c:v>116.9</c:v>
                </c:pt>
                <c:pt idx="11">
                  <c:v>117.2</c:v>
                </c:pt>
                <c:pt idx="12">
                  <c:v>117.8</c:v>
                </c:pt>
                <c:pt idx="13">
                  <c:v>118.2</c:v>
                </c:pt>
                <c:pt idx="14">
                  <c:v>118.8</c:v>
                </c:pt>
                <c:pt idx="15">
                  <c:v>119.4</c:v>
                </c:pt>
                <c:pt idx="16">
                  <c:v>120.1</c:v>
                </c:pt>
                <c:pt idx="17">
                  <c:v>120.7</c:v>
                </c:pt>
                <c:pt idx="18">
                  <c:v>121.3</c:v>
                </c:pt>
                <c:pt idx="19">
                  <c:v>121.9</c:v>
                </c:pt>
                <c:pt idx="20">
                  <c:v>122.7</c:v>
                </c:pt>
                <c:pt idx="21">
                  <c:v>123.1</c:v>
                </c:pt>
                <c:pt idx="22">
                  <c:v>123.8</c:v>
                </c:pt>
                <c:pt idx="23">
                  <c:v>124.5</c:v>
                </c:pt>
                <c:pt idx="24">
                  <c:v>125.3</c:v>
                </c:pt>
                <c:pt idx="25">
                  <c:v>126</c:v>
                </c:pt>
                <c:pt idx="26">
                  <c:v>127.1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EDCF-438C-9AD7-DB0FF8CC16D9}"/>
            </c:ext>
          </c:extLst>
        </c:ser>
        <c:ser>
          <c:idx val="3"/>
          <c:order val="1"/>
          <c:tx>
            <c:v>Arrefecimento</c:v>
          </c:tx>
          <c:spPr>
            <a:ln w="25400" cap="rnd">
              <a:noFill/>
              <a:round/>
            </a:ln>
            <a:effectLst/>
          </c:spPr>
          <c:xVal>
            <c:numRef>
              <c:f>'potencia 3'!$C$45:$C$73</c:f>
              <c:numCache>
                <c:formatCode>General</c:formatCode>
                <c:ptCount val="29"/>
                <c:pt idx="0">
                  <c:v>359.15</c:v>
                </c:pt>
                <c:pt idx="1">
                  <c:v>357.15</c:v>
                </c:pt>
                <c:pt idx="2">
                  <c:v>355.15</c:v>
                </c:pt>
                <c:pt idx="3">
                  <c:v>353.15</c:v>
                </c:pt>
                <c:pt idx="4">
                  <c:v>351.15</c:v>
                </c:pt>
                <c:pt idx="5">
                  <c:v>349.15</c:v>
                </c:pt>
                <c:pt idx="6">
                  <c:v>347.15</c:v>
                </c:pt>
                <c:pt idx="7">
                  <c:v>345.15</c:v>
                </c:pt>
                <c:pt idx="8">
                  <c:v>343.15</c:v>
                </c:pt>
                <c:pt idx="9">
                  <c:v>341.15</c:v>
                </c:pt>
                <c:pt idx="10">
                  <c:v>339.15</c:v>
                </c:pt>
                <c:pt idx="11">
                  <c:v>337.15</c:v>
                </c:pt>
                <c:pt idx="12">
                  <c:v>335.15</c:v>
                </c:pt>
                <c:pt idx="13">
                  <c:v>333.15</c:v>
                </c:pt>
                <c:pt idx="14">
                  <c:v>331.15</c:v>
                </c:pt>
                <c:pt idx="15">
                  <c:v>329.15</c:v>
                </c:pt>
                <c:pt idx="16">
                  <c:v>327.14999999999998</c:v>
                </c:pt>
                <c:pt idx="17">
                  <c:v>325.14999999999998</c:v>
                </c:pt>
                <c:pt idx="18">
                  <c:v>323.14999999999998</c:v>
                </c:pt>
                <c:pt idx="19">
                  <c:v>321.14999999999998</c:v>
                </c:pt>
                <c:pt idx="20">
                  <c:v>319.14999999999998</c:v>
                </c:pt>
                <c:pt idx="21">
                  <c:v>317.14999999999998</c:v>
                </c:pt>
                <c:pt idx="22">
                  <c:v>315.14999999999998</c:v>
                </c:pt>
                <c:pt idx="23">
                  <c:v>312.14999999999998</c:v>
                </c:pt>
                <c:pt idx="24">
                  <c:v>312.14999999999998</c:v>
                </c:pt>
                <c:pt idx="25">
                  <c:v>311.14999999999998</c:v>
                </c:pt>
                <c:pt idx="26">
                  <c:v>310.14999999999998</c:v>
                </c:pt>
                <c:pt idx="27">
                  <c:v>309.14999999999998</c:v>
                </c:pt>
                <c:pt idx="28">
                  <c:v>308.14999999999998</c:v>
                </c:pt>
              </c:numCache>
            </c:numRef>
          </c:xVal>
          <c:yVal>
            <c:numRef>
              <c:f>'potencia 3'!$E$45:$E$73</c:f>
              <c:numCache>
                <c:formatCode>General</c:formatCode>
                <c:ptCount val="29"/>
                <c:pt idx="0">
                  <c:v>134.5</c:v>
                </c:pt>
                <c:pt idx="1">
                  <c:v>134.19999999999999</c:v>
                </c:pt>
                <c:pt idx="2">
                  <c:v>133.69999999999999</c:v>
                </c:pt>
                <c:pt idx="3">
                  <c:v>133.1</c:v>
                </c:pt>
                <c:pt idx="4">
                  <c:v>132.5</c:v>
                </c:pt>
                <c:pt idx="5">
                  <c:v>131.69999999999999</c:v>
                </c:pt>
                <c:pt idx="6">
                  <c:v>131</c:v>
                </c:pt>
                <c:pt idx="7">
                  <c:v>130.1</c:v>
                </c:pt>
                <c:pt idx="8">
                  <c:v>129.30000000000001</c:v>
                </c:pt>
                <c:pt idx="9">
                  <c:v>128.4</c:v>
                </c:pt>
                <c:pt idx="10">
                  <c:v>127.8</c:v>
                </c:pt>
                <c:pt idx="11">
                  <c:v>126.7</c:v>
                </c:pt>
                <c:pt idx="12">
                  <c:v>125.9</c:v>
                </c:pt>
                <c:pt idx="13">
                  <c:v>125</c:v>
                </c:pt>
                <c:pt idx="14">
                  <c:v>124.1</c:v>
                </c:pt>
                <c:pt idx="15">
                  <c:v>123.3</c:v>
                </c:pt>
                <c:pt idx="16">
                  <c:v>122.4</c:v>
                </c:pt>
                <c:pt idx="17">
                  <c:v>121.5</c:v>
                </c:pt>
                <c:pt idx="18">
                  <c:v>120.7</c:v>
                </c:pt>
                <c:pt idx="19">
                  <c:v>119.8</c:v>
                </c:pt>
                <c:pt idx="20">
                  <c:v>118.9</c:v>
                </c:pt>
                <c:pt idx="21">
                  <c:v>118</c:v>
                </c:pt>
                <c:pt idx="22">
                  <c:v>117.1</c:v>
                </c:pt>
                <c:pt idx="23">
                  <c:v>116.3</c:v>
                </c:pt>
                <c:pt idx="24">
                  <c:v>115.9</c:v>
                </c:pt>
                <c:pt idx="25">
                  <c:v>115.4</c:v>
                </c:pt>
                <c:pt idx="26">
                  <c:v>115</c:v>
                </c:pt>
                <c:pt idx="27">
                  <c:v>114.6</c:v>
                </c:pt>
                <c:pt idx="28">
                  <c:v>114.1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EDCF-438C-9AD7-DB0FF8CC16D9}"/>
            </c:ext>
          </c:extLst>
        </c:ser>
        <c:ser>
          <c:idx val="1"/>
          <c:order val="2"/>
          <c:tx>
            <c:v>Aquecimento</c:v>
          </c:tx>
          <c:spPr>
            <a:ln w="25400">
              <a:noFill/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'potencia 1'!$C$2:$C$40</c:f>
              <c:numCache>
                <c:formatCode>General</c:formatCode>
                <c:ptCount val="39"/>
                <c:pt idx="0">
                  <c:v>295.34999999999997</c:v>
                </c:pt>
                <c:pt idx="1">
                  <c:v>295.45</c:v>
                </c:pt>
                <c:pt idx="2">
                  <c:v>296.14999999999998</c:v>
                </c:pt>
                <c:pt idx="3">
                  <c:v>297.14999999999998</c:v>
                </c:pt>
                <c:pt idx="4">
                  <c:v>297.84999999999997</c:v>
                </c:pt>
                <c:pt idx="5">
                  <c:v>298.14999999999998</c:v>
                </c:pt>
                <c:pt idx="6">
                  <c:v>299.14999999999998</c:v>
                </c:pt>
                <c:pt idx="7">
                  <c:v>300.14999999999998</c:v>
                </c:pt>
                <c:pt idx="8">
                  <c:v>301.14999999999998</c:v>
                </c:pt>
                <c:pt idx="9">
                  <c:v>302.14999999999998</c:v>
                </c:pt>
                <c:pt idx="10">
                  <c:v>303.14999999999998</c:v>
                </c:pt>
                <c:pt idx="11">
                  <c:v>304.14999999999998</c:v>
                </c:pt>
                <c:pt idx="12">
                  <c:v>305.14999999999998</c:v>
                </c:pt>
                <c:pt idx="13">
                  <c:v>306.14999999999998</c:v>
                </c:pt>
                <c:pt idx="14">
                  <c:v>307.64999999999998</c:v>
                </c:pt>
                <c:pt idx="15">
                  <c:v>308.14999999999998</c:v>
                </c:pt>
                <c:pt idx="16">
                  <c:v>309.14999999999998</c:v>
                </c:pt>
                <c:pt idx="17">
                  <c:v>311.14999999999998</c:v>
                </c:pt>
                <c:pt idx="18">
                  <c:v>313.14999999999998</c:v>
                </c:pt>
                <c:pt idx="19">
                  <c:v>315.14999999999998</c:v>
                </c:pt>
                <c:pt idx="20">
                  <c:v>317.14999999999998</c:v>
                </c:pt>
                <c:pt idx="21">
                  <c:v>319.14999999999998</c:v>
                </c:pt>
                <c:pt idx="22">
                  <c:v>321.14999999999998</c:v>
                </c:pt>
                <c:pt idx="23">
                  <c:v>323.14999999999998</c:v>
                </c:pt>
                <c:pt idx="24">
                  <c:v>325.14999999999998</c:v>
                </c:pt>
                <c:pt idx="25">
                  <c:v>327.14999999999998</c:v>
                </c:pt>
                <c:pt idx="26">
                  <c:v>329.15</c:v>
                </c:pt>
                <c:pt idx="27">
                  <c:v>331.15</c:v>
                </c:pt>
                <c:pt idx="28">
                  <c:v>333.15</c:v>
                </c:pt>
                <c:pt idx="29">
                  <c:v>335.15</c:v>
                </c:pt>
                <c:pt idx="30">
                  <c:v>337.15</c:v>
                </c:pt>
                <c:pt idx="31">
                  <c:v>339.15</c:v>
                </c:pt>
                <c:pt idx="32">
                  <c:v>341.15</c:v>
                </c:pt>
                <c:pt idx="33">
                  <c:v>343.15</c:v>
                </c:pt>
                <c:pt idx="34">
                  <c:v>345.15</c:v>
                </c:pt>
                <c:pt idx="35">
                  <c:v>347.15</c:v>
                </c:pt>
                <c:pt idx="36">
                  <c:v>349.15</c:v>
                </c:pt>
                <c:pt idx="37">
                  <c:v>351.15</c:v>
                </c:pt>
                <c:pt idx="38">
                  <c:v>353.15</c:v>
                </c:pt>
              </c:numCache>
            </c:numRef>
          </c:xVal>
          <c:yVal>
            <c:numRef>
              <c:f>'potencia 1'!$E$2:$E$40</c:f>
              <c:numCache>
                <c:formatCode>General</c:formatCode>
                <c:ptCount val="39"/>
                <c:pt idx="0">
                  <c:v>108.6</c:v>
                </c:pt>
                <c:pt idx="1">
                  <c:v>108.6</c:v>
                </c:pt>
                <c:pt idx="2">
                  <c:v>108.6</c:v>
                </c:pt>
                <c:pt idx="3">
                  <c:v>108.6</c:v>
                </c:pt>
                <c:pt idx="4">
                  <c:v>108.7</c:v>
                </c:pt>
                <c:pt idx="5">
                  <c:v>109.1</c:v>
                </c:pt>
                <c:pt idx="6">
                  <c:v>109.4</c:v>
                </c:pt>
                <c:pt idx="7">
                  <c:v>109.7</c:v>
                </c:pt>
                <c:pt idx="8">
                  <c:v>110</c:v>
                </c:pt>
                <c:pt idx="9">
                  <c:v>110.4</c:v>
                </c:pt>
                <c:pt idx="10">
                  <c:v>110.6</c:v>
                </c:pt>
                <c:pt idx="11">
                  <c:v>111</c:v>
                </c:pt>
                <c:pt idx="12">
                  <c:v>111.3</c:v>
                </c:pt>
                <c:pt idx="13">
                  <c:v>111.6</c:v>
                </c:pt>
                <c:pt idx="14">
                  <c:v>112</c:v>
                </c:pt>
                <c:pt idx="15">
                  <c:v>112.2</c:v>
                </c:pt>
                <c:pt idx="16">
                  <c:v>112.6</c:v>
                </c:pt>
                <c:pt idx="17">
                  <c:v>113.2</c:v>
                </c:pt>
                <c:pt idx="18">
                  <c:v>113.8</c:v>
                </c:pt>
                <c:pt idx="19">
                  <c:v>114.4</c:v>
                </c:pt>
                <c:pt idx="20">
                  <c:v>115.2</c:v>
                </c:pt>
                <c:pt idx="21">
                  <c:v>116</c:v>
                </c:pt>
                <c:pt idx="22">
                  <c:v>116.8</c:v>
                </c:pt>
                <c:pt idx="23">
                  <c:v>117.5</c:v>
                </c:pt>
                <c:pt idx="24">
                  <c:v>118.1</c:v>
                </c:pt>
                <c:pt idx="25">
                  <c:v>119</c:v>
                </c:pt>
                <c:pt idx="26">
                  <c:v>119.7</c:v>
                </c:pt>
                <c:pt idx="27">
                  <c:v>120.6</c:v>
                </c:pt>
                <c:pt idx="28">
                  <c:v>121.3</c:v>
                </c:pt>
                <c:pt idx="29">
                  <c:v>122.1</c:v>
                </c:pt>
                <c:pt idx="30">
                  <c:v>122.8</c:v>
                </c:pt>
                <c:pt idx="31">
                  <c:v>123.7</c:v>
                </c:pt>
                <c:pt idx="32">
                  <c:v>124.4</c:v>
                </c:pt>
                <c:pt idx="33">
                  <c:v>125.1</c:v>
                </c:pt>
                <c:pt idx="34">
                  <c:v>126.1</c:v>
                </c:pt>
                <c:pt idx="35">
                  <c:v>127.1</c:v>
                </c:pt>
                <c:pt idx="36">
                  <c:v>128</c:v>
                </c:pt>
                <c:pt idx="37">
                  <c:v>129</c:v>
                </c:pt>
                <c:pt idx="38">
                  <c:v>129.9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EDCF-438C-9AD7-DB0FF8CC16D9}"/>
            </c:ext>
          </c:extLst>
        </c:ser>
        <c:ser>
          <c:idx val="0"/>
          <c:order val="3"/>
          <c:tx>
            <c:v>Arrefecimento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'potencia 1'!$C$46:$C$73</c:f>
              <c:numCache>
                <c:formatCode>General</c:formatCode>
                <c:ptCount val="28"/>
                <c:pt idx="0">
                  <c:v>353.15</c:v>
                </c:pt>
                <c:pt idx="1">
                  <c:v>351.15</c:v>
                </c:pt>
                <c:pt idx="2">
                  <c:v>349.15</c:v>
                </c:pt>
                <c:pt idx="3">
                  <c:v>347.15</c:v>
                </c:pt>
                <c:pt idx="4">
                  <c:v>345.15</c:v>
                </c:pt>
                <c:pt idx="5">
                  <c:v>343.15</c:v>
                </c:pt>
                <c:pt idx="6">
                  <c:v>341.15</c:v>
                </c:pt>
                <c:pt idx="7">
                  <c:v>339.15</c:v>
                </c:pt>
                <c:pt idx="8">
                  <c:v>337.15</c:v>
                </c:pt>
                <c:pt idx="9">
                  <c:v>335.15</c:v>
                </c:pt>
                <c:pt idx="10">
                  <c:v>333.15</c:v>
                </c:pt>
                <c:pt idx="11">
                  <c:v>331.15</c:v>
                </c:pt>
                <c:pt idx="12">
                  <c:v>329.15</c:v>
                </c:pt>
                <c:pt idx="13">
                  <c:v>327.14999999999998</c:v>
                </c:pt>
                <c:pt idx="14">
                  <c:v>325.14999999999998</c:v>
                </c:pt>
                <c:pt idx="15">
                  <c:v>323.14999999999998</c:v>
                </c:pt>
                <c:pt idx="16">
                  <c:v>320.64999999999998</c:v>
                </c:pt>
                <c:pt idx="17">
                  <c:v>319.14999999999998</c:v>
                </c:pt>
                <c:pt idx="18">
                  <c:v>317.14999999999998</c:v>
                </c:pt>
                <c:pt idx="19">
                  <c:v>315.14999999999998</c:v>
                </c:pt>
                <c:pt idx="20">
                  <c:v>313.14999999999998</c:v>
                </c:pt>
                <c:pt idx="21">
                  <c:v>311.14999999999998</c:v>
                </c:pt>
                <c:pt idx="22">
                  <c:v>310.14999999999998</c:v>
                </c:pt>
                <c:pt idx="23">
                  <c:v>309.14999999999998</c:v>
                </c:pt>
                <c:pt idx="24">
                  <c:v>308.14999999999998</c:v>
                </c:pt>
                <c:pt idx="25">
                  <c:v>307.14999999999998</c:v>
                </c:pt>
                <c:pt idx="26">
                  <c:v>306.14999999999998</c:v>
                </c:pt>
                <c:pt idx="27">
                  <c:v>305.34999999999997</c:v>
                </c:pt>
              </c:numCache>
            </c:numRef>
          </c:xVal>
          <c:yVal>
            <c:numRef>
              <c:f>'potencia 1'!$E$46:$E$73</c:f>
              <c:numCache>
                <c:formatCode>General</c:formatCode>
                <c:ptCount val="28"/>
                <c:pt idx="0">
                  <c:v>131.69999999999999</c:v>
                </c:pt>
                <c:pt idx="1">
                  <c:v>131.6</c:v>
                </c:pt>
                <c:pt idx="2">
                  <c:v>131.4</c:v>
                </c:pt>
                <c:pt idx="3">
                  <c:v>131</c:v>
                </c:pt>
                <c:pt idx="4">
                  <c:v>130.5</c:v>
                </c:pt>
                <c:pt idx="5">
                  <c:v>129.80000000000001</c:v>
                </c:pt>
                <c:pt idx="6">
                  <c:v>129</c:v>
                </c:pt>
                <c:pt idx="7">
                  <c:v>128.30000000000001</c:v>
                </c:pt>
                <c:pt idx="8">
                  <c:v>127.5</c:v>
                </c:pt>
                <c:pt idx="9">
                  <c:v>126.7</c:v>
                </c:pt>
                <c:pt idx="10">
                  <c:v>125.8</c:v>
                </c:pt>
                <c:pt idx="11">
                  <c:v>124.9</c:v>
                </c:pt>
                <c:pt idx="12">
                  <c:v>124</c:v>
                </c:pt>
                <c:pt idx="13">
                  <c:v>123.1</c:v>
                </c:pt>
                <c:pt idx="14">
                  <c:v>122.2</c:v>
                </c:pt>
                <c:pt idx="15">
                  <c:v>121.3</c:v>
                </c:pt>
                <c:pt idx="16">
                  <c:v>120.2</c:v>
                </c:pt>
                <c:pt idx="17">
                  <c:v>119.5</c:v>
                </c:pt>
                <c:pt idx="18">
                  <c:v>118.6</c:v>
                </c:pt>
                <c:pt idx="19">
                  <c:v>117.7</c:v>
                </c:pt>
                <c:pt idx="20">
                  <c:v>116.7</c:v>
                </c:pt>
                <c:pt idx="21">
                  <c:v>115.9</c:v>
                </c:pt>
                <c:pt idx="22">
                  <c:v>115.4</c:v>
                </c:pt>
                <c:pt idx="23">
                  <c:v>115</c:v>
                </c:pt>
                <c:pt idx="24">
                  <c:v>114.5</c:v>
                </c:pt>
                <c:pt idx="25">
                  <c:v>114</c:v>
                </c:pt>
                <c:pt idx="26">
                  <c:v>113.6</c:v>
                </c:pt>
                <c:pt idx="27">
                  <c:v>113.2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EDCF-438C-9AD7-DB0FF8CC16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5976607"/>
        <c:axId val="1843042927"/>
      </c:scatterChart>
      <c:valAx>
        <c:axId val="1945976607"/>
        <c:scaling>
          <c:orientation val="minMax"/>
          <c:min val="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T(K)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43042927"/>
        <c:crosses val="autoZero"/>
        <c:crossBetween val="midCat"/>
      </c:valAx>
      <c:valAx>
        <c:axId val="1843042927"/>
        <c:scaling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R (</a:t>
                </a:r>
                <a:r>
                  <a:rPr lang="el-GR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Ω</a:t>
                </a: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45976607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2241901709401724"/>
          <c:y val="0.58064375037009519"/>
          <c:w val="0.20653739316239317"/>
          <c:h val="0.2229002815415341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</c:spPr>
    </c:legend>
    <c:plotVisOnly val="1"/>
    <c:dispBlanksAs val="gap"/>
    <c:showDLblsOverMax val="0"/>
    <c:extLst/>
  </c:chart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I(T)</a:t>
            </a:r>
          </a:p>
        </c:rich>
      </c:tx>
      <c:layout>
        <c:manualLayout>
          <c:xMode val="edge"/>
          <c:yMode val="edge"/>
          <c:x val="0.4690485564304463"/>
          <c:y val="3.2407407407407406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6071517094017096"/>
          <c:y val="0.15750512750117088"/>
          <c:w val="0.80444123931623934"/>
          <c:h val="0.67559437293756031"/>
        </c:manualLayout>
      </c:layout>
      <c:scatterChart>
        <c:scatterStyle val="lineMarker"/>
        <c:varyColors val="0"/>
        <c:ser>
          <c:idx val="2"/>
          <c:order val="0"/>
          <c:tx>
            <c:v>Arrefecimento</c:v>
          </c:tx>
          <c:spPr>
            <a:ln w="25400">
              <a:noFill/>
            </a:ln>
          </c:spPr>
          <c:xVal>
            <c:numRef>
              <c:f>'potencia 3'!$C$45:$C$79</c:f>
              <c:numCache>
                <c:formatCode>General</c:formatCode>
                <c:ptCount val="35"/>
                <c:pt idx="0">
                  <c:v>359.15</c:v>
                </c:pt>
                <c:pt idx="1">
                  <c:v>357.15</c:v>
                </c:pt>
                <c:pt idx="2">
                  <c:v>355.15</c:v>
                </c:pt>
                <c:pt idx="3">
                  <c:v>353.15</c:v>
                </c:pt>
                <c:pt idx="4">
                  <c:v>351.15</c:v>
                </c:pt>
                <c:pt idx="5">
                  <c:v>349.15</c:v>
                </c:pt>
                <c:pt idx="6">
                  <c:v>347.15</c:v>
                </c:pt>
                <c:pt idx="7">
                  <c:v>345.15</c:v>
                </c:pt>
                <c:pt idx="8">
                  <c:v>343.15</c:v>
                </c:pt>
                <c:pt idx="9">
                  <c:v>341.15</c:v>
                </c:pt>
                <c:pt idx="10">
                  <c:v>339.15</c:v>
                </c:pt>
                <c:pt idx="11">
                  <c:v>337.15</c:v>
                </c:pt>
                <c:pt idx="12">
                  <c:v>335.15</c:v>
                </c:pt>
                <c:pt idx="13">
                  <c:v>333.15</c:v>
                </c:pt>
                <c:pt idx="14">
                  <c:v>331.15</c:v>
                </c:pt>
                <c:pt idx="15">
                  <c:v>329.15</c:v>
                </c:pt>
                <c:pt idx="16">
                  <c:v>327.14999999999998</c:v>
                </c:pt>
                <c:pt idx="17">
                  <c:v>325.14999999999998</c:v>
                </c:pt>
                <c:pt idx="18">
                  <c:v>323.14999999999998</c:v>
                </c:pt>
                <c:pt idx="19">
                  <c:v>321.14999999999998</c:v>
                </c:pt>
                <c:pt idx="20">
                  <c:v>319.14999999999998</c:v>
                </c:pt>
                <c:pt idx="21">
                  <c:v>317.14999999999998</c:v>
                </c:pt>
                <c:pt idx="22">
                  <c:v>315.14999999999998</c:v>
                </c:pt>
                <c:pt idx="23">
                  <c:v>312.14999999999998</c:v>
                </c:pt>
                <c:pt idx="24">
                  <c:v>312.14999999999998</c:v>
                </c:pt>
                <c:pt idx="25">
                  <c:v>311.14999999999998</c:v>
                </c:pt>
                <c:pt idx="26">
                  <c:v>310.14999999999998</c:v>
                </c:pt>
                <c:pt idx="27">
                  <c:v>309.14999999999998</c:v>
                </c:pt>
                <c:pt idx="28">
                  <c:v>308.14999999999998</c:v>
                </c:pt>
              </c:numCache>
            </c:numRef>
          </c:xVal>
          <c:yVal>
            <c:numRef>
              <c:f>'potencia 3'!$H$45:$H$79</c:f>
              <c:numCache>
                <c:formatCode>General</c:formatCode>
                <c:ptCount val="35"/>
                <c:pt idx="0">
                  <c:v>5.1800000000000006E-7</c:v>
                </c:pt>
                <c:pt idx="1">
                  <c:v>4.8300000000000008E-7</c:v>
                </c:pt>
                <c:pt idx="2">
                  <c:v>4.1500000000000005E-7</c:v>
                </c:pt>
                <c:pt idx="3">
                  <c:v>3.8000000000000001E-7</c:v>
                </c:pt>
                <c:pt idx="4">
                  <c:v>3.3700000000000001E-7</c:v>
                </c:pt>
                <c:pt idx="5">
                  <c:v>2.8300000000000003E-7</c:v>
                </c:pt>
                <c:pt idx="6">
                  <c:v>2.5800000000000001E-7</c:v>
                </c:pt>
                <c:pt idx="7">
                  <c:v>2.2600000000000001E-7</c:v>
                </c:pt>
                <c:pt idx="8">
                  <c:v>2.03E-7</c:v>
                </c:pt>
                <c:pt idx="9">
                  <c:v>1.8100000000000002E-7</c:v>
                </c:pt>
                <c:pt idx="10">
                  <c:v>1.6200000000000002E-7</c:v>
                </c:pt>
                <c:pt idx="11">
                  <c:v>1.4500000000000001E-7</c:v>
                </c:pt>
                <c:pt idx="12">
                  <c:v>1.29E-7</c:v>
                </c:pt>
                <c:pt idx="13">
                  <c:v>1.1600000000000001E-7</c:v>
                </c:pt>
                <c:pt idx="14">
                  <c:v>1.05E-7</c:v>
                </c:pt>
                <c:pt idx="15">
                  <c:v>9.5799999999999998E-8</c:v>
                </c:pt>
                <c:pt idx="16">
                  <c:v>8.35E-8</c:v>
                </c:pt>
                <c:pt idx="17">
                  <c:v>7.500000000000001E-8</c:v>
                </c:pt>
                <c:pt idx="18">
                  <c:v>6.7000000000000004E-8</c:v>
                </c:pt>
                <c:pt idx="19">
                  <c:v>6.0100000000000002E-8</c:v>
                </c:pt>
                <c:pt idx="20">
                  <c:v>5.4E-8</c:v>
                </c:pt>
                <c:pt idx="21">
                  <c:v>4.8500000000000004E-8</c:v>
                </c:pt>
                <c:pt idx="22">
                  <c:v>4.3500000000000006E-8</c:v>
                </c:pt>
                <c:pt idx="23">
                  <c:v>3.9400000000000002E-8</c:v>
                </c:pt>
                <c:pt idx="24">
                  <c:v>3.7500000000000005E-8</c:v>
                </c:pt>
                <c:pt idx="25">
                  <c:v>3.55E-8</c:v>
                </c:pt>
                <c:pt idx="26">
                  <c:v>3.3899999999999999E-8</c:v>
                </c:pt>
                <c:pt idx="27">
                  <c:v>3.2700000000000002E-8</c:v>
                </c:pt>
                <c:pt idx="28">
                  <c:v>3.0700000000000004E-8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D387-4DB5-8B45-DE590C211149}"/>
            </c:ext>
          </c:extLst>
        </c:ser>
        <c:ser>
          <c:idx val="3"/>
          <c:order val="1"/>
          <c:tx>
            <c:v>Aquecimento</c:v>
          </c:tx>
          <c:spPr>
            <a:ln w="25400" cap="rnd">
              <a:noFill/>
              <a:round/>
            </a:ln>
            <a:effectLst/>
          </c:spPr>
          <c:xVal>
            <c:numRef>
              <c:f>'potencia 3'!$C$2:$C$28</c:f>
              <c:numCache>
                <c:formatCode>General</c:formatCode>
                <c:ptCount val="27"/>
                <c:pt idx="0">
                  <c:v>302.95</c:v>
                </c:pt>
                <c:pt idx="1">
                  <c:v>303.14999999999998</c:v>
                </c:pt>
                <c:pt idx="2">
                  <c:v>305.14999999999998</c:v>
                </c:pt>
                <c:pt idx="3">
                  <c:v>307.14999999999998</c:v>
                </c:pt>
                <c:pt idx="4">
                  <c:v>309.14999999999998</c:v>
                </c:pt>
                <c:pt idx="5">
                  <c:v>311.14999999999998</c:v>
                </c:pt>
                <c:pt idx="6">
                  <c:v>313.14999999999998</c:v>
                </c:pt>
                <c:pt idx="7">
                  <c:v>315.14999999999998</c:v>
                </c:pt>
                <c:pt idx="8">
                  <c:v>317.14999999999998</c:v>
                </c:pt>
                <c:pt idx="9">
                  <c:v>320.14999999999998</c:v>
                </c:pt>
                <c:pt idx="10">
                  <c:v>322.14999999999998</c:v>
                </c:pt>
                <c:pt idx="11">
                  <c:v>323.14999999999998</c:v>
                </c:pt>
                <c:pt idx="12">
                  <c:v>325.14999999999998</c:v>
                </c:pt>
                <c:pt idx="13">
                  <c:v>327.14999999999998</c:v>
                </c:pt>
                <c:pt idx="14">
                  <c:v>329.15</c:v>
                </c:pt>
                <c:pt idx="15">
                  <c:v>331.15</c:v>
                </c:pt>
                <c:pt idx="16">
                  <c:v>333.15</c:v>
                </c:pt>
                <c:pt idx="17">
                  <c:v>335.15</c:v>
                </c:pt>
                <c:pt idx="18">
                  <c:v>337.15</c:v>
                </c:pt>
                <c:pt idx="19">
                  <c:v>339.15</c:v>
                </c:pt>
                <c:pt idx="20">
                  <c:v>341.15</c:v>
                </c:pt>
                <c:pt idx="21">
                  <c:v>343.15</c:v>
                </c:pt>
                <c:pt idx="22">
                  <c:v>345.15</c:v>
                </c:pt>
                <c:pt idx="23">
                  <c:v>347.15</c:v>
                </c:pt>
                <c:pt idx="24">
                  <c:v>349.15</c:v>
                </c:pt>
                <c:pt idx="25">
                  <c:v>351.15</c:v>
                </c:pt>
                <c:pt idx="26">
                  <c:v>354.15</c:v>
                </c:pt>
              </c:numCache>
            </c:numRef>
          </c:xVal>
          <c:yVal>
            <c:numRef>
              <c:f>'potencia 3'!$H$2:$H$28</c:f>
              <c:numCache>
                <c:formatCode>General</c:formatCode>
                <c:ptCount val="27"/>
                <c:pt idx="0">
                  <c:v>2.5000000000000002E-8</c:v>
                </c:pt>
                <c:pt idx="1">
                  <c:v>2.8900000000000001E-8</c:v>
                </c:pt>
                <c:pt idx="2">
                  <c:v>3.2900000000000003E-8</c:v>
                </c:pt>
                <c:pt idx="3">
                  <c:v>3.5100000000000003E-8</c:v>
                </c:pt>
                <c:pt idx="4">
                  <c:v>4.0000000000000001E-8</c:v>
                </c:pt>
                <c:pt idx="5">
                  <c:v>4.4000000000000004E-8</c:v>
                </c:pt>
                <c:pt idx="6">
                  <c:v>4.8200000000000008E-8</c:v>
                </c:pt>
                <c:pt idx="7">
                  <c:v>5.9000000000000006E-8</c:v>
                </c:pt>
                <c:pt idx="8">
                  <c:v>6.0800000000000002E-8</c:v>
                </c:pt>
                <c:pt idx="9">
                  <c:v>8.5800000000000001E-8</c:v>
                </c:pt>
                <c:pt idx="10">
                  <c:v>9.0000000000000012E-8</c:v>
                </c:pt>
                <c:pt idx="11">
                  <c:v>9.3800000000000006E-8</c:v>
                </c:pt>
                <c:pt idx="12">
                  <c:v>1.0120000000000001E-7</c:v>
                </c:pt>
                <c:pt idx="13">
                  <c:v>1.108E-7</c:v>
                </c:pt>
                <c:pt idx="14">
                  <c:v>1.73E-7</c:v>
                </c:pt>
                <c:pt idx="15">
                  <c:v>2.1E-7</c:v>
                </c:pt>
                <c:pt idx="16">
                  <c:v>2.6E-7</c:v>
                </c:pt>
                <c:pt idx="17">
                  <c:v>3.0600000000000001E-7</c:v>
                </c:pt>
                <c:pt idx="18">
                  <c:v>2.7800000000000003E-7</c:v>
                </c:pt>
                <c:pt idx="19">
                  <c:v>3.0000000000000004E-7</c:v>
                </c:pt>
                <c:pt idx="20">
                  <c:v>2.7700000000000001E-7</c:v>
                </c:pt>
                <c:pt idx="21">
                  <c:v>3.6400000000000003E-7</c:v>
                </c:pt>
                <c:pt idx="22">
                  <c:v>4.0200000000000003E-7</c:v>
                </c:pt>
                <c:pt idx="23">
                  <c:v>5.0900000000000002E-7</c:v>
                </c:pt>
                <c:pt idx="24">
                  <c:v>7.0000000000000007E-7</c:v>
                </c:pt>
                <c:pt idx="25">
                  <c:v>5.9100000000000004E-7</c:v>
                </c:pt>
                <c:pt idx="26">
                  <c:v>7.1700000000000008E-7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D387-4DB5-8B45-DE590C211149}"/>
            </c:ext>
          </c:extLst>
        </c:ser>
        <c:ser>
          <c:idx val="1"/>
          <c:order val="2"/>
          <c:tx>
            <c:v>Arrefecimento</c:v>
          </c:tx>
          <c:spPr>
            <a:ln w="25400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xVal>
            <c:numRef>
              <c:f>'potencia 1'!$C$46:$C$80</c:f>
              <c:numCache>
                <c:formatCode>General</c:formatCode>
                <c:ptCount val="35"/>
                <c:pt idx="0">
                  <c:v>353.15</c:v>
                </c:pt>
                <c:pt idx="1">
                  <c:v>351.15</c:v>
                </c:pt>
                <c:pt idx="2">
                  <c:v>349.15</c:v>
                </c:pt>
                <c:pt idx="3">
                  <c:v>347.15</c:v>
                </c:pt>
                <c:pt idx="4">
                  <c:v>345.15</c:v>
                </c:pt>
                <c:pt idx="5">
                  <c:v>343.15</c:v>
                </c:pt>
                <c:pt idx="6">
                  <c:v>341.15</c:v>
                </c:pt>
                <c:pt idx="7">
                  <c:v>339.15</c:v>
                </c:pt>
                <c:pt idx="8">
                  <c:v>337.15</c:v>
                </c:pt>
                <c:pt idx="9">
                  <c:v>335.15</c:v>
                </c:pt>
                <c:pt idx="10">
                  <c:v>333.15</c:v>
                </c:pt>
                <c:pt idx="11">
                  <c:v>331.15</c:v>
                </c:pt>
                <c:pt idx="12">
                  <c:v>329.15</c:v>
                </c:pt>
                <c:pt idx="13">
                  <c:v>327.14999999999998</c:v>
                </c:pt>
                <c:pt idx="14">
                  <c:v>325.14999999999998</c:v>
                </c:pt>
                <c:pt idx="15">
                  <c:v>323.14999999999998</c:v>
                </c:pt>
                <c:pt idx="16">
                  <c:v>320.64999999999998</c:v>
                </c:pt>
                <c:pt idx="17">
                  <c:v>319.14999999999998</c:v>
                </c:pt>
                <c:pt idx="18">
                  <c:v>317.14999999999998</c:v>
                </c:pt>
                <c:pt idx="19">
                  <c:v>315.14999999999998</c:v>
                </c:pt>
                <c:pt idx="20">
                  <c:v>313.14999999999998</c:v>
                </c:pt>
                <c:pt idx="21">
                  <c:v>311.14999999999998</c:v>
                </c:pt>
                <c:pt idx="22">
                  <c:v>310.14999999999998</c:v>
                </c:pt>
                <c:pt idx="23">
                  <c:v>309.14999999999998</c:v>
                </c:pt>
                <c:pt idx="24">
                  <c:v>308.14999999999998</c:v>
                </c:pt>
                <c:pt idx="25">
                  <c:v>307.14999999999998</c:v>
                </c:pt>
                <c:pt idx="26">
                  <c:v>306.14999999999998</c:v>
                </c:pt>
                <c:pt idx="27">
                  <c:v>305.34999999999997</c:v>
                </c:pt>
              </c:numCache>
            </c:numRef>
          </c:xVal>
          <c:yVal>
            <c:numRef>
              <c:f>'potencia 1'!$H$46:$H$80</c:f>
              <c:numCache>
                <c:formatCode>General</c:formatCode>
                <c:ptCount val="35"/>
                <c:pt idx="0">
                  <c:v>4.01E-7</c:v>
                </c:pt>
                <c:pt idx="1">
                  <c:v>3.6100000000000002E-7</c:v>
                </c:pt>
                <c:pt idx="2">
                  <c:v>3.1700000000000005E-7</c:v>
                </c:pt>
                <c:pt idx="3">
                  <c:v>2.8200000000000001E-7</c:v>
                </c:pt>
                <c:pt idx="4">
                  <c:v>2.5499999999999999E-7</c:v>
                </c:pt>
                <c:pt idx="5">
                  <c:v>2.2900000000000003E-7</c:v>
                </c:pt>
                <c:pt idx="6">
                  <c:v>2.1500000000000001E-7</c:v>
                </c:pt>
                <c:pt idx="7">
                  <c:v>2.0700000000000001E-7</c:v>
                </c:pt>
                <c:pt idx="8">
                  <c:v>1.6300000000000002E-7</c:v>
                </c:pt>
                <c:pt idx="9">
                  <c:v>1.5200000000000001E-7</c:v>
                </c:pt>
                <c:pt idx="10">
                  <c:v>1.29E-7</c:v>
                </c:pt>
                <c:pt idx="11">
                  <c:v>1.1500000000000001E-7</c:v>
                </c:pt>
                <c:pt idx="12">
                  <c:v>1.0300000000000001E-7</c:v>
                </c:pt>
                <c:pt idx="13">
                  <c:v>9.2299999999999999E-8</c:v>
                </c:pt>
                <c:pt idx="14">
                  <c:v>8.28E-8</c:v>
                </c:pt>
                <c:pt idx="15">
                  <c:v>7.3900000000000007E-8</c:v>
                </c:pt>
                <c:pt idx="16">
                  <c:v>6.5400000000000003E-8</c:v>
                </c:pt>
                <c:pt idx="17">
                  <c:v>6.13E-8</c:v>
                </c:pt>
                <c:pt idx="18">
                  <c:v>5.3400000000000002E-8</c:v>
                </c:pt>
                <c:pt idx="19">
                  <c:v>5.3100000000000006E-8</c:v>
                </c:pt>
                <c:pt idx="20">
                  <c:v>4.4200000000000005E-8</c:v>
                </c:pt>
                <c:pt idx="21">
                  <c:v>3.9500000000000003E-8</c:v>
                </c:pt>
                <c:pt idx="22">
                  <c:v>3.7200000000000002E-8</c:v>
                </c:pt>
                <c:pt idx="23">
                  <c:v>3.5000000000000002E-8</c:v>
                </c:pt>
                <c:pt idx="24">
                  <c:v>3.3799999999999998E-8</c:v>
                </c:pt>
                <c:pt idx="25">
                  <c:v>3.1100000000000001E-8</c:v>
                </c:pt>
                <c:pt idx="26">
                  <c:v>3.0700000000000004E-8</c:v>
                </c:pt>
                <c:pt idx="27">
                  <c:v>2.9400000000000002E-8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D387-4DB5-8B45-DE590C211149}"/>
            </c:ext>
          </c:extLst>
        </c:ser>
        <c:ser>
          <c:idx val="0"/>
          <c:order val="3"/>
          <c:tx>
            <c:v>Aquecimento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'potencia 1'!$C$2:$C$40</c:f>
              <c:numCache>
                <c:formatCode>General</c:formatCode>
                <c:ptCount val="39"/>
                <c:pt idx="0">
                  <c:v>295.34999999999997</c:v>
                </c:pt>
                <c:pt idx="1">
                  <c:v>295.45</c:v>
                </c:pt>
                <c:pt idx="2">
                  <c:v>296.14999999999998</c:v>
                </c:pt>
                <c:pt idx="3">
                  <c:v>297.14999999999998</c:v>
                </c:pt>
                <c:pt idx="4">
                  <c:v>297.84999999999997</c:v>
                </c:pt>
                <c:pt idx="5">
                  <c:v>298.14999999999998</c:v>
                </c:pt>
                <c:pt idx="6">
                  <c:v>299.14999999999998</c:v>
                </c:pt>
                <c:pt idx="7">
                  <c:v>300.14999999999998</c:v>
                </c:pt>
                <c:pt idx="8">
                  <c:v>301.14999999999998</c:v>
                </c:pt>
                <c:pt idx="9">
                  <c:v>302.14999999999998</c:v>
                </c:pt>
                <c:pt idx="10">
                  <c:v>303.14999999999998</c:v>
                </c:pt>
                <c:pt idx="11">
                  <c:v>304.14999999999998</c:v>
                </c:pt>
                <c:pt idx="12">
                  <c:v>305.14999999999998</c:v>
                </c:pt>
                <c:pt idx="13">
                  <c:v>306.14999999999998</c:v>
                </c:pt>
                <c:pt idx="14">
                  <c:v>307.64999999999998</c:v>
                </c:pt>
                <c:pt idx="15">
                  <c:v>308.14999999999998</c:v>
                </c:pt>
                <c:pt idx="16">
                  <c:v>309.14999999999998</c:v>
                </c:pt>
                <c:pt idx="17">
                  <c:v>311.14999999999998</c:v>
                </c:pt>
                <c:pt idx="18">
                  <c:v>313.14999999999998</c:v>
                </c:pt>
                <c:pt idx="19">
                  <c:v>315.14999999999998</c:v>
                </c:pt>
                <c:pt idx="20">
                  <c:v>317.14999999999998</c:v>
                </c:pt>
                <c:pt idx="21">
                  <c:v>319.14999999999998</c:v>
                </c:pt>
                <c:pt idx="22">
                  <c:v>321.14999999999998</c:v>
                </c:pt>
                <c:pt idx="23">
                  <c:v>323.14999999999998</c:v>
                </c:pt>
                <c:pt idx="24">
                  <c:v>325.14999999999998</c:v>
                </c:pt>
                <c:pt idx="25">
                  <c:v>327.14999999999998</c:v>
                </c:pt>
                <c:pt idx="26">
                  <c:v>329.15</c:v>
                </c:pt>
                <c:pt idx="27">
                  <c:v>331.15</c:v>
                </c:pt>
                <c:pt idx="28">
                  <c:v>333.15</c:v>
                </c:pt>
                <c:pt idx="29">
                  <c:v>335.15</c:v>
                </c:pt>
                <c:pt idx="30">
                  <c:v>337.15</c:v>
                </c:pt>
                <c:pt idx="31">
                  <c:v>339.15</c:v>
                </c:pt>
                <c:pt idx="32">
                  <c:v>341.15</c:v>
                </c:pt>
                <c:pt idx="33">
                  <c:v>343.15</c:v>
                </c:pt>
                <c:pt idx="34">
                  <c:v>345.15</c:v>
                </c:pt>
                <c:pt idx="35">
                  <c:v>347.15</c:v>
                </c:pt>
                <c:pt idx="36">
                  <c:v>349.15</c:v>
                </c:pt>
                <c:pt idx="37">
                  <c:v>351.15</c:v>
                </c:pt>
                <c:pt idx="38">
                  <c:v>353.15</c:v>
                </c:pt>
              </c:numCache>
            </c:numRef>
          </c:xVal>
          <c:yVal>
            <c:numRef>
              <c:f>'potencia 1'!$H$2:$H$40</c:f>
              <c:numCache>
                <c:formatCode>General</c:formatCode>
                <c:ptCount val="39"/>
                <c:pt idx="0">
                  <c:v>1.27E-8</c:v>
                </c:pt>
                <c:pt idx="1">
                  <c:v>1.3200000000000001E-8</c:v>
                </c:pt>
                <c:pt idx="2">
                  <c:v>1.55E-8</c:v>
                </c:pt>
                <c:pt idx="3">
                  <c:v>1.59E-8</c:v>
                </c:pt>
                <c:pt idx="4">
                  <c:v>1.6000000000000001E-8</c:v>
                </c:pt>
                <c:pt idx="5">
                  <c:v>1.8300000000000002E-8</c:v>
                </c:pt>
                <c:pt idx="6">
                  <c:v>1.8399999999999999E-8</c:v>
                </c:pt>
                <c:pt idx="7">
                  <c:v>1.9500000000000003E-8</c:v>
                </c:pt>
                <c:pt idx="8">
                  <c:v>2.0400000000000001E-8</c:v>
                </c:pt>
                <c:pt idx="9">
                  <c:v>2.1100000000000004E-8</c:v>
                </c:pt>
                <c:pt idx="10">
                  <c:v>2.2600000000000004E-8</c:v>
                </c:pt>
                <c:pt idx="11">
                  <c:v>2.4000000000000003E-8</c:v>
                </c:pt>
                <c:pt idx="12">
                  <c:v>2.5100000000000003E-8</c:v>
                </c:pt>
                <c:pt idx="13">
                  <c:v>2.77E-8</c:v>
                </c:pt>
                <c:pt idx="14">
                  <c:v>3.25E-8</c:v>
                </c:pt>
                <c:pt idx="15">
                  <c:v>3.2700000000000002E-8</c:v>
                </c:pt>
                <c:pt idx="16">
                  <c:v>3.2799999999999996E-8</c:v>
                </c:pt>
                <c:pt idx="17">
                  <c:v>3.7500000000000005E-8</c:v>
                </c:pt>
                <c:pt idx="18">
                  <c:v>4.1200000000000005E-8</c:v>
                </c:pt>
                <c:pt idx="19">
                  <c:v>4.5100000000000007E-8</c:v>
                </c:pt>
                <c:pt idx="20">
                  <c:v>4.9900000000000003E-8</c:v>
                </c:pt>
                <c:pt idx="21">
                  <c:v>5.7800000000000001E-8</c:v>
                </c:pt>
                <c:pt idx="22">
                  <c:v>7.1900000000000015E-8</c:v>
                </c:pt>
                <c:pt idx="23">
                  <c:v>8.0799999999999996E-8</c:v>
                </c:pt>
                <c:pt idx="24">
                  <c:v>8.5700000000000006E-8</c:v>
                </c:pt>
                <c:pt idx="25">
                  <c:v>9.2900000000000018E-8</c:v>
                </c:pt>
                <c:pt idx="26">
                  <c:v>1.0340000000000001E-7</c:v>
                </c:pt>
                <c:pt idx="27">
                  <c:v>1.1930000000000002E-7</c:v>
                </c:pt>
                <c:pt idx="28">
                  <c:v>1.381E-7</c:v>
                </c:pt>
                <c:pt idx="29">
                  <c:v>1.5200000000000001E-7</c:v>
                </c:pt>
                <c:pt idx="30">
                  <c:v>1.7000000000000001E-7</c:v>
                </c:pt>
                <c:pt idx="31">
                  <c:v>1.8800000000000002E-7</c:v>
                </c:pt>
                <c:pt idx="32">
                  <c:v>2.1100000000000002E-7</c:v>
                </c:pt>
                <c:pt idx="33">
                  <c:v>2.3600000000000002E-7</c:v>
                </c:pt>
                <c:pt idx="34">
                  <c:v>2.7399999999999999E-7</c:v>
                </c:pt>
                <c:pt idx="35">
                  <c:v>3.1400000000000003E-7</c:v>
                </c:pt>
                <c:pt idx="36">
                  <c:v>3.2899999999999999E-7</c:v>
                </c:pt>
                <c:pt idx="37">
                  <c:v>3.6100000000000002E-7</c:v>
                </c:pt>
                <c:pt idx="38">
                  <c:v>4.1600000000000002E-7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D387-4DB5-8B45-DE590C2111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5976607"/>
        <c:axId val="1843042927"/>
      </c:scatterChart>
      <c:valAx>
        <c:axId val="1945976607"/>
        <c:scaling>
          <c:orientation val="minMax"/>
          <c:min val="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T</a:t>
                </a:r>
                <a:r>
                  <a:rPr lang="en-US" sz="1200" baseline="0"/>
                  <a:t> (K)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43042927"/>
        <c:crosses val="autoZero"/>
        <c:crossBetween val="midCat"/>
      </c:valAx>
      <c:valAx>
        <c:axId val="1843042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I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45976607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1796839743589744"/>
          <c:y val="0.18018404708265476"/>
          <c:w val="0.20653739316239317"/>
          <c:h val="0.2528107050381400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</c:spPr>
    </c:legend>
    <c:plotVisOnly val="1"/>
    <c:dispBlanksAs val="gap"/>
    <c:showDLblsOverMax val="0"/>
    <c:extLst/>
  </c:chart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1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image" Target="../media/image2.png"/><Relationship Id="rId2" Type="http://schemas.openxmlformats.org/officeDocument/2006/relationships/chart" Target="../charts/chart2.xml"/><Relationship Id="rId16" Type="http://schemas.openxmlformats.org/officeDocument/2006/relationships/chart" Target="../charts/chart14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0.xml"/><Relationship Id="rId5" Type="http://schemas.openxmlformats.org/officeDocument/2006/relationships/chart" Target="../charts/chart5.xml"/><Relationship Id="rId15" Type="http://schemas.openxmlformats.org/officeDocument/2006/relationships/chart" Target="../charts/chart13.xml"/><Relationship Id="rId10" Type="http://schemas.openxmlformats.org/officeDocument/2006/relationships/chart" Target="../charts/chart9.xml"/><Relationship Id="rId4" Type="http://schemas.openxmlformats.org/officeDocument/2006/relationships/chart" Target="../charts/chart4.xml"/><Relationship Id="rId9" Type="http://schemas.openxmlformats.org/officeDocument/2006/relationships/image" Target="../media/image1.png"/><Relationship Id="rId14" Type="http://schemas.openxmlformats.org/officeDocument/2006/relationships/chart" Target="../charts/chart12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2.xml"/><Relationship Id="rId13" Type="http://schemas.openxmlformats.org/officeDocument/2006/relationships/chart" Target="../charts/chart25.xml"/><Relationship Id="rId18" Type="http://schemas.openxmlformats.org/officeDocument/2006/relationships/chart" Target="../charts/chart30.xml"/><Relationship Id="rId3" Type="http://schemas.openxmlformats.org/officeDocument/2006/relationships/chart" Target="../charts/chart17.xml"/><Relationship Id="rId7" Type="http://schemas.openxmlformats.org/officeDocument/2006/relationships/chart" Target="../charts/chart21.xml"/><Relationship Id="rId12" Type="http://schemas.openxmlformats.org/officeDocument/2006/relationships/image" Target="../media/image2.png"/><Relationship Id="rId17" Type="http://schemas.openxmlformats.org/officeDocument/2006/relationships/chart" Target="../charts/chart29.xml"/><Relationship Id="rId2" Type="http://schemas.openxmlformats.org/officeDocument/2006/relationships/chart" Target="../charts/chart16.xml"/><Relationship Id="rId16" Type="http://schemas.openxmlformats.org/officeDocument/2006/relationships/chart" Target="../charts/chart28.xml"/><Relationship Id="rId1" Type="http://schemas.openxmlformats.org/officeDocument/2006/relationships/chart" Target="../charts/chart15.xml"/><Relationship Id="rId6" Type="http://schemas.openxmlformats.org/officeDocument/2006/relationships/chart" Target="../charts/chart20.xml"/><Relationship Id="rId11" Type="http://schemas.openxmlformats.org/officeDocument/2006/relationships/chart" Target="../charts/chart24.xml"/><Relationship Id="rId5" Type="http://schemas.openxmlformats.org/officeDocument/2006/relationships/chart" Target="../charts/chart19.xml"/><Relationship Id="rId15" Type="http://schemas.openxmlformats.org/officeDocument/2006/relationships/chart" Target="../charts/chart27.xml"/><Relationship Id="rId10" Type="http://schemas.openxmlformats.org/officeDocument/2006/relationships/chart" Target="../charts/chart23.xml"/><Relationship Id="rId4" Type="http://schemas.openxmlformats.org/officeDocument/2006/relationships/chart" Target="../charts/chart18.xml"/><Relationship Id="rId9" Type="http://schemas.openxmlformats.org/officeDocument/2006/relationships/image" Target="../media/image1.png"/><Relationship Id="rId14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373380</xdr:colOff>
      <xdr:row>1</xdr:row>
      <xdr:rowOff>26670</xdr:rowOff>
    </xdr:from>
    <xdr:to>
      <xdr:col>21</xdr:col>
      <xdr:colOff>176580</xdr:colOff>
      <xdr:row>17</xdr:row>
      <xdr:rowOff>37964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DF76FC-9337-4FE5-AF39-7070650E26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373829</xdr:colOff>
      <xdr:row>17</xdr:row>
      <xdr:rowOff>89647</xdr:rowOff>
    </xdr:from>
    <xdr:to>
      <xdr:col>21</xdr:col>
      <xdr:colOff>177029</xdr:colOff>
      <xdr:row>33</xdr:row>
      <xdr:rowOff>100941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6CA9AA8-C2EC-42BF-948E-1702715783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546847</xdr:colOff>
      <xdr:row>17</xdr:row>
      <xdr:rowOff>116541</xdr:rowOff>
    </xdr:from>
    <xdr:to>
      <xdr:col>29</xdr:col>
      <xdr:colOff>350047</xdr:colOff>
      <xdr:row>33</xdr:row>
      <xdr:rowOff>127835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A3C240B-0C35-4F8D-9AE0-BCBFB1F067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528918</xdr:colOff>
      <xdr:row>1</xdr:row>
      <xdr:rowOff>8965</xdr:rowOff>
    </xdr:from>
    <xdr:to>
      <xdr:col>29</xdr:col>
      <xdr:colOff>332118</xdr:colOff>
      <xdr:row>17</xdr:row>
      <xdr:rowOff>20259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53439AA-04FF-46AE-9642-AADBA0BB06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373380</xdr:colOff>
      <xdr:row>48</xdr:row>
      <xdr:rowOff>26670</xdr:rowOff>
    </xdr:from>
    <xdr:to>
      <xdr:col>21</xdr:col>
      <xdr:colOff>176580</xdr:colOff>
      <xdr:row>64</xdr:row>
      <xdr:rowOff>37964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B8D574F-E40A-4870-9827-8D44888F87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377862</xdr:colOff>
      <xdr:row>64</xdr:row>
      <xdr:rowOff>88301</xdr:rowOff>
    </xdr:from>
    <xdr:to>
      <xdr:col>21</xdr:col>
      <xdr:colOff>181062</xdr:colOff>
      <xdr:row>80</xdr:row>
      <xdr:rowOff>99595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CA2D633-9EE4-4BDE-B870-488EAB7704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21</xdr:col>
      <xdr:colOff>600635</xdr:colOff>
      <xdr:row>64</xdr:row>
      <xdr:rowOff>125506</xdr:rowOff>
    </xdr:from>
    <xdr:to>
      <xdr:col>29</xdr:col>
      <xdr:colOff>403835</xdr:colOff>
      <xdr:row>80</xdr:row>
      <xdr:rowOff>136800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87C902A-55B2-4B36-B840-3FE3BB903F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22</xdr:col>
      <xdr:colOff>0</xdr:colOff>
      <xdr:row>48</xdr:row>
      <xdr:rowOff>0</xdr:rowOff>
    </xdr:from>
    <xdr:to>
      <xdr:col>29</xdr:col>
      <xdr:colOff>412800</xdr:colOff>
      <xdr:row>64</xdr:row>
      <xdr:rowOff>11294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B1C7CFD-1133-477A-99B1-2907ED85B6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45</xdr:col>
      <xdr:colOff>594360</xdr:colOff>
      <xdr:row>25</xdr:row>
      <xdr:rowOff>15240</xdr:rowOff>
    </xdr:from>
    <xdr:to>
      <xdr:col>49</xdr:col>
      <xdr:colOff>91608</xdr:colOff>
      <xdr:row>28</xdr:row>
      <xdr:rowOff>83873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5B4C7BF7-B320-4A4D-A0D4-55D62067AA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8643580" y="4587240"/>
          <a:ext cx="1935648" cy="617273"/>
        </a:xfrm>
        <a:prstGeom prst="rect">
          <a:avLst/>
        </a:prstGeom>
      </xdr:spPr>
    </xdr:pic>
    <xdr:clientData/>
  </xdr:twoCellAnchor>
  <xdr:twoCellAnchor>
    <xdr:from>
      <xdr:col>34</xdr:col>
      <xdr:colOff>90748</xdr:colOff>
      <xdr:row>1</xdr:row>
      <xdr:rowOff>15240</xdr:rowOff>
    </xdr:from>
    <xdr:to>
      <xdr:col>41</xdr:col>
      <xdr:colOff>503548</xdr:colOff>
      <xdr:row>17</xdr:row>
      <xdr:rowOff>26534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70D9D6A2-3953-4F84-A8F4-087A9963AB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34</xdr:col>
      <xdr:colOff>114912</xdr:colOff>
      <xdr:row>17</xdr:row>
      <xdr:rowOff>134470</xdr:rowOff>
    </xdr:from>
    <xdr:to>
      <xdr:col>41</xdr:col>
      <xdr:colOff>527712</xdr:colOff>
      <xdr:row>33</xdr:row>
      <xdr:rowOff>145764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FF3AAC1E-359A-4075-9455-2AE3C47E22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47</xdr:col>
      <xdr:colOff>0</xdr:colOff>
      <xdr:row>8</xdr:row>
      <xdr:rowOff>161364</xdr:rowOff>
    </xdr:from>
    <xdr:to>
      <xdr:col>49</xdr:col>
      <xdr:colOff>518311</xdr:colOff>
      <xdr:row>12</xdr:row>
      <xdr:rowOff>8117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819BB8D6-FB5C-4EB5-8F4C-6FC9E2E62A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9268420" y="1624404"/>
          <a:ext cx="1737511" cy="578273"/>
        </a:xfrm>
        <a:prstGeom prst="rect">
          <a:avLst/>
        </a:prstGeom>
      </xdr:spPr>
    </xdr:pic>
    <xdr:clientData/>
  </xdr:twoCellAnchor>
  <xdr:twoCellAnchor>
    <xdr:from>
      <xdr:col>34</xdr:col>
      <xdr:colOff>79862</xdr:colOff>
      <xdr:row>46</xdr:row>
      <xdr:rowOff>91441</xdr:rowOff>
    </xdr:from>
    <xdr:to>
      <xdr:col>41</xdr:col>
      <xdr:colOff>492662</xdr:colOff>
      <xdr:row>62</xdr:row>
      <xdr:rowOff>102735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7CD5494A-D40C-44F3-98C7-B0F4C31804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34</xdr:col>
      <xdr:colOff>89298</xdr:colOff>
      <xdr:row>62</xdr:row>
      <xdr:rowOff>163925</xdr:rowOff>
    </xdr:from>
    <xdr:to>
      <xdr:col>41</xdr:col>
      <xdr:colOff>502098</xdr:colOff>
      <xdr:row>78</xdr:row>
      <xdr:rowOff>175219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D3FBED33-1A97-4214-ADCC-7F6755FF3E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oneCellAnchor>
    <xdr:from>
      <xdr:col>45</xdr:col>
      <xdr:colOff>594360</xdr:colOff>
      <xdr:row>70</xdr:row>
      <xdr:rowOff>15240</xdr:rowOff>
    </xdr:from>
    <xdr:ext cx="1935648" cy="623804"/>
    <xdr:pic>
      <xdr:nvPicPr>
        <xdr:cNvPr id="16" name="Picture 15">
          <a:extLst>
            <a:ext uri="{FF2B5EF4-FFF2-40B4-BE49-F238E27FC236}">
              <a16:creationId xmlns:a16="http://schemas.microsoft.com/office/drawing/2014/main" id="{2FE4E377-BE28-4E25-8F38-CE97857CC3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8643580" y="12085320"/>
          <a:ext cx="1935648" cy="623804"/>
        </a:xfrm>
        <a:prstGeom prst="rect">
          <a:avLst/>
        </a:prstGeom>
      </xdr:spPr>
    </xdr:pic>
    <xdr:clientData/>
  </xdr:oneCellAnchor>
  <xdr:oneCellAnchor>
    <xdr:from>
      <xdr:col>47</xdr:col>
      <xdr:colOff>0</xdr:colOff>
      <xdr:row>53</xdr:row>
      <xdr:rowOff>161364</xdr:rowOff>
    </xdr:from>
    <xdr:ext cx="1737511" cy="586982"/>
    <xdr:pic>
      <xdr:nvPicPr>
        <xdr:cNvPr id="17" name="Picture 16">
          <a:extLst>
            <a:ext uri="{FF2B5EF4-FFF2-40B4-BE49-F238E27FC236}">
              <a16:creationId xmlns:a16="http://schemas.microsoft.com/office/drawing/2014/main" id="{7FD75548-BB38-4361-9D65-2159BA0ED3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9268420" y="9122484"/>
          <a:ext cx="1737511" cy="586982"/>
        </a:xfrm>
        <a:prstGeom prst="rect">
          <a:avLst/>
        </a:prstGeom>
      </xdr:spPr>
    </xdr:pic>
    <xdr:clientData/>
  </xdr:oneCellAnchor>
  <xdr:twoCellAnchor>
    <xdr:from>
      <xdr:col>15</xdr:col>
      <xdr:colOff>8965</xdr:colOff>
      <xdr:row>82</xdr:row>
      <xdr:rowOff>16010</xdr:rowOff>
    </xdr:from>
    <xdr:to>
      <xdr:col>22</xdr:col>
      <xdr:colOff>421765</xdr:colOff>
      <xdr:row>98</xdr:row>
      <xdr:rowOff>27304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4E83488E-A86E-485C-8A30-8BCB7B1E8B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6</xdr:col>
      <xdr:colOff>489857</xdr:colOff>
      <xdr:row>82</xdr:row>
      <xdr:rowOff>32657</xdr:rowOff>
    </xdr:from>
    <xdr:to>
      <xdr:col>14</xdr:col>
      <xdr:colOff>293057</xdr:colOff>
      <xdr:row>98</xdr:row>
      <xdr:rowOff>43951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76E65EF1-BC6A-4A73-81AF-DD9CD189AA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373380</xdr:colOff>
      <xdr:row>1</xdr:row>
      <xdr:rowOff>26670</xdr:rowOff>
    </xdr:from>
    <xdr:to>
      <xdr:col>21</xdr:col>
      <xdr:colOff>176580</xdr:colOff>
      <xdr:row>17</xdr:row>
      <xdr:rowOff>37964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05B9B5-1B10-4BA9-B14C-336E3BE39F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373829</xdr:colOff>
      <xdr:row>17</xdr:row>
      <xdr:rowOff>89647</xdr:rowOff>
    </xdr:from>
    <xdr:to>
      <xdr:col>21</xdr:col>
      <xdr:colOff>177029</xdr:colOff>
      <xdr:row>33</xdr:row>
      <xdr:rowOff>100941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902A054-8D1F-46E5-B696-B92BDAD531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546847</xdr:colOff>
      <xdr:row>17</xdr:row>
      <xdr:rowOff>116541</xdr:rowOff>
    </xdr:from>
    <xdr:to>
      <xdr:col>29</xdr:col>
      <xdr:colOff>350047</xdr:colOff>
      <xdr:row>33</xdr:row>
      <xdr:rowOff>127835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046FA2F-509F-4DF4-9B46-09B9FCEEAD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528918</xdr:colOff>
      <xdr:row>1</xdr:row>
      <xdr:rowOff>8965</xdr:rowOff>
    </xdr:from>
    <xdr:to>
      <xdr:col>29</xdr:col>
      <xdr:colOff>332118</xdr:colOff>
      <xdr:row>17</xdr:row>
      <xdr:rowOff>20259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C6BFB77-2791-447D-B86B-D33745698E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373380</xdr:colOff>
      <xdr:row>44</xdr:row>
      <xdr:rowOff>26670</xdr:rowOff>
    </xdr:from>
    <xdr:to>
      <xdr:col>21</xdr:col>
      <xdr:colOff>176580</xdr:colOff>
      <xdr:row>60</xdr:row>
      <xdr:rowOff>37964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869BDD7-F62E-4DC1-A767-CA2DE85563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377862</xdr:colOff>
      <xdr:row>60</xdr:row>
      <xdr:rowOff>88301</xdr:rowOff>
    </xdr:from>
    <xdr:to>
      <xdr:col>21</xdr:col>
      <xdr:colOff>181062</xdr:colOff>
      <xdr:row>76</xdr:row>
      <xdr:rowOff>99595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5964BCC-B6CD-44E4-A78E-611D9A2533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21</xdr:col>
      <xdr:colOff>600635</xdr:colOff>
      <xdr:row>60</xdr:row>
      <xdr:rowOff>125506</xdr:rowOff>
    </xdr:from>
    <xdr:to>
      <xdr:col>29</xdr:col>
      <xdr:colOff>403835</xdr:colOff>
      <xdr:row>76</xdr:row>
      <xdr:rowOff>136800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A8D9AA7-174B-4418-B0F3-8B7E162613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22</xdr:col>
      <xdr:colOff>0</xdr:colOff>
      <xdr:row>44</xdr:row>
      <xdr:rowOff>0</xdr:rowOff>
    </xdr:from>
    <xdr:to>
      <xdr:col>29</xdr:col>
      <xdr:colOff>412800</xdr:colOff>
      <xdr:row>60</xdr:row>
      <xdr:rowOff>11294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85605503-31EE-4B52-8F09-B918F4BBA4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45</xdr:col>
      <xdr:colOff>594360</xdr:colOff>
      <xdr:row>25</xdr:row>
      <xdr:rowOff>15240</xdr:rowOff>
    </xdr:from>
    <xdr:to>
      <xdr:col>49</xdr:col>
      <xdr:colOff>91608</xdr:colOff>
      <xdr:row>28</xdr:row>
      <xdr:rowOff>83873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E87F9C30-C413-42A5-A9B0-8CCC8E8984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7630120" y="4587240"/>
          <a:ext cx="1935648" cy="617273"/>
        </a:xfrm>
        <a:prstGeom prst="rect">
          <a:avLst/>
        </a:prstGeom>
      </xdr:spPr>
    </xdr:pic>
    <xdr:clientData/>
  </xdr:twoCellAnchor>
  <xdr:twoCellAnchor>
    <xdr:from>
      <xdr:col>34</xdr:col>
      <xdr:colOff>90748</xdr:colOff>
      <xdr:row>1</xdr:row>
      <xdr:rowOff>15240</xdr:rowOff>
    </xdr:from>
    <xdr:to>
      <xdr:col>41</xdr:col>
      <xdr:colOff>503548</xdr:colOff>
      <xdr:row>17</xdr:row>
      <xdr:rowOff>26534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EB17AF31-2018-4DAC-AE9B-C64934841F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34</xdr:col>
      <xdr:colOff>114912</xdr:colOff>
      <xdr:row>17</xdr:row>
      <xdr:rowOff>134470</xdr:rowOff>
    </xdr:from>
    <xdr:to>
      <xdr:col>41</xdr:col>
      <xdr:colOff>527712</xdr:colOff>
      <xdr:row>33</xdr:row>
      <xdr:rowOff>145764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4F85E000-566F-4287-BA4F-C7C65D341F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47</xdr:col>
      <xdr:colOff>0</xdr:colOff>
      <xdr:row>8</xdr:row>
      <xdr:rowOff>161364</xdr:rowOff>
    </xdr:from>
    <xdr:to>
      <xdr:col>49</xdr:col>
      <xdr:colOff>518311</xdr:colOff>
      <xdr:row>12</xdr:row>
      <xdr:rowOff>8117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68603B94-AE3E-81F0-4F54-8765EF85B4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4146565" y="1595717"/>
          <a:ext cx="1737511" cy="563929"/>
        </a:xfrm>
        <a:prstGeom prst="rect">
          <a:avLst/>
        </a:prstGeom>
      </xdr:spPr>
    </xdr:pic>
    <xdr:clientData/>
  </xdr:twoCellAnchor>
  <xdr:twoCellAnchor>
    <xdr:from>
      <xdr:col>34</xdr:col>
      <xdr:colOff>79862</xdr:colOff>
      <xdr:row>42</xdr:row>
      <xdr:rowOff>91441</xdr:rowOff>
    </xdr:from>
    <xdr:to>
      <xdr:col>41</xdr:col>
      <xdr:colOff>492662</xdr:colOff>
      <xdr:row>58</xdr:row>
      <xdr:rowOff>102735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F4D27150-1469-4C8F-A729-AA8747B4A2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34</xdr:col>
      <xdr:colOff>89298</xdr:colOff>
      <xdr:row>58</xdr:row>
      <xdr:rowOff>163925</xdr:rowOff>
    </xdr:from>
    <xdr:to>
      <xdr:col>41</xdr:col>
      <xdr:colOff>502098</xdr:colOff>
      <xdr:row>74</xdr:row>
      <xdr:rowOff>175219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55049035-E4B0-42F2-809B-8D204C80A9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oneCellAnchor>
    <xdr:from>
      <xdr:col>45</xdr:col>
      <xdr:colOff>594360</xdr:colOff>
      <xdr:row>66</xdr:row>
      <xdr:rowOff>15240</xdr:rowOff>
    </xdr:from>
    <xdr:ext cx="1935648" cy="623804"/>
    <xdr:pic>
      <xdr:nvPicPr>
        <xdr:cNvPr id="17" name="Picture 16">
          <a:extLst>
            <a:ext uri="{FF2B5EF4-FFF2-40B4-BE49-F238E27FC236}">
              <a16:creationId xmlns:a16="http://schemas.microsoft.com/office/drawing/2014/main" id="{2874522F-16EC-477E-BF58-7FBEA65F4E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8635960" y="4641669"/>
          <a:ext cx="1935648" cy="623804"/>
        </a:xfrm>
        <a:prstGeom prst="rect">
          <a:avLst/>
        </a:prstGeom>
      </xdr:spPr>
    </xdr:pic>
    <xdr:clientData/>
  </xdr:oneCellAnchor>
  <xdr:oneCellAnchor>
    <xdr:from>
      <xdr:col>47</xdr:col>
      <xdr:colOff>0</xdr:colOff>
      <xdr:row>49</xdr:row>
      <xdr:rowOff>161364</xdr:rowOff>
    </xdr:from>
    <xdr:ext cx="1737511" cy="586982"/>
    <xdr:pic>
      <xdr:nvPicPr>
        <xdr:cNvPr id="18" name="Picture 17">
          <a:extLst>
            <a:ext uri="{FF2B5EF4-FFF2-40B4-BE49-F238E27FC236}">
              <a16:creationId xmlns:a16="http://schemas.microsoft.com/office/drawing/2014/main" id="{E4367C05-8B54-4D73-8017-7EA4EE353E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9260800" y="1641821"/>
          <a:ext cx="1737511" cy="586982"/>
        </a:xfrm>
        <a:prstGeom prst="rect">
          <a:avLst/>
        </a:prstGeom>
      </xdr:spPr>
    </xdr:pic>
    <xdr:clientData/>
  </xdr:oneCellAnchor>
  <xdr:twoCellAnchor>
    <xdr:from>
      <xdr:col>15</xdr:col>
      <xdr:colOff>8965</xdr:colOff>
      <xdr:row>78</xdr:row>
      <xdr:rowOff>16010</xdr:rowOff>
    </xdr:from>
    <xdr:to>
      <xdr:col>22</xdr:col>
      <xdr:colOff>421765</xdr:colOff>
      <xdr:row>94</xdr:row>
      <xdr:rowOff>27304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C98F4B16-36BE-4D7F-8926-BCF707B499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6</xdr:col>
      <xdr:colOff>489857</xdr:colOff>
      <xdr:row>78</xdr:row>
      <xdr:rowOff>32657</xdr:rowOff>
    </xdr:from>
    <xdr:to>
      <xdr:col>14</xdr:col>
      <xdr:colOff>293057</xdr:colOff>
      <xdr:row>94</xdr:row>
      <xdr:rowOff>43951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5C3E185A-933D-4160-BBEE-92FF6D7276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24</xdr:col>
      <xdr:colOff>0</xdr:colOff>
      <xdr:row>79</xdr:row>
      <xdr:rowOff>0</xdr:rowOff>
    </xdr:from>
    <xdr:to>
      <xdr:col>31</xdr:col>
      <xdr:colOff>412800</xdr:colOff>
      <xdr:row>95</xdr:row>
      <xdr:rowOff>11293</xdr:rowOff>
    </xdr:to>
    <xdr:graphicFrame macro="">
      <xdr:nvGraphicFramePr>
        <xdr:cNvPr id="26" name="Chart 19">
          <a:extLst>
            <a:ext uri="{FF2B5EF4-FFF2-40B4-BE49-F238E27FC236}">
              <a16:creationId xmlns:a16="http://schemas.microsoft.com/office/drawing/2014/main" id="{D13736BA-EBC3-48D3-AA49-0CA15CC152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32</xdr:col>
      <xdr:colOff>0</xdr:colOff>
      <xdr:row>79</xdr:row>
      <xdr:rowOff>0</xdr:rowOff>
    </xdr:from>
    <xdr:to>
      <xdr:col>39</xdr:col>
      <xdr:colOff>412800</xdr:colOff>
      <xdr:row>95</xdr:row>
      <xdr:rowOff>11293</xdr:rowOff>
    </xdr:to>
    <xdr:graphicFrame macro="">
      <xdr:nvGraphicFramePr>
        <xdr:cNvPr id="28" name="Chart 18">
          <a:extLst>
            <a:ext uri="{FF2B5EF4-FFF2-40B4-BE49-F238E27FC236}">
              <a16:creationId xmlns:a16="http://schemas.microsoft.com/office/drawing/2014/main" id="{01FCE97E-42CF-41CF-8D0E-A398978D27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BC9FC-8457-43EE-9717-3331443AA1F7}">
  <sheetPr codeName="Sheet3"/>
  <dimension ref="A1:AW77"/>
  <sheetViews>
    <sheetView topLeftCell="O46" zoomScale="85" zoomScaleNormal="85" workbookViewId="0">
      <selection activeCell="AS72" sqref="AS72"/>
    </sheetView>
  </sheetViews>
  <sheetFormatPr defaultColWidth="8.85546875" defaultRowHeight="15" x14ac:dyDescent="0.25"/>
  <cols>
    <col min="1" max="10" width="8.85546875" style="2"/>
    <col min="11" max="13" width="9.140625"/>
    <col min="14" max="43" width="8.85546875" style="2"/>
    <col min="44" max="44" width="14.7109375" style="2" bestFit="1" customWidth="1"/>
    <col min="45" max="45" width="12.140625" style="2" bestFit="1" customWidth="1"/>
    <col min="46" max="51" width="8.85546875" style="2"/>
    <col min="52" max="52" width="11.7109375" style="2" customWidth="1"/>
    <col min="53" max="53" width="12.28515625" style="2" customWidth="1"/>
    <col min="54" max="16384" width="8.85546875" style="2"/>
  </cols>
  <sheetData>
    <row r="1" spans="1:46" x14ac:dyDescent="0.25">
      <c r="A1" s="1" t="s">
        <v>4</v>
      </c>
      <c r="B1" s="1" t="s">
        <v>38</v>
      </c>
      <c r="C1" s="1" t="s">
        <v>15</v>
      </c>
      <c r="D1" s="1" t="s">
        <v>22</v>
      </c>
      <c r="E1" s="1" t="s">
        <v>3</v>
      </c>
      <c r="F1" s="1" t="s">
        <v>6</v>
      </c>
      <c r="G1" s="1" t="s">
        <v>2</v>
      </c>
      <c r="H1" s="1" t="s">
        <v>20</v>
      </c>
      <c r="I1" s="1" t="s">
        <v>23</v>
      </c>
      <c r="J1" s="1" t="s">
        <v>5</v>
      </c>
      <c r="K1" s="2"/>
      <c r="L1" s="2"/>
      <c r="M1" s="2"/>
      <c r="AE1" s="28" t="s">
        <v>0</v>
      </c>
      <c r="AF1" s="28"/>
      <c r="AG1" s="28" t="s">
        <v>1</v>
      </c>
      <c r="AH1" s="28"/>
    </row>
    <row r="2" spans="1:46" x14ac:dyDescent="0.25">
      <c r="A2" s="3">
        <v>22.2</v>
      </c>
      <c r="B2" s="3">
        <f>A2-$M$4</f>
        <v>0</v>
      </c>
      <c r="C2" s="3">
        <f t="shared" ref="C2:C32" si="0">A2+273.15</f>
        <v>295.34999999999997</v>
      </c>
      <c r="D2" s="3">
        <f t="shared" ref="D2:D32" si="1">1/C2</f>
        <v>3.3858134416793638E-3</v>
      </c>
      <c r="E2" s="3">
        <v>108.6</v>
      </c>
      <c r="F2" s="3">
        <f>E2/$M$2</f>
        <v>1</v>
      </c>
      <c r="G2" s="3">
        <v>12.7</v>
      </c>
      <c r="H2" s="3">
        <f>G2*10^-9</f>
        <v>1.27E-8</v>
      </c>
      <c r="I2" s="3">
        <v>0.1</v>
      </c>
      <c r="J2" s="3">
        <f>LN(H2)</f>
        <v>-18.181663843481864</v>
      </c>
      <c r="K2" s="2"/>
      <c r="L2" s="1" t="s">
        <v>7</v>
      </c>
      <c r="M2" s="3">
        <f>E2</f>
        <v>108.6</v>
      </c>
      <c r="AE2" s="1" t="s">
        <v>24</v>
      </c>
      <c r="AF2" s="1" t="s">
        <v>25</v>
      </c>
      <c r="AG2" s="1" t="s">
        <v>24</v>
      </c>
      <c r="AH2" s="1" t="s">
        <v>25</v>
      </c>
      <c r="AR2" s="1" t="s">
        <v>39</v>
      </c>
      <c r="AS2" s="3">
        <v>3.8999999999999998E-3</v>
      </c>
    </row>
    <row r="3" spans="1:46" x14ac:dyDescent="0.25">
      <c r="A3" s="3">
        <v>22.3</v>
      </c>
      <c r="B3" s="3">
        <f t="shared" ref="B3:B40" si="2">A3-$M$4</f>
        <v>0.10000000000000142</v>
      </c>
      <c r="C3" s="3">
        <f t="shared" si="0"/>
        <v>295.45</v>
      </c>
      <c r="D3" s="3">
        <f t="shared" si="1"/>
        <v>3.3846674564224064E-3</v>
      </c>
      <c r="E3" s="3">
        <v>108.6</v>
      </c>
      <c r="F3" s="3">
        <f t="shared" ref="F3:F19" si="3">E3/$M$2</f>
        <v>1</v>
      </c>
      <c r="G3" s="3">
        <v>13.2</v>
      </c>
      <c r="H3" s="3">
        <f t="shared" ref="H3:H19" si="4">G3*10^-9</f>
        <v>1.3200000000000001E-8</v>
      </c>
      <c r="I3" s="3">
        <v>0.1</v>
      </c>
      <c r="J3" s="3">
        <f t="shared" ref="J3:J19" si="5">LN(H3)</f>
        <v>-18.143049007354087</v>
      </c>
      <c r="K3" s="2"/>
      <c r="L3" s="1" t="s">
        <v>8</v>
      </c>
      <c r="M3" s="3">
        <v>0.1</v>
      </c>
      <c r="AE3" s="3">
        <f>B2*$AR$6+$AS$6</f>
        <v>0.99217980029536601</v>
      </c>
      <c r="AF3" s="3">
        <f>F2-AE3</f>
        <v>7.8201997046339899E-3</v>
      </c>
      <c r="AG3" s="3">
        <f>D2*AR$22+AS$22</f>
        <v>-18.123879298245285</v>
      </c>
      <c r="AH3" s="3">
        <f>J2-AG3</f>
        <v>-5.7784545236579277E-2</v>
      </c>
    </row>
    <row r="4" spans="1:46" x14ac:dyDescent="0.25">
      <c r="A4" s="3">
        <v>23</v>
      </c>
      <c r="B4" s="3">
        <f t="shared" si="2"/>
        <v>0.80000000000000071</v>
      </c>
      <c r="C4" s="3">
        <f t="shared" si="0"/>
        <v>296.14999999999998</v>
      </c>
      <c r="D4" s="3">
        <f t="shared" si="1"/>
        <v>3.3766672294445383E-3</v>
      </c>
      <c r="E4" s="3">
        <v>108.6</v>
      </c>
      <c r="F4" s="3">
        <f t="shared" si="3"/>
        <v>1</v>
      </c>
      <c r="G4" s="3">
        <v>15.5</v>
      </c>
      <c r="H4" s="3">
        <f t="shared" si="4"/>
        <v>1.55E-8</v>
      </c>
      <c r="I4" s="3">
        <v>0.1</v>
      </c>
      <c r="J4" s="3">
        <f t="shared" si="5"/>
        <v>-17.982425813021209</v>
      </c>
      <c r="K4" s="2"/>
      <c r="L4" s="1" t="s">
        <v>30</v>
      </c>
      <c r="M4" s="15">
        <f>A2</f>
        <v>22.2</v>
      </c>
      <c r="AE4" s="3">
        <f t="shared" ref="AE4:AE39" si="6">B3*$AR$6+$AS$6</f>
        <v>0.99251648300080819</v>
      </c>
      <c r="AF4" s="3">
        <f t="shared" ref="AF4:AF41" si="7">F3-AE4</f>
        <v>7.4835169991918082E-3</v>
      </c>
      <c r="AG4" s="3">
        <f t="shared" ref="AG4:AG41" si="8">D3*AR$22+AS$22</f>
        <v>-18.116925869587213</v>
      </c>
      <c r="AH4" s="3">
        <f t="shared" ref="AH4:AH41" si="9">J3-AG4</f>
        <v>-2.6123137766873583E-2</v>
      </c>
    </row>
    <row r="5" spans="1:46" x14ac:dyDescent="0.25">
      <c r="A5" s="3">
        <v>24</v>
      </c>
      <c r="B5" s="3">
        <f t="shared" si="2"/>
        <v>1.8000000000000007</v>
      </c>
      <c r="C5" s="3">
        <f t="shared" si="0"/>
        <v>297.14999999999998</v>
      </c>
      <c r="D5" s="3">
        <f t="shared" si="1"/>
        <v>3.3653037186606094E-3</v>
      </c>
      <c r="E5" s="3">
        <v>108.6</v>
      </c>
      <c r="F5" s="3">
        <f t="shared" si="3"/>
        <v>1</v>
      </c>
      <c r="G5" s="3">
        <v>15.9</v>
      </c>
      <c r="H5" s="3">
        <f t="shared" si="4"/>
        <v>1.59E-8</v>
      </c>
      <c r="I5" s="3">
        <v>0.1</v>
      </c>
      <c r="J5" s="3">
        <f t="shared" si="5"/>
        <v>-17.956946727720226</v>
      </c>
      <c r="K5" s="2"/>
      <c r="L5" s="1" t="s">
        <v>31</v>
      </c>
      <c r="M5" s="15">
        <v>0.1</v>
      </c>
      <c r="AE5" s="3">
        <f t="shared" si="6"/>
        <v>0.99487326193890324</v>
      </c>
      <c r="AF5" s="3">
        <f t="shared" si="7"/>
        <v>5.1267380610967583E-3</v>
      </c>
      <c r="AG5" s="3">
        <f t="shared" si="8"/>
        <v>-18.068383353702956</v>
      </c>
      <c r="AH5" s="3">
        <f t="shared" si="9"/>
        <v>8.5957540681746991E-2</v>
      </c>
      <c r="AQ5" s="29" t="s">
        <v>45</v>
      </c>
      <c r="AR5" s="30"/>
      <c r="AS5" s="30"/>
      <c r="AT5" s="31"/>
    </row>
    <row r="6" spans="1:46" x14ac:dyDescent="0.25">
      <c r="A6" s="3">
        <v>24.7</v>
      </c>
      <c r="B6" s="3">
        <f t="shared" si="2"/>
        <v>2.5</v>
      </c>
      <c r="C6" s="3">
        <f t="shared" si="0"/>
        <v>297.84999999999997</v>
      </c>
      <c r="D6" s="3">
        <f t="shared" si="1"/>
        <v>3.3573946617424882E-3</v>
      </c>
      <c r="E6" s="3">
        <v>108.7</v>
      </c>
      <c r="F6" s="3">
        <f t="shared" si="3"/>
        <v>1.0009208103130756</v>
      </c>
      <c r="G6" s="3">
        <v>16</v>
      </c>
      <c r="H6" s="3">
        <f t="shared" si="4"/>
        <v>1.6000000000000001E-8</v>
      </c>
      <c r="I6" s="3">
        <v>0.1</v>
      </c>
      <c r="J6" s="3">
        <f t="shared" si="5"/>
        <v>-17.950677114706629</v>
      </c>
      <c r="K6" s="2"/>
      <c r="L6" s="1" t="s">
        <v>32</v>
      </c>
      <c r="M6" s="3">
        <f>M4+273.15</f>
        <v>295.34999999999997</v>
      </c>
      <c r="AE6" s="3">
        <f t="shared" si="6"/>
        <v>0.99824008899332484</v>
      </c>
      <c r="AF6" s="3">
        <f t="shared" si="7"/>
        <v>1.7599110066751633E-3</v>
      </c>
      <c r="AG6" s="3">
        <f t="shared" si="8"/>
        <v>-17.999433634619258</v>
      </c>
      <c r="AH6" s="3">
        <f t="shared" si="9"/>
        <v>4.2486906899032562E-2</v>
      </c>
      <c r="AQ6" s="6" t="s">
        <v>9</v>
      </c>
      <c r="AR6" s="22">
        <f t="array" ref="AR6:AS8">LINEST(F2:F40,B2:B40,1,1)</f>
        <v>3.366827054421579E-3</v>
      </c>
      <c r="AS6" s="24">
        <v>0.99217980029536601</v>
      </c>
      <c r="AT6" s="6" t="s">
        <v>12</v>
      </c>
    </row>
    <row r="7" spans="1:46" x14ac:dyDescent="0.25">
      <c r="A7" s="3">
        <v>25</v>
      </c>
      <c r="B7" s="3">
        <f t="shared" si="2"/>
        <v>2.8000000000000007</v>
      </c>
      <c r="C7" s="3">
        <f t="shared" si="0"/>
        <v>298.14999999999998</v>
      </c>
      <c r="D7" s="3">
        <f t="shared" si="1"/>
        <v>3.3540164346805303E-3</v>
      </c>
      <c r="E7" s="3">
        <v>109.1</v>
      </c>
      <c r="F7" s="3">
        <f t="shared" si="3"/>
        <v>1.0046040515653776</v>
      </c>
      <c r="G7" s="3">
        <v>18.3</v>
      </c>
      <c r="H7" s="3">
        <f t="shared" si="4"/>
        <v>1.8300000000000002E-8</v>
      </c>
      <c r="I7" s="3">
        <v>0.1</v>
      </c>
      <c r="J7" s="3">
        <f t="shared" si="5"/>
        <v>-17.816364777099036</v>
      </c>
      <c r="K7" s="2"/>
      <c r="L7" s="1" t="s">
        <v>33</v>
      </c>
      <c r="M7" s="3">
        <f>M5</f>
        <v>0.1</v>
      </c>
      <c r="AE7" s="3">
        <f t="shared" si="6"/>
        <v>1.0005968679314199</v>
      </c>
      <c r="AF7" s="3">
        <f t="shared" si="7"/>
        <v>3.2394238165567302E-4</v>
      </c>
      <c r="AG7" s="3">
        <f t="shared" si="8"/>
        <v>-17.951444306049019</v>
      </c>
      <c r="AH7" s="3">
        <f t="shared" si="9"/>
        <v>7.6719134239056075E-4</v>
      </c>
      <c r="AQ7" s="6" t="s">
        <v>10</v>
      </c>
      <c r="AR7" s="22">
        <v>3.4675855375682946E-5</v>
      </c>
      <c r="AS7" s="24">
        <v>1.0287592503842441E-3</v>
      </c>
      <c r="AT7" s="6" t="s">
        <v>13</v>
      </c>
    </row>
    <row r="8" spans="1:46" x14ac:dyDescent="0.25">
      <c r="A8" s="3">
        <v>26</v>
      </c>
      <c r="B8" s="3">
        <f t="shared" si="2"/>
        <v>3.8000000000000007</v>
      </c>
      <c r="C8" s="3">
        <f t="shared" si="0"/>
        <v>299.14999999999998</v>
      </c>
      <c r="D8" s="3">
        <f t="shared" si="1"/>
        <v>3.3428046130703662E-3</v>
      </c>
      <c r="E8" s="3">
        <v>109.4</v>
      </c>
      <c r="F8" s="3">
        <f t="shared" si="3"/>
        <v>1.0073664825046043</v>
      </c>
      <c r="G8" s="3">
        <v>18.399999999999999</v>
      </c>
      <c r="H8" s="3">
        <f t="shared" si="4"/>
        <v>1.8399999999999999E-8</v>
      </c>
      <c r="I8" s="3">
        <v>0.1</v>
      </c>
      <c r="J8" s="3">
        <f t="shared" si="5"/>
        <v>-17.81091517233147</v>
      </c>
      <c r="K8" s="2"/>
      <c r="L8" s="2"/>
      <c r="M8" s="2"/>
      <c r="AE8" s="3">
        <f t="shared" si="6"/>
        <v>1.0016069160477465</v>
      </c>
      <c r="AF8" s="3">
        <f t="shared" si="7"/>
        <v>2.9971355176310333E-3</v>
      </c>
      <c r="AG8" s="3">
        <f t="shared" si="8"/>
        <v>-17.930946432517509</v>
      </c>
      <c r="AH8" s="3">
        <f t="shared" si="9"/>
        <v>0.11458165541847265</v>
      </c>
      <c r="AQ8" s="6" t="s">
        <v>11</v>
      </c>
      <c r="AR8" s="23">
        <v>0.99609057124950073</v>
      </c>
      <c r="AS8" s="24">
        <v>3.9330024646591771E-3</v>
      </c>
      <c r="AT8" s="6" t="s">
        <v>14</v>
      </c>
    </row>
    <row r="9" spans="1:46" x14ac:dyDescent="0.25">
      <c r="A9" s="3">
        <v>27</v>
      </c>
      <c r="B9" s="3">
        <f t="shared" si="2"/>
        <v>4.8000000000000007</v>
      </c>
      <c r="C9" s="3">
        <f t="shared" si="0"/>
        <v>300.14999999999998</v>
      </c>
      <c r="D9" s="3">
        <f t="shared" si="1"/>
        <v>3.331667499583542E-3</v>
      </c>
      <c r="E9" s="3">
        <v>109.7</v>
      </c>
      <c r="F9" s="3">
        <f t="shared" si="3"/>
        <v>1.0101289134438307</v>
      </c>
      <c r="G9" s="3">
        <v>19.5</v>
      </c>
      <c r="H9" s="3">
        <f t="shared" si="4"/>
        <v>1.9500000000000003E-8</v>
      </c>
      <c r="I9" s="3">
        <v>0.1</v>
      </c>
      <c r="J9" s="3">
        <f t="shared" si="5"/>
        <v>-17.75285137137671</v>
      </c>
      <c r="K9" s="2"/>
      <c r="L9" s="2"/>
      <c r="M9" s="2"/>
      <c r="AE9" s="3">
        <f t="shared" si="6"/>
        <v>1.0049737431021679</v>
      </c>
      <c r="AF9" s="3">
        <f t="shared" si="7"/>
        <v>2.3927394024363391E-3</v>
      </c>
      <c r="AG9" s="3">
        <f t="shared" si="8"/>
        <v>-17.862917109085998</v>
      </c>
      <c r="AH9" s="3">
        <f t="shared" si="9"/>
        <v>5.2001936754528799E-2</v>
      </c>
    </row>
    <row r="10" spans="1:46" x14ac:dyDescent="0.25">
      <c r="A10" s="3">
        <v>28</v>
      </c>
      <c r="B10" s="3">
        <f t="shared" si="2"/>
        <v>5.8000000000000007</v>
      </c>
      <c r="C10" s="3">
        <f t="shared" si="0"/>
        <v>301.14999999999998</v>
      </c>
      <c r="D10" s="3">
        <f t="shared" si="1"/>
        <v>3.3206043499916988E-3</v>
      </c>
      <c r="E10" s="3">
        <v>110</v>
      </c>
      <c r="F10" s="3">
        <f t="shared" si="3"/>
        <v>1.0128913443830572</v>
      </c>
      <c r="G10" s="3">
        <v>20.399999999999999</v>
      </c>
      <c r="H10" s="3">
        <f t="shared" si="4"/>
        <v>2.0400000000000001E-8</v>
      </c>
      <c r="I10" s="3">
        <v>0.1</v>
      </c>
      <c r="J10" s="3">
        <f t="shared" si="5"/>
        <v>-17.70773093609624</v>
      </c>
      <c r="K10" s="2"/>
      <c r="L10" s="2"/>
      <c r="M10" s="2"/>
      <c r="AE10" s="3">
        <f t="shared" si="6"/>
        <v>1.0083405701565895</v>
      </c>
      <c r="AF10" s="3">
        <f t="shared" si="7"/>
        <v>1.7883432872412008E-3</v>
      </c>
      <c r="AG10" s="3">
        <f t="shared" si="8"/>
        <v>-17.795341087826287</v>
      </c>
      <c r="AH10" s="3">
        <f t="shared" si="9"/>
        <v>4.2489716449576775E-2</v>
      </c>
      <c r="AR10" s="1" t="s">
        <v>34</v>
      </c>
      <c r="AS10" s="14">
        <f>ABS(1-AS6)</f>
        <v>7.8201997046339899E-3</v>
      </c>
    </row>
    <row r="11" spans="1:46" x14ac:dyDescent="0.25">
      <c r="A11" s="3">
        <v>29</v>
      </c>
      <c r="B11" s="3">
        <f t="shared" si="2"/>
        <v>6.8000000000000007</v>
      </c>
      <c r="C11" s="3">
        <f t="shared" si="0"/>
        <v>302.14999999999998</v>
      </c>
      <c r="D11" s="3">
        <f t="shared" si="1"/>
        <v>3.3096144299189145E-3</v>
      </c>
      <c r="E11" s="3">
        <v>110.4</v>
      </c>
      <c r="F11" s="3">
        <f t="shared" si="3"/>
        <v>1.0165745856353592</v>
      </c>
      <c r="G11" s="3">
        <v>21.1</v>
      </c>
      <c r="H11" s="3">
        <f t="shared" si="4"/>
        <v>2.1100000000000004E-8</v>
      </c>
      <c r="I11" s="3">
        <v>0.1</v>
      </c>
      <c r="J11" s="3">
        <f t="shared" si="5"/>
        <v>-17.67399279646439</v>
      </c>
      <c r="K11" s="2"/>
      <c r="L11" s="2"/>
      <c r="M11" s="2"/>
      <c r="AE11" s="3">
        <f t="shared" si="6"/>
        <v>1.0117073972110111</v>
      </c>
      <c r="AF11" s="3">
        <f t="shared" si="7"/>
        <v>1.1839471720460626E-3</v>
      </c>
      <c r="AG11" s="3">
        <f t="shared" si="8"/>
        <v>-17.728213853026869</v>
      </c>
      <c r="AH11" s="3">
        <f t="shared" si="9"/>
        <v>2.0482916930628647E-2</v>
      </c>
      <c r="AR11" s="1" t="s">
        <v>35</v>
      </c>
      <c r="AS11" s="3">
        <f>AR6</f>
        <v>3.366827054421579E-3</v>
      </c>
    </row>
    <row r="12" spans="1:46" x14ac:dyDescent="0.25">
      <c r="A12" s="3">
        <v>30</v>
      </c>
      <c r="B12" s="3">
        <f t="shared" si="2"/>
        <v>7.8000000000000007</v>
      </c>
      <c r="C12" s="3">
        <f t="shared" si="0"/>
        <v>303.14999999999998</v>
      </c>
      <c r="D12" s="3">
        <f t="shared" si="1"/>
        <v>3.298697014679202E-3</v>
      </c>
      <c r="E12" s="3">
        <v>110.6</v>
      </c>
      <c r="F12" s="3">
        <f t="shared" si="3"/>
        <v>1.0184162062615101</v>
      </c>
      <c r="G12" s="3">
        <v>22.6</v>
      </c>
      <c r="H12" s="3">
        <f t="shared" si="4"/>
        <v>2.2600000000000004E-8</v>
      </c>
      <c r="I12" s="3">
        <v>0.1</v>
      </c>
      <c r="J12" s="3">
        <f t="shared" si="5"/>
        <v>-17.605315930668169</v>
      </c>
      <c r="K12" s="2"/>
      <c r="L12" s="2"/>
      <c r="M12" s="2"/>
      <c r="AE12" s="3">
        <f t="shared" si="6"/>
        <v>1.0150742242654327</v>
      </c>
      <c r="AF12" s="3">
        <f t="shared" si="7"/>
        <v>1.5003613699264839E-3</v>
      </c>
      <c r="AG12" s="3">
        <f t="shared" si="8"/>
        <v>-17.661530948757317</v>
      </c>
      <c r="AH12" s="3">
        <f t="shared" si="9"/>
        <v>-1.2461847707072593E-2</v>
      </c>
      <c r="AR12" s="1" t="s">
        <v>36</v>
      </c>
      <c r="AS12" s="3">
        <f>AR7</f>
        <v>3.4675855375682946E-5</v>
      </c>
    </row>
    <row r="13" spans="1:46" x14ac:dyDescent="0.25">
      <c r="A13" s="3">
        <v>31</v>
      </c>
      <c r="B13" s="3">
        <f t="shared" si="2"/>
        <v>8.8000000000000007</v>
      </c>
      <c r="C13" s="3">
        <f t="shared" si="0"/>
        <v>304.14999999999998</v>
      </c>
      <c r="D13" s="3">
        <f t="shared" si="1"/>
        <v>3.287851389117212E-3</v>
      </c>
      <c r="E13" s="3">
        <v>111</v>
      </c>
      <c r="F13" s="3">
        <f t="shared" si="3"/>
        <v>1.0220994475138121</v>
      </c>
      <c r="G13" s="3">
        <v>24</v>
      </c>
      <c r="H13" s="3">
        <f t="shared" si="4"/>
        <v>2.4000000000000003E-8</v>
      </c>
      <c r="I13" s="3">
        <v>0.1</v>
      </c>
      <c r="J13" s="3">
        <f t="shared" si="5"/>
        <v>-17.545212006598465</v>
      </c>
      <c r="K13" s="2"/>
      <c r="L13" s="2"/>
      <c r="M13" s="2"/>
      <c r="AE13" s="3">
        <f t="shared" si="6"/>
        <v>1.0184410513198543</v>
      </c>
      <c r="AF13" s="3">
        <f t="shared" si="7"/>
        <v>-2.4845058344213911E-5</v>
      </c>
      <c r="AG13" s="3">
        <f t="shared" si="8"/>
        <v>-17.595287977882258</v>
      </c>
      <c r="AH13" s="3">
        <f t="shared" si="9"/>
        <v>-1.0027952785911509E-2</v>
      </c>
      <c r="AR13" s="1" t="s">
        <v>37</v>
      </c>
      <c r="AS13" s="14">
        <f>AS12/AS11</f>
        <v>1.0299268366084892E-2</v>
      </c>
    </row>
    <row r="14" spans="1:46" x14ac:dyDescent="0.25">
      <c r="A14" s="3">
        <v>32</v>
      </c>
      <c r="B14" s="3">
        <f t="shared" si="2"/>
        <v>9.8000000000000007</v>
      </c>
      <c r="C14" s="3">
        <f t="shared" si="0"/>
        <v>305.14999999999998</v>
      </c>
      <c r="D14" s="3">
        <f t="shared" si="1"/>
        <v>3.2770768474520728E-3</v>
      </c>
      <c r="E14" s="3">
        <v>111.3</v>
      </c>
      <c r="F14" s="3">
        <f t="shared" si="3"/>
        <v>1.0248618784530388</v>
      </c>
      <c r="G14" s="3">
        <v>25.1</v>
      </c>
      <c r="H14" s="3">
        <f t="shared" si="4"/>
        <v>2.5100000000000003E-8</v>
      </c>
      <c r="I14" s="3">
        <v>0.1</v>
      </c>
      <c r="J14" s="3">
        <f t="shared" si="5"/>
        <v>-17.500397990808672</v>
      </c>
      <c r="K14" s="2"/>
      <c r="L14" s="2"/>
      <c r="AE14" s="3">
        <f t="shared" si="6"/>
        <v>1.0218078783742759</v>
      </c>
      <c r="AF14" s="3">
        <f t="shared" si="7"/>
        <v>2.9156913953620744E-4</v>
      </c>
      <c r="AG14" s="3">
        <f t="shared" si="8"/>
        <v>-17.529480601094814</v>
      </c>
      <c r="AH14" s="3">
        <f t="shared" si="9"/>
        <v>-1.5731405503650819E-2</v>
      </c>
      <c r="AR14" s="1" t="s">
        <v>40</v>
      </c>
      <c r="AS14" s="14">
        <f>ABS(AS11-AS2)/AS2</f>
        <v>0.13671101168677458</v>
      </c>
    </row>
    <row r="15" spans="1:46" x14ac:dyDescent="0.25">
      <c r="A15" s="3">
        <v>33</v>
      </c>
      <c r="B15" s="3">
        <f t="shared" si="2"/>
        <v>10.8</v>
      </c>
      <c r="C15" s="3">
        <f t="shared" si="0"/>
        <v>306.14999999999998</v>
      </c>
      <c r="D15" s="3">
        <f t="shared" si="1"/>
        <v>3.2663726931242859E-3</v>
      </c>
      <c r="E15" s="3">
        <v>111.6</v>
      </c>
      <c r="F15" s="3">
        <f t="shared" si="3"/>
        <v>1.0276243093922652</v>
      </c>
      <c r="G15" s="3">
        <v>27.7</v>
      </c>
      <c r="H15" s="3">
        <f t="shared" si="4"/>
        <v>2.77E-8</v>
      </c>
      <c r="I15" s="3">
        <v>0.1</v>
      </c>
      <c r="J15" s="3">
        <f t="shared" si="5"/>
        <v>-17.401833423753118</v>
      </c>
      <c r="K15" s="2"/>
      <c r="L15" s="2"/>
      <c r="M15" s="2"/>
      <c r="AE15" s="3">
        <f t="shared" si="6"/>
        <v>1.0251747054286975</v>
      </c>
      <c r="AF15" s="3">
        <f t="shared" si="7"/>
        <v>-3.1282697565870876E-4</v>
      </c>
      <c r="AG15" s="3">
        <f t="shared" si="8"/>
        <v>-17.464104535969099</v>
      </c>
      <c r="AH15" s="3">
        <f t="shared" si="9"/>
        <v>-3.6293454839572803E-2</v>
      </c>
    </row>
    <row r="16" spans="1:46" x14ac:dyDescent="0.25">
      <c r="A16" s="3">
        <v>34.5</v>
      </c>
      <c r="B16" s="3">
        <f t="shared" si="2"/>
        <v>12.3</v>
      </c>
      <c r="C16" s="3">
        <f t="shared" si="0"/>
        <v>307.64999999999998</v>
      </c>
      <c r="D16" s="3">
        <f t="shared" si="1"/>
        <v>3.2504469364537628E-3</v>
      </c>
      <c r="E16" s="3">
        <v>112</v>
      </c>
      <c r="F16" s="3">
        <f t="shared" si="3"/>
        <v>1.0313075506445673</v>
      </c>
      <c r="G16" s="3">
        <v>32.5</v>
      </c>
      <c r="H16" s="3">
        <f t="shared" si="4"/>
        <v>3.25E-8</v>
      </c>
      <c r="I16" s="3">
        <v>0.1</v>
      </c>
      <c r="J16" s="3">
        <f t="shared" si="5"/>
        <v>-17.242025747610718</v>
      </c>
      <c r="K16" s="2"/>
      <c r="L16" s="2"/>
      <c r="M16" s="2"/>
      <c r="AE16" s="3">
        <f t="shared" si="6"/>
        <v>1.0285415324831191</v>
      </c>
      <c r="AF16" s="3">
        <f t="shared" si="7"/>
        <v>-9.1722309085384701E-4</v>
      </c>
      <c r="AG16" s="3">
        <f t="shared" si="8"/>
        <v>-17.399155556031204</v>
      </c>
      <c r="AH16" s="3">
        <f t="shared" si="9"/>
        <v>-2.67786772191414E-3</v>
      </c>
    </row>
    <row r="17" spans="1:49" x14ac:dyDescent="0.25">
      <c r="A17" s="3">
        <v>35</v>
      </c>
      <c r="B17" s="3">
        <f t="shared" si="2"/>
        <v>12.8</v>
      </c>
      <c r="C17" s="3">
        <f t="shared" si="0"/>
        <v>308.14999999999998</v>
      </c>
      <c r="D17" s="3">
        <f t="shared" si="1"/>
        <v>3.2451728054518907E-3</v>
      </c>
      <c r="E17" s="3">
        <v>112.2</v>
      </c>
      <c r="F17" s="3">
        <f t="shared" si="3"/>
        <v>1.0331491712707184</v>
      </c>
      <c r="G17" s="3">
        <v>32.700000000000003</v>
      </c>
      <c r="H17" s="3">
        <f t="shared" si="4"/>
        <v>3.2700000000000002E-8</v>
      </c>
      <c r="I17" s="3">
        <v>0.1</v>
      </c>
      <c r="J17" s="3">
        <f t="shared" si="5"/>
        <v>-17.235890759043205</v>
      </c>
      <c r="K17" s="2"/>
      <c r="L17" s="2"/>
      <c r="M17" s="2"/>
      <c r="AE17" s="3">
        <f t="shared" si="6"/>
        <v>1.0335917730647515</v>
      </c>
      <c r="AF17" s="3">
        <f t="shared" si="7"/>
        <v>-2.2842224201842232E-3</v>
      </c>
      <c r="AG17" s="3">
        <f t="shared" si="8"/>
        <v>-17.302523760672603</v>
      </c>
      <c r="AH17" s="3">
        <f t="shared" si="9"/>
        <v>6.0498013061884848E-2</v>
      </c>
    </row>
    <row r="18" spans="1:49" x14ac:dyDescent="0.25">
      <c r="A18" s="3">
        <v>36</v>
      </c>
      <c r="B18" s="3">
        <f t="shared" si="2"/>
        <v>13.8</v>
      </c>
      <c r="C18" s="3">
        <f t="shared" si="0"/>
        <v>309.14999999999998</v>
      </c>
      <c r="D18" s="3">
        <f t="shared" si="1"/>
        <v>3.2346757237586934E-3</v>
      </c>
      <c r="E18" s="3">
        <v>112.6</v>
      </c>
      <c r="F18" s="3">
        <f t="shared" si="3"/>
        <v>1.0368324125230202</v>
      </c>
      <c r="G18" s="3">
        <v>32.799999999999997</v>
      </c>
      <c r="H18" s="3">
        <f t="shared" si="4"/>
        <v>3.2799999999999996E-8</v>
      </c>
      <c r="I18" s="3">
        <v>0.1</v>
      </c>
      <c r="J18" s="3">
        <f t="shared" si="5"/>
        <v>-17.232837321556314</v>
      </c>
      <c r="K18" s="2"/>
      <c r="L18" s="2"/>
      <c r="M18" s="2"/>
      <c r="AE18" s="3">
        <f t="shared" si="6"/>
        <v>1.0352751865919623</v>
      </c>
      <c r="AF18" s="3">
        <f t="shared" si="7"/>
        <v>-2.1260153212439015E-3</v>
      </c>
      <c r="AG18" s="3">
        <f t="shared" si="8"/>
        <v>-17.27052222013603</v>
      </c>
      <c r="AH18" s="3">
        <f t="shared" si="9"/>
        <v>3.4631461092825333E-2</v>
      </c>
    </row>
    <row r="19" spans="1:49" x14ac:dyDescent="0.25">
      <c r="A19" s="3">
        <v>38</v>
      </c>
      <c r="B19" s="3">
        <f t="shared" si="2"/>
        <v>15.8</v>
      </c>
      <c r="C19" s="3">
        <f t="shared" si="0"/>
        <v>311.14999999999998</v>
      </c>
      <c r="D19" s="3">
        <f t="shared" si="1"/>
        <v>3.2138839787883662E-3</v>
      </c>
      <c r="E19" s="3">
        <v>113.2</v>
      </c>
      <c r="F19" s="3">
        <f t="shared" si="3"/>
        <v>1.0423572744014733</v>
      </c>
      <c r="G19" s="3">
        <v>37.5</v>
      </c>
      <c r="H19" s="3">
        <f t="shared" si="4"/>
        <v>3.7500000000000005E-8</v>
      </c>
      <c r="I19" s="3">
        <v>0.1</v>
      </c>
      <c r="J19" s="3">
        <f t="shared" si="5"/>
        <v>-17.098924903970047</v>
      </c>
      <c r="K19" s="2"/>
      <c r="L19" s="2"/>
      <c r="M19" s="2"/>
      <c r="AE19" s="3">
        <f t="shared" si="6"/>
        <v>1.0386420136463839</v>
      </c>
      <c r="AF19" s="3">
        <f t="shared" si="7"/>
        <v>-1.8096011233637022E-3</v>
      </c>
      <c r="AG19" s="3">
        <f t="shared" si="8"/>
        <v>-17.206829682881772</v>
      </c>
      <c r="AH19" s="3">
        <f t="shared" si="9"/>
        <v>-2.6007638674542477E-2</v>
      </c>
    </row>
    <row r="20" spans="1:49" x14ac:dyDescent="0.25">
      <c r="A20" s="3">
        <v>40</v>
      </c>
      <c r="B20" s="3">
        <f t="shared" si="2"/>
        <v>17.8</v>
      </c>
      <c r="C20" s="3">
        <f t="shared" si="0"/>
        <v>313.14999999999998</v>
      </c>
      <c r="D20" s="3">
        <f t="shared" si="1"/>
        <v>3.1933578157432542E-3</v>
      </c>
      <c r="E20" s="3">
        <v>113.8</v>
      </c>
      <c r="F20" s="3">
        <f t="shared" ref="F20:F32" si="10">E20/$M$2</f>
        <v>1.0478821362799264</v>
      </c>
      <c r="G20" s="3">
        <v>41.2</v>
      </c>
      <c r="H20" s="3">
        <f t="shared" ref="H20:H32" si="11">G20*10^-9</f>
        <v>4.1200000000000005E-8</v>
      </c>
      <c r="I20" s="3">
        <v>0.1</v>
      </c>
      <c r="J20" s="3">
        <f t="shared" ref="J20:J32" si="12">LN(H20)</f>
        <v>-17.004827580590931</v>
      </c>
      <c r="K20" s="2"/>
      <c r="L20" s="2"/>
      <c r="M20" s="2"/>
      <c r="AE20" s="3">
        <f t="shared" si="6"/>
        <v>1.0453756677552271</v>
      </c>
      <c r="AF20" s="3">
        <f t="shared" si="7"/>
        <v>-3.0183933537537566E-3</v>
      </c>
      <c r="AG20" s="3">
        <f t="shared" si="8"/>
        <v>-17.080672810923556</v>
      </c>
      <c r="AH20" s="3">
        <f t="shared" si="9"/>
        <v>-1.825209304649178E-2</v>
      </c>
    </row>
    <row r="21" spans="1:49" x14ac:dyDescent="0.25">
      <c r="A21" s="3">
        <v>42</v>
      </c>
      <c r="B21" s="3">
        <f t="shared" si="2"/>
        <v>19.8</v>
      </c>
      <c r="C21" s="3">
        <f t="shared" si="0"/>
        <v>315.14999999999998</v>
      </c>
      <c r="D21" s="3">
        <f t="shared" si="1"/>
        <v>3.1730921783277807E-3</v>
      </c>
      <c r="E21" s="3">
        <v>114.4</v>
      </c>
      <c r="F21" s="3">
        <f t="shared" si="10"/>
        <v>1.0534069981583796</v>
      </c>
      <c r="G21" s="3">
        <v>45.1</v>
      </c>
      <c r="H21" s="3">
        <f t="shared" si="11"/>
        <v>4.5100000000000007E-8</v>
      </c>
      <c r="I21" s="3">
        <v>0.1</v>
      </c>
      <c r="J21" s="3">
        <f t="shared" si="12"/>
        <v>-16.91438359043778</v>
      </c>
      <c r="K21" s="2"/>
      <c r="L21" s="2"/>
      <c r="M21" s="2"/>
      <c r="AE21" s="3">
        <f t="shared" si="6"/>
        <v>1.05210932186407</v>
      </c>
      <c r="AF21" s="3">
        <f t="shared" si="7"/>
        <v>-4.227185584143589E-3</v>
      </c>
      <c r="AG21" s="3">
        <f t="shared" si="8"/>
        <v>-16.956127395097649</v>
      </c>
      <c r="AH21" s="3">
        <f t="shared" si="9"/>
        <v>-4.8700185493281367E-2</v>
      </c>
      <c r="AQ21" s="29" t="s">
        <v>52</v>
      </c>
      <c r="AR21" s="30"/>
      <c r="AS21" s="30"/>
      <c r="AT21" s="31"/>
    </row>
    <row r="22" spans="1:49" x14ac:dyDescent="0.25">
      <c r="A22" s="5">
        <v>44</v>
      </c>
      <c r="B22" s="3">
        <f t="shared" si="2"/>
        <v>21.8</v>
      </c>
      <c r="C22" s="5">
        <f t="shared" si="0"/>
        <v>317.14999999999998</v>
      </c>
      <c r="D22" s="5">
        <f t="shared" si="1"/>
        <v>3.1530821377896896E-3</v>
      </c>
      <c r="E22" s="5">
        <v>115.2</v>
      </c>
      <c r="F22" s="5">
        <f t="shared" si="10"/>
        <v>1.0607734806629836</v>
      </c>
      <c r="G22" s="5">
        <v>49.9</v>
      </c>
      <c r="H22" s="5">
        <f t="shared" si="11"/>
        <v>4.9900000000000003E-8</v>
      </c>
      <c r="I22" s="3">
        <v>0.1</v>
      </c>
      <c r="J22" s="5">
        <f t="shared" si="12"/>
        <v>-16.813244834188939</v>
      </c>
      <c r="K22" s="2"/>
      <c r="L22" s="2"/>
      <c r="M22" s="2"/>
      <c r="AE22" s="3">
        <f t="shared" si="6"/>
        <v>1.0588429759729132</v>
      </c>
      <c r="AF22" s="3">
        <f t="shared" si="7"/>
        <v>-5.4359778145336435E-3</v>
      </c>
      <c r="AG22" s="3">
        <f t="shared" si="8"/>
        <v>-16.833162755610957</v>
      </c>
      <c r="AH22" s="3">
        <f t="shared" si="9"/>
        <v>-8.1220834826822852E-2</v>
      </c>
      <c r="AQ22" s="6" t="s">
        <v>9</v>
      </c>
      <c r="AR22" s="26">
        <f t="array" ref="AR22:AS24">LINEST(J2:J40,D2:D40,1,1)</f>
        <v>-6067.6423329671825</v>
      </c>
      <c r="AS22" s="25">
        <v>2.4200256720177364</v>
      </c>
      <c r="AT22" s="6" t="s">
        <v>12</v>
      </c>
      <c r="AV22" s="1" t="s">
        <v>19</v>
      </c>
      <c r="AW22" s="7">
        <v>1.3806490000000001E-23</v>
      </c>
    </row>
    <row r="23" spans="1:49" x14ac:dyDescent="0.25">
      <c r="A23" s="5">
        <v>46</v>
      </c>
      <c r="B23" s="3">
        <f t="shared" si="2"/>
        <v>23.8</v>
      </c>
      <c r="C23" s="5">
        <f t="shared" si="0"/>
        <v>319.14999999999998</v>
      </c>
      <c r="D23" s="5">
        <f t="shared" si="1"/>
        <v>3.1333228889237038E-3</v>
      </c>
      <c r="E23" s="5">
        <v>116</v>
      </c>
      <c r="F23" s="5">
        <f t="shared" si="10"/>
        <v>1.0681399631675876</v>
      </c>
      <c r="G23" s="5">
        <v>57.8</v>
      </c>
      <c r="H23" s="5">
        <f t="shared" si="11"/>
        <v>5.7800000000000001E-8</v>
      </c>
      <c r="I23" s="3">
        <v>0.1</v>
      </c>
      <c r="J23" s="5">
        <f t="shared" si="12"/>
        <v>-16.66627706126808</v>
      </c>
      <c r="M23" s="2"/>
      <c r="AE23" s="3">
        <f t="shared" si="6"/>
        <v>1.0655766300817564</v>
      </c>
      <c r="AF23" s="3">
        <f t="shared" si="7"/>
        <v>-4.8031494187728008E-3</v>
      </c>
      <c r="AG23" s="3">
        <f t="shared" si="8"/>
        <v>-16.711748986557648</v>
      </c>
      <c r="AH23" s="3">
        <f t="shared" si="9"/>
        <v>-0.10149584763129127</v>
      </c>
      <c r="AQ23" s="6" t="s">
        <v>10</v>
      </c>
      <c r="AR23" s="26">
        <v>45.689522876750964</v>
      </c>
      <c r="AS23" s="25">
        <v>0.14399540367985683</v>
      </c>
      <c r="AT23" s="6" t="s">
        <v>13</v>
      </c>
      <c r="AV23" s="1" t="s">
        <v>21</v>
      </c>
      <c r="AW23" s="7">
        <v>1.5999999999999999E-19</v>
      </c>
    </row>
    <row r="24" spans="1:49" x14ac:dyDescent="0.25">
      <c r="A24" s="5">
        <v>48</v>
      </c>
      <c r="B24" s="3">
        <f t="shared" si="2"/>
        <v>25.8</v>
      </c>
      <c r="C24" s="5">
        <f t="shared" si="0"/>
        <v>321.14999999999998</v>
      </c>
      <c r="D24" s="5">
        <f t="shared" si="1"/>
        <v>3.1138097462245057E-3</v>
      </c>
      <c r="E24" s="5">
        <v>116.8</v>
      </c>
      <c r="F24" s="5">
        <f t="shared" si="10"/>
        <v>1.0755064456721917</v>
      </c>
      <c r="G24" s="5">
        <v>71.900000000000006</v>
      </c>
      <c r="H24" s="5">
        <f t="shared" si="11"/>
        <v>7.1900000000000015E-8</v>
      </c>
      <c r="I24" s="3">
        <v>0.1</v>
      </c>
      <c r="J24" s="5">
        <f t="shared" si="12"/>
        <v>-16.447989572219409</v>
      </c>
      <c r="K24" s="2"/>
      <c r="L24" s="2"/>
      <c r="M24" s="2"/>
      <c r="AE24" s="3">
        <f t="shared" si="6"/>
        <v>1.0723102841905996</v>
      </c>
      <c r="AF24" s="3">
        <f t="shared" si="7"/>
        <v>-4.1703210230119581E-3</v>
      </c>
      <c r="AG24" s="3">
        <f t="shared" si="8"/>
        <v>-16.591856931670758</v>
      </c>
      <c r="AH24" s="3">
        <f t="shared" si="9"/>
        <v>-7.442012959732125E-2</v>
      </c>
      <c r="AQ24" s="6" t="s">
        <v>11</v>
      </c>
      <c r="AR24" s="24">
        <v>0.99790644270443318</v>
      </c>
      <c r="AS24" s="8">
        <v>5.0212381291916158E-2</v>
      </c>
      <c r="AT24" s="6" t="s">
        <v>14</v>
      </c>
    </row>
    <row r="25" spans="1:49" x14ac:dyDescent="0.25">
      <c r="A25" s="5">
        <v>50</v>
      </c>
      <c r="B25" s="3">
        <f t="shared" si="2"/>
        <v>27.8</v>
      </c>
      <c r="C25" s="5">
        <f t="shared" si="0"/>
        <v>323.14999999999998</v>
      </c>
      <c r="D25" s="5">
        <f t="shared" si="1"/>
        <v>3.0945381401825778E-3</v>
      </c>
      <c r="E25" s="5">
        <v>117.5</v>
      </c>
      <c r="F25" s="5">
        <f t="shared" si="10"/>
        <v>1.0819521178637201</v>
      </c>
      <c r="G25" s="5">
        <v>80.8</v>
      </c>
      <c r="H25" s="5">
        <f t="shared" si="11"/>
        <v>8.0799999999999996E-8</v>
      </c>
      <c r="I25" s="3">
        <v>0.1</v>
      </c>
      <c r="J25" s="5">
        <f t="shared" si="12"/>
        <v>-16.33128887141936</v>
      </c>
      <c r="K25" s="2"/>
      <c r="L25" s="2"/>
      <c r="M25" s="2"/>
      <c r="AE25" s="3">
        <f t="shared" si="6"/>
        <v>1.0790439382994428</v>
      </c>
      <c r="AF25" s="3">
        <f t="shared" si="7"/>
        <v>-3.5374926272511154E-3</v>
      </c>
      <c r="AG25" s="3">
        <f t="shared" si="8"/>
        <v>-16.473458160979874</v>
      </c>
      <c r="AH25" s="3">
        <f t="shared" si="9"/>
        <v>2.5468588760464428E-2</v>
      </c>
    </row>
    <row r="26" spans="1:49" x14ac:dyDescent="0.25">
      <c r="A26" s="5">
        <v>52</v>
      </c>
      <c r="B26" s="3">
        <f t="shared" si="2"/>
        <v>29.8</v>
      </c>
      <c r="C26" s="5">
        <f t="shared" si="0"/>
        <v>325.14999999999998</v>
      </c>
      <c r="D26" s="5">
        <f t="shared" si="1"/>
        <v>3.0755036137167465E-3</v>
      </c>
      <c r="E26" s="5">
        <v>118.1</v>
      </c>
      <c r="F26" s="5">
        <f t="shared" si="10"/>
        <v>1.0874769797421731</v>
      </c>
      <c r="G26" s="5">
        <v>85.7</v>
      </c>
      <c r="H26" s="5">
        <f t="shared" si="11"/>
        <v>8.5700000000000006E-8</v>
      </c>
      <c r="I26" s="5">
        <v>0.1</v>
      </c>
      <c r="J26" s="5">
        <f t="shared" si="12"/>
        <v>-16.272413011342678</v>
      </c>
      <c r="K26" s="2"/>
      <c r="L26" s="2"/>
      <c r="M26" s="2"/>
      <c r="AE26" s="3">
        <f t="shared" si="6"/>
        <v>1.085777592408286</v>
      </c>
      <c r="AF26" s="3">
        <f t="shared" si="7"/>
        <v>-3.8254745445658322E-3</v>
      </c>
      <c r="AG26" s="3">
        <f t="shared" si="8"/>
        <v>-16.356524948335604</v>
      </c>
      <c r="AH26" s="3">
        <f t="shared" si="9"/>
        <v>2.5236076916243633E-2</v>
      </c>
      <c r="AR26" s="1" t="s">
        <v>42</v>
      </c>
      <c r="AS26" s="3">
        <v>0.67</v>
      </c>
    </row>
    <row r="27" spans="1:49" x14ac:dyDescent="0.25">
      <c r="A27" s="5">
        <v>54</v>
      </c>
      <c r="B27" s="3">
        <f t="shared" si="2"/>
        <v>31.8</v>
      </c>
      <c r="C27" s="5">
        <f t="shared" si="0"/>
        <v>327.14999999999998</v>
      </c>
      <c r="D27" s="5">
        <f t="shared" si="1"/>
        <v>3.0567018187375823E-3</v>
      </c>
      <c r="E27" s="5">
        <v>119</v>
      </c>
      <c r="F27" s="5">
        <f t="shared" si="10"/>
        <v>1.0957642725598526</v>
      </c>
      <c r="G27" s="5">
        <v>92.9</v>
      </c>
      <c r="H27" s="5">
        <f t="shared" si="11"/>
        <v>9.2900000000000018E-8</v>
      </c>
      <c r="I27" s="5">
        <v>0.1</v>
      </c>
      <c r="J27" s="5">
        <f t="shared" si="12"/>
        <v>-16.191742191126618</v>
      </c>
      <c r="M27" s="2"/>
      <c r="AE27" s="3">
        <f t="shared" si="6"/>
        <v>1.0925112465171292</v>
      </c>
      <c r="AF27" s="3">
        <f t="shared" si="7"/>
        <v>-5.0342667749561087E-3</v>
      </c>
      <c r="AG27" s="3">
        <f t="shared" si="8"/>
        <v>-16.241030249763543</v>
      </c>
      <c r="AH27" s="3">
        <f t="shared" si="9"/>
        <v>-3.1382761579134666E-2</v>
      </c>
    </row>
    <row r="28" spans="1:49" x14ac:dyDescent="0.25">
      <c r="A28" s="5">
        <v>56</v>
      </c>
      <c r="B28" s="3">
        <f t="shared" si="2"/>
        <v>33.799999999999997</v>
      </c>
      <c r="C28" s="5">
        <f t="shared" si="0"/>
        <v>329.15</v>
      </c>
      <c r="D28" s="5">
        <f t="shared" si="1"/>
        <v>3.0381285128360932E-3</v>
      </c>
      <c r="E28" s="5">
        <v>119.7</v>
      </c>
      <c r="F28" s="5">
        <f t="shared" si="10"/>
        <v>1.1022099447513813</v>
      </c>
      <c r="G28" s="5">
        <v>103.4</v>
      </c>
      <c r="H28" s="5">
        <f t="shared" si="11"/>
        <v>1.0340000000000001E-7</v>
      </c>
      <c r="I28" s="5">
        <v>1</v>
      </c>
      <c r="J28" s="5">
        <f t="shared" si="12"/>
        <v>-16.084660874872082</v>
      </c>
      <c r="M28" s="2"/>
      <c r="AE28" s="3">
        <f t="shared" si="6"/>
        <v>1.0992449006259721</v>
      </c>
      <c r="AF28" s="3">
        <f t="shared" si="7"/>
        <v>-3.4806280661194844E-3</v>
      </c>
      <c r="AG28" s="3">
        <f t="shared" si="8"/>
        <v>-16.126947682612197</v>
      </c>
      <c r="AH28" s="3">
        <f t="shared" si="9"/>
        <v>-6.4794508514420812E-2</v>
      </c>
      <c r="AR28" s="1" t="s">
        <v>17</v>
      </c>
      <c r="AS28" s="8">
        <f>-AR22*AW22/AW23</f>
        <v>0.52358026996055052</v>
      </c>
      <c r="AT28" s="9"/>
    </row>
    <row r="29" spans="1:49" ht="14.45" customHeight="1" x14ac:dyDescent="0.25">
      <c r="A29" s="5">
        <v>58</v>
      </c>
      <c r="B29" s="3">
        <f t="shared" si="2"/>
        <v>35.799999999999997</v>
      </c>
      <c r="C29" s="5">
        <f t="shared" si="0"/>
        <v>331.15</v>
      </c>
      <c r="D29" s="5">
        <f t="shared" si="1"/>
        <v>3.0197795560924054E-3</v>
      </c>
      <c r="E29" s="5">
        <v>120.6</v>
      </c>
      <c r="F29" s="5">
        <f t="shared" si="10"/>
        <v>1.1104972375690607</v>
      </c>
      <c r="G29" s="5">
        <v>119.3</v>
      </c>
      <c r="H29" s="5">
        <f t="shared" si="11"/>
        <v>1.1930000000000002E-7</v>
      </c>
      <c r="I29" s="5">
        <v>1</v>
      </c>
      <c r="J29" s="5">
        <f t="shared" si="12"/>
        <v>-15.94162450784254</v>
      </c>
      <c r="K29" s="2"/>
      <c r="L29" s="2"/>
      <c r="M29" s="2"/>
      <c r="AE29" s="3">
        <f t="shared" si="6"/>
        <v>1.1059785547348153</v>
      </c>
      <c r="AF29" s="3">
        <f t="shared" si="7"/>
        <v>-3.7686099834339792E-3</v>
      </c>
      <c r="AG29" s="3">
        <f t="shared" si="8"/>
        <v>-16.014251505461171</v>
      </c>
      <c r="AH29" s="3">
        <f t="shared" si="9"/>
        <v>-7.0409369410910472E-2</v>
      </c>
      <c r="AR29" s="1" t="s">
        <v>18</v>
      </c>
      <c r="AS29" s="7">
        <f>AW22/AW23*AR23</f>
        <v>3.942574629391459E-3</v>
      </c>
    </row>
    <row r="30" spans="1:49" x14ac:dyDescent="0.25">
      <c r="A30" s="5">
        <v>60</v>
      </c>
      <c r="B30" s="3">
        <f t="shared" si="2"/>
        <v>37.799999999999997</v>
      </c>
      <c r="C30" s="5">
        <f t="shared" si="0"/>
        <v>333.15</v>
      </c>
      <c r="D30" s="5">
        <f t="shared" si="1"/>
        <v>3.0016509079993999E-3</v>
      </c>
      <c r="E30" s="5">
        <v>121.3</v>
      </c>
      <c r="F30" s="5">
        <f t="shared" si="10"/>
        <v>1.1169429097605894</v>
      </c>
      <c r="G30" s="5">
        <v>138.1</v>
      </c>
      <c r="H30" s="5">
        <f t="shared" si="11"/>
        <v>1.381E-7</v>
      </c>
      <c r="I30" s="5">
        <v>1</v>
      </c>
      <c r="J30" s="5">
        <f t="shared" si="12"/>
        <v>-15.795287776531165</v>
      </c>
      <c r="K30" s="2"/>
      <c r="L30" s="2"/>
      <c r="M30" s="2"/>
      <c r="AE30" s="3">
        <f t="shared" si="6"/>
        <v>1.1127122088436585</v>
      </c>
      <c r="AF30" s="3">
        <f t="shared" si="7"/>
        <v>-2.214971274597799E-3</v>
      </c>
      <c r="AG30" s="3">
        <f t="shared" si="8"/>
        <v>-15.90291659875739</v>
      </c>
      <c r="AH30" s="3">
        <f t="shared" si="9"/>
        <v>-3.870790908515076E-2</v>
      </c>
      <c r="AR30" s="1" t="s">
        <v>41</v>
      </c>
      <c r="AS30" s="14">
        <f>AS29/AS28</f>
        <v>7.5300290243719738E-3</v>
      </c>
    </row>
    <row r="31" spans="1:49" x14ac:dyDescent="0.25">
      <c r="A31" s="5">
        <v>62</v>
      </c>
      <c r="B31" s="3">
        <f t="shared" si="2"/>
        <v>39.799999999999997</v>
      </c>
      <c r="C31" s="5">
        <f t="shared" si="0"/>
        <v>335.15</v>
      </c>
      <c r="D31" s="5">
        <f t="shared" si="1"/>
        <v>2.9837386244964941E-3</v>
      </c>
      <c r="E31" s="5">
        <v>122.1</v>
      </c>
      <c r="F31" s="5">
        <f t="shared" si="10"/>
        <v>1.1243093922651934</v>
      </c>
      <c r="G31" s="5">
        <v>152</v>
      </c>
      <c r="H31" s="5">
        <f t="shared" si="11"/>
        <v>1.5200000000000001E-7</v>
      </c>
      <c r="I31" s="5">
        <v>1</v>
      </c>
      <c r="J31" s="5">
        <f t="shared" si="12"/>
        <v>-15.699385316100134</v>
      </c>
      <c r="K31" s="2"/>
      <c r="L31" s="2"/>
      <c r="AE31" s="3">
        <f t="shared" si="6"/>
        <v>1.1194458629525017</v>
      </c>
      <c r="AF31" s="3">
        <f t="shared" si="7"/>
        <v>-2.5029531919122938E-3</v>
      </c>
      <c r="AG31" s="3">
        <f t="shared" si="8"/>
        <v>-15.792918446148803</v>
      </c>
      <c r="AH31" s="3">
        <f t="shared" si="9"/>
        <v>-2.3693303823613121E-3</v>
      </c>
      <c r="AR31" s="1" t="s">
        <v>40</v>
      </c>
      <c r="AS31" s="14">
        <f>ABS(AS28-AS26)/AS26</f>
        <v>0.21853691050664106</v>
      </c>
    </row>
    <row r="32" spans="1:49" x14ac:dyDescent="0.25">
      <c r="A32" s="5">
        <v>64</v>
      </c>
      <c r="B32" s="3">
        <f t="shared" si="2"/>
        <v>41.8</v>
      </c>
      <c r="C32" s="5">
        <f t="shared" si="0"/>
        <v>337.15</v>
      </c>
      <c r="D32" s="5">
        <f t="shared" si="1"/>
        <v>2.9660388551090021E-3</v>
      </c>
      <c r="E32" s="5">
        <v>122.8</v>
      </c>
      <c r="F32" s="5">
        <f t="shared" si="10"/>
        <v>1.1307550644567219</v>
      </c>
      <c r="G32" s="5">
        <v>170</v>
      </c>
      <c r="H32" s="5">
        <f t="shared" si="11"/>
        <v>1.7000000000000001E-7</v>
      </c>
      <c r="I32" s="5">
        <v>1</v>
      </c>
      <c r="J32" s="5">
        <f t="shared" si="12"/>
        <v>-15.58746739989615</v>
      </c>
      <c r="K32" s="2"/>
      <c r="L32" s="2"/>
      <c r="AE32" s="3">
        <f t="shared" si="6"/>
        <v>1.1261795170613449</v>
      </c>
      <c r="AF32" s="3">
        <f t="shared" si="7"/>
        <v>-1.8701247961514511E-3</v>
      </c>
      <c r="AG32" s="3">
        <f t="shared" si="8"/>
        <v>-15.684233116486464</v>
      </c>
      <c r="AH32" s="3">
        <f t="shared" si="9"/>
        <v>-1.5152199613670092E-2</v>
      </c>
      <c r="AR32" s="1" t="s">
        <v>16</v>
      </c>
      <c r="AS32" s="3">
        <f>EXP(AS22)</f>
        <v>11.246148022487477</v>
      </c>
    </row>
    <row r="33" spans="1:48" x14ac:dyDescent="0.25">
      <c r="A33" s="3">
        <v>66</v>
      </c>
      <c r="B33" s="3">
        <f>A33-$M$4</f>
        <v>43.8</v>
      </c>
      <c r="C33" s="5">
        <f t="shared" ref="C33:C40" si="13">A33+273.15</f>
        <v>339.15</v>
      </c>
      <c r="D33" s="5">
        <f t="shared" ref="D33:D40" si="14">1/C33</f>
        <v>2.9485478401887074E-3</v>
      </c>
      <c r="E33" s="3">
        <v>123.7</v>
      </c>
      <c r="F33" s="5">
        <f t="shared" ref="F33:F40" si="15">E33/$M$2</f>
        <v>1.1390423572744015</v>
      </c>
      <c r="G33" s="3">
        <v>188</v>
      </c>
      <c r="H33" s="5">
        <f t="shared" ref="H33:H40" si="16">G33*10^-9</f>
        <v>1.8800000000000002E-7</v>
      </c>
      <c r="I33" s="5">
        <v>2</v>
      </c>
      <c r="J33" s="5">
        <f t="shared" ref="J33:J40" si="17">LN(H33)</f>
        <v>-15.486823874116462</v>
      </c>
      <c r="K33" s="2"/>
      <c r="L33" s="2"/>
      <c r="M33" s="2"/>
      <c r="AE33" s="3">
        <f t="shared" si="6"/>
        <v>1.1329131711701881</v>
      </c>
      <c r="AF33" s="3">
        <f t="shared" si="7"/>
        <v>-2.158106713466168E-3</v>
      </c>
      <c r="AG33" s="3">
        <f t="shared" si="8"/>
        <v>-15.576837246467161</v>
      </c>
      <c r="AH33" s="3">
        <f t="shared" si="9"/>
        <v>-1.0630153428989431E-2</v>
      </c>
    </row>
    <row r="34" spans="1:48" x14ac:dyDescent="0.25">
      <c r="A34" s="3">
        <v>68</v>
      </c>
      <c r="B34" s="3">
        <f t="shared" si="2"/>
        <v>45.8</v>
      </c>
      <c r="C34" s="5">
        <f t="shared" si="13"/>
        <v>341.15</v>
      </c>
      <c r="D34" s="5">
        <f t="shared" si="14"/>
        <v>2.9312619082515023E-3</v>
      </c>
      <c r="E34" s="3">
        <v>124.4</v>
      </c>
      <c r="F34" s="5">
        <f t="shared" si="15"/>
        <v>1.1454880294659302</v>
      </c>
      <c r="G34" s="3">
        <v>211</v>
      </c>
      <c r="H34" s="5">
        <f t="shared" si="16"/>
        <v>2.1100000000000002E-7</v>
      </c>
      <c r="I34" s="5">
        <v>3</v>
      </c>
      <c r="J34" s="5">
        <f t="shared" si="17"/>
        <v>-15.371407703470345</v>
      </c>
      <c r="K34" s="2"/>
      <c r="L34" s="2"/>
      <c r="M34" s="2"/>
      <c r="AE34" s="3">
        <f t="shared" si="6"/>
        <v>1.1396468252790313</v>
      </c>
      <c r="AF34" s="3">
        <f t="shared" si="7"/>
        <v>-6.0446800462976569E-4</v>
      </c>
      <c r="AG34" s="3">
        <f t="shared" si="8"/>
        <v>-15.470708023890218</v>
      </c>
      <c r="AH34" s="3">
        <f t="shared" si="9"/>
        <v>-1.6115850226244177E-2</v>
      </c>
    </row>
    <row r="35" spans="1:48" x14ac:dyDescent="0.25">
      <c r="A35" s="13">
        <v>70</v>
      </c>
      <c r="B35" s="13">
        <f t="shared" si="2"/>
        <v>47.8</v>
      </c>
      <c r="C35" s="13">
        <f t="shared" si="13"/>
        <v>343.15</v>
      </c>
      <c r="D35" s="13">
        <f t="shared" si="14"/>
        <v>2.9141774734081308E-3</v>
      </c>
      <c r="E35" s="13">
        <v>125.1</v>
      </c>
      <c r="F35" s="13">
        <f t="shared" si="15"/>
        <v>1.1519337016574587</v>
      </c>
      <c r="G35" s="13">
        <v>236</v>
      </c>
      <c r="H35" s="13">
        <f t="shared" si="16"/>
        <v>2.3600000000000002E-7</v>
      </c>
      <c r="I35" s="13">
        <v>4</v>
      </c>
      <c r="J35" s="13">
        <f t="shared" si="17"/>
        <v>-15.259434031920801</v>
      </c>
      <c r="K35" s="36" t="s">
        <v>27</v>
      </c>
      <c r="L35" s="37"/>
      <c r="M35" s="2"/>
      <c r="AE35" s="3">
        <f t="shared" si="6"/>
        <v>1.1463804793878742</v>
      </c>
      <c r="AF35" s="3">
        <f t="shared" si="7"/>
        <v>-8.9244992194403849E-4</v>
      </c>
      <c r="AG35" s="3">
        <f t="shared" si="8"/>
        <v>-15.365823171503244</v>
      </c>
      <c r="AH35" s="3">
        <f t="shared" si="9"/>
        <v>-5.5845319671004034E-3</v>
      </c>
    </row>
    <row r="36" spans="1:48" x14ac:dyDescent="0.25">
      <c r="A36" s="3">
        <v>72</v>
      </c>
      <c r="B36" s="3">
        <f t="shared" si="2"/>
        <v>49.8</v>
      </c>
      <c r="C36" s="5">
        <f t="shared" si="13"/>
        <v>345.15</v>
      </c>
      <c r="D36" s="5">
        <f t="shared" si="14"/>
        <v>2.8972910328842532E-3</v>
      </c>
      <c r="E36" s="3">
        <v>126.1</v>
      </c>
      <c r="F36" s="5">
        <f t="shared" si="15"/>
        <v>1.1611418047882136</v>
      </c>
      <c r="G36" s="3">
        <v>274</v>
      </c>
      <c r="H36" s="5">
        <f t="shared" si="16"/>
        <v>2.7399999999999999E-7</v>
      </c>
      <c r="I36" s="5">
        <v>5</v>
      </c>
      <c r="J36" s="5">
        <f t="shared" si="17"/>
        <v>-15.110137730558341</v>
      </c>
      <c r="K36" s="2"/>
      <c r="L36" s="2"/>
      <c r="M36" s="2"/>
      <c r="AE36" s="3">
        <f t="shared" si="6"/>
        <v>1.1531141334967174</v>
      </c>
      <c r="AF36" s="3">
        <f t="shared" si="7"/>
        <v>-1.1804318392587554E-3</v>
      </c>
      <c r="AG36" s="3">
        <f t="shared" si="8"/>
        <v>-15.262160931412783</v>
      </c>
      <c r="AH36" s="3">
        <f t="shared" si="9"/>
        <v>2.7268994919822376E-3</v>
      </c>
    </row>
    <row r="37" spans="1:48" x14ac:dyDescent="0.25">
      <c r="A37" s="3">
        <v>74</v>
      </c>
      <c r="B37" s="3">
        <f t="shared" si="2"/>
        <v>51.8</v>
      </c>
      <c r="C37" s="5">
        <f t="shared" si="13"/>
        <v>347.15</v>
      </c>
      <c r="D37" s="5">
        <f t="shared" si="14"/>
        <v>2.8805991646262425E-3</v>
      </c>
      <c r="E37" s="3">
        <v>127.1</v>
      </c>
      <c r="F37" s="5">
        <f t="shared" si="15"/>
        <v>1.1703499079189688</v>
      </c>
      <c r="G37" s="3">
        <v>314</v>
      </c>
      <c r="H37" s="5">
        <f t="shared" si="16"/>
        <v>3.1400000000000003E-7</v>
      </c>
      <c r="I37" s="5">
        <v>6</v>
      </c>
      <c r="J37" s="5">
        <f t="shared" si="17"/>
        <v>-14.973872851038157</v>
      </c>
      <c r="K37" s="2"/>
      <c r="L37" s="2"/>
      <c r="M37" s="2"/>
      <c r="AE37" s="3">
        <f>B36*$AR$6+$AS$6</f>
        <v>1.1598477876055606</v>
      </c>
      <c r="AF37" s="3">
        <f t="shared" si="7"/>
        <v>1.2940171826529845E-3</v>
      </c>
      <c r="AG37" s="3">
        <f t="shared" si="8"/>
        <v>-15.159700050036971</v>
      </c>
      <c r="AH37" s="3">
        <f t="shared" si="9"/>
        <v>4.9562319478630101E-2</v>
      </c>
    </row>
    <row r="38" spans="1:48" x14ac:dyDescent="0.25">
      <c r="A38" s="3">
        <v>76</v>
      </c>
      <c r="B38" s="3">
        <f t="shared" si="2"/>
        <v>53.8</v>
      </c>
      <c r="C38" s="5">
        <f t="shared" si="13"/>
        <v>349.15</v>
      </c>
      <c r="D38" s="5">
        <f t="shared" si="14"/>
        <v>2.8640985249892598E-3</v>
      </c>
      <c r="E38" s="3">
        <v>128</v>
      </c>
      <c r="F38" s="5">
        <f t="shared" si="15"/>
        <v>1.1786372007366483</v>
      </c>
      <c r="G38" s="3">
        <v>329</v>
      </c>
      <c r="H38" s="5">
        <f t="shared" si="16"/>
        <v>3.2899999999999999E-7</v>
      </c>
      <c r="I38" s="5">
        <v>7</v>
      </c>
      <c r="J38" s="5">
        <f t="shared" si="17"/>
        <v>-14.927208086181039</v>
      </c>
      <c r="K38" s="2"/>
      <c r="L38" s="2"/>
      <c r="M38" s="2"/>
      <c r="AE38" s="3">
        <f t="shared" si="6"/>
        <v>1.1665814417144038</v>
      </c>
      <c r="AF38" s="3">
        <f t="shared" si="7"/>
        <v>3.7684662045649464E-3</v>
      </c>
      <c r="AG38" s="3">
        <f t="shared" si="8"/>
        <v>-15.058419763578353</v>
      </c>
      <c r="AH38" s="3">
        <f t="shared" si="9"/>
        <v>8.4546912540195862E-2</v>
      </c>
    </row>
    <row r="39" spans="1:48" x14ac:dyDescent="0.25">
      <c r="A39" s="3">
        <v>78</v>
      </c>
      <c r="B39" s="3">
        <f t="shared" si="2"/>
        <v>55.8</v>
      </c>
      <c r="C39" s="5">
        <f t="shared" si="13"/>
        <v>351.15</v>
      </c>
      <c r="D39" s="5">
        <f t="shared" si="14"/>
        <v>2.847785846504343E-3</v>
      </c>
      <c r="E39" s="3">
        <v>129</v>
      </c>
      <c r="F39" s="5">
        <f t="shared" si="15"/>
        <v>1.1878453038674033</v>
      </c>
      <c r="G39" s="3">
        <v>361</v>
      </c>
      <c r="H39" s="5">
        <f t="shared" si="16"/>
        <v>3.6100000000000002E-7</v>
      </c>
      <c r="I39" s="5">
        <v>8</v>
      </c>
      <c r="J39" s="5">
        <f t="shared" si="17"/>
        <v>-14.83438787861353</v>
      </c>
      <c r="K39" s="32" t="s">
        <v>28</v>
      </c>
      <c r="L39" s="34" t="s">
        <v>44</v>
      </c>
      <c r="M39" s="2"/>
      <c r="AE39" s="3">
        <f t="shared" si="6"/>
        <v>1.173315095823247</v>
      </c>
      <c r="AF39" s="3">
        <f t="shared" si="7"/>
        <v>5.3221049134013487E-3</v>
      </c>
      <c r="AG39" s="3">
        <f t="shared" si="8"/>
        <v>-14.958299783995962</v>
      </c>
      <c r="AH39" s="3">
        <f t="shared" si="9"/>
        <v>3.109169781492227E-2</v>
      </c>
    </row>
    <row r="40" spans="1:48" x14ac:dyDescent="0.25">
      <c r="A40" s="4">
        <v>80</v>
      </c>
      <c r="B40" s="4">
        <f t="shared" si="2"/>
        <v>57.8</v>
      </c>
      <c r="C40" s="4">
        <f t="shared" si="13"/>
        <v>353.15</v>
      </c>
      <c r="D40" s="4">
        <f t="shared" si="14"/>
        <v>2.831657935721365E-3</v>
      </c>
      <c r="E40" s="4">
        <v>129.9</v>
      </c>
      <c r="F40" s="4">
        <f t="shared" si="15"/>
        <v>1.1961325966850831</v>
      </c>
      <c r="G40" s="4">
        <v>416</v>
      </c>
      <c r="H40" s="4">
        <f t="shared" si="16"/>
        <v>4.1600000000000002E-7</v>
      </c>
      <c r="I40" s="4">
        <v>9</v>
      </c>
      <c r="J40" s="4">
        <f t="shared" si="17"/>
        <v>-14.692580576685147</v>
      </c>
      <c r="K40" s="33"/>
      <c r="L40" s="35"/>
      <c r="M40" s="2"/>
      <c r="AE40" s="3">
        <f>B39*$AR$6+$AS$6</f>
        <v>1.1800487499320902</v>
      </c>
      <c r="AF40" s="3">
        <f t="shared" si="7"/>
        <v>7.7965539353130886E-3</v>
      </c>
      <c r="AG40" s="3">
        <f t="shared" si="8"/>
        <v>-14.859320285456796</v>
      </c>
      <c r="AH40" s="3">
        <f t="shared" si="9"/>
        <v>2.4932406843266364E-2</v>
      </c>
    </row>
    <row r="41" spans="1:48" x14ac:dyDescent="0.25">
      <c r="A41"/>
      <c r="B41"/>
      <c r="C41"/>
      <c r="D41"/>
      <c r="M41" s="2"/>
      <c r="AE41" s="3">
        <f>B40*$AR$6+$AS$6</f>
        <v>1.1867824040409332</v>
      </c>
      <c r="AF41" s="3">
        <f t="shared" si="7"/>
        <v>9.350192644149935E-3</v>
      </c>
      <c r="AG41" s="3">
        <f t="shared" si="8"/>
        <v>-14.761461891247684</v>
      </c>
      <c r="AH41" s="3">
        <f t="shared" si="9"/>
        <v>6.8881314562537099E-2</v>
      </c>
    </row>
    <row r="42" spans="1:48" x14ac:dyDescent="0.25">
      <c r="A42"/>
      <c r="B42"/>
      <c r="C42"/>
      <c r="D42"/>
      <c r="K42" s="2"/>
      <c r="L42" s="2"/>
      <c r="M42" s="2"/>
    </row>
    <row r="43" spans="1:48" x14ac:dyDescent="0.25">
      <c r="A43" s="11"/>
      <c r="B43" s="11"/>
      <c r="C43" s="11"/>
      <c r="D43" s="11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</row>
    <row r="44" spans="1:48" x14ac:dyDescent="0.25">
      <c r="A44" s="11"/>
      <c r="B44" s="11"/>
      <c r="C44" s="11"/>
      <c r="D44" s="11"/>
      <c r="E44" s="10"/>
      <c r="F44" s="10"/>
      <c r="G44" s="10"/>
      <c r="H44" s="10"/>
      <c r="I44" s="10"/>
      <c r="J44" s="10"/>
      <c r="K44" s="27" t="s">
        <v>43</v>
      </c>
      <c r="L44" s="27"/>
      <c r="M44" s="27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28" t="s">
        <v>0</v>
      </c>
      <c r="AF44" s="28"/>
      <c r="AG44" s="28" t="s">
        <v>1</v>
      </c>
      <c r="AH44" s="28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</row>
    <row r="45" spans="1:48" x14ac:dyDescent="0.25">
      <c r="A45" s="16" t="s">
        <v>4</v>
      </c>
      <c r="B45" s="1" t="s">
        <v>38</v>
      </c>
      <c r="C45" s="1" t="s">
        <v>15</v>
      </c>
      <c r="D45" s="1" t="s">
        <v>22</v>
      </c>
      <c r="E45" s="1" t="s">
        <v>3</v>
      </c>
      <c r="F45" s="1" t="s">
        <v>6</v>
      </c>
      <c r="G45" s="1" t="s">
        <v>2</v>
      </c>
      <c r="H45" s="1" t="s">
        <v>20</v>
      </c>
      <c r="I45" s="1" t="s">
        <v>23</v>
      </c>
      <c r="J45" s="1" t="s">
        <v>5</v>
      </c>
      <c r="K45" s="27"/>
      <c r="L45" s="27"/>
      <c r="M45" s="27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" t="s">
        <v>24</v>
      </c>
      <c r="AF45" s="1" t="s">
        <v>25</v>
      </c>
      <c r="AG45" s="1" t="s">
        <v>24</v>
      </c>
      <c r="AH45" s="1" t="s">
        <v>25</v>
      </c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</row>
    <row r="46" spans="1:48" x14ac:dyDescent="0.25">
      <c r="A46" s="5">
        <v>80</v>
      </c>
      <c r="B46" s="19">
        <f>A46-$M$4</f>
        <v>57.8</v>
      </c>
      <c r="C46" s="5">
        <f t="shared" ref="C46" si="18">A46+273.15</f>
        <v>353.15</v>
      </c>
      <c r="D46" s="5">
        <f t="shared" ref="D46:D73" si="19">1/C46</f>
        <v>2.831657935721365E-3</v>
      </c>
      <c r="E46" s="5">
        <v>131.69999999999999</v>
      </c>
      <c r="F46" s="19">
        <f t="shared" ref="F46:F73" si="20">E46/$M$2</f>
        <v>1.2127071823204421</v>
      </c>
      <c r="G46" s="5">
        <v>401</v>
      </c>
      <c r="H46" s="5">
        <f t="shared" ref="H46:H73" si="21">G46*10^-9</f>
        <v>4.01E-7</v>
      </c>
      <c r="I46" s="5">
        <v>1</v>
      </c>
      <c r="J46" s="5">
        <f t="shared" ref="J46" si="22">LN(H46)</f>
        <v>-14.729304409639841</v>
      </c>
      <c r="K46" s="27"/>
      <c r="L46" s="27"/>
      <c r="M46" s="27"/>
      <c r="AE46" s="19">
        <f>B46*$AR$51+$AS$51</f>
        <v>1.2418626189049835</v>
      </c>
      <c r="AF46" s="19">
        <f>F46-AE46</f>
        <v>-2.915543658454145E-2</v>
      </c>
      <c r="AG46" s="5">
        <f>D46*$AR$67+$AS$67</f>
        <v>-14.798646616185021</v>
      </c>
      <c r="AH46" s="5">
        <f>J46-AG46</f>
        <v>6.9342206545179863E-2</v>
      </c>
    </row>
    <row r="47" spans="1:48" x14ac:dyDescent="0.25">
      <c r="A47" s="5">
        <v>78</v>
      </c>
      <c r="B47" s="19">
        <f t="shared" ref="B47:B73" si="23">A47-$M$4</f>
        <v>55.8</v>
      </c>
      <c r="C47" s="5">
        <f t="shared" ref="C47:C73" si="24">A47+273.15</f>
        <v>351.15</v>
      </c>
      <c r="D47" s="5">
        <f t="shared" si="19"/>
        <v>2.847785846504343E-3</v>
      </c>
      <c r="E47" s="5">
        <v>131.6</v>
      </c>
      <c r="F47" s="19">
        <f t="shared" si="20"/>
        <v>1.2117863720073665</v>
      </c>
      <c r="G47" s="5">
        <v>361</v>
      </c>
      <c r="H47" s="5">
        <f t="shared" si="21"/>
        <v>3.6100000000000002E-7</v>
      </c>
      <c r="I47" s="5">
        <v>1</v>
      </c>
      <c r="J47" s="5">
        <f t="shared" ref="J47:J73" si="25">LN(H47)</f>
        <v>-14.83438787861353</v>
      </c>
      <c r="AE47" s="19">
        <f t="shared" ref="AE47:AE73" si="26">B47*$AR$51+$AS$51</f>
        <v>1.2335288391778991</v>
      </c>
      <c r="AF47" s="19">
        <f t="shared" ref="AF47:AF73" si="27">F47-AE47</f>
        <v>-2.1742467170532631E-2</v>
      </c>
      <c r="AG47" s="5">
        <f t="shared" ref="AG47:AG73" si="28">D47*$AR$67+$AS$67</f>
        <v>-14.893864343689472</v>
      </c>
      <c r="AH47" s="5">
        <f t="shared" ref="AH47:AH73" si="29">J47-AG47</f>
        <v>5.9476465075942286E-2</v>
      </c>
      <c r="AR47" s="1" t="s">
        <v>39</v>
      </c>
      <c r="AS47" s="3">
        <v>3.8999999999999998E-3</v>
      </c>
    </row>
    <row r="48" spans="1:48" x14ac:dyDescent="0.25">
      <c r="A48" s="5">
        <v>76</v>
      </c>
      <c r="B48" s="19">
        <f t="shared" si="23"/>
        <v>53.8</v>
      </c>
      <c r="C48" s="5">
        <f t="shared" si="24"/>
        <v>349.15</v>
      </c>
      <c r="D48" s="5">
        <f t="shared" si="19"/>
        <v>2.8640985249892598E-3</v>
      </c>
      <c r="E48" s="5">
        <v>131.4</v>
      </c>
      <c r="F48" s="19">
        <f t="shared" si="20"/>
        <v>1.2099447513812156</v>
      </c>
      <c r="G48" s="5">
        <v>317</v>
      </c>
      <c r="H48" s="5">
        <f t="shared" si="21"/>
        <v>3.1700000000000005E-7</v>
      </c>
      <c r="I48" s="5">
        <v>1</v>
      </c>
      <c r="J48" s="5">
        <f t="shared" si="25"/>
        <v>-14.96436406306913</v>
      </c>
      <c r="L48" s="1" t="s">
        <v>7</v>
      </c>
      <c r="M48" s="3">
        <f>E49</f>
        <v>131</v>
      </c>
      <c r="AE48" s="19">
        <f t="shared" si="26"/>
        <v>1.2251950594508147</v>
      </c>
      <c r="AF48" s="19">
        <f t="shared" si="27"/>
        <v>-1.525030806959915E-2</v>
      </c>
      <c r="AG48" s="5">
        <f t="shared" si="28"/>
        <v>-14.99017292300552</v>
      </c>
      <c r="AH48" s="5">
        <f t="shared" si="29"/>
        <v>2.5808859936390149E-2</v>
      </c>
    </row>
    <row r="49" spans="1:46" x14ac:dyDescent="0.25">
      <c r="A49" s="5">
        <v>74</v>
      </c>
      <c r="B49" s="19">
        <f t="shared" si="23"/>
        <v>51.8</v>
      </c>
      <c r="C49" s="5">
        <f t="shared" si="24"/>
        <v>347.15</v>
      </c>
      <c r="D49" s="5">
        <f t="shared" si="19"/>
        <v>2.8805991646262425E-3</v>
      </c>
      <c r="E49" s="5">
        <v>131</v>
      </c>
      <c r="F49" s="19">
        <f t="shared" si="20"/>
        <v>1.2062615101289136</v>
      </c>
      <c r="G49" s="5">
        <v>282</v>
      </c>
      <c r="H49" s="5">
        <f t="shared" si="21"/>
        <v>2.8200000000000001E-7</v>
      </c>
      <c r="I49" s="5">
        <v>1</v>
      </c>
      <c r="J49" s="5">
        <f t="shared" si="25"/>
        <v>-15.081358766008298</v>
      </c>
      <c r="L49" s="1" t="s">
        <v>8</v>
      </c>
      <c r="M49" s="3">
        <v>0.1</v>
      </c>
      <c r="AE49" s="19">
        <f t="shared" si="26"/>
        <v>1.2168612797237306</v>
      </c>
      <c r="AF49" s="19">
        <f t="shared" si="27"/>
        <v>-1.059976959481701E-2</v>
      </c>
      <c r="AG49" s="5">
        <f t="shared" si="28"/>
        <v>-15.087591207974061</v>
      </c>
      <c r="AH49" s="5">
        <f t="shared" si="29"/>
        <v>6.2324419657624475E-3</v>
      </c>
    </row>
    <row r="50" spans="1:46" x14ac:dyDescent="0.25">
      <c r="A50" s="5">
        <v>72</v>
      </c>
      <c r="B50" s="19">
        <f t="shared" si="23"/>
        <v>49.8</v>
      </c>
      <c r="C50" s="5">
        <f t="shared" si="24"/>
        <v>345.15</v>
      </c>
      <c r="D50" s="5">
        <f t="shared" si="19"/>
        <v>2.8972910328842532E-3</v>
      </c>
      <c r="E50" s="5">
        <v>130.5</v>
      </c>
      <c r="F50" s="19">
        <f t="shared" si="20"/>
        <v>1.201657458563536</v>
      </c>
      <c r="G50" s="5">
        <v>255</v>
      </c>
      <c r="H50" s="5">
        <f t="shared" si="21"/>
        <v>2.5499999999999999E-7</v>
      </c>
      <c r="I50" s="5">
        <v>1</v>
      </c>
      <c r="J50" s="5">
        <f t="shared" si="25"/>
        <v>-15.182002291787985</v>
      </c>
      <c r="L50" s="1" t="s">
        <v>30</v>
      </c>
      <c r="M50" s="15">
        <f>A49</f>
        <v>74</v>
      </c>
      <c r="AE50" s="19">
        <f t="shared" si="26"/>
        <v>1.2085274999966462</v>
      </c>
      <c r="AF50" s="19">
        <f t="shared" si="27"/>
        <v>-6.8700414331102078E-3</v>
      </c>
      <c r="AG50" s="5">
        <f t="shared" si="28"/>
        <v>-15.186138489436512</v>
      </c>
      <c r="AH50" s="5">
        <f t="shared" si="29"/>
        <v>4.1361976485276841E-3</v>
      </c>
      <c r="AQ50" s="29" t="s">
        <v>46</v>
      </c>
      <c r="AR50" s="30"/>
      <c r="AS50" s="30"/>
      <c r="AT50" s="31"/>
    </row>
    <row r="51" spans="1:46" x14ac:dyDescent="0.25">
      <c r="A51" s="5">
        <v>70</v>
      </c>
      <c r="B51" s="19">
        <f t="shared" si="23"/>
        <v>47.8</v>
      </c>
      <c r="C51" s="5">
        <f t="shared" si="24"/>
        <v>343.15</v>
      </c>
      <c r="D51" s="5">
        <f t="shared" si="19"/>
        <v>2.9141774734081308E-3</v>
      </c>
      <c r="E51" s="5">
        <v>129.80000000000001</v>
      </c>
      <c r="F51" s="19">
        <f t="shared" si="20"/>
        <v>1.1952117863720075</v>
      </c>
      <c r="G51" s="5">
        <v>229</v>
      </c>
      <c r="H51" s="5">
        <f t="shared" si="21"/>
        <v>2.2900000000000003E-7</v>
      </c>
      <c r="I51" s="5">
        <v>1</v>
      </c>
      <c r="J51" s="5">
        <f t="shared" si="25"/>
        <v>-15.289543833392171</v>
      </c>
      <c r="L51" s="1" t="s">
        <v>31</v>
      </c>
      <c r="M51" s="15">
        <v>0.1</v>
      </c>
      <c r="AE51" s="19">
        <f t="shared" si="26"/>
        <v>1.2001937202695621</v>
      </c>
      <c r="AF51" s="19">
        <f t="shared" si="27"/>
        <v>-4.9819338975545246E-3</v>
      </c>
      <c r="AG51" s="5">
        <f t="shared" si="28"/>
        <v>-15.285834507969785</v>
      </c>
      <c r="AH51" s="5">
        <f t="shared" si="29"/>
        <v>-3.7093254223865557E-3</v>
      </c>
      <c r="AQ51" s="6" t="s">
        <v>9</v>
      </c>
      <c r="AR51" s="21">
        <f t="array" ref="AR51:AS53">LINEST(F55:F73,B55:B73,1,1)</f>
        <v>4.1668898635421397E-3</v>
      </c>
      <c r="AS51" s="23">
        <v>1.0010163847922477</v>
      </c>
      <c r="AT51" s="6" t="s">
        <v>12</v>
      </c>
    </row>
    <row r="52" spans="1:46" x14ac:dyDescent="0.25">
      <c r="A52" s="5">
        <v>68</v>
      </c>
      <c r="B52" s="19">
        <f t="shared" si="23"/>
        <v>45.8</v>
      </c>
      <c r="C52" s="5">
        <f t="shared" si="24"/>
        <v>341.15</v>
      </c>
      <c r="D52" s="5">
        <f t="shared" si="19"/>
        <v>2.9312619082515023E-3</v>
      </c>
      <c r="E52" s="5">
        <v>129</v>
      </c>
      <c r="F52" s="19">
        <f t="shared" si="20"/>
        <v>1.1878453038674033</v>
      </c>
      <c r="G52" s="5">
        <v>215</v>
      </c>
      <c r="H52" s="5">
        <f t="shared" si="21"/>
        <v>2.1500000000000001E-7</v>
      </c>
      <c r="I52" s="5">
        <v>1</v>
      </c>
      <c r="J52" s="5">
        <f t="shared" si="25"/>
        <v>-15.352627808818749</v>
      </c>
      <c r="L52" s="1" t="s">
        <v>32</v>
      </c>
      <c r="M52" s="3">
        <f>M50+273.15</f>
        <v>347.15</v>
      </c>
      <c r="AE52" s="19">
        <f t="shared" si="26"/>
        <v>1.1918599405424777</v>
      </c>
      <c r="AF52" s="19">
        <f t="shared" si="27"/>
        <v>-4.0146366750744011E-3</v>
      </c>
      <c r="AG52" s="5">
        <f t="shared" si="28"/>
        <v>-15.386699467069175</v>
      </c>
      <c r="AH52" s="5">
        <f t="shared" si="29"/>
        <v>3.4071658250425685E-2</v>
      </c>
      <c r="AQ52" s="6" t="s">
        <v>10</v>
      </c>
      <c r="AR52" s="21">
        <v>6.8410070382622504E-6</v>
      </c>
      <c r="AS52" s="23">
        <v>1.6960477335107037E-4</v>
      </c>
      <c r="AT52" s="6" t="s">
        <v>13</v>
      </c>
    </row>
    <row r="53" spans="1:46" x14ac:dyDescent="0.25">
      <c r="A53" s="5">
        <v>66</v>
      </c>
      <c r="B53" s="19">
        <f t="shared" si="23"/>
        <v>43.8</v>
      </c>
      <c r="C53" s="5">
        <f t="shared" si="24"/>
        <v>339.15</v>
      </c>
      <c r="D53" s="5">
        <f t="shared" si="19"/>
        <v>2.9485478401887074E-3</v>
      </c>
      <c r="E53" s="5">
        <v>128.30000000000001</v>
      </c>
      <c r="F53" s="19">
        <f t="shared" si="20"/>
        <v>1.181399631675875</v>
      </c>
      <c r="G53" s="5">
        <v>207</v>
      </c>
      <c r="H53" s="5">
        <f t="shared" si="21"/>
        <v>2.0700000000000001E-7</v>
      </c>
      <c r="I53" s="5">
        <v>1</v>
      </c>
      <c r="J53" s="5">
        <f t="shared" si="25"/>
        <v>-15.390547043681043</v>
      </c>
      <c r="L53" s="1" t="s">
        <v>33</v>
      </c>
      <c r="M53" s="3">
        <f>M51</f>
        <v>0.1</v>
      </c>
      <c r="AE53" s="19">
        <f t="shared" si="26"/>
        <v>1.1835261608153935</v>
      </c>
      <c r="AF53" s="19">
        <f t="shared" si="27"/>
        <v>-2.126529139518496E-3</v>
      </c>
      <c r="AG53" s="5">
        <f t="shared" si="28"/>
        <v>-15.48875404679778</v>
      </c>
      <c r="AH53" s="5">
        <f t="shared" si="29"/>
        <v>9.8207003116737468E-2</v>
      </c>
      <c r="AQ53" s="6" t="s">
        <v>11</v>
      </c>
      <c r="AR53" s="22">
        <v>0.99995418105836764</v>
      </c>
      <c r="AS53" s="23">
        <v>2.8404087729293437E-4</v>
      </c>
      <c r="AT53" s="6" t="s">
        <v>14</v>
      </c>
    </row>
    <row r="54" spans="1:46" x14ac:dyDescent="0.25">
      <c r="A54" s="5">
        <v>64</v>
      </c>
      <c r="B54" s="19">
        <f t="shared" si="23"/>
        <v>41.8</v>
      </c>
      <c r="C54" s="5">
        <f t="shared" si="24"/>
        <v>337.15</v>
      </c>
      <c r="D54" s="5">
        <f t="shared" si="19"/>
        <v>2.9660388551090021E-3</v>
      </c>
      <c r="E54" s="5">
        <v>127.5</v>
      </c>
      <c r="F54" s="19">
        <f t="shared" si="20"/>
        <v>1.1740331491712708</v>
      </c>
      <c r="G54" s="5">
        <v>163</v>
      </c>
      <c r="H54" s="5">
        <f t="shared" si="21"/>
        <v>1.6300000000000002E-7</v>
      </c>
      <c r="I54" s="5">
        <v>1</v>
      </c>
      <c r="J54" s="5">
        <f t="shared" si="25"/>
        <v>-15.629515636139649</v>
      </c>
      <c r="AE54" s="19">
        <f t="shared" si="26"/>
        <v>1.1751923810883091</v>
      </c>
      <c r="AF54" s="19">
        <f t="shared" si="27"/>
        <v>-1.1592319170383725E-3</v>
      </c>
      <c r="AG54" s="5">
        <f t="shared" si="28"/>
        <v>-15.592019417921655</v>
      </c>
      <c r="AH54" s="5">
        <f t="shared" si="29"/>
        <v>-3.7496218217993871E-2</v>
      </c>
    </row>
    <row r="55" spans="1:46" x14ac:dyDescent="0.25">
      <c r="A55" s="5">
        <v>62</v>
      </c>
      <c r="B55" s="5">
        <f t="shared" si="23"/>
        <v>39.799999999999997</v>
      </c>
      <c r="C55" s="5">
        <f t="shared" si="24"/>
        <v>335.15</v>
      </c>
      <c r="D55" s="5">
        <f t="shared" si="19"/>
        <v>2.9837386244964941E-3</v>
      </c>
      <c r="E55" s="5">
        <v>126.7</v>
      </c>
      <c r="F55" s="5">
        <f t="shared" si="20"/>
        <v>1.1666666666666667</v>
      </c>
      <c r="G55" s="5">
        <v>152</v>
      </c>
      <c r="H55" s="5">
        <f t="shared" si="21"/>
        <v>1.5200000000000001E-7</v>
      </c>
      <c r="I55" s="5">
        <v>1</v>
      </c>
      <c r="J55" s="5">
        <f t="shared" si="25"/>
        <v>-15.699385316100134</v>
      </c>
      <c r="AE55" s="5">
        <f t="shared" si="26"/>
        <v>1.166858601361225</v>
      </c>
      <c r="AF55" s="5">
        <f t="shared" si="27"/>
        <v>-1.9193469455824896E-4</v>
      </c>
      <c r="AG55" s="5">
        <f t="shared" si="28"/>
        <v>-15.696517256551108</v>
      </c>
      <c r="AH55" s="5">
        <f t="shared" si="29"/>
        <v>-2.8680595490264693E-3</v>
      </c>
      <c r="AR55" s="1" t="s">
        <v>34</v>
      </c>
      <c r="AS55" s="14">
        <f>ABS(1-AS51)</f>
        <v>1.0163847922477487E-3</v>
      </c>
    </row>
    <row r="56" spans="1:46" x14ac:dyDescent="0.25">
      <c r="A56" s="5">
        <v>60</v>
      </c>
      <c r="B56" s="5">
        <f t="shared" si="23"/>
        <v>37.799999999999997</v>
      </c>
      <c r="C56" s="5">
        <f t="shared" si="24"/>
        <v>333.15</v>
      </c>
      <c r="D56" s="5">
        <f t="shared" si="19"/>
        <v>3.0016509079993999E-3</v>
      </c>
      <c r="E56" s="5">
        <v>125.8</v>
      </c>
      <c r="F56" s="5">
        <f t="shared" si="20"/>
        <v>1.1583793738489871</v>
      </c>
      <c r="G56" s="5">
        <v>129</v>
      </c>
      <c r="H56" s="5">
        <f t="shared" si="21"/>
        <v>1.29E-7</v>
      </c>
      <c r="I56" s="5">
        <v>1</v>
      </c>
      <c r="J56" s="5">
        <f t="shared" si="25"/>
        <v>-15.863453432584739</v>
      </c>
      <c r="AE56" s="5">
        <f t="shared" si="26"/>
        <v>1.1585248216341406</v>
      </c>
      <c r="AF56" s="5">
        <f t="shared" si="27"/>
        <v>-1.4544778515346302E-4</v>
      </c>
      <c r="AG56" s="5">
        <f t="shared" si="28"/>
        <v>-15.802269759309386</v>
      </c>
      <c r="AH56" s="5">
        <f t="shared" si="29"/>
        <v>-6.1183673275353456E-2</v>
      </c>
      <c r="AR56" s="1" t="s">
        <v>35</v>
      </c>
      <c r="AS56" s="3">
        <f>AR51</f>
        <v>4.1668898635421397E-3</v>
      </c>
      <c r="AT56" s="2" t="s">
        <v>53</v>
      </c>
    </row>
    <row r="57" spans="1:46" x14ac:dyDescent="0.25">
      <c r="A57" s="5">
        <v>58</v>
      </c>
      <c r="B57" s="5">
        <f t="shared" si="23"/>
        <v>35.799999999999997</v>
      </c>
      <c r="C57" s="5">
        <f t="shared" si="24"/>
        <v>331.15</v>
      </c>
      <c r="D57" s="5">
        <f t="shared" si="19"/>
        <v>3.0197795560924054E-3</v>
      </c>
      <c r="E57" s="5">
        <v>124.9</v>
      </c>
      <c r="F57" s="5">
        <f t="shared" si="20"/>
        <v>1.1500920810313076</v>
      </c>
      <c r="G57" s="5">
        <v>115</v>
      </c>
      <c r="H57" s="5">
        <f t="shared" si="21"/>
        <v>1.1500000000000001E-7</v>
      </c>
      <c r="I57" s="5">
        <v>1</v>
      </c>
      <c r="J57" s="5">
        <f t="shared" si="25"/>
        <v>-15.978333708583161</v>
      </c>
      <c r="AE57" s="5">
        <f t="shared" si="26"/>
        <v>1.1501910419070565</v>
      </c>
      <c r="AF57" s="5">
        <f t="shared" si="27"/>
        <v>-9.8960875748899113E-5</v>
      </c>
      <c r="AG57" s="5">
        <f t="shared" si="28"/>
        <v>-15.909299659051005</v>
      </c>
      <c r="AH57" s="5">
        <f t="shared" si="29"/>
        <v>-6.9034049532156416E-2</v>
      </c>
      <c r="AR57" s="1" t="s">
        <v>36</v>
      </c>
      <c r="AS57" s="3">
        <f>AR52</f>
        <v>6.8410070382622504E-6</v>
      </c>
    </row>
    <row r="58" spans="1:46" x14ac:dyDescent="0.25">
      <c r="A58" s="5">
        <v>56</v>
      </c>
      <c r="B58" s="5">
        <f t="shared" si="23"/>
        <v>33.799999999999997</v>
      </c>
      <c r="C58" s="5">
        <f t="shared" si="24"/>
        <v>329.15</v>
      </c>
      <c r="D58" s="5">
        <f t="shared" si="19"/>
        <v>3.0381285128360932E-3</v>
      </c>
      <c r="E58" s="5">
        <v>124</v>
      </c>
      <c r="F58" s="5">
        <f t="shared" si="20"/>
        <v>1.141804788213628</v>
      </c>
      <c r="G58" s="5">
        <v>103</v>
      </c>
      <c r="H58" s="5">
        <f t="shared" si="21"/>
        <v>1.0300000000000001E-7</v>
      </c>
      <c r="I58" s="5">
        <v>1</v>
      </c>
      <c r="J58" s="5">
        <f t="shared" si="25"/>
        <v>-16.088536848716775</v>
      </c>
      <c r="AE58" s="5">
        <f t="shared" si="26"/>
        <v>1.1418572621799721</v>
      </c>
      <c r="AF58" s="5">
        <f t="shared" si="27"/>
        <v>-5.2473966344113165E-5</v>
      </c>
      <c r="AG58" s="5">
        <f t="shared" si="28"/>
        <v>-16.017630241153146</v>
      </c>
      <c r="AH58" s="5">
        <f t="shared" si="29"/>
        <v>-7.0906607563628654E-2</v>
      </c>
      <c r="AR58" s="1" t="s">
        <v>37</v>
      </c>
      <c r="AS58" s="14">
        <f>AS57/AS56</f>
        <v>1.6417537449494597E-3</v>
      </c>
    </row>
    <row r="59" spans="1:46" x14ac:dyDescent="0.25">
      <c r="A59" s="5">
        <v>54</v>
      </c>
      <c r="B59" s="5">
        <f t="shared" si="23"/>
        <v>31.8</v>
      </c>
      <c r="C59" s="5">
        <f t="shared" si="24"/>
        <v>327.14999999999998</v>
      </c>
      <c r="D59" s="5">
        <f t="shared" si="19"/>
        <v>3.0567018187375823E-3</v>
      </c>
      <c r="E59" s="5">
        <v>123.1</v>
      </c>
      <c r="F59" s="5">
        <f t="shared" si="20"/>
        <v>1.1335174953959484</v>
      </c>
      <c r="G59" s="5">
        <v>92.3</v>
      </c>
      <c r="H59" s="5">
        <f t="shared" si="21"/>
        <v>9.2299999999999999E-8</v>
      </c>
      <c r="I59" s="5">
        <v>0.1</v>
      </c>
      <c r="J59" s="5">
        <f t="shared" si="25"/>
        <v>-16.198221695437606</v>
      </c>
      <c r="AE59" s="5">
        <f t="shared" si="26"/>
        <v>1.1335234824528877</v>
      </c>
      <c r="AF59" s="5">
        <f t="shared" si="27"/>
        <v>-5.9870569393272177E-6</v>
      </c>
      <c r="AG59" s="5">
        <f t="shared" si="28"/>
        <v>-16.127285360404635</v>
      </c>
      <c r="AH59" s="5">
        <f t="shared" si="29"/>
        <v>-7.0936335032971698E-2</v>
      </c>
      <c r="AR59" s="1" t="s">
        <v>40</v>
      </c>
      <c r="AS59" s="14">
        <f>ABS(AS56-AS47)/AS47</f>
        <v>6.8433298344138443E-2</v>
      </c>
    </row>
    <row r="60" spans="1:46" x14ac:dyDescent="0.25">
      <c r="A60" s="5">
        <v>52</v>
      </c>
      <c r="B60" s="5">
        <f t="shared" si="23"/>
        <v>29.8</v>
      </c>
      <c r="C60" s="5">
        <f t="shared" si="24"/>
        <v>325.14999999999998</v>
      </c>
      <c r="D60" s="5">
        <f t="shared" si="19"/>
        <v>3.0755036137167465E-3</v>
      </c>
      <c r="E60" s="5">
        <v>122.2</v>
      </c>
      <c r="F60" s="5">
        <f t="shared" si="20"/>
        <v>1.125230202578269</v>
      </c>
      <c r="G60" s="5">
        <v>82.8</v>
      </c>
      <c r="H60" s="5">
        <f t="shared" si="21"/>
        <v>8.28E-8</v>
      </c>
      <c r="I60" s="5">
        <v>0.1</v>
      </c>
      <c r="J60" s="5">
        <f t="shared" si="25"/>
        <v>-16.306837775555199</v>
      </c>
      <c r="AE60" s="5">
        <f t="shared" si="26"/>
        <v>1.1251897027258035</v>
      </c>
      <c r="AF60" s="5">
        <f t="shared" si="27"/>
        <v>4.049985246545873E-5</v>
      </c>
      <c r="AG60" s="5">
        <f t="shared" si="28"/>
        <v>-16.238289458518206</v>
      </c>
      <c r="AH60" s="5">
        <f t="shared" si="29"/>
        <v>-6.8548317036992046E-2</v>
      </c>
    </row>
    <row r="61" spans="1:46" x14ac:dyDescent="0.25">
      <c r="A61" s="5">
        <v>50</v>
      </c>
      <c r="B61" s="5">
        <f t="shared" si="23"/>
        <v>27.8</v>
      </c>
      <c r="C61" s="5">
        <f t="shared" si="24"/>
        <v>323.14999999999998</v>
      </c>
      <c r="D61" s="5">
        <f t="shared" si="19"/>
        <v>3.0945381401825778E-3</v>
      </c>
      <c r="E61" s="5">
        <v>121.3</v>
      </c>
      <c r="F61" s="5">
        <f t="shared" si="20"/>
        <v>1.1169429097605894</v>
      </c>
      <c r="G61" s="5">
        <v>73.900000000000006</v>
      </c>
      <c r="H61" s="5">
        <f t="shared" si="21"/>
        <v>7.3900000000000007E-8</v>
      </c>
      <c r="I61" s="5">
        <v>0.1</v>
      </c>
      <c r="J61" s="5">
        <f t="shared" si="25"/>
        <v>-16.420553008992254</v>
      </c>
      <c r="AE61" s="5">
        <f t="shared" si="26"/>
        <v>1.1168559229987192</v>
      </c>
      <c r="AF61" s="5">
        <f t="shared" si="27"/>
        <v>8.6986761870244678E-5</v>
      </c>
      <c r="AG61" s="5">
        <f t="shared" si="28"/>
        <v>-16.350667582293088</v>
      </c>
      <c r="AH61" s="5">
        <f t="shared" si="29"/>
        <v>-6.9885426699165976E-2</v>
      </c>
    </row>
    <row r="62" spans="1:46" x14ac:dyDescent="0.25">
      <c r="A62" s="5">
        <v>47.5</v>
      </c>
      <c r="B62" s="5">
        <f t="shared" si="23"/>
        <v>25.3</v>
      </c>
      <c r="C62" s="5">
        <f t="shared" si="24"/>
        <v>320.64999999999998</v>
      </c>
      <c r="D62" s="5">
        <f t="shared" si="19"/>
        <v>3.1186652112895684E-3</v>
      </c>
      <c r="E62" s="5">
        <v>120.2</v>
      </c>
      <c r="F62" s="5">
        <f t="shared" si="20"/>
        <v>1.1068139963167589</v>
      </c>
      <c r="G62" s="5">
        <v>65.400000000000006</v>
      </c>
      <c r="H62" s="5">
        <f t="shared" si="21"/>
        <v>6.5400000000000003E-8</v>
      </c>
      <c r="I62" s="5">
        <v>0.1</v>
      </c>
      <c r="J62" s="5">
        <f t="shared" si="25"/>
        <v>-16.542743578483257</v>
      </c>
      <c r="AE62" s="5">
        <f t="shared" si="26"/>
        <v>1.106438698339864</v>
      </c>
      <c r="AF62" s="5">
        <f t="shared" si="27"/>
        <v>3.7529797689495048E-4</v>
      </c>
      <c r="AG62" s="5">
        <f t="shared" si="28"/>
        <v>-16.493111629328038</v>
      </c>
      <c r="AH62" s="5">
        <f t="shared" si="29"/>
        <v>-4.9631949155219957E-2</v>
      </c>
    </row>
    <row r="63" spans="1:46" x14ac:dyDescent="0.25">
      <c r="A63" s="5">
        <v>46</v>
      </c>
      <c r="B63" s="5">
        <f t="shared" si="23"/>
        <v>23.8</v>
      </c>
      <c r="C63" s="5">
        <f t="shared" si="24"/>
        <v>319.14999999999998</v>
      </c>
      <c r="D63" s="5">
        <f t="shared" si="19"/>
        <v>3.1333228889237038E-3</v>
      </c>
      <c r="E63" s="5">
        <v>119.5</v>
      </c>
      <c r="F63" s="5">
        <f t="shared" si="20"/>
        <v>1.1003683241252302</v>
      </c>
      <c r="G63" s="5">
        <v>61.3</v>
      </c>
      <c r="H63" s="5">
        <f t="shared" si="21"/>
        <v>6.13E-8</v>
      </c>
      <c r="I63" s="5">
        <v>0.1</v>
      </c>
      <c r="J63" s="5">
        <f t="shared" si="25"/>
        <v>-16.607485994004247</v>
      </c>
      <c r="AE63" s="5">
        <f t="shared" si="26"/>
        <v>1.1001883635445506</v>
      </c>
      <c r="AF63" s="5">
        <f t="shared" si="27"/>
        <v>1.7996058067959453E-4</v>
      </c>
      <c r="AG63" s="5">
        <f t="shared" si="28"/>
        <v>-16.57964923321212</v>
      </c>
      <c r="AH63" s="5">
        <f t="shared" si="29"/>
        <v>-2.7836760792126825E-2</v>
      </c>
    </row>
    <row r="64" spans="1:46" x14ac:dyDescent="0.25">
      <c r="A64" s="5">
        <v>44</v>
      </c>
      <c r="B64" s="5">
        <f t="shared" si="23"/>
        <v>21.8</v>
      </c>
      <c r="C64" s="5">
        <f t="shared" si="24"/>
        <v>317.14999999999998</v>
      </c>
      <c r="D64" s="5">
        <f t="shared" si="19"/>
        <v>3.1530821377896896E-3</v>
      </c>
      <c r="E64" s="5">
        <v>118.6</v>
      </c>
      <c r="F64" s="5">
        <f t="shared" si="20"/>
        <v>1.0920810313075506</v>
      </c>
      <c r="G64" s="5">
        <v>53.4</v>
      </c>
      <c r="H64" s="5">
        <f t="shared" si="21"/>
        <v>5.3400000000000002E-8</v>
      </c>
      <c r="I64" s="5">
        <v>0.1</v>
      </c>
      <c r="J64" s="5">
        <f t="shared" si="25"/>
        <v>-16.745455090980261</v>
      </c>
      <c r="AE64" s="5">
        <f t="shared" si="26"/>
        <v>1.0918545838174665</v>
      </c>
      <c r="AF64" s="5">
        <f t="shared" si="27"/>
        <v>2.2644749008415843E-4</v>
      </c>
      <c r="AG64" s="5">
        <f t="shared" si="28"/>
        <v>-16.696306052531821</v>
      </c>
      <c r="AH64" s="5">
        <f t="shared" si="29"/>
        <v>-4.9149038448440763E-2</v>
      </c>
    </row>
    <row r="65" spans="1:49" x14ac:dyDescent="0.25">
      <c r="A65" s="5">
        <v>42</v>
      </c>
      <c r="B65" s="5">
        <f t="shared" si="23"/>
        <v>19.8</v>
      </c>
      <c r="C65" s="5">
        <f t="shared" si="24"/>
        <v>315.14999999999998</v>
      </c>
      <c r="D65" s="5">
        <f t="shared" si="19"/>
        <v>3.1730921783277807E-3</v>
      </c>
      <c r="E65" s="5">
        <v>117.7</v>
      </c>
      <c r="F65" s="5">
        <f t="shared" si="20"/>
        <v>1.0837937384898713</v>
      </c>
      <c r="G65" s="5">
        <v>53.1</v>
      </c>
      <c r="H65" s="5">
        <f t="shared" si="21"/>
        <v>5.3100000000000006E-8</v>
      </c>
      <c r="I65" s="5">
        <v>0.1</v>
      </c>
      <c r="J65" s="5">
        <f t="shared" si="25"/>
        <v>-16.751088908698517</v>
      </c>
      <c r="AE65" s="5">
        <f t="shared" si="26"/>
        <v>1.0835208040903821</v>
      </c>
      <c r="AF65" s="5">
        <f t="shared" si="27"/>
        <v>2.7293439948916642E-4</v>
      </c>
      <c r="AG65" s="5">
        <f t="shared" si="28"/>
        <v>-16.814443523215246</v>
      </c>
      <c r="AH65" s="5">
        <f t="shared" si="29"/>
        <v>6.3354614516729413E-2</v>
      </c>
    </row>
    <row r="66" spans="1:49" x14ac:dyDescent="0.25">
      <c r="A66" s="5">
        <v>40</v>
      </c>
      <c r="B66" s="5">
        <f t="shared" si="23"/>
        <v>17.8</v>
      </c>
      <c r="C66" s="5">
        <f t="shared" si="24"/>
        <v>313.14999999999998</v>
      </c>
      <c r="D66" s="5">
        <f t="shared" si="19"/>
        <v>3.1933578157432542E-3</v>
      </c>
      <c r="E66" s="5">
        <v>116.7</v>
      </c>
      <c r="F66" s="5">
        <f t="shared" si="20"/>
        <v>1.0745856353591161</v>
      </c>
      <c r="G66" s="5">
        <v>44.2</v>
      </c>
      <c r="H66" s="5">
        <f t="shared" si="21"/>
        <v>4.4200000000000005E-8</v>
      </c>
      <c r="I66" s="5">
        <v>0.1</v>
      </c>
      <c r="J66" s="5">
        <f t="shared" si="25"/>
        <v>-16.934541047862758</v>
      </c>
      <c r="AE66" s="5">
        <f t="shared" si="26"/>
        <v>1.0751870243632979</v>
      </c>
      <c r="AF66" s="5">
        <f t="shared" si="27"/>
        <v>-6.0138900418182928E-4</v>
      </c>
      <c r="AG66" s="5">
        <f t="shared" si="28"/>
        <v>-16.934090014760027</v>
      </c>
      <c r="AH66" s="5">
        <f t="shared" si="29"/>
        <v>-4.5103310273120201E-4</v>
      </c>
      <c r="AQ66" s="29" t="s">
        <v>51</v>
      </c>
      <c r="AR66" s="30"/>
      <c r="AS66" s="30"/>
      <c r="AT66" s="31"/>
    </row>
    <row r="67" spans="1:49" x14ac:dyDescent="0.25">
      <c r="A67" s="5">
        <v>38</v>
      </c>
      <c r="B67" s="5">
        <f t="shared" si="23"/>
        <v>15.8</v>
      </c>
      <c r="C67" s="5">
        <f t="shared" si="24"/>
        <v>311.14999999999998</v>
      </c>
      <c r="D67" s="5">
        <f t="shared" si="19"/>
        <v>3.2138839787883662E-3</v>
      </c>
      <c r="E67" s="5">
        <v>115.9</v>
      </c>
      <c r="F67" s="5">
        <f t="shared" si="20"/>
        <v>1.0672191528545121</v>
      </c>
      <c r="G67" s="5">
        <v>39.5</v>
      </c>
      <c r="H67" s="5">
        <f t="shared" si="21"/>
        <v>3.9500000000000003E-8</v>
      </c>
      <c r="I67" s="5">
        <v>0.1</v>
      </c>
      <c r="J67" s="5">
        <f t="shared" si="25"/>
        <v>-17.046965165039335</v>
      </c>
      <c r="AE67" s="5">
        <f t="shared" si="26"/>
        <v>1.0668532446362136</v>
      </c>
      <c r="AF67" s="5">
        <f t="shared" si="27"/>
        <v>3.6590821829851627E-4</v>
      </c>
      <c r="AG67" s="5">
        <f t="shared" si="28"/>
        <v>-17.055274626073988</v>
      </c>
      <c r="AH67" s="5">
        <f t="shared" si="29"/>
        <v>8.3094610346527986E-3</v>
      </c>
      <c r="AQ67" s="6" t="s">
        <v>9</v>
      </c>
      <c r="AR67" s="26">
        <f t="array" ref="AR67:AS69">LINEST(J46:J73,D46:D73,1,1)</f>
        <v>-5903.9096127036973</v>
      </c>
      <c r="AS67" s="25">
        <v>1.919205890409053</v>
      </c>
      <c r="AT67" s="6" t="s">
        <v>12</v>
      </c>
      <c r="AV67" s="1" t="s">
        <v>19</v>
      </c>
      <c r="AW67" s="7">
        <v>1.3806490000000001E-23</v>
      </c>
    </row>
    <row r="68" spans="1:49" x14ac:dyDescent="0.25">
      <c r="A68" s="5">
        <v>37</v>
      </c>
      <c r="B68" s="5">
        <f t="shared" si="23"/>
        <v>14.8</v>
      </c>
      <c r="C68" s="5">
        <f t="shared" si="24"/>
        <v>310.14999999999998</v>
      </c>
      <c r="D68" s="5">
        <f t="shared" si="19"/>
        <v>3.224246332419797E-3</v>
      </c>
      <c r="E68" s="5">
        <v>115.4</v>
      </c>
      <c r="F68" s="5">
        <f t="shared" si="20"/>
        <v>1.0626151012891345</v>
      </c>
      <c r="G68" s="20">
        <v>37.200000000000003</v>
      </c>
      <c r="H68" s="5">
        <f t="shared" si="21"/>
        <v>3.7200000000000002E-8</v>
      </c>
      <c r="I68" s="5">
        <v>0.1</v>
      </c>
      <c r="J68" s="5">
        <f t="shared" si="25"/>
        <v>-17.10695707566731</v>
      </c>
      <c r="AE68" s="5">
        <f t="shared" si="26"/>
        <v>1.0626863547726715</v>
      </c>
      <c r="AF68" s="5">
        <f t="shared" si="27"/>
        <v>-7.1253483536981577E-5</v>
      </c>
      <c r="AG68" s="5">
        <f t="shared" si="28"/>
        <v>-17.116453025288827</v>
      </c>
      <c r="AH68" s="5">
        <f t="shared" si="29"/>
        <v>9.495949621516786E-3</v>
      </c>
      <c r="AQ68" s="6" t="s">
        <v>10</v>
      </c>
      <c r="AR68" s="26">
        <v>69.996469805769976</v>
      </c>
      <c r="AS68" s="25">
        <v>0.21481076344660316</v>
      </c>
      <c r="AT68" s="6" t="s">
        <v>13</v>
      </c>
      <c r="AV68" s="1" t="s">
        <v>21</v>
      </c>
      <c r="AW68" s="7">
        <v>1.5999999999999999E-19</v>
      </c>
    </row>
    <row r="69" spans="1:49" x14ac:dyDescent="0.25">
      <c r="A69" s="5">
        <v>36</v>
      </c>
      <c r="B69" s="5">
        <f t="shared" si="23"/>
        <v>13.8</v>
      </c>
      <c r="C69" s="5">
        <f t="shared" si="24"/>
        <v>309.14999999999998</v>
      </c>
      <c r="D69" s="5">
        <f t="shared" si="19"/>
        <v>3.2346757237586934E-3</v>
      </c>
      <c r="E69" s="5">
        <v>115</v>
      </c>
      <c r="F69" s="5">
        <f t="shared" si="20"/>
        <v>1.0589318600368325</v>
      </c>
      <c r="G69" s="20">
        <v>35</v>
      </c>
      <c r="H69" s="5">
        <f t="shared" si="21"/>
        <v>3.5000000000000002E-8</v>
      </c>
      <c r="I69" s="5">
        <v>0.1</v>
      </c>
      <c r="J69" s="5">
        <f t="shared" si="25"/>
        <v>-17.167917775456999</v>
      </c>
      <c r="AE69" s="5">
        <f t="shared" si="26"/>
        <v>1.0585194649091292</v>
      </c>
      <c r="AF69" s="5">
        <f t="shared" si="27"/>
        <v>4.1239512770330222E-4</v>
      </c>
      <c r="AG69" s="5">
        <f t="shared" si="28"/>
        <v>-17.178027209069185</v>
      </c>
      <c r="AH69" s="5">
        <f t="shared" si="29"/>
        <v>1.0109433612186081E-2</v>
      </c>
      <c r="AQ69" s="6" t="s">
        <v>11</v>
      </c>
      <c r="AR69" s="24">
        <v>0.99635865422788661</v>
      </c>
      <c r="AS69" s="8">
        <v>5.2182824571122596E-2</v>
      </c>
      <c r="AT69" s="6" t="s">
        <v>14</v>
      </c>
    </row>
    <row r="70" spans="1:49" x14ac:dyDescent="0.25">
      <c r="A70" s="5">
        <v>35</v>
      </c>
      <c r="B70" s="5">
        <f t="shared" si="23"/>
        <v>12.8</v>
      </c>
      <c r="C70" s="5">
        <f t="shared" si="24"/>
        <v>308.14999999999998</v>
      </c>
      <c r="D70" s="5">
        <f t="shared" si="19"/>
        <v>3.2451728054518907E-3</v>
      </c>
      <c r="E70" s="5">
        <v>114.5</v>
      </c>
      <c r="F70" s="5">
        <f t="shared" si="20"/>
        <v>1.0543278084714549</v>
      </c>
      <c r="G70" s="20">
        <v>33.799999999999997</v>
      </c>
      <c r="H70" s="5">
        <f t="shared" si="21"/>
        <v>3.3799999999999998E-8</v>
      </c>
      <c r="I70" s="5">
        <v>0.1</v>
      </c>
      <c r="J70" s="5">
        <f t="shared" si="25"/>
        <v>-17.202805034457437</v>
      </c>
      <c r="AE70" s="5">
        <f t="shared" si="26"/>
        <v>1.0543525750455871</v>
      </c>
      <c r="AF70" s="5">
        <f t="shared" si="27"/>
        <v>-2.4766574132195629E-5</v>
      </c>
      <c r="AG70" s="5">
        <f t="shared" si="28"/>
        <v>-17.240001030582992</v>
      </c>
      <c r="AH70" s="5">
        <f t="shared" si="29"/>
        <v>3.7195996125554132E-2</v>
      </c>
    </row>
    <row r="71" spans="1:49" x14ac:dyDescent="0.25">
      <c r="A71" s="5">
        <v>34</v>
      </c>
      <c r="B71" s="5">
        <f t="shared" si="23"/>
        <v>11.8</v>
      </c>
      <c r="C71" s="5">
        <f t="shared" si="24"/>
        <v>307.14999999999998</v>
      </c>
      <c r="D71" s="5">
        <f t="shared" si="19"/>
        <v>3.255738238645613E-3</v>
      </c>
      <c r="E71" s="5">
        <v>114</v>
      </c>
      <c r="F71" s="5">
        <f t="shared" si="20"/>
        <v>1.0497237569060773</v>
      </c>
      <c r="G71" s="20">
        <v>31.1</v>
      </c>
      <c r="H71" s="5">
        <f t="shared" si="21"/>
        <v>3.1100000000000001E-8</v>
      </c>
      <c r="I71" s="5">
        <v>0.1</v>
      </c>
      <c r="J71" s="5">
        <f t="shared" si="25"/>
        <v>-17.286058017761224</v>
      </c>
      <c r="AE71" s="5">
        <f t="shared" si="26"/>
        <v>1.050185685182045</v>
      </c>
      <c r="AF71" s="5">
        <f t="shared" si="27"/>
        <v>-4.6192827596769348E-4</v>
      </c>
      <c r="AG71" s="5">
        <f t="shared" si="28"/>
        <v>-17.302378393177786</v>
      </c>
      <c r="AH71" s="5">
        <f t="shared" si="29"/>
        <v>1.6320375416562172E-2</v>
      </c>
      <c r="AR71" s="1" t="s">
        <v>42</v>
      </c>
      <c r="AS71" s="3">
        <v>0.67</v>
      </c>
    </row>
    <row r="72" spans="1:49" x14ac:dyDescent="0.25">
      <c r="A72" s="5">
        <v>33</v>
      </c>
      <c r="B72" s="5">
        <f t="shared" si="23"/>
        <v>10.8</v>
      </c>
      <c r="C72" s="5">
        <f t="shared" si="24"/>
        <v>306.14999999999998</v>
      </c>
      <c r="D72" s="5">
        <f t="shared" si="19"/>
        <v>3.2663726931242859E-3</v>
      </c>
      <c r="E72" s="5">
        <v>113.6</v>
      </c>
      <c r="F72" s="5">
        <f t="shared" si="20"/>
        <v>1.0460405156537753</v>
      </c>
      <c r="G72" s="20">
        <v>30.7</v>
      </c>
      <c r="H72" s="5">
        <f t="shared" si="21"/>
        <v>3.0700000000000004E-8</v>
      </c>
      <c r="I72" s="5">
        <v>0.1</v>
      </c>
      <c r="J72" s="5">
        <f t="shared" si="25"/>
        <v>-17.29900318235326</v>
      </c>
      <c r="AE72" s="5">
        <f t="shared" si="26"/>
        <v>1.0460187953185029</v>
      </c>
      <c r="AF72" s="5">
        <f t="shared" si="27"/>
        <v>2.1720335272368274E-5</v>
      </c>
      <c r="AG72" s="5">
        <f t="shared" si="28"/>
        <v>-17.365163251200283</v>
      </c>
      <c r="AH72" s="5">
        <f t="shared" si="29"/>
        <v>6.6160068847022302E-2</v>
      </c>
    </row>
    <row r="73" spans="1:49" x14ac:dyDescent="0.25">
      <c r="A73" s="5">
        <v>32.200000000000003</v>
      </c>
      <c r="B73" s="5">
        <f t="shared" si="23"/>
        <v>10.000000000000004</v>
      </c>
      <c r="C73" s="5">
        <f t="shared" si="24"/>
        <v>305.34999999999997</v>
      </c>
      <c r="D73" s="5">
        <f t="shared" si="19"/>
        <v>3.2749304077288361E-3</v>
      </c>
      <c r="E73" s="5">
        <v>113.2</v>
      </c>
      <c r="F73" s="5">
        <f t="shared" si="20"/>
        <v>1.0423572744014733</v>
      </c>
      <c r="G73" s="20">
        <v>29.4</v>
      </c>
      <c r="H73" s="5">
        <f t="shared" si="21"/>
        <v>2.9400000000000002E-8</v>
      </c>
      <c r="I73" s="5">
        <v>0.1</v>
      </c>
      <c r="J73" s="5">
        <f t="shared" si="25"/>
        <v>-17.342271162601776</v>
      </c>
      <c r="AE73" s="5">
        <f t="shared" si="26"/>
        <v>1.0426852834276692</v>
      </c>
      <c r="AF73" s="5">
        <f t="shared" si="27"/>
        <v>-3.2800902619589678E-4</v>
      </c>
      <c r="AG73" s="5">
        <f t="shared" si="28"/>
        <v>-17.415687224716862</v>
      </c>
      <c r="AH73" s="5">
        <f t="shared" si="29"/>
        <v>7.3416062115086334E-2</v>
      </c>
      <c r="AR73" s="1" t="s">
        <v>17</v>
      </c>
      <c r="AS73" s="8">
        <f>-AR67*AW67/AW68</f>
        <v>0.50945168142935926</v>
      </c>
      <c r="AT73" s="9"/>
    </row>
    <row r="74" spans="1:49" x14ac:dyDescent="0.25">
      <c r="AR74" s="1" t="s">
        <v>18</v>
      </c>
      <c r="AS74" s="7">
        <f>AW67/AW68*AR68</f>
        <v>6.0400347525541576E-3</v>
      </c>
    </row>
    <row r="75" spans="1:49" x14ac:dyDescent="0.25">
      <c r="AR75" s="1" t="s">
        <v>41</v>
      </c>
      <c r="AS75" s="14">
        <f>AS74/AS73</f>
        <v>1.1855952139774556E-2</v>
      </c>
    </row>
    <row r="76" spans="1:49" x14ac:dyDescent="0.25">
      <c r="AR76" s="1" t="s">
        <v>40</v>
      </c>
      <c r="AS76" s="14">
        <f>ABS(AS73-AS71)/AS71</f>
        <v>0.23962435607558324</v>
      </c>
    </row>
    <row r="77" spans="1:49" x14ac:dyDescent="0.25">
      <c r="AR77" s="1" t="s">
        <v>16</v>
      </c>
      <c r="AS77" s="3">
        <f>EXP(AS67)</f>
        <v>6.8155440308641104</v>
      </c>
    </row>
  </sheetData>
  <mergeCells count="12">
    <mergeCell ref="K39:K40"/>
    <mergeCell ref="L39:L40"/>
    <mergeCell ref="AE1:AF1"/>
    <mergeCell ref="AG1:AH1"/>
    <mergeCell ref="AQ5:AT5"/>
    <mergeCell ref="AQ21:AT21"/>
    <mergeCell ref="K35:L35"/>
    <mergeCell ref="K44:M46"/>
    <mergeCell ref="AE44:AF44"/>
    <mergeCell ref="AG44:AH44"/>
    <mergeCell ref="AQ50:AT50"/>
    <mergeCell ref="AQ66:AT6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4B09E-E486-4845-A1D2-2CDE6A42BAF6}">
  <sheetPr codeName="Sheet2"/>
  <dimension ref="A1:AW79"/>
  <sheetViews>
    <sheetView tabSelected="1" topLeftCell="L1" zoomScale="70" zoomScaleNormal="70" workbookViewId="0">
      <selection activeCell="AS59" sqref="AS59"/>
    </sheetView>
  </sheetViews>
  <sheetFormatPr defaultColWidth="8.85546875" defaultRowHeight="15" x14ac:dyDescent="0.25"/>
  <cols>
    <col min="1" max="10" width="8.85546875" style="2"/>
    <col min="11" max="13" width="9.140625"/>
    <col min="14" max="43" width="8.85546875" style="2"/>
    <col min="44" max="44" width="14.7109375" style="2" bestFit="1" customWidth="1"/>
    <col min="45" max="45" width="12.140625" style="2" bestFit="1" customWidth="1"/>
    <col min="46" max="51" width="8.85546875" style="2"/>
    <col min="52" max="52" width="11.7109375" style="2" customWidth="1"/>
    <col min="53" max="53" width="12.28515625" style="2" customWidth="1"/>
    <col min="54" max="16384" width="8.85546875" style="2"/>
  </cols>
  <sheetData>
    <row r="1" spans="1:46" x14ac:dyDescent="0.25">
      <c r="A1" s="1" t="s">
        <v>4</v>
      </c>
      <c r="B1" s="1" t="s">
        <v>38</v>
      </c>
      <c r="C1" s="1" t="s">
        <v>15</v>
      </c>
      <c r="D1" s="1" t="s">
        <v>22</v>
      </c>
      <c r="E1" s="1" t="s">
        <v>3</v>
      </c>
      <c r="F1" s="1" t="s">
        <v>6</v>
      </c>
      <c r="G1" s="1" t="s">
        <v>2</v>
      </c>
      <c r="H1" s="1" t="s">
        <v>20</v>
      </c>
      <c r="I1" s="1" t="s">
        <v>23</v>
      </c>
      <c r="J1" s="1" t="s">
        <v>5</v>
      </c>
      <c r="K1" s="2"/>
      <c r="L1" s="2"/>
      <c r="M1" s="2"/>
      <c r="AE1" s="28" t="s">
        <v>0</v>
      </c>
      <c r="AF1" s="28"/>
      <c r="AG1" s="28" t="s">
        <v>1</v>
      </c>
      <c r="AH1" s="28"/>
    </row>
    <row r="2" spans="1:46" x14ac:dyDescent="0.25">
      <c r="A2" s="3">
        <v>29.8</v>
      </c>
      <c r="B2" s="3">
        <f>A2-$M$4</f>
        <v>7.6000000000000014</v>
      </c>
      <c r="C2" s="3">
        <f t="shared" ref="C2:C32" si="0">A2+273.15</f>
        <v>302.95</v>
      </c>
      <c r="D2" s="3">
        <f t="shared" ref="D2:D32" si="1">1/C2</f>
        <v>3.3008747318039283E-3</v>
      </c>
      <c r="E2" s="3">
        <v>111.8</v>
      </c>
      <c r="F2" s="3">
        <f>E2/$M$2</f>
        <v>1.0294659300184161</v>
      </c>
      <c r="G2" s="3">
        <v>25</v>
      </c>
      <c r="H2" s="3">
        <f>G2*10^-9</f>
        <v>2.5000000000000002E-8</v>
      </c>
      <c r="I2" s="3">
        <v>0.1</v>
      </c>
      <c r="J2" s="3">
        <f>LN(H2)</f>
        <v>-17.504390012078211</v>
      </c>
      <c r="K2" s="2"/>
      <c r="L2" s="1" t="s">
        <v>7</v>
      </c>
      <c r="M2" s="3">
        <f>'potencia 1'!M2</f>
        <v>108.6</v>
      </c>
      <c r="AE2" s="1" t="s">
        <v>24</v>
      </c>
      <c r="AF2" s="1" t="s">
        <v>25</v>
      </c>
      <c r="AG2" s="1" t="s">
        <v>24</v>
      </c>
      <c r="AH2" s="1" t="s">
        <v>25</v>
      </c>
      <c r="AR2" s="1" t="s">
        <v>39</v>
      </c>
      <c r="AS2" s="3">
        <v>3.8999999999999998E-3</v>
      </c>
    </row>
    <row r="3" spans="1:46" x14ac:dyDescent="0.25">
      <c r="A3" s="3">
        <v>30</v>
      </c>
      <c r="B3" s="3">
        <f t="shared" ref="B3:B32" si="2">A3-$M$4</f>
        <v>7.8000000000000007</v>
      </c>
      <c r="C3" s="3">
        <f t="shared" si="0"/>
        <v>303.14999999999998</v>
      </c>
      <c r="D3" s="3">
        <f t="shared" si="1"/>
        <v>3.298697014679202E-3</v>
      </c>
      <c r="E3" s="3">
        <v>112.1</v>
      </c>
      <c r="F3" s="3">
        <f t="shared" ref="F3:F19" si="3">E3/$M$2</f>
        <v>1.0322283609576428</v>
      </c>
      <c r="G3" s="3">
        <v>28.9</v>
      </c>
      <c r="H3" s="3">
        <f t="shared" ref="H3:H19" si="4">G3*10^-9</f>
        <v>2.8900000000000001E-8</v>
      </c>
      <c r="I3" s="3">
        <v>0.1</v>
      </c>
      <c r="J3" s="3">
        <f t="shared" ref="J3:J19" si="5">LN(H3)</f>
        <v>-17.359424241828023</v>
      </c>
      <c r="K3" s="2"/>
      <c r="L3" s="1" t="s">
        <v>8</v>
      </c>
      <c r="M3" s="3">
        <v>0.1</v>
      </c>
      <c r="AE3" s="3">
        <f t="shared" ref="AE3:AE29" si="6">B2*$AR$6+$AS$6</f>
        <v>1.0258118130456086</v>
      </c>
      <c r="AF3" s="3">
        <f>F2-AE3</f>
        <v>3.6541169728074863E-3</v>
      </c>
      <c r="AG3" s="3">
        <f t="shared" ref="AG3:AG29" si="7">D2*AR$22+AS$22</f>
        <v>-17.525103588679485</v>
      </c>
      <c r="AH3" s="3">
        <f>J2-AG3</f>
        <v>2.0713576601274042E-2</v>
      </c>
    </row>
    <row r="4" spans="1:46" x14ac:dyDescent="0.25">
      <c r="A4" s="3">
        <v>32</v>
      </c>
      <c r="B4" s="3">
        <f t="shared" si="2"/>
        <v>9.8000000000000007</v>
      </c>
      <c r="C4" s="3">
        <f t="shared" si="0"/>
        <v>305.14999999999998</v>
      </c>
      <c r="D4" s="3">
        <f t="shared" si="1"/>
        <v>3.2770768474520728E-3</v>
      </c>
      <c r="E4" s="3">
        <v>112.9</v>
      </c>
      <c r="F4" s="3">
        <f t="shared" si="3"/>
        <v>1.0395948434622468</v>
      </c>
      <c r="G4" s="3">
        <v>32.9</v>
      </c>
      <c r="H4" s="3">
        <f t="shared" si="4"/>
        <v>3.2900000000000003E-8</v>
      </c>
      <c r="I4" s="3">
        <v>0.1</v>
      </c>
      <c r="J4" s="3">
        <f t="shared" si="5"/>
        <v>-17.229793179175086</v>
      </c>
      <c r="K4" s="2"/>
      <c r="L4" s="1" t="s">
        <v>30</v>
      </c>
      <c r="M4" s="15">
        <f>'potencia 1'!M4</f>
        <v>22.2</v>
      </c>
      <c r="AE4" s="3">
        <f t="shared" si="6"/>
        <v>1.0263648568875001</v>
      </c>
      <c r="AF4" s="3">
        <f t="shared" ref="AF4:AF28" si="8">F3-AE4</f>
        <v>5.8635040701426888E-3</v>
      </c>
      <c r="AG4" s="3">
        <f t="shared" si="7"/>
        <v>-17.509574083266045</v>
      </c>
      <c r="AH4" s="3">
        <f t="shared" ref="AH4:AH28" si="9">J3-AG4</f>
        <v>0.15014984143802224</v>
      </c>
    </row>
    <row r="5" spans="1:46" x14ac:dyDescent="0.25">
      <c r="A5" s="3">
        <v>34</v>
      </c>
      <c r="B5" s="3">
        <f t="shared" si="2"/>
        <v>11.8</v>
      </c>
      <c r="C5" s="3">
        <f t="shared" si="0"/>
        <v>307.14999999999998</v>
      </c>
      <c r="D5" s="3">
        <f t="shared" si="1"/>
        <v>3.255738238645613E-3</v>
      </c>
      <c r="E5" s="3">
        <v>113.2</v>
      </c>
      <c r="F5" s="3">
        <f t="shared" si="3"/>
        <v>1.0423572744014733</v>
      </c>
      <c r="G5" s="3">
        <v>35.1</v>
      </c>
      <c r="H5" s="3">
        <f t="shared" si="4"/>
        <v>3.5100000000000003E-8</v>
      </c>
      <c r="I5" s="3">
        <v>0.1</v>
      </c>
      <c r="J5" s="3">
        <f t="shared" si="5"/>
        <v>-17.165064706474592</v>
      </c>
      <c r="K5" s="2"/>
      <c r="L5" s="1" t="s">
        <v>31</v>
      </c>
      <c r="M5" s="15">
        <v>0.1</v>
      </c>
      <c r="AE5" s="3">
        <f t="shared" si="6"/>
        <v>1.0318952953064142</v>
      </c>
      <c r="AF5" s="3">
        <f t="shared" si="8"/>
        <v>7.6995481558326251E-3</v>
      </c>
      <c r="AG5" s="3">
        <f t="shared" si="7"/>
        <v>-17.355398639549811</v>
      </c>
      <c r="AH5" s="3">
        <f t="shared" si="9"/>
        <v>0.1256054603747252</v>
      </c>
      <c r="AQ5" s="29" t="s">
        <v>48</v>
      </c>
      <c r="AR5" s="30"/>
      <c r="AS5" s="30"/>
      <c r="AT5" s="31"/>
    </row>
    <row r="6" spans="1:46" x14ac:dyDescent="0.25">
      <c r="A6" s="3">
        <v>36</v>
      </c>
      <c r="B6" s="3">
        <f t="shared" si="2"/>
        <v>13.8</v>
      </c>
      <c r="C6" s="3">
        <f t="shared" si="0"/>
        <v>309.14999999999998</v>
      </c>
      <c r="D6" s="3">
        <f t="shared" si="1"/>
        <v>3.2346757237586934E-3</v>
      </c>
      <c r="E6" s="3">
        <v>113.6</v>
      </c>
      <c r="F6" s="3">
        <f t="shared" si="3"/>
        <v>1.0460405156537753</v>
      </c>
      <c r="G6" s="3">
        <v>40</v>
      </c>
      <c r="H6" s="3">
        <f t="shared" si="4"/>
        <v>4.0000000000000001E-8</v>
      </c>
      <c r="I6" s="3">
        <v>0.1</v>
      </c>
      <c r="J6" s="3">
        <f t="shared" si="5"/>
        <v>-17.034386382832476</v>
      </c>
      <c r="K6" s="2"/>
      <c r="L6" s="1" t="s">
        <v>32</v>
      </c>
      <c r="M6" s="3">
        <f>M4+273.15</f>
        <v>295.34999999999997</v>
      </c>
      <c r="AE6" s="3">
        <f t="shared" si="6"/>
        <v>1.0374257337253283</v>
      </c>
      <c r="AF6" s="3">
        <f t="shared" si="8"/>
        <v>4.9315406761449854E-3</v>
      </c>
      <c r="AG6" s="3">
        <f t="shared" si="7"/>
        <v>-17.203231015383849</v>
      </c>
      <c r="AH6" s="3">
        <f t="shared" si="9"/>
        <v>3.8166308909257651E-2</v>
      </c>
      <c r="AQ6" s="6" t="s">
        <v>9</v>
      </c>
      <c r="AR6" s="22">
        <f t="array" ref="AR6:AS8">LINEST(F2:F32,B2:B32,1,1)</f>
        <v>2.7652192094570669E-3</v>
      </c>
      <c r="AS6" s="24">
        <v>1.004796147053735</v>
      </c>
      <c r="AT6" s="6" t="s">
        <v>12</v>
      </c>
    </row>
    <row r="7" spans="1:46" x14ac:dyDescent="0.25">
      <c r="A7" s="3">
        <v>38</v>
      </c>
      <c r="B7" s="3">
        <f t="shared" si="2"/>
        <v>15.8</v>
      </c>
      <c r="C7" s="3">
        <f t="shared" si="0"/>
        <v>311.14999999999998</v>
      </c>
      <c r="D7" s="3">
        <f t="shared" si="1"/>
        <v>3.2138839787883662E-3</v>
      </c>
      <c r="E7" s="3">
        <v>114</v>
      </c>
      <c r="F7" s="3">
        <f t="shared" si="3"/>
        <v>1.0497237569060773</v>
      </c>
      <c r="G7" s="3">
        <v>44</v>
      </c>
      <c r="H7" s="3">
        <f t="shared" si="4"/>
        <v>4.4000000000000004E-8</v>
      </c>
      <c r="I7" s="3">
        <v>0.1</v>
      </c>
      <c r="J7" s="3">
        <f t="shared" si="5"/>
        <v>-16.939076203028151</v>
      </c>
      <c r="K7" s="2"/>
      <c r="L7" s="1" t="s">
        <v>33</v>
      </c>
      <c r="M7" s="3">
        <f>M5</f>
        <v>0.1</v>
      </c>
      <c r="AE7" s="3">
        <f t="shared" si="6"/>
        <v>1.0429561721442424</v>
      </c>
      <c r="AF7" s="3">
        <f t="shared" si="8"/>
        <v>3.0843435095329053E-3</v>
      </c>
      <c r="AG7" s="3">
        <f t="shared" si="7"/>
        <v>-17.053032242897217</v>
      </c>
      <c r="AH7" s="3">
        <f t="shared" si="9"/>
        <v>1.864586006474056E-2</v>
      </c>
      <c r="AQ7" s="6" t="s">
        <v>10</v>
      </c>
      <c r="AR7" s="22">
        <v>3.7149468893410169E-5</v>
      </c>
      <c r="AS7" s="24">
        <v>1.5270183975589079E-3</v>
      </c>
      <c r="AT7" s="6" t="s">
        <v>13</v>
      </c>
    </row>
    <row r="8" spans="1:46" x14ac:dyDescent="0.25">
      <c r="A8" s="3">
        <v>40</v>
      </c>
      <c r="B8" s="3">
        <f t="shared" si="2"/>
        <v>17.8</v>
      </c>
      <c r="C8" s="3">
        <f t="shared" si="0"/>
        <v>313.14999999999998</v>
      </c>
      <c r="D8" s="3">
        <f t="shared" si="1"/>
        <v>3.1933578157432542E-3</v>
      </c>
      <c r="E8" s="3">
        <v>114.4</v>
      </c>
      <c r="F8" s="3">
        <f t="shared" si="3"/>
        <v>1.0534069981583796</v>
      </c>
      <c r="G8" s="3">
        <v>48.2</v>
      </c>
      <c r="H8" s="3">
        <f t="shared" si="4"/>
        <v>4.8200000000000008E-8</v>
      </c>
      <c r="I8" s="3">
        <v>0.1</v>
      </c>
      <c r="J8" s="3">
        <f t="shared" si="5"/>
        <v>-16.847906815889857</v>
      </c>
      <c r="K8" s="2"/>
      <c r="L8" s="2"/>
      <c r="M8" s="2"/>
      <c r="AE8" s="3">
        <f t="shared" si="6"/>
        <v>1.0484866105631567</v>
      </c>
      <c r="AF8" s="3">
        <f t="shared" si="8"/>
        <v>1.2371463429206031E-3</v>
      </c>
      <c r="AG8" s="3">
        <f t="shared" si="7"/>
        <v>-16.904764356124694</v>
      </c>
      <c r="AH8" s="3">
        <f t="shared" si="9"/>
        <v>-3.4311846903456455E-2</v>
      </c>
      <c r="AQ8" s="6" t="s">
        <v>11</v>
      </c>
      <c r="AR8" s="24">
        <v>0.99479312846542267</v>
      </c>
      <c r="AS8" s="24">
        <v>3.881546016906468E-3</v>
      </c>
      <c r="AT8" s="6" t="s">
        <v>14</v>
      </c>
    </row>
    <row r="9" spans="1:46" x14ac:dyDescent="0.25">
      <c r="A9" s="3">
        <v>42</v>
      </c>
      <c r="B9" s="3">
        <f t="shared" si="2"/>
        <v>19.8</v>
      </c>
      <c r="C9" s="3">
        <f t="shared" si="0"/>
        <v>315.14999999999998</v>
      </c>
      <c r="D9" s="3">
        <f t="shared" si="1"/>
        <v>3.1730921783277807E-3</v>
      </c>
      <c r="E9" s="3">
        <v>114.9</v>
      </c>
      <c r="F9" s="3">
        <f t="shared" si="3"/>
        <v>1.0580110497237569</v>
      </c>
      <c r="G9" s="3">
        <v>59</v>
      </c>
      <c r="H9" s="3">
        <f t="shared" si="4"/>
        <v>5.9000000000000006E-8</v>
      </c>
      <c r="I9" s="3">
        <v>0.1</v>
      </c>
      <c r="J9" s="3">
        <f t="shared" si="5"/>
        <v>-16.645728393040692</v>
      </c>
      <c r="K9" s="2"/>
      <c r="L9" s="2"/>
      <c r="M9" s="2"/>
      <c r="AE9" s="3">
        <f t="shared" si="6"/>
        <v>1.0540170489820708</v>
      </c>
      <c r="AF9" s="3">
        <f t="shared" si="8"/>
        <v>-6.1005082369125496E-4</v>
      </c>
      <c r="AG9" s="3">
        <f t="shared" si="7"/>
        <v>-16.758390359012367</v>
      </c>
      <c r="AH9" s="3">
        <f t="shared" si="9"/>
        <v>-8.9516456877490214E-2</v>
      </c>
    </row>
    <row r="10" spans="1:46" x14ac:dyDescent="0.25">
      <c r="A10" s="3">
        <v>44</v>
      </c>
      <c r="B10" s="3">
        <f t="shared" si="2"/>
        <v>21.8</v>
      </c>
      <c r="C10" s="3">
        <f t="shared" si="0"/>
        <v>317.14999999999998</v>
      </c>
      <c r="D10" s="3">
        <f t="shared" si="1"/>
        <v>3.1530821377896896E-3</v>
      </c>
      <c r="E10" s="3">
        <v>115.5</v>
      </c>
      <c r="F10" s="3">
        <f t="shared" si="3"/>
        <v>1.0635359116022101</v>
      </c>
      <c r="G10" s="3">
        <v>60.8</v>
      </c>
      <c r="H10" s="3">
        <f t="shared" si="4"/>
        <v>6.0800000000000002E-8</v>
      </c>
      <c r="I10" s="3">
        <v>0.1</v>
      </c>
      <c r="J10" s="3">
        <f t="shared" si="5"/>
        <v>-16.61567604797429</v>
      </c>
      <c r="K10" s="2"/>
      <c r="L10" s="2"/>
      <c r="M10" s="2"/>
      <c r="AE10" s="3">
        <f t="shared" si="6"/>
        <v>1.0595474874009849</v>
      </c>
      <c r="AF10" s="3">
        <f t="shared" si="8"/>
        <v>-1.5364376772279975E-3</v>
      </c>
      <c r="AG10" s="3">
        <f t="shared" si="7"/>
        <v>-16.613874194641426</v>
      </c>
      <c r="AH10" s="3">
        <f t="shared" si="9"/>
        <v>-3.1854198399265954E-2</v>
      </c>
      <c r="AR10" s="1" t="s">
        <v>34</v>
      </c>
      <c r="AS10" s="14">
        <f>ABS(1-AS6)</f>
        <v>4.7961470537349893E-3</v>
      </c>
    </row>
    <row r="11" spans="1:46" x14ac:dyDescent="0.25">
      <c r="A11" s="3">
        <v>47</v>
      </c>
      <c r="B11" s="3">
        <f t="shared" si="2"/>
        <v>24.8</v>
      </c>
      <c r="C11" s="3">
        <f t="shared" si="0"/>
        <v>320.14999999999998</v>
      </c>
      <c r="D11" s="3">
        <f t="shared" si="1"/>
        <v>3.1235358425737939E-3</v>
      </c>
      <c r="E11" s="3">
        <v>116.3</v>
      </c>
      <c r="F11" s="3">
        <f t="shared" si="3"/>
        <v>1.0709023941068141</v>
      </c>
      <c r="G11" s="3">
        <v>85.8</v>
      </c>
      <c r="H11" s="3">
        <f t="shared" si="4"/>
        <v>8.5800000000000001E-8</v>
      </c>
      <c r="I11" s="3">
        <v>0.1</v>
      </c>
      <c r="J11" s="3">
        <f t="shared" si="5"/>
        <v>-16.271246830452494</v>
      </c>
      <c r="K11" s="2"/>
      <c r="L11" s="2"/>
      <c r="M11" s="2"/>
      <c r="AE11" s="3">
        <f t="shared" si="6"/>
        <v>1.065077925819899</v>
      </c>
      <c r="AF11" s="3">
        <f t="shared" si="8"/>
        <v>-1.5420142176889584E-3</v>
      </c>
      <c r="AG11" s="3">
        <f t="shared" si="7"/>
        <v>-16.471180715616491</v>
      </c>
      <c r="AH11" s="3">
        <f t="shared" si="9"/>
        <v>-0.1444953323577991</v>
      </c>
      <c r="AR11" s="1" t="s">
        <v>35</v>
      </c>
      <c r="AS11" s="3">
        <f>AR6</f>
        <v>2.7652192094570669E-3</v>
      </c>
    </row>
    <row r="12" spans="1:46" x14ac:dyDescent="0.25">
      <c r="A12" s="3">
        <v>49</v>
      </c>
      <c r="B12" s="3">
        <f t="shared" si="2"/>
        <v>26.8</v>
      </c>
      <c r="C12" s="3">
        <f t="shared" si="0"/>
        <v>322.14999999999998</v>
      </c>
      <c r="D12" s="3">
        <f t="shared" si="1"/>
        <v>3.1041440322830982E-3</v>
      </c>
      <c r="E12" s="3">
        <v>116.9</v>
      </c>
      <c r="F12" s="3">
        <f t="shared" si="3"/>
        <v>1.0764272559852672</v>
      </c>
      <c r="G12" s="3">
        <v>90</v>
      </c>
      <c r="H12" s="3">
        <f t="shared" si="4"/>
        <v>9.0000000000000012E-8</v>
      </c>
      <c r="I12" s="3">
        <v>0.1</v>
      </c>
      <c r="J12" s="3">
        <f t="shared" si="5"/>
        <v>-16.223456166616145</v>
      </c>
      <c r="K12" s="2"/>
      <c r="L12" s="2"/>
      <c r="M12" s="2"/>
      <c r="AE12" s="3">
        <f t="shared" si="6"/>
        <v>1.0733735834482703</v>
      </c>
      <c r="AF12" s="3">
        <f t="shared" si="8"/>
        <v>-2.4711893414561814E-3</v>
      </c>
      <c r="AG12" s="3">
        <f t="shared" si="7"/>
        <v>-16.260483308550853</v>
      </c>
      <c r="AH12" s="3">
        <f t="shared" si="9"/>
        <v>-1.0763521901640871E-2</v>
      </c>
      <c r="AR12" s="1" t="s">
        <v>36</v>
      </c>
      <c r="AS12" s="3">
        <f>AR7</f>
        <v>3.7149468893410169E-5</v>
      </c>
    </row>
    <row r="13" spans="1:46" x14ac:dyDescent="0.25">
      <c r="A13" s="3">
        <v>50</v>
      </c>
      <c r="B13" s="3">
        <f t="shared" si="2"/>
        <v>27.8</v>
      </c>
      <c r="C13" s="3">
        <f t="shared" si="0"/>
        <v>323.14999999999998</v>
      </c>
      <c r="D13" s="3">
        <f t="shared" si="1"/>
        <v>3.0945381401825778E-3</v>
      </c>
      <c r="E13" s="3">
        <v>117.2</v>
      </c>
      <c r="F13" s="3">
        <f t="shared" si="3"/>
        <v>1.0791896869244937</v>
      </c>
      <c r="G13" s="3">
        <v>93.8</v>
      </c>
      <c r="H13" s="3">
        <f t="shared" si="4"/>
        <v>9.3800000000000006E-8</v>
      </c>
      <c r="I13" s="3">
        <v>0.1</v>
      </c>
      <c r="J13" s="3">
        <f t="shared" si="5"/>
        <v>-16.182100980934234</v>
      </c>
      <c r="K13" s="2"/>
      <c r="L13" s="2"/>
      <c r="M13" s="2"/>
      <c r="AE13" s="3">
        <f t="shared" si="6"/>
        <v>1.0789040218671844</v>
      </c>
      <c r="AF13" s="3">
        <f t="shared" si="8"/>
        <v>-2.4767658819171423E-3</v>
      </c>
      <c r="AG13" s="3">
        <f t="shared" si="7"/>
        <v>-16.122198487502963</v>
      </c>
      <c r="AH13" s="3">
        <f t="shared" si="9"/>
        <v>-0.10125767911318206</v>
      </c>
      <c r="AR13" s="1" t="s">
        <v>37</v>
      </c>
      <c r="AS13" s="14">
        <f>AS12/AS11</f>
        <v>1.3434547527501168E-2</v>
      </c>
    </row>
    <row r="14" spans="1:46" x14ac:dyDescent="0.25">
      <c r="A14" s="3">
        <v>52</v>
      </c>
      <c r="B14" s="3">
        <f t="shared" si="2"/>
        <v>29.8</v>
      </c>
      <c r="C14" s="3">
        <f t="shared" si="0"/>
        <v>325.14999999999998</v>
      </c>
      <c r="D14" s="3">
        <f t="shared" si="1"/>
        <v>3.0755036137167465E-3</v>
      </c>
      <c r="E14" s="3">
        <v>117.8</v>
      </c>
      <c r="F14" s="3">
        <f t="shared" si="3"/>
        <v>1.0847145488029466</v>
      </c>
      <c r="G14" s="3">
        <v>101.2</v>
      </c>
      <c r="H14" s="3">
        <f t="shared" si="4"/>
        <v>1.0120000000000001E-7</v>
      </c>
      <c r="I14" s="3">
        <v>1</v>
      </c>
      <c r="J14" s="3">
        <f t="shared" si="5"/>
        <v>-16.106167080093044</v>
      </c>
      <c r="K14" s="2"/>
      <c r="L14" s="2"/>
      <c r="AE14" s="3">
        <f t="shared" si="6"/>
        <v>1.0816692410766415</v>
      </c>
      <c r="AF14" s="3">
        <f t="shared" si="8"/>
        <v>-2.4795541521478448E-3</v>
      </c>
      <c r="AG14" s="3">
        <f t="shared" si="7"/>
        <v>-16.05369796845843</v>
      </c>
      <c r="AH14" s="3">
        <f t="shared" si="9"/>
        <v>-0.12840301247580399</v>
      </c>
      <c r="AR14" s="1" t="s">
        <v>40</v>
      </c>
      <c r="AS14" s="14">
        <f>ABS(AS11-AS2)/AS2</f>
        <v>0.29096943347254695</v>
      </c>
    </row>
    <row r="15" spans="1:46" x14ac:dyDescent="0.25">
      <c r="A15" s="3">
        <v>54</v>
      </c>
      <c r="B15" s="3">
        <f t="shared" si="2"/>
        <v>31.8</v>
      </c>
      <c r="C15" s="3">
        <f t="shared" si="0"/>
        <v>327.14999999999998</v>
      </c>
      <c r="D15" s="3">
        <f t="shared" si="1"/>
        <v>3.0567018187375823E-3</v>
      </c>
      <c r="E15" s="3">
        <v>118.2</v>
      </c>
      <c r="F15" s="3">
        <f t="shared" si="3"/>
        <v>1.0883977900552486</v>
      </c>
      <c r="G15" s="3">
        <v>110.8</v>
      </c>
      <c r="H15" s="3">
        <f t="shared" si="4"/>
        <v>1.108E-7</v>
      </c>
      <c r="I15" s="3">
        <v>1</v>
      </c>
      <c r="J15" s="3">
        <f t="shared" si="5"/>
        <v>-16.015539062633227</v>
      </c>
      <c r="K15" s="2"/>
      <c r="L15" s="2"/>
      <c r="M15" s="2"/>
      <c r="AE15" s="3">
        <f t="shared" si="6"/>
        <v>1.0871996794955556</v>
      </c>
      <c r="AF15" s="3">
        <f t="shared" si="8"/>
        <v>-2.4851306926090277E-3</v>
      </c>
      <c r="AG15" s="3">
        <f t="shared" si="7"/>
        <v>-15.917960971932542</v>
      </c>
      <c r="AH15" s="3">
        <f t="shared" si="9"/>
        <v>-0.18820610816050198</v>
      </c>
    </row>
    <row r="16" spans="1:46" x14ac:dyDescent="0.25">
      <c r="A16" s="3">
        <v>56</v>
      </c>
      <c r="B16" s="3">
        <f t="shared" si="2"/>
        <v>33.799999999999997</v>
      </c>
      <c r="C16" s="3">
        <f t="shared" si="0"/>
        <v>329.15</v>
      </c>
      <c r="D16" s="3">
        <f t="shared" si="1"/>
        <v>3.0381285128360932E-3</v>
      </c>
      <c r="E16" s="3">
        <v>118.8</v>
      </c>
      <c r="F16" s="3">
        <f t="shared" si="3"/>
        <v>1.0939226519337018</v>
      </c>
      <c r="G16" s="3">
        <v>173</v>
      </c>
      <c r="H16" s="3">
        <f t="shared" si="4"/>
        <v>1.73E-7</v>
      </c>
      <c r="I16" s="3">
        <v>1</v>
      </c>
      <c r="J16" s="3">
        <f t="shared" si="5"/>
        <v>-15.569974242448632</v>
      </c>
      <c r="K16" s="2"/>
      <c r="L16" s="2"/>
      <c r="M16" s="2"/>
      <c r="AE16" s="3">
        <f t="shared" si="6"/>
        <v>1.0927301179144697</v>
      </c>
      <c r="AF16" s="3">
        <f t="shared" si="8"/>
        <v>-4.3323278592211079E-3</v>
      </c>
      <c r="AG16" s="3">
        <f t="shared" si="7"/>
        <v>-15.783883605503254</v>
      </c>
      <c r="AH16" s="3">
        <f t="shared" si="9"/>
        <v>-0.23165545712997293</v>
      </c>
    </row>
    <row r="17" spans="1:49" x14ac:dyDescent="0.25">
      <c r="A17" s="3">
        <v>58</v>
      </c>
      <c r="B17" s="3">
        <f t="shared" si="2"/>
        <v>35.799999999999997</v>
      </c>
      <c r="C17" s="3">
        <f t="shared" si="0"/>
        <v>331.15</v>
      </c>
      <c r="D17" s="3">
        <f t="shared" si="1"/>
        <v>3.0197795560924054E-3</v>
      </c>
      <c r="E17" s="3">
        <v>119.4</v>
      </c>
      <c r="F17" s="3">
        <f t="shared" si="3"/>
        <v>1.0994475138121549</v>
      </c>
      <c r="G17" s="3">
        <v>210</v>
      </c>
      <c r="H17" s="3">
        <f t="shared" si="4"/>
        <v>2.1E-7</v>
      </c>
      <c r="I17" s="3">
        <v>1</v>
      </c>
      <c r="J17" s="3">
        <f t="shared" si="5"/>
        <v>-15.376158306228943</v>
      </c>
      <c r="K17" s="2"/>
      <c r="L17" s="2"/>
      <c r="M17" s="2"/>
      <c r="AE17" s="3">
        <f t="shared" si="6"/>
        <v>1.0982605563333838</v>
      </c>
      <c r="AF17" s="3">
        <f t="shared" si="8"/>
        <v>-4.3379043996820688E-3</v>
      </c>
      <c r="AG17" s="3">
        <f t="shared" si="7"/>
        <v>-15.651435616153465</v>
      </c>
      <c r="AH17" s="3">
        <f t="shared" si="9"/>
        <v>8.1461373704833306E-2</v>
      </c>
    </row>
    <row r="18" spans="1:49" x14ac:dyDescent="0.25">
      <c r="A18" s="3">
        <v>60</v>
      </c>
      <c r="B18" s="3">
        <f t="shared" si="2"/>
        <v>37.799999999999997</v>
      </c>
      <c r="C18" s="3">
        <f t="shared" si="0"/>
        <v>333.15</v>
      </c>
      <c r="D18" s="3">
        <f t="shared" si="1"/>
        <v>3.0016509079993999E-3</v>
      </c>
      <c r="E18" s="3">
        <v>120.1</v>
      </c>
      <c r="F18" s="3">
        <f t="shared" si="3"/>
        <v>1.1058931860036831</v>
      </c>
      <c r="G18" s="3">
        <v>260</v>
      </c>
      <c r="H18" s="3">
        <f t="shared" si="4"/>
        <v>2.6E-7</v>
      </c>
      <c r="I18" s="3">
        <v>1</v>
      </c>
      <c r="J18" s="3">
        <f t="shared" si="5"/>
        <v>-15.162584205930884</v>
      </c>
      <c r="K18" s="2"/>
      <c r="L18" s="2"/>
      <c r="M18" s="2"/>
      <c r="AE18" s="3">
        <f t="shared" si="6"/>
        <v>1.1037909947522979</v>
      </c>
      <c r="AF18" s="3">
        <f t="shared" si="8"/>
        <v>-4.3434809401430297E-3</v>
      </c>
      <c r="AG18" s="3">
        <f t="shared" si="7"/>
        <v>-15.520587481725615</v>
      </c>
      <c r="AH18" s="3">
        <f t="shared" si="9"/>
        <v>0.144429175496672</v>
      </c>
    </row>
    <row r="19" spans="1:49" x14ac:dyDescent="0.25">
      <c r="A19" s="3">
        <v>62</v>
      </c>
      <c r="B19" s="3">
        <f t="shared" si="2"/>
        <v>39.799999999999997</v>
      </c>
      <c r="C19" s="3">
        <f t="shared" si="0"/>
        <v>335.15</v>
      </c>
      <c r="D19" s="3">
        <f t="shared" si="1"/>
        <v>2.9837386244964941E-3</v>
      </c>
      <c r="E19" s="3">
        <v>120.7</v>
      </c>
      <c r="F19" s="3">
        <f t="shared" si="3"/>
        <v>1.1114180478821363</v>
      </c>
      <c r="G19" s="3">
        <v>306</v>
      </c>
      <c r="H19" s="3">
        <f t="shared" si="4"/>
        <v>3.0600000000000001E-7</v>
      </c>
      <c r="I19" s="3">
        <v>1</v>
      </c>
      <c r="J19" s="3">
        <f t="shared" si="5"/>
        <v>-14.99968073499403</v>
      </c>
      <c r="K19" s="2"/>
      <c r="L19" s="2"/>
      <c r="M19" s="2"/>
      <c r="AE19" s="3">
        <f t="shared" si="6"/>
        <v>1.109321433171212</v>
      </c>
      <c r="AF19" s="3">
        <f t="shared" si="8"/>
        <v>-3.428247167528875E-3</v>
      </c>
      <c r="AG19" s="3">
        <f t="shared" si="7"/>
        <v>-15.391310388983824</v>
      </c>
      <c r="AH19" s="3">
        <f t="shared" si="9"/>
        <v>0.2287261830529399</v>
      </c>
    </row>
    <row r="20" spans="1:49" x14ac:dyDescent="0.25">
      <c r="A20" s="3">
        <v>64</v>
      </c>
      <c r="B20" s="3">
        <f t="shared" si="2"/>
        <v>41.8</v>
      </c>
      <c r="C20" s="3">
        <f t="shared" si="0"/>
        <v>337.15</v>
      </c>
      <c r="D20" s="3">
        <f t="shared" si="1"/>
        <v>2.9660388551090021E-3</v>
      </c>
      <c r="E20" s="3">
        <v>121.3</v>
      </c>
      <c r="F20" s="3">
        <f t="shared" ref="F20:F32" si="10">E20/$M$2</f>
        <v>1.1169429097605894</v>
      </c>
      <c r="G20" s="3">
        <v>278</v>
      </c>
      <c r="H20" s="3">
        <f t="shared" ref="H20:H32" si="11">G20*10^-9</f>
        <v>2.7800000000000003E-7</v>
      </c>
      <c r="I20" s="3">
        <v>1</v>
      </c>
      <c r="J20" s="3">
        <f t="shared" ref="J20:J32" si="12">LN(H20)</f>
        <v>-15.095644723255774</v>
      </c>
      <c r="K20" s="2"/>
      <c r="L20" s="2"/>
      <c r="M20" s="2"/>
      <c r="AE20" s="3">
        <f t="shared" si="6"/>
        <v>1.1148518715901263</v>
      </c>
      <c r="AF20" s="3">
        <f t="shared" si="8"/>
        <v>-3.433823707990058E-3</v>
      </c>
      <c r="AG20" s="3">
        <f t="shared" si="7"/>
        <v>-15.263576212461539</v>
      </c>
      <c r="AH20" s="3">
        <f t="shared" si="9"/>
        <v>0.26389547746750885</v>
      </c>
    </row>
    <row r="21" spans="1:49" x14ac:dyDescent="0.25">
      <c r="A21" s="3">
        <v>66</v>
      </c>
      <c r="B21" s="3">
        <f t="shared" si="2"/>
        <v>43.8</v>
      </c>
      <c r="C21" s="3">
        <f t="shared" si="0"/>
        <v>339.15</v>
      </c>
      <c r="D21" s="3">
        <f t="shared" si="1"/>
        <v>2.9485478401887074E-3</v>
      </c>
      <c r="E21" s="3">
        <v>121.9</v>
      </c>
      <c r="F21" s="3">
        <f t="shared" si="10"/>
        <v>1.1224677716390425</v>
      </c>
      <c r="G21" s="3">
        <v>300</v>
      </c>
      <c r="H21" s="3">
        <f t="shared" si="11"/>
        <v>3.0000000000000004E-7</v>
      </c>
      <c r="I21" s="3">
        <v>1</v>
      </c>
      <c r="J21" s="3">
        <f t="shared" si="12"/>
        <v>-15.01948336229021</v>
      </c>
      <c r="K21" s="2"/>
      <c r="L21" s="2"/>
      <c r="M21" s="2"/>
      <c r="AE21" s="3">
        <f t="shared" si="6"/>
        <v>1.1203823100090404</v>
      </c>
      <c r="AF21" s="3">
        <f t="shared" si="8"/>
        <v>-3.4394002484510189E-3</v>
      </c>
      <c r="AG21" s="3">
        <f t="shared" si="7"/>
        <v>-15.137357494062018</v>
      </c>
      <c r="AH21" s="3">
        <f t="shared" si="9"/>
        <v>4.1712770806244137E-2</v>
      </c>
      <c r="AQ21" s="29" t="s">
        <v>49</v>
      </c>
      <c r="AR21" s="30"/>
      <c r="AS21" s="30"/>
      <c r="AT21" s="31"/>
    </row>
    <row r="22" spans="1:49" x14ac:dyDescent="0.25">
      <c r="A22" s="3">
        <v>68</v>
      </c>
      <c r="B22" s="3">
        <f t="shared" si="2"/>
        <v>45.8</v>
      </c>
      <c r="C22" s="3">
        <f t="shared" si="0"/>
        <v>341.15</v>
      </c>
      <c r="D22" s="3">
        <f t="shared" si="1"/>
        <v>2.9312619082515023E-3</v>
      </c>
      <c r="E22" s="3">
        <v>122.7</v>
      </c>
      <c r="F22" s="3">
        <f t="shared" si="10"/>
        <v>1.1298342541436466</v>
      </c>
      <c r="G22" s="3">
        <v>277</v>
      </c>
      <c r="H22" s="3">
        <f t="shared" si="11"/>
        <v>2.7700000000000001E-7</v>
      </c>
      <c r="I22" s="3">
        <v>1</v>
      </c>
      <c r="J22" s="3">
        <f t="shared" si="12"/>
        <v>-15.099248330759073</v>
      </c>
      <c r="K22" s="2"/>
      <c r="L22" s="2"/>
      <c r="M22" s="2"/>
      <c r="AE22" s="3">
        <f t="shared" si="6"/>
        <v>1.1259127484279545</v>
      </c>
      <c r="AF22" s="3">
        <f t="shared" si="8"/>
        <v>-3.4449767889119798E-3</v>
      </c>
      <c r="AG22" s="3">
        <f t="shared" si="7"/>
        <v>-15.012627423380609</v>
      </c>
      <c r="AH22" s="3">
        <f t="shared" si="9"/>
        <v>-6.8559389096005674E-3</v>
      </c>
      <c r="AQ22" s="6" t="s">
        <v>9</v>
      </c>
      <c r="AR22" s="26">
        <f t="array" ref="AR22:AS24">LINEST(J2:J28,D2:D28,1,1)</f>
        <v>-7131.0939502249867</v>
      </c>
      <c r="AS22" s="25">
        <v>6.0137442417380331</v>
      </c>
      <c r="AT22" s="6" t="s">
        <v>12</v>
      </c>
      <c r="AV22" s="1" t="s">
        <v>19</v>
      </c>
      <c r="AW22" s="7">
        <v>1.3806490000000001E-23</v>
      </c>
    </row>
    <row r="23" spans="1:49" x14ac:dyDescent="0.25">
      <c r="A23" s="13">
        <v>70</v>
      </c>
      <c r="B23" s="13">
        <f t="shared" si="2"/>
        <v>47.8</v>
      </c>
      <c r="C23" s="13">
        <f t="shared" si="0"/>
        <v>343.15</v>
      </c>
      <c r="D23" s="13">
        <f t="shared" si="1"/>
        <v>2.9141774734081308E-3</v>
      </c>
      <c r="E23" s="13">
        <v>123.1</v>
      </c>
      <c r="F23" s="13">
        <f t="shared" si="10"/>
        <v>1.1335174953959484</v>
      </c>
      <c r="G23" s="13">
        <v>364</v>
      </c>
      <c r="H23" s="13">
        <f t="shared" si="11"/>
        <v>3.6400000000000003E-7</v>
      </c>
      <c r="I23" s="13">
        <v>1</v>
      </c>
      <c r="J23" s="13">
        <f t="shared" si="12"/>
        <v>-14.82611196930967</v>
      </c>
      <c r="K23" s="36" t="s">
        <v>27</v>
      </c>
      <c r="L23" s="37"/>
      <c r="M23" s="2"/>
      <c r="AE23" s="3">
        <f t="shared" si="6"/>
        <v>1.1314431868468686</v>
      </c>
      <c r="AF23" s="3">
        <f t="shared" si="8"/>
        <v>-1.6089327032220435E-3</v>
      </c>
      <c r="AG23" s="3">
        <f t="shared" si="7"/>
        <v>-14.889359818719205</v>
      </c>
      <c r="AH23" s="3">
        <f t="shared" si="9"/>
        <v>-0.20988851203986769</v>
      </c>
      <c r="AQ23" s="6" t="s">
        <v>10</v>
      </c>
      <c r="AR23" s="26">
        <v>178.51300100511671</v>
      </c>
      <c r="AS23" s="25">
        <v>0.54720589781186413</v>
      </c>
      <c r="AT23" s="6" t="s">
        <v>13</v>
      </c>
      <c r="AV23" s="1" t="s">
        <v>21</v>
      </c>
      <c r="AW23" s="7">
        <v>1.5999999999999999E-19</v>
      </c>
    </row>
    <row r="24" spans="1:49" x14ac:dyDescent="0.25">
      <c r="A24" s="3">
        <v>72</v>
      </c>
      <c r="B24" s="3">
        <f t="shared" si="2"/>
        <v>49.8</v>
      </c>
      <c r="C24" s="3">
        <f t="shared" si="0"/>
        <v>345.15</v>
      </c>
      <c r="D24" s="3">
        <f t="shared" si="1"/>
        <v>2.8972910328842532E-3</v>
      </c>
      <c r="E24" s="3">
        <v>123.8</v>
      </c>
      <c r="F24" s="3">
        <f t="shared" si="10"/>
        <v>1.1399631675874771</v>
      </c>
      <c r="G24" s="3">
        <v>402</v>
      </c>
      <c r="H24" s="3">
        <f t="shared" si="11"/>
        <v>4.0200000000000003E-7</v>
      </c>
      <c r="I24" s="3">
        <v>1</v>
      </c>
      <c r="J24" s="3">
        <f t="shared" si="12"/>
        <v>-14.726813748327389</v>
      </c>
      <c r="K24" s="2"/>
      <c r="L24" s="2"/>
      <c r="M24" s="2"/>
      <c r="AE24" s="3">
        <f t="shared" si="6"/>
        <v>1.1369736252657827</v>
      </c>
      <c r="AF24" s="3">
        <f t="shared" si="8"/>
        <v>-3.4561298698343457E-3</v>
      </c>
      <c r="AG24" s="3">
        <f t="shared" si="7"/>
        <v>-14.767529108764625</v>
      </c>
      <c r="AH24" s="3">
        <f t="shared" si="9"/>
        <v>-5.8582860545044468E-2</v>
      </c>
      <c r="AQ24" s="6" t="s">
        <v>11</v>
      </c>
      <c r="AR24" s="24">
        <v>0.98457531382200481</v>
      </c>
      <c r="AS24" s="25">
        <v>0.13471817686986365</v>
      </c>
      <c r="AT24" s="6" t="s">
        <v>14</v>
      </c>
    </row>
    <row r="25" spans="1:49" x14ac:dyDescent="0.25">
      <c r="A25" s="3">
        <v>74</v>
      </c>
      <c r="B25" s="3">
        <f t="shared" si="2"/>
        <v>51.8</v>
      </c>
      <c r="C25" s="3">
        <f t="shared" si="0"/>
        <v>347.15</v>
      </c>
      <c r="D25" s="3">
        <f t="shared" si="1"/>
        <v>2.8805991646262425E-3</v>
      </c>
      <c r="E25" s="3">
        <v>124.5</v>
      </c>
      <c r="F25" s="3">
        <f t="shared" si="10"/>
        <v>1.1464088397790055</v>
      </c>
      <c r="G25" s="3">
        <v>509</v>
      </c>
      <c r="H25" s="3">
        <f t="shared" si="11"/>
        <v>5.0900000000000002E-7</v>
      </c>
      <c r="I25" s="3">
        <v>1</v>
      </c>
      <c r="J25" s="3">
        <f t="shared" si="12"/>
        <v>-14.490817820395888</v>
      </c>
      <c r="K25" s="2"/>
      <c r="L25" s="2"/>
      <c r="M25" s="2"/>
      <c r="AE25" s="3">
        <f t="shared" si="6"/>
        <v>1.1425040636846968</v>
      </c>
      <c r="AF25" s="3">
        <f t="shared" si="8"/>
        <v>-2.540896097219747E-3</v>
      </c>
      <c r="AG25" s="3">
        <f t="shared" si="7"/>
        <v>-14.647110314903967</v>
      </c>
      <c r="AH25" s="3">
        <f t="shared" si="9"/>
        <v>-7.9703433423421899E-2</v>
      </c>
    </row>
    <row r="26" spans="1:49" x14ac:dyDescent="0.25">
      <c r="A26" s="3">
        <v>76</v>
      </c>
      <c r="B26" s="3">
        <f t="shared" si="2"/>
        <v>53.8</v>
      </c>
      <c r="C26" s="3">
        <f t="shared" si="0"/>
        <v>349.15</v>
      </c>
      <c r="D26" s="3">
        <f t="shared" si="1"/>
        <v>2.8640985249892598E-3</v>
      </c>
      <c r="E26" s="3">
        <v>125.3</v>
      </c>
      <c r="F26" s="3">
        <f t="shared" si="10"/>
        <v>1.1537753222836096</v>
      </c>
      <c r="G26" s="3">
        <v>700</v>
      </c>
      <c r="H26" s="3">
        <f t="shared" si="11"/>
        <v>7.0000000000000007E-7</v>
      </c>
      <c r="I26" s="3">
        <v>1</v>
      </c>
      <c r="J26" s="3">
        <f t="shared" si="12"/>
        <v>-14.172185501903007</v>
      </c>
      <c r="K26" s="2"/>
      <c r="L26" s="2"/>
      <c r="M26" s="2"/>
      <c r="AE26" s="3">
        <f t="shared" si="6"/>
        <v>1.1480345021036111</v>
      </c>
      <c r="AF26" s="3">
        <f t="shared" si="8"/>
        <v>-1.6256623246055923E-3</v>
      </c>
      <c r="AG26" s="3">
        <f t="shared" si="7"/>
        <v>-14.528079034151316</v>
      </c>
      <c r="AH26" s="3">
        <f t="shared" si="9"/>
        <v>3.7261213755428457E-2</v>
      </c>
      <c r="AR26" s="1" t="s">
        <v>42</v>
      </c>
      <c r="AS26" s="3">
        <v>0.67</v>
      </c>
    </row>
    <row r="27" spans="1:49" x14ac:dyDescent="0.25">
      <c r="A27" s="3">
        <v>78</v>
      </c>
      <c r="B27" s="3">
        <f t="shared" si="2"/>
        <v>55.8</v>
      </c>
      <c r="C27" s="3">
        <f t="shared" si="0"/>
        <v>351.15</v>
      </c>
      <c r="D27" s="3">
        <f t="shared" si="1"/>
        <v>2.847785846504343E-3</v>
      </c>
      <c r="E27" s="3">
        <v>126</v>
      </c>
      <c r="F27" s="3">
        <f t="shared" si="10"/>
        <v>1.1602209944751383</v>
      </c>
      <c r="G27" s="3">
        <v>591</v>
      </c>
      <c r="H27" s="3">
        <f t="shared" si="11"/>
        <v>5.9100000000000004E-7</v>
      </c>
      <c r="I27" s="3">
        <v>1</v>
      </c>
      <c r="J27" s="3">
        <f t="shared" si="12"/>
        <v>-14.341449819540314</v>
      </c>
      <c r="K27" s="32" t="s">
        <v>28</v>
      </c>
      <c r="L27" s="34" t="s">
        <v>29</v>
      </c>
      <c r="M27" s="2"/>
      <c r="AE27" s="3">
        <f t="shared" si="6"/>
        <v>1.1535649405225252</v>
      </c>
      <c r="AF27" s="3">
        <f t="shared" si="8"/>
        <v>2.1038176108434392E-4</v>
      </c>
      <c r="AG27" s="3">
        <f t="shared" si="7"/>
        <v>-14.410411422661186</v>
      </c>
      <c r="AH27" s="3">
        <f t="shared" si="9"/>
        <v>0.23822592075817894</v>
      </c>
    </row>
    <row r="28" spans="1:49" x14ac:dyDescent="0.25">
      <c r="A28" s="3">
        <v>81</v>
      </c>
      <c r="B28" s="3">
        <f t="shared" si="2"/>
        <v>58.8</v>
      </c>
      <c r="C28" s="3">
        <f t="shared" si="0"/>
        <v>354.15</v>
      </c>
      <c r="D28" s="3">
        <f t="shared" si="1"/>
        <v>2.8236622899901172E-3</v>
      </c>
      <c r="E28" s="3">
        <v>127.1</v>
      </c>
      <c r="F28" s="3">
        <f t="shared" si="10"/>
        <v>1.1703499079189688</v>
      </c>
      <c r="G28" s="3">
        <v>717</v>
      </c>
      <c r="H28" s="3">
        <f t="shared" si="11"/>
        <v>7.1700000000000008E-7</v>
      </c>
      <c r="I28" s="3">
        <v>1</v>
      </c>
      <c r="J28" s="3">
        <f t="shared" si="12"/>
        <v>-14.14818999634679</v>
      </c>
      <c r="K28" s="33"/>
      <c r="L28" s="35"/>
      <c r="M28" s="2"/>
      <c r="AE28" s="3">
        <f t="shared" si="6"/>
        <v>1.1590953789414393</v>
      </c>
      <c r="AF28" s="3">
        <f t="shared" si="8"/>
        <v>1.1256155336989426E-3</v>
      </c>
      <c r="AG28" s="3">
        <f t="shared" si="7"/>
        <v>-14.294084179805429</v>
      </c>
      <c r="AH28" s="3">
        <f t="shared" si="9"/>
        <v>-4.7365639734884724E-2</v>
      </c>
      <c r="AR28" s="1" t="s">
        <v>17</v>
      </c>
      <c r="AS28" s="8">
        <f>-AR22*AW22/AW23</f>
        <v>0.61534610820526114</v>
      </c>
      <c r="AT28" s="9"/>
    </row>
    <row r="29" spans="1:49" x14ac:dyDescent="0.25">
      <c r="A29" s="12">
        <v>87</v>
      </c>
      <c r="B29" s="12">
        <f t="shared" si="2"/>
        <v>64.8</v>
      </c>
      <c r="C29" s="12">
        <f t="shared" si="0"/>
        <v>360.15</v>
      </c>
      <c r="D29" s="12">
        <f t="shared" si="1"/>
        <v>2.7766208524226017E-3</v>
      </c>
      <c r="E29" s="12">
        <v>129.19999999999999</v>
      </c>
      <c r="F29" s="12">
        <f t="shared" si="10"/>
        <v>1.1896869244935542</v>
      </c>
      <c r="G29" s="12">
        <v>902</v>
      </c>
      <c r="H29" s="12">
        <f t="shared" si="11"/>
        <v>9.02E-7</v>
      </c>
      <c r="I29" s="12">
        <v>1</v>
      </c>
      <c r="J29" s="12">
        <f t="shared" si="12"/>
        <v>-13.918651316883787</v>
      </c>
      <c r="K29" s="38" t="s">
        <v>26</v>
      </c>
      <c r="L29" s="2"/>
      <c r="M29" s="2"/>
      <c r="AE29" s="3">
        <f t="shared" si="6"/>
        <v>1.1673910365698106</v>
      </c>
      <c r="AF29" s="3">
        <f t="shared" ref="AF29" si="13">F28-AE29</f>
        <v>2.9588713491581764E-3</v>
      </c>
      <c r="AG29" s="3">
        <f t="shared" si="7"/>
        <v>-14.122056831888925</v>
      </c>
      <c r="AH29" s="3">
        <f t="shared" ref="AH29" si="14">J28-AG29</f>
        <v>-2.6133164457865732E-2</v>
      </c>
      <c r="AR29" s="1" t="s">
        <v>18</v>
      </c>
      <c r="AS29" s="7">
        <f>AW22/AW23*AR23</f>
        <v>1.5403987270294586E-2</v>
      </c>
    </row>
    <row r="30" spans="1:49" x14ac:dyDescent="0.25">
      <c r="A30" s="12">
        <v>89.1</v>
      </c>
      <c r="B30" s="12">
        <f t="shared" si="2"/>
        <v>66.899999999999991</v>
      </c>
      <c r="C30" s="12">
        <f t="shared" si="0"/>
        <v>362.25</v>
      </c>
      <c r="D30" s="12">
        <f t="shared" si="1"/>
        <v>2.7605244996549345E-3</v>
      </c>
      <c r="E30" s="12">
        <v>129.4</v>
      </c>
      <c r="F30" s="12">
        <f t="shared" si="10"/>
        <v>1.1915285451197055</v>
      </c>
      <c r="G30" s="12">
        <v>878</v>
      </c>
      <c r="H30" s="12">
        <f t="shared" si="11"/>
        <v>8.7800000000000011E-7</v>
      </c>
      <c r="I30" s="12">
        <v>1</v>
      </c>
      <c r="J30" s="12">
        <f t="shared" si="12"/>
        <v>-13.945619243311294</v>
      </c>
      <c r="K30" s="38"/>
      <c r="L30" s="2"/>
      <c r="M30" s="2"/>
      <c r="AR30" s="1" t="s">
        <v>41</v>
      </c>
      <c r="AS30" s="14">
        <f>AS29/AS28</f>
        <v>2.5033045736199366E-2</v>
      </c>
    </row>
    <row r="31" spans="1:49" x14ac:dyDescent="0.25">
      <c r="A31" s="12">
        <v>91</v>
      </c>
      <c r="B31" s="12">
        <f t="shared" si="2"/>
        <v>68.8</v>
      </c>
      <c r="C31" s="12">
        <f t="shared" si="0"/>
        <v>364.15</v>
      </c>
      <c r="D31" s="12">
        <f t="shared" si="1"/>
        <v>2.746121103940684E-3</v>
      </c>
      <c r="E31" s="12">
        <v>130</v>
      </c>
      <c r="F31" s="12">
        <f t="shared" si="10"/>
        <v>1.1970534069981584</v>
      </c>
      <c r="G31" s="12">
        <v>855</v>
      </c>
      <c r="H31" s="12">
        <f t="shared" si="11"/>
        <v>8.5500000000000007E-7</v>
      </c>
      <c r="I31" s="12">
        <v>1</v>
      </c>
      <c r="J31" s="12">
        <f t="shared" si="12"/>
        <v>-13.972164368009651</v>
      </c>
      <c r="K31" s="38"/>
      <c r="AR31" s="1" t="s">
        <v>40</v>
      </c>
      <c r="AS31" s="14">
        <f>ABS(AS28-AS26)/AS26</f>
        <v>8.1572972827968493E-2</v>
      </c>
    </row>
    <row r="32" spans="1:49" x14ac:dyDescent="0.25">
      <c r="A32" s="12">
        <v>92</v>
      </c>
      <c r="B32" s="12">
        <f t="shared" si="2"/>
        <v>69.8</v>
      </c>
      <c r="C32" s="12">
        <f t="shared" si="0"/>
        <v>365.15</v>
      </c>
      <c r="D32" s="12">
        <f t="shared" si="1"/>
        <v>2.738600575106121E-3</v>
      </c>
      <c r="E32" s="12">
        <v>131.1</v>
      </c>
      <c r="F32" s="12">
        <f t="shared" si="10"/>
        <v>1.2071823204419889</v>
      </c>
      <c r="G32" s="12">
        <v>834</v>
      </c>
      <c r="H32" s="12">
        <f t="shared" si="11"/>
        <v>8.3400000000000008E-7</v>
      </c>
      <c r="I32" s="12">
        <v>1</v>
      </c>
      <c r="J32" s="12">
        <f t="shared" si="12"/>
        <v>-13.997032434587664</v>
      </c>
      <c r="K32" s="38"/>
      <c r="AR32" s="1" t="s">
        <v>16</v>
      </c>
      <c r="AS32" s="3">
        <f>EXP(AS22)</f>
        <v>409.01189622235376</v>
      </c>
    </row>
    <row r="33" spans="1:48" x14ac:dyDescent="0.25">
      <c r="A33"/>
      <c r="B33"/>
      <c r="C33"/>
      <c r="D33"/>
      <c r="K33" s="2"/>
      <c r="L33" s="2"/>
      <c r="M33" s="2"/>
    </row>
    <row r="34" spans="1:48" x14ac:dyDescent="0.25">
      <c r="A34"/>
      <c r="B34"/>
      <c r="C34"/>
      <c r="D34"/>
      <c r="K34" s="2"/>
      <c r="L34" s="2"/>
      <c r="M34" s="2"/>
    </row>
    <row r="35" spans="1:48" x14ac:dyDescent="0.25">
      <c r="A35"/>
      <c r="B35"/>
      <c r="C35"/>
      <c r="D35"/>
      <c r="K35" s="2"/>
      <c r="L35" s="2"/>
      <c r="M35" s="2"/>
    </row>
    <row r="36" spans="1:48" x14ac:dyDescent="0.25">
      <c r="A36"/>
      <c r="B36"/>
      <c r="C36"/>
      <c r="D36"/>
      <c r="K36" s="2"/>
      <c r="L36" s="2"/>
      <c r="M36" s="2"/>
    </row>
    <row r="37" spans="1:48" x14ac:dyDescent="0.25">
      <c r="A37"/>
      <c r="B37"/>
      <c r="C37"/>
      <c r="D37"/>
      <c r="K37" s="2"/>
      <c r="L37" s="2"/>
      <c r="M37" s="2"/>
    </row>
    <row r="38" spans="1:48" x14ac:dyDescent="0.25">
      <c r="A38"/>
      <c r="B38"/>
      <c r="C38"/>
      <c r="D38"/>
      <c r="K38" s="2"/>
      <c r="L38" s="2"/>
      <c r="M38" s="2"/>
    </row>
    <row r="39" spans="1:48" x14ac:dyDescent="0.25">
      <c r="A39" s="11"/>
      <c r="B39" s="11"/>
      <c r="C39" s="11"/>
      <c r="D39" s="11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</row>
    <row r="40" spans="1:48" x14ac:dyDescent="0.25">
      <c r="A40" s="11"/>
      <c r="B40" s="11"/>
      <c r="C40" s="11"/>
      <c r="D40" s="11"/>
      <c r="E40" s="10"/>
      <c r="F40" s="10"/>
      <c r="G40" s="10"/>
      <c r="H40" s="10"/>
      <c r="I40" s="10"/>
      <c r="J40" s="10"/>
      <c r="K40" s="27" t="s">
        <v>43</v>
      </c>
      <c r="L40" s="27"/>
      <c r="M40" s="27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28" t="s">
        <v>0</v>
      </c>
      <c r="AF40" s="28"/>
      <c r="AG40" s="28" t="s">
        <v>1</v>
      </c>
      <c r="AH40" s="28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</row>
    <row r="41" spans="1:48" x14ac:dyDescent="0.25">
      <c r="A41" s="16" t="s">
        <v>4</v>
      </c>
      <c r="B41" s="1" t="s">
        <v>38</v>
      </c>
      <c r="C41" s="1" t="s">
        <v>15</v>
      </c>
      <c r="D41" s="1" t="s">
        <v>22</v>
      </c>
      <c r="E41" s="1" t="s">
        <v>3</v>
      </c>
      <c r="F41" s="1" t="s">
        <v>6</v>
      </c>
      <c r="G41" s="1" t="s">
        <v>2</v>
      </c>
      <c r="H41" s="1" t="s">
        <v>20</v>
      </c>
      <c r="I41" s="1" t="s">
        <v>23</v>
      </c>
      <c r="J41" s="1" t="s">
        <v>5</v>
      </c>
      <c r="K41" s="27"/>
      <c r="L41" s="27"/>
      <c r="M41" s="27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" t="s">
        <v>24</v>
      </c>
      <c r="AF41" s="1" t="s">
        <v>25</v>
      </c>
      <c r="AG41" s="1" t="s">
        <v>24</v>
      </c>
      <c r="AH41" s="1" t="s">
        <v>25</v>
      </c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</row>
    <row r="42" spans="1:48" x14ac:dyDescent="0.25">
      <c r="A42" s="3">
        <v>92</v>
      </c>
      <c r="B42" s="19">
        <f t="shared" ref="B42:B47" si="15">A42-$M$4</f>
        <v>69.8</v>
      </c>
      <c r="C42" s="3">
        <f t="shared" ref="C42:C47" si="16">A42+273.15</f>
        <v>365.15</v>
      </c>
      <c r="D42" s="19">
        <f t="shared" ref="D42:D47" si="17">1/C42</f>
        <v>2.738600575106121E-3</v>
      </c>
      <c r="E42" s="3">
        <v>133.4</v>
      </c>
      <c r="F42" s="19">
        <f t="shared" ref="F42:F47" si="18">E42/$M$2</f>
        <v>1.2283609576427257</v>
      </c>
      <c r="G42" s="3">
        <v>776</v>
      </c>
      <c r="H42" s="3">
        <f t="shared" ref="H42:H47" si="19">G42*10^-9</f>
        <v>7.7600000000000007E-7</v>
      </c>
      <c r="I42" s="3">
        <v>1</v>
      </c>
      <c r="J42" s="19">
        <f t="shared" ref="J42:J47" si="20">LN(H42)</f>
        <v>-14.069113316763191</v>
      </c>
      <c r="K42" s="27"/>
      <c r="L42" s="27"/>
      <c r="M42" s="27"/>
      <c r="AE42" s="18"/>
      <c r="AF42" s="18"/>
      <c r="AG42" s="18"/>
      <c r="AH42" s="18"/>
    </row>
    <row r="43" spans="1:48" x14ac:dyDescent="0.25">
      <c r="A43" s="3">
        <v>90</v>
      </c>
      <c r="B43" s="19">
        <f t="shared" si="15"/>
        <v>67.8</v>
      </c>
      <c r="C43" s="3">
        <f t="shared" si="16"/>
        <v>363.15</v>
      </c>
      <c r="D43" s="19">
        <f t="shared" si="17"/>
        <v>2.7536830510808208E-3</v>
      </c>
      <c r="E43" s="3">
        <v>134.9</v>
      </c>
      <c r="F43" s="19">
        <f t="shared" si="18"/>
        <v>1.2421731123388584</v>
      </c>
      <c r="G43" s="3">
        <v>709</v>
      </c>
      <c r="H43" s="3">
        <f t="shared" si="19"/>
        <v>7.0900000000000001E-7</v>
      </c>
      <c r="I43" s="3">
        <v>1</v>
      </c>
      <c r="J43" s="19">
        <f t="shared" si="20"/>
        <v>-14.159410310414284</v>
      </c>
      <c r="AE43" s="18"/>
      <c r="AF43" s="18"/>
      <c r="AG43" s="18"/>
      <c r="AH43" s="18"/>
      <c r="AR43" s="1" t="s">
        <v>39</v>
      </c>
      <c r="AS43" s="3">
        <v>3.8999999999999998E-3</v>
      </c>
    </row>
    <row r="44" spans="1:48" x14ac:dyDescent="0.25">
      <c r="A44" s="3">
        <v>88</v>
      </c>
      <c r="B44" s="19">
        <f t="shared" si="15"/>
        <v>65.8</v>
      </c>
      <c r="C44" s="3">
        <f t="shared" si="16"/>
        <v>361.15</v>
      </c>
      <c r="D44" s="19">
        <f t="shared" si="17"/>
        <v>2.7689325764917627E-3</v>
      </c>
      <c r="E44" s="3">
        <v>134.69999999999999</v>
      </c>
      <c r="F44" s="19">
        <f t="shared" si="18"/>
        <v>1.2403314917127071</v>
      </c>
      <c r="G44" s="3">
        <v>609</v>
      </c>
      <c r="H44" s="3">
        <f t="shared" si="19"/>
        <v>6.0900000000000001E-7</v>
      </c>
      <c r="I44" s="3">
        <v>1</v>
      </c>
      <c r="J44" s="19">
        <f t="shared" si="20"/>
        <v>-14.311447569236513</v>
      </c>
      <c r="L44" s="1" t="s">
        <v>7</v>
      </c>
      <c r="M44" s="3">
        <f>E45</f>
        <v>134.5</v>
      </c>
      <c r="AE44" s="18"/>
      <c r="AF44" s="18"/>
      <c r="AG44" s="18"/>
      <c r="AH44" s="18"/>
    </row>
    <row r="45" spans="1:48" x14ac:dyDescent="0.25">
      <c r="A45" s="5">
        <v>86</v>
      </c>
      <c r="B45" s="19">
        <f t="shared" si="15"/>
        <v>63.8</v>
      </c>
      <c r="C45" s="3">
        <f t="shared" si="16"/>
        <v>359.15</v>
      </c>
      <c r="D45" s="3">
        <f t="shared" si="17"/>
        <v>2.78435194208548E-3</v>
      </c>
      <c r="E45" s="5">
        <v>134.5</v>
      </c>
      <c r="F45" s="19">
        <f t="shared" si="18"/>
        <v>1.2384898710865562</v>
      </c>
      <c r="G45" s="5">
        <v>518</v>
      </c>
      <c r="H45" s="3">
        <f t="shared" si="19"/>
        <v>5.1800000000000006E-7</v>
      </c>
      <c r="I45" s="3">
        <v>1</v>
      </c>
      <c r="J45" s="3">
        <f t="shared" si="20"/>
        <v>-14.473290594686928</v>
      </c>
      <c r="L45" s="1" t="s">
        <v>8</v>
      </c>
      <c r="M45" s="3">
        <v>0.1</v>
      </c>
      <c r="AE45" s="18"/>
      <c r="AF45" s="18"/>
      <c r="AG45" s="3">
        <f t="shared" ref="AG45:AG52" si="21">D45*$AR$63+$AS$63</f>
        <v>-14.561083820487907</v>
      </c>
      <c r="AH45" s="3">
        <f t="shared" ref="AH45:AH52" si="22">J45-AG45</f>
        <v>8.7793225800979258E-2</v>
      </c>
    </row>
    <row r="46" spans="1:48" x14ac:dyDescent="0.25">
      <c r="A46" s="3">
        <v>84</v>
      </c>
      <c r="B46" s="19">
        <f t="shared" si="15"/>
        <v>61.8</v>
      </c>
      <c r="C46" s="3">
        <f t="shared" si="16"/>
        <v>357.15</v>
      </c>
      <c r="D46" s="3">
        <f t="shared" si="17"/>
        <v>2.7999440011199778E-3</v>
      </c>
      <c r="E46" s="3">
        <v>134.19999999999999</v>
      </c>
      <c r="F46" s="19">
        <f t="shared" si="18"/>
        <v>1.2357274401473297</v>
      </c>
      <c r="G46" s="3">
        <v>483</v>
      </c>
      <c r="H46" s="3">
        <f t="shared" si="19"/>
        <v>4.8300000000000008E-7</v>
      </c>
      <c r="I46" s="3">
        <v>1</v>
      </c>
      <c r="J46" s="3">
        <f t="shared" si="20"/>
        <v>-14.543249183293838</v>
      </c>
      <c r="L46" s="1" t="s">
        <v>30</v>
      </c>
      <c r="M46" s="15">
        <f>A45</f>
        <v>86</v>
      </c>
      <c r="AE46" s="18"/>
      <c r="AF46" s="18"/>
      <c r="AG46" s="3">
        <f t="shared" si="21"/>
        <v>-14.657505212533527</v>
      </c>
      <c r="AH46" s="3">
        <f t="shared" si="22"/>
        <v>0.11425602923968903</v>
      </c>
      <c r="AQ46" s="29" t="s">
        <v>47</v>
      </c>
      <c r="AR46" s="30"/>
      <c r="AS46" s="30"/>
      <c r="AT46" s="31"/>
    </row>
    <row r="47" spans="1:48" x14ac:dyDescent="0.25">
      <c r="A47" s="3">
        <v>82</v>
      </c>
      <c r="B47" s="19">
        <f t="shared" si="15"/>
        <v>59.8</v>
      </c>
      <c r="C47" s="3">
        <f t="shared" si="16"/>
        <v>355.15</v>
      </c>
      <c r="D47" s="3">
        <f t="shared" si="17"/>
        <v>2.8157116711248768E-3</v>
      </c>
      <c r="E47" s="3">
        <v>133.69999999999999</v>
      </c>
      <c r="F47" s="19">
        <f t="shared" si="18"/>
        <v>1.2311233885819521</v>
      </c>
      <c r="G47" s="3">
        <v>415</v>
      </c>
      <c r="H47" s="3">
        <f t="shared" si="19"/>
        <v>4.1500000000000005E-7</v>
      </c>
      <c r="I47" s="3">
        <v>1</v>
      </c>
      <c r="J47" s="3">
        <f t="shared" si="20"/>
        <v>-14.694987316715713</v>
      </c>
      <c r="L47" s="1" t="s">
        <v>31</v>
      </c>
      <c r="M47" s="15">
        <v>0.1</v>
      </c>
      <c r="AE47" s="18"/>
      <c r="AF47" s="18"/>
      <c r="AG47" s="3">
        <f t="shared" si="21"/>
        <v>-14.755012583934862</v>
      </c>
      <c r="AH47" s="3">
        <f t="shared" si="22"/>
        <v>6.002526721914947E-2</v>
      </c>
      <c r="AQ47" s="6" t="s">
        <v>9</v>
      </c>
      <c r="AR47" s="22">
        <f t="array" ref="AR47:AS49">LINEST(F52:F73,B52:B73,1,1)</f>
        <v>4.0008091012980109E-3</v>
      </c>
      <c r="AS47" s="23">
        <v>0.99970331849788008</v>
      </c>
      <c r="AT47" s="6" t="s">
        <v>12</v>
      </c>
    </row>
    <row r="48" spans="1:48" x14ac:dyDescent="0.25">
      <c r="A48" s="3">
        <v>80</v>
      </c>
      <c r="B48" s="19">
        <f t="shared" ref="B48:B73" si="23">A48-$M$4</f>
        <v>57.8</v>
      </c>
      <c r="C48" s="3">
        <f t="shared" ref="C48:C67" si="24">A48+273.15</f>
        <v>353.15</v>
      </c>
      <c r="D48" s="3">
        <f t="shared" ref="D48:D70" si="25">1/C48</f>
        <v>2.831657935721365E-3</v>
      </c>
      <c r="E48" s="3">
        <v>133.1</v>
      </c>
      <c r="F48" s="19">
        <f t="shared" ref="F48:F70" si="26">E48/$M$2</f>
        <v>1.225598526703499</v>
      </c>
      <c r="G48" s="3">
        <v>380</v>
      </c>
      <c r="H48" s="3">
        <f t="shared" ref="H48:H70" si="27">G48*10^-9</f>
        <v>3.8000000000000001E-7</v>
      </c>
      <c r="I48" s="3">
        <v>1</v>
      </c>
      <c r="J48" s="3">
        <f t="shared" ref="J48:J70" si="28">LN(H48)</f>
        <v>-14.78309458422598</v>
      </c>
      <c r="L48" s="1" t="s">
        <v>32</v>
      </c>
      <c r="M48" s="3">
        <f>M46+273.15</f>
        <v>359.15</v>
      </c>
      <c r="AE48" s="18"/>
      <c r="AF48" s="18"/>
      <c r="AG48" s="3">
        <f t="shared" si="21"/>
        <v>-14.853624385424274</v>
      </c>
      <c r="AH48" s="3">
        <f t="shared" si="22"/>
        <v>7.0529801198293995E-2</v>
      </c>
      <c r="AQ48" s="6" t="s">
        <v>10</v>
      </c>
      <c r="AR48" s="22">
        <v>1.0406175480780717E-5</v>
      </c>
      <c r="AS48" s="23">
        <v>3.3025678413699326E-4</v>
      </c>
      <c r="AT48" s="6" t="s">
        <v>13</v>
      </c>
    </row>
    <row r="49" spans="1:49" x14ac:dyDescent="0.25">
      <c r="A49" s="3">
        <v>78</v>
      </c>
      <c r="B49" s="19">
        <f t="shared" si="23"/>
        <v>55.8</v>
      </c>
      <c r="C49" s="3">
        <f t="shared" si="24"/>
        <v>351.15</v>
      </c>
      <c r="D49" s="3">
        <f t="shared" si="25"/>
        <v>2.847785846504343E-3</v>
      </c>
      <c r="E49" s="3">
        <v>132.5</v>
      </c>
      <c r="F49" s="19">
        <f t="shared" si="26"/>
        <v>1.2200736648250461</v>
      </c>
      <c r="G49" s="3">
        <v>337</v>
      </c>
      <c r="H49" s="3">
        <f t="shared" si="27"/>
        <v>3.3700000000000001E-7</v>
      </c>
      <c r="I49" s="3">
        <v>1</v>
      </c>
      <c r="J49" s="3">
        <f t="shared" si="28"/>
        <v>-14.903182906594049</v>
      </c>
      <c r="L49" s="1" t="s">
        <v>33</v>
      </c>
      <c r="M49" s="3">
        <f>M47</f>
        <v>0.1</v>
      </c>
      <c r="AE49" s="18"/>
      <c r="AF49" s="18"/>
      <c r="AG49" s="3">
        <f t="shared" si="21"/>
        <v>-14.953359488084009</v>
      </c>
      <c r="AH49" s="3">
        <f t="shared" si="22"/>
        <v>5.0176581489960626E-2</v>
      </c>
      <c r="AQ49" s="6" t="s">
        <v>11</v>
      </c>
      <c r="AR49" s="22">
        <v>0.99986471243864194</v>
      </c>
      <c r="AS49" s="23">
        <v>5.7345228873153522E-4</v>
      </c>
      <c r="AT49" s="6" t="s">
        <v>14</v>
      </c>
    </row>
    <row r="50" spans="1:49" x14ac:dyDescent="0.25">
      <c r="A50" s="3">
        <v>76</v>
      </c>
      <c r="B50" s="19">
        <f t="shared" si="23"/>
        <v>53.8</v>
      </c>
      <c r="C50" s="3">
        <f t="shared" si="24"/>
        <v>349.15</v>
      </c>
      <c r="D50" s="3">
        <f t="shared" si="25"/>
        <v>2.8640985249892598E-3</v>
      </c>
      <c r="E50" s="3">
        <v>131.69999999999999</v>
      </c>
      <c r="F50" s="19">
        <f t="shared" si="26"/>
        <v>1.2127071823204421</v>
      </c>
      <c r="G50" s="3">
        <v>283</v>
      </c>
      <c r="H50" s="3">
        <f t="shared" si="27"/>
        <v>2.8300000000000003E-7</v>
      </c>
      <c r="I50" s="3">
        <v>1</v>
      </c>
      <c r="J50" s="3">
        <f t="shared" si="28"/>
        <v>-15.077818939303173</v>
      </c>
      <c r="AE50" s="18"/>
      <c r="AF50" s="18"/>
      <c r="AG50" s="3">
        <f t="shared" si="21"/>
        <v>-15.054237195385413</v>
      </c>
      <c r="AH50" s="3">
        <f t="shared" si="22"/>
        <v>-2.3581743917759468E-2</v>
      </c>
    </row>
    <row r="51" spans="1:49" x14ac:dyDescent="0.25">
      <c r="A51" s="3">
        <v>74</v>
      </c>
      <c r="B51" s="19">
        <f t="shared" si="23"/>
        <v>51.8</v>
      </c>
      <c r="C51" s="3">
        <f t="shared" si="24"/>
        <v>347.15</v>
      </c>
      <c r="D51" s="3">
        <f t="shared" si="25"/>
        <v>2.8805991646262425E-3</v>
      </c>
      <c r="E51" s="3">
        <v>131</v>
      </c>
      <c r="F51" s="19">
        <f t="shared" si="26"/>
        <v>1.2062615101289136</v>
      </c>
      <c r="G51" s="3">
        <v>258</v>
      </c>
      <c r="H51" s="3">
        <f t="shared" si="27"/>
        <v>2.5800000000000001E-7</v>
      </c>
      <c r="I51" s="3">
        <v>1</v>
      </c>
      <c r="J51" s="3">
        <f t="shared" si="28"/>
        <v>-15.170306252024794</v>
      </c>
      <c r="AE51" s="18"/>
      <c r="AF51" s="18"/>
      <c r="AG51" s="3">
        <f t="shared" si="21"/>
        <v>-15.156277255644346</v>
      </c>
      <c r="AH51" s="3">
        <f t="shared" si="22"/>
        <v>-1.4028996380448078E-2</v>
      </c>
      <c r="AR51" s="1" t="s">
        <v>34</v>
      </c>
      <c r="AS51" s="14">
        <f>ABS(1-AS47)</f>
        <v>2.9668150211992206E-4</v>
      </c>
    </row>
    <row r="52" spans="1:49" x14ac:dyDescent="0.25">
      <c r="A52" s="17">
        <v>72</v>
      </c>
      <c r="B52" s="3">
        <f t="shared" si="23"/>
        <v>49.8</v>
      </c>
      <c r="C52" s="3">
        <f t="shared" si="24"/>
        <v>345.15</v>
      </c>
      <c r="D52" s="3">
        <f t="shared" si="25"/>
        <v>2.8972910328842532E-3</v>
      </c>
      <c r="E52" s="3">
        <v>130.1</v>
      </c>
      <c r="F52" s="3">
        <f t="shared" si="26"/>
        <v>1.197974217311234</v>
      </c>
      <c r="G52" s="5">
        <v>226</v>
      </c>
      <c r="H52" s="3">
        <f t="shared" si="27"/>
        <v>2.2600000000000001E-7</v>
      </c>
      <c r="I52" s="3">
        <v>1</v>
      </c>
      <c r="J52" s="3">
        <f t="shared" si="28"/>
        <v>-15.302730837674126</v>
      </c>
      <c r="AE52" s="3">
        <f>B52*$AR$47+$AS$47</f>
        <v>1.198943611742521</v>
      </c>
      <c r="AF52" s="3">
        <f>F52-AE52</f>
        <v>-9.693944312869629E-4</v>
      </c>
      <c r="AG52" s="3">
        <f t="shared" si="21"/>
        <v>-15.259499874909606</v>
      </c>
      <c r="AH52" s="3">
        <f t="shared" si="22"/>
        <v>-4.3230962764519987E-2</v>
      </c>
      <c r="AR52" s="1" t="s">
        <v>35</v>
      </c>
      <c r="AS52" s="3">
        <f>AR47</f>
        <v>4.0008091012980109E-3</v>
      </c>
    </row>
    <row r="53" spans="1:49" x14ac:dyDescent="0.25">
      <c r="A53" s="17">
        <v>70</v>
      </c>
      <c r="B53" s="3">
        <f t="shared" si="23"/>
        <v>47.8</v>
      </c>
      <c r="C53" s="3">
        <f t="shared" si="24"/>
        <v>343.15</v>
      </c>
      <c r="D53" s="3">
        <f t="shared" si="25"/>
        <v>2.9141774734081308E-3</v>
      </c>
      <c r="E53" s="3">
        <v>129.30000000000001</v>
      </c>
      <c r="F53" s="3">
        <f t="shared" si="26"/>
        <v>1.19060773480663</v>
      </c>
      <c r="G53" s="3">
        <v>203</v>
      </c>
      <c r="H53" s="3">
        <f t="shared" si="27"/>
        <v>2.03E-7</v>
      </c>
      <c r="I53" s="3">
        <v>1</v>
      </c>
      <c r="J53" s="3">
        <f t="shared" si="28"/>
        <v>-15.410059857904624</v>
      </c>
      <c r="AE53" s="3">
        <f t="shared" ref="AE53:AE68" si="29">B53*$AR$47+$AS$47</f>
        <v>1.190941993539925</v>
      </c>
      <c r="AF53" s="3">
        <f t="shared" ref="AF53:AF68" si="30">F53-AE53</f>
        <v>-3.342587332950675E-4</v>
      </c>
      <c r="AG53" s="3">
        <f t="shared" ref="AG53:AG68" si="31">D53*$AR$63+$AS$63</f>
        <v>-15.363925730302109</v>
      </c>
      <c r="AH53" s="3">
        <f t="shared" ref="AH53:AH68" si="32">J53-AG53</f>
        <v>-4.6134127602515562E-2</v>
      </c>
      <c r="AR53" s="1" t="s">
        <v>36</v>
      </c>
      <c r="AS53" s="3">
        <f>AR48</f>
        <v>1.0406175480780717E-5</v>
      </c>
    </row>
    <row r="54" spans="1:49" x14ac:dyDescent="0.25">
      <c r="A54" s="17">
        <v>68</v>
      </c>
      <c r="B54" s="3">
        <f t="shared" si="23"/>
        <v>45.8</v>
      </c>
      <c r="C54" s="3">
        <f t="shared" si="24"/>
        <v>341.15</v>
      </c>
      <c r="D54" s="3">
        <f t="shared" si="25"/>
        <v>2.9312619082515023E-3</v>
      </c>
      <c r="E54" s="3">
        <v>128.4</v>
      </c>
      <c r="F54" s="3">
        <f t="shared" si="26"/>
        <v>1.1823204419889504</v>
      </c>
      <c r="G54" s="3">
        <v>181</v>
      </c>
      <c r="H54" s="3">
        <f t="shared" si="27"/>
        <v>1.8100000000000002E-7</v>
      </c>
      <c r="I54" s="3">
        <v>1</v>
      </c>
      <c r="J54" s="3">
        <f t="shared" si="28"/>
        <v>-15.524768805680585</v>
      </c>
      <c r="AE54" s="3">
        <f t="shared" si="29"/>
        <v>1.1829403753373289</v>
      </c>
      <c r="AF54" s="3">
        <f t="shared" si="30"/>
        <v>-6.1993334837850966E-4</v>
      </c>
      <c r="AG54" s="3">
        <f t="shared" si="31"/>
        <v>-15.4695759838232</v>
      </c>
      <c r="AH54" s="3">
        <f t="shared" si="32"/>
        <v>-5.519282185738561E-2</v>
      </c>
      <c r="AR54" s="1" t="s">
        <v>37</v>
      </c>
      <c r="AS54" s="14">
        <f>AS53/AS52</f>
        <v>2.6010177484860671E-3</v>
      </c>
    </row>
    <row r="55" spans="1:49" x14ac:dyDescent="0.25">
      <c r="A55" s="17">
        <v>66</v>
      </c>
      <c r="B55" s="3">
        <f t="shared" si="23"/>
        <v>43.8</v>
      </c>
      <c r="C55" s="3">
        <f t="shared" si="24"/>
        <v>339.15</v>
      </c>
      <c r="D55" s="3">
        <f t="shared" si="25"/>
        <v>2.9485478401887074E-3</v>
      </c>
      <c r="E55" s="3">
        <v>127.8</v>
      </c>
      <c r="F55" s="3">
        <f t="shared" si="26"/>
        <v>1.1767955801104972</v>
      </c>
      <c r="G55" s="3">
        <v>162</v>
      </c>
      <c r="H55" s="3">
        <f t="shared" si="27"/>
        <v>1.6200000000000002E-7</v>
      </c>
      <c r="I55" s="3">
        <v>1</v>
      </c>
      <c r="J55" s="3">
        <f t="shared" si="28"/>
        <v>-15.635669501714027</v>
      </c>
      <c r="AE55" s="3">
        <f t="shared" si="29"/>
        <v>1.1749387571347329</v>
      </c>
      <c r="AF55" s="3">
        <f t="shared" si="30"/>
        <v>1.8568229757642829E-3</v>
      </c>
      <c r="AG55" s="3">
        <f t="shared" si="31"/>
        <v>-15.576472296651636</v>
      </c>
      <c r="AH55" s="3">
        <f t="shared" si="32"/>
        <v>-5.9197205062391234E-2</v>
      </c>
      <c r="AR55" s="1" t="s">
        <v>40</v>
      </c>
      <c r="AS55" s="14">
        <f>ABS(AS52-AS43)/AS43</f>
        <v>2.5848487512310538E-2</v>
      </c>
    </row>
    <row r="56" spans="1:49" x14ac:dyDescent="0.25">
      <c r="A56" s="17">
        <v>64</v>
      </c>
      <c r="B56" s="3">
        <f t="shared" si="23"/>
        <v>41.8</v>
      </c>
      <c r="C56" s="3">
        <f t="shared" si="24"/>
        <v>337.15</v>
      </c>
      <c r="D56" s="3">
        <f t="shared" si="25"/>
        <v>2.9660388551090021E-3</v>
      </c>
      <c r="E56" s="3">
        <v>126.7</v>
      </c>
      <c r="F56" s="3">
        <f t="shared" si="26"/>
        <v>1.1666666666666667</v>
      </c>
      <c r="G56" s="3">
        <v>145</v>
      </c>
      <c r="H56" s="3">
        <f t="shared" si="27"/>
        <v>1.4500000000000001E-7</v>
      </c>
      <c r="I56" s="3">
        <v>1</v>
      </c>
      <c r="J56" s="3">
        <f t="shared" si="28"/>
        <v>-15.746532094525836</v>
      </c>
      <c r="AE56" s="3">
        <f t="shared" si="29"/>
        <v>1.166937138932137</v>
      </c>
      <c r="AF56" s="3">
        <f t="shared" si="30"/>
        <v>-2.7047226547027847E-4</v>
      </c>
      <c r="AG56" s="3">
        <f t="shared" si="31"/>
        <v>-15.68463684394934</v>
      </c>
      <c r="AH56" s="3">
        <f t="shared" si="32"/>
        <v>-6.1895250576496252E-2</v>
      </c>
    </row>
    <row r="57" spans="1:49" x14ac:dyDescent="0.25">
      <c r="A57" s="17">
        <v>62</v>
      </c>
      <c r="B57" s="3">
        <f t="shared" si="23"/>
        <v>39.799999999999997</v>
      </c>
      <c r="C57" s="3">
        <f t="shared" si="24"/>
        <v>335.15</v>
      </c>
      <c r="D57" s="3">
        <f t="shared" si="25"/>
        <v>2.9837386244964941E-3</v>
      </c>
      <c r="E57" s="3">
        <v>125.9</v>
      </c>
      <c r="F57" s="3">
        <f t="shared" si="26"/>
        <v>1.1593001841620627</v>
      </c>
      <c r="G57" s="3">
        <v>129</v>
      </c>
      <c r="H57" s="3">
        <f t="shared" si="27"/>
        <v>1.29E-7</v>
      </c>
      <c r="I57" s="3">
        <v>1</v>
      </c>
      <c r="J57" s="3">
        <f t="shared" si="28"/>
        <v>-15.863453432584739</v>
      </c>
      <c r="AE57" s="3">
        <f t="shared" si="29"/>
        <v>1.1589355207295409</v>
      </c>
      <c r="AF57" s="3">
        <f t="shared" si="30"/>
        <v>3.6466343252183897E-4</v>
      </c>
      <c r="AG57" s="3">
        <f t="shared" si="31"/>
        <v>-15.794092330197332</v>
      </c>
      <c r="AH57" s="3">
        <f t="shared" si="32"/>
        <v>-6.9361102387407669E-2</v>
      </c>
    </row>
    <row r="58" spans="1:49" x14ac:dyDescent="0.25">
      <c r="A58" s="17">
        <v>60</v>
      </c>
      <c r="B58" s="3">
        <f t="shared" si="23"/>
        <v>37.799999999999997</v>
      </c>
      <c r="C58" s="3">
        <f t="shared" si="24"/>
        <v>333.15</v>
      </c>
      <c r="D58" s="3">
        <f t="shared" si="25"/>
        <v>3.0016509079993999E-3</v>
      </c>
      <c r="E58" s="3">
        <v>125</v>
      </c>
      <c r="F58" s="3">
        <f t="shared" si="26"/>
        <v>1.1510128913443831</v>
      </c>
      <c r="G58" s="3">
        <v>116</v>
      </c>
      <c r="H58" s="3">
        <f t="shared" si="27"/>
        <v>1.1600000000000001E-7</v>
      </c>
      <c r="I58" s="3">
        <v>1</v>
      </c>
      <c r="J58" s="3">
        <f t="shared" si="28"/>
        <v>-15.969675645840047</v>
      </c>
      <c r="AE58" s="3">
        <f t="shared" si="29"/>
        <v>1.1509339025269449</v>
      </c>
      <c r="AF58" s="3">
        <f t="shared" si="30"/>
        <v>7.8988817438174763E-5</v>
      </c>
      <c r="AG58" s="3">
        <f t="shared" si="31"/>
        <v>-15.904862005084057</v>
      </c>
      <c r="AH58" s="3">
        <f t="shared" si="32"/>
        <v>-6.481364075598961E-2</v>
      </c>
    </row>
    <row r="59" spans="1:49" x14ac:dyDescent="0.25">
      <c r="A59" s="17">
        <v>58</v>
      </c>
      <c r="B59" s="3">
        <f t="shared" si="23"/>
        <v>35.799999999999997</v>
      </c>
      <c r="C59" s="3">
        <f t="shared" si="24"/>
        <v>331.15</v>
      </c>
      <c r="D59" s="3">
        <f t="shared" si="25"/>
        <v>3.0197795560924054E-3</v>
      </c>
      <c r="E59" s="3">
        <v>124.1</v>
      </c>
      <c r="F59" s="3">
        <f t="shared" si="26"/>
        <v>1.1427255985267035</v>
      </c>
      <c r="G59" s="3">
        <v>105</v>
      </c>
      <c r="H59" s="3">
        <f t="shared" si="27"/>
        <v>1.05E-7</v>
      </c>
      <c r="I59" s="3">
        <v>1</v>
      </c>
      <c r="J59" s="3">
        <f t="shared" si="28"/>
        <v>-16.069305486788888</v>
      </c>
      <c r="AE59" s="3">
        <f t="shared" si="29"/>
        <v>1.1429322843243488</v>
      </c>
      <c r="AF59" s="3">
        <f t="shared" si="30"/>
        <v>-2.066857976452674E-4</v>
      </c>
      <c r="AG59" s="3">
        <f t="shared" si="31"/>
        <v>-16.016969679969414</v>
      </c>
      <c r="AH59" s="3">
        <f t="shared" si="32"/>
        <v>-5.2335806819474584E-2</v>
      </c>
    </row>
    <row r="60" spans="1:49" x14ac:dyDescent="0.25">
      <c r="A60" s="17">
        <v>56</v>
      </c>
      <c r="B60" s="3">
        <f t="shared" si="23"/>
        <v>33.799999999999997</v>
      </c>
      <c r="C60" s="3">
        <f t="shared" si="24"/>
        <v>329.15</v>
      </c>
      <c r="D60" s="3">
        <f t="shared" si="25"/>
        <v>3.0381285128360932E-3</v>
      </c>
      <c r="E60" s="3">
        <v>123.3</v>
      </c>
      <c r="F60" s="3">
        <f t="shared" si="26"/>
        <v>1.1353591160220995</v>
      </c>
      <c r="G60" s="3">
        <v>95.8</v>
      </c>
      <c r="H60" s="3">
        <f t="shared" si="27"/>
        <v>9.5799999999999998E-8</v>
      </c>
      <c r="I60" s="3">
        <v>0.1</v>
      </c>
      <c r="J60" s="3">
        <f t="shared" si="28"/>
        <v>-16.161003151969595</v>
      </c>
      <c r="AE60" s="3">
        <f t="shared" si="29"/>
        <v>1.1349306661217529</v>
      </c>
      <c r="AF60" s="3">
        <f t="shared" si="30"/>
        <v>4.28449900346628E-4</v>
      </c>
      <c r="AG60" s="3">
        <f t="shared" si="31"/>
        <v>-16.130439744949072</v>
      </c>
      <c r="AH60" s="3">
        <f t="shared" si="32"/>
        <v>-3.0563407020522959E-2</v>
      </c>
    </row>
    <row r="61" spans="1:49" x14ac:dyDescent="0.25">
      <c r="A61" s="17">
        <v>54</v>
      </c>
      <c r="B61" s="3">
        <f t="shared" si="23"/>
        <v>31.8</v>
      </c>
      <c r="C61" s="3">
        <f t="shared" si="24"/>
        <v>327.14999999999998</v>
      </c>
      <c r="D61" s="3">
        <f t="shared" si="25"/>
        <v>3.0567018187375823E-3</v>
      </c>
      <c r="E61" s="3">
        <v>122.4</v>
      </c>
      <c r="F61" s="3">
        <f t="shared" si="26"/>
        <v>1.1270718232044199</v>
      </c>
      <c r="G61" s="3">
        <v>83.5</v>
      </c>
      <c r="H61" s="3">
        <f t="shared" si="27"/>
        <v>8.35E-8</v>
      </c>
      <c r="I61" s="3">
        <v>0.1</v>
      </c>
      <c r="J61" s="3">
        <f t="shared" si="28"/>
        <v>-16.298419205089601</v>
      </c>
      <c r="AE61" s="3">
        <f t="shared" si="29"/>
        <v>1.1269290479191567</v>
      </c>
      <c r="AF61" s="3">
        <f t="shared" si="30"/>
        <v>1.4277528526318584E-4</v>
      </c>
      <c r="AG61" s="3">
        <f t="shared" si="31"/>
        <v>-16.245297186544718</v>
      </c>
      <c r="AH61" s="3">
        <f t="shared" si="32"/>
        <v>-5.3122018544883076E-2</v>
      </c>
    </row>
    <row r="62" spans="1:49" x14ac:dyDescent="0.25">
      <c r="A62" s="17">
        <v>52</v>
      </c>
      <c r="B62" s="3">
        <f t="shared" si="23"/>
        <v>29.8</v>
      </c>
      <c r="C62" s="3">
        <f t="shared" si="24"/>
        <v>325.14999999999998</v>
      </c>
      <c r="D62" s="3">
        <f t="shared" si="25"/>
        <v>3.0755036137167465E-3</v>
      </c>
      <c r="E62" s="3">
        <v>121.5</v>
      </c>
      <c r="F62" s="3">
        <f t="shared" si="26"/>
        <v>1.1187845303867403</v>
      </c>
      <c r="G62" s="3">
        <v>75</v>
      </c>
      <c r="H62" s="3">
        <f t="shared" si="27"/>
        <v>7.500000000000001E-8</v>
      </c>
      <c r="I62" s="3">
        <v>0.1</v>
      </c>
      <c r="J62" s="3">
        <f t="shared" si="28"/>
        <v>-16.4057777234101</v>
      </c>
      <c r="AE62" s="3">
        <f t="shared" si="29"/>
        <v>1.1189274297165608</v>
      </c>
      <c r="AF62" s="3">
        <f t="shared" si="30"/>
        <v>-1.4289932982047837E-4</v>
      </c>
      <c r="AG62" s="3">
        <f t="shared" si="31"/>
        <v>-16.361567606047124</v>
      </c>
      <c r="AH62" s="3">
        <f t="shared" si="32"/>
        <v>-4.4210117362975865E-2</v>
      </c>
      <c r="AQ62" s="29" t="s">
        <v>50</v>
      </c>
      <c r="AR62" s="30"/>
      <c r="AS62" s="30"/>
      <c r="AT62" s="31"/>
    </row>
    <row r="63" spans="1:49" x14ac:dyDescent="0.25">
      <c r="A63" s="17">
        <v>50</v>
      </c>
      <c r="B63" s="3">
        <f t="shared" si="23"/>
        <v>27.8</v>
      </c>
      <c r="C63" s="3">
        <f t="shared" si="24"/>
        <v>323.14999999999998</v>
      </c>
      <c r="D63" s="3">
        <f t="shared" si="25"/>
        <v>3.0945381401825778E-3</v>
      </c>
      <c r="E63" s="3">
        <v>120.7</v>
      </c>
      <c r="F63" s="3">
        <f t="shared" si="26"/>
        <v>1.1114180478821363</v>
      </c>
      <c r="G63" s="3">
        <v>67</v>
      </c>
      <c r="H63" s="3">
        <f t="shared" si="27"/>
        <v>6.7000000000000004E-8</v>
      </c>
      <c r="I63" s="3">
        <v>0.1</v>
      </c>
      <c r="J63" s="3">
        <f t="shared" si="28"/>
        <v>-16.518573217555446</v>
      </c>
      <c r="AE63" s="3">
        <f t="shared" si="29"/>
        <v>1.1109258115139649</v>
      </c>
      <c r="AF63" s="3">
        <f t="shared" si="30"/>
        <v>4.9223636817141703E-4</v>
      </c>
      <c r="AG63" s="3">
        <f t="shared" si="31"/>
        <v>-16.479277238540426</v>
      </c>
      <c r="AH63" s="3">
        <f t="shared" si="32"/>
        <v>-3.9295979015019356E-2</v>
      </c>
      <c r="AQ63" s="6" t="s">
        <v>9</v>
      </c>
      <c r="AR63" s="26">
        <f t="array" ref="AR63:AS65">LINEST(J45:J71,D45:D71,1,1)</f>
        <v>-6184.0063478648535</v>
      </c>
      <c r="AS63" s="25">
        <v>2.6573662640585329</v>
      </c>
      <c r="AT63" s="6" t="s">
        <v>12</v>
      </c>
      <c r="AV63" s="1" t="s">
        <v>19</v>
      </c>
      <c r="AW63" s="7">
        <v>1.3806490000000001E-23</v>
      </c>
    </row>
    <row r="64" spans="1:49" x14ac:dyDescent="0.25">
      <c r="A64" s="17">
        <v>48</v>
      </c>
      <c r="B64" s="3">
        <f t="shared" si="23"/>
        <v>25.8</v>
      </c>
      <c r="C64" s="3">
        <f t="shared" si="24"/>
        <v>321.14999999999998</v>
      </c>
      <c r="D64" s="3">
        <f t="shared" si="25"/>
        <v>3.1138097462245057E-3</v>
      </c>
      <c r="E64" s="3">
        <v>119.8</v>
      </c>
      <c r="F64" s="3">
        <f t="shared" si="26"/>
        <v>1.1031307550644567</v>
      </c>
      <c r="G64" s="3">
        <v>60.1</v>
      </c>
      <c r="H64" s="3">
        <f t="shared" si="27"/>
        <v>6.0100000000000002E-8</v>
      </c>
      <c r="I64" s="3">
        <v>0.1</v>
      </c>
      <c r="J64" s="3">
        <f t="shared" si="28"/>
        <v>-16.62725599540525</v>
      </c>
      <c r="AE64" s="3">
        <f t="shared" si="29"/>
        <v>1.1029241933113687</v>
      </c>
      <c r="AF64" s="3">
        <f t="shared" si="30"/>
        <v>2.0656175308797486E-4</v>
      </c>
      <c r="AG64" s="3">
        <f t="shared" si="31"/>
        <v>-16.598452972637261</v>
      </c>
      <c r="AH64" s="3">
        <f t="shared" si="32"/>
        <v>-2.8803022767988296E-2</v>
      </c>
      <c r="AQ64" s="6" t="s">
        <v>10</v>
      </c>
      <c r="AR64" s="26">
        <v>84.594098564324526</v>
      </c>
      <c r="AS64" s="25">
        <v>0.25458253909995204</v>
      </c>
      <c r="AT64" s="6" t="s">
        <v>13</v>
      </c>
      <c r="AV64" s="1" t="s">
        <v>21</v>
      </c>
      <c r="AW64" s="7">
        <v>1.5999999999999999E-19</v>
      </c>
    </row>
    <row r="65" spans="1:46" x14ac:dyDescent="0.25">
      <c r="A65" s="17">
        <v>46</v>
      </c>
      <c r="B65" s="3">
        <f t="shared" si="23"/>
        <v>23.8</v>
      </c>
      <c r="C65" s="3">
        <f t="shared" si="24"/>
        <v>319.14999999999998</v>
      </c>
      <c r="D65" s="3">
        <f t="shared" si="25"/>
        <v>3.1333228889237038E-3</v>
      </c>
      <c r="E65" s="3">
        <v>118.9</v>
      </c>
      <c r="F65" s="3">
        <f t="shared" si="26"/>
        <v>1.0948434622467773</v>
      </c>
      <c r="G65" s="3">
        <v>54</v>
      </c>
      <c r="H65" s="3">
        <f t="shared" si="27"/>
        <v>5.4E-8</v>
      </c>
      <c r="I65" s="3">
        <v>0.1</v>
      </c>
      <c r="J65" s="3">
        <f t="shared" si="28"/>
        <v>-16.734281790382138</v>
      </c>
      <c r="AE65" s="3">
        <f t="shared" si="29"/>
        <v>1.0949225751087728</v>
      </c>
      <c r="AF65" s="3">
        <f t="shared" si="30"/>
        <v>-7.9112861995467298E-5</v>
      </c>
      <c r="AG65" s="3">
        <f t="shared" si="31"/>
        <v>-16.719122370955894</v>
      </c>
      <c r="AH65" s="3">
        <f t="shared" si="32"/>
        <v>-1.5159419426243659E-2</v>
      </c>
      <c r="AQ65" s="6" t="s">
        <v>11</v>
      </c>
      <c r="AR65" s="24">
        <v>0.99534356759097842</v>
      </c>
      <c r="AS65" s="8">
        <v>6.0596079447191552E-2</v>
      </c>
      <c r="AT65" s="6" t="s">
        <v>14</v>
      </c>
    </row>
    <row r="66" spans="1:46" x14ac:dyDescent="0.25">
      <c r="A66" s="17">
        <v>44</v>
      </c>
      <c r="B66" s="3">
        <f t="shared" si="23"/>
        <v>21.8</v>
      </c>
      <c r="C66" s="3">
        <f t="shared" si="24"/>
        <v>317.14999999999998</v>
      </c>
      <c r="D66" s="3">
        <f t="shared" si="25"/>
        <v>3.1530821377896896E-3</v>
      </c>
      <c r="E66" s="3">
        <v>118</v>
      </c>
      <c r="F66" s="3">
        <f t="shared" si="26"/>
        <v>1.0865561694290977</v>
      </c>
      <c r="G66" s="3">
        <v>48.5</v>
      </c>
      <c r="H66" s="3">
        <f t="shared" si="27"/>
        <v>4.8500000000000004E-8</v>
      </c>
      <c r="I66" s="3">
        <v>0.1</v>
      </c>
      <c r="J66" s="3">
        <f t="shared" si="28"/>
        <v>-16.841702039002975</v>
      </c>
      <c r="AE66" s="3">
        <f t="shared" si="29"/>
        <v>1.0869209569061766</v>
      </c>
      <c r="AF66" s="3">
        <f t="shared" si="30"/>
        <v>-3.6478747707890946E-4</v>
      </c>
      <c r="AG66" s="3">
        <f t="shared" si="31"/>
        <v>-16.841313691372193</v>
      </c>
      <c r="AH66" s="3">
        <f t="shared" si="32"/>
        <v>-3.883476307819933E-4</v>
      </c>
    </row>
    <row r="67" spans="1:46" x14ac:dyDescent="0.25">
      <c r="A67" s="17">
        <v>42</v>
      </c>
      <c r="B67" s="3">
        <f t="shared" si="23"/>
        <v>19.8</v>
      </c>
      <c r="C67" s="3">
        <f t="shared" si="24"/>
        <v>315.14999999999998</v>
      </c>
      <c r="D67" s="3">
        <f t="shared" si="25"/>
        <v>3.1730921783277807E-3</v>
      </c>
      <c r="E67" s="3">
        <v>117.1</v>
      </c>
      <c r="F67" s="3">
        <f t="shared" si="26"/>
        <v>1.0782688766114181</v>
      </c>
      <c r="G67" s="3">
        <v>43.5</v>
      </c>
      <c r="H67" s="3">
        <f t="shared" si="27"/>
        <v>4.3500000000000006E-8</v>
      </c>
      <c r="I67" s="3">
        <v>0.1</v>
      </c>
      <c r="J67" s="3">
        <f t="shared" si="28"/>
        <v>-16.950504898851772</v>
      </c>
      <c r="AE67" s="3">
        <f t="shared" si="29"/>
        <v>1.0789193387035807</v>
      </c>
      <c r="AF67" s="3">
        <f t="shared" si="30"/>
        <v>-6.5046209216257367E-4</v>
      </c>
      <c r="AG67" s="3">
        <f t="shared" si="31"/>
        <v>-16.965055909080782</v>
      </c>
      <c r="AH67" s="3">
        <f t="shared" si="32"/>
        <v>1.455101022900962E-2</v>
      </c>
      <c r="AR67" s="1" t="s">
        <v>42</v>
      </c>
      <c r="AS67" s="3">
        <v>0.67</v>
      </c>
    </row>
    <row r="68" spans="1:46" x14ac:dyDescent="0.25">
      <c r="A68" s="2">
        <v>40</v>
      </c>
      <c r="B68" s="3">
        <f t="shared" si="23"/>
        <v>17.8</v>
      </c>
      <c r="C68" s="3">
        <f>A69+273.15</f>
        <v>312.14999999999998</v>
      </c>
      <c r="D68" s="3">
        <f t="shared" si="25"/>
        <v>3.2035880185808108E-3</v>
      </c>
      <c r="E68" s="3">
        <v>116.3</v>
      </c>
      <c r="F68" s="3">
        <f t="shared" si="26"/>
        <v>1.0709023941068141</v>
      </c>
      <c r="G68" s="3">
        <v>39.4</v>
      </c>
      <c r="H68" s="3">
        <f t="shared" si="27"/>
        <v>3.9400000000000002E-8</v>
      </c>
      <c r="I68" s="3">
        <v>0.1</v>
      </c>
      <c r="J68" s="3">
        <f t="shared" si="28"/>
        <v>-17.049500020642522</v>
      </c>
      <c r="AE68" s="3">
        <f t="shared" si="29"/>
        <v>1.0709177205009848</v>
      </c>
      <c r="AF68" s="3">
        <f t="shared" si="30"/>
        <v>-1.532639417067827E-5</v>
      </c>
      <c r="AG68" s="3">
        <f t="shared" si="31"/>
        <v>-17.153642378788987</v>
      </c>
      <c r="AH68" s="3">
        <f t="shared" si="32"/>
        <v>0.10414235814646489</v>
      </c>
    </row>
    <row r="69" spans="1:46" x14ac:dyDescent="0.25">
      <c r="A69" s="17">
        <v>39</v>
      </c>
      <c r="B69" s="3">
        <f t="shared" si="23"/>
        <v>16.8</v>
      </c>
      <c r="C69" s="3">
        <f>A69+273.15</f>
        <v>312.14999999999998</v>
      </c>
      <c r="D69" s="3">
        <f t="shared" si="25"/>
        <v>3.2035880185808108E-3</v>
      </c>
      <c r="E69" s="3">
        <v>115.9</v>
      </c>
      <c r="F69" s="3">
        <f t="shared" si="26"/>
        <v>1.0672191528545121</v>
      </c>
      <c r="G69" s="3">
        <v>37.5</v>
      </c>
      <c r="H69" s="3">
        <f t="shared" si="27"/>
        <v>3.7500000000000005E-8</v>
      </c>
      <c r="I69" s="3">
        <v>0.1</v>
      </c>
      <c r="J69" s="3">
        <f t="shared" si="28"/>
        <v>-17.098924903970047</v>
      </c>
      <c r="AE69" s="3">
        <f t="shared" ref="AE69:AE73" si="33">B69*$AR$47+$AS$47</f>
        <v>1.0669169113996866</v>
      </c>
      <c r="AF69" s="3">
        <f t="shared" ref="AF69:AF73" si="34">F69-AE69</f>
        <v>3.0224145482549147E-4</v>
      </c>
      <c r="AG69" s="3">
        <f t="shared" ref="AG69:AG71" si="35">D69*$AR$63+$AS$63</f>
        <v>-17.153642378788987</v>
      </c>
      <c r="AH69" s="3">
        <f t="shared" ref="AH69:AH71" si="36">J69-AG69</f>
        <v>5.4717474818939849E-2</v>
      </c>
      <c r="AR69" s="1" t="s">
        <v>17</v>
      </c>
      <c r="AS69" s="8">
        <f>-AR63*AW63/AW64</f>
        <v>0.533621386260829</v>
      </c>
      <c r="AT69" s="9"/>
    </row>
    <row r="70" spans="1:46" x14ac:dyDescent="0.25">
      <c r="A70" s="17">
        <v>38</v>
      </c>
      <c r="B70" s="3">
        <f t="shared" si="23"/>
        <v>15.8</v>
      </c>
      <c r="C70" s="3">
        <f>A70+273.15</f>
        <v>311.14999999999998</v>
      </c>
      <c r="D70" s="3">
        <f t="shared" si="25"/>
        <v>3.2138839787883662E-3</v>
      </c>
      <c r="E70" s="3">
        <v>115.4</v>
      </c>
      <c r="F70" s="3">
        <f t="shared" si="26"/>
        <v>1.0626151012891345</v>
      </c>
      <c r="G70" s="3">
        <v>35.5</v>
      </c>
      <c r="H70" s="3">
        <f t="shared" si="27"/>
        <v>3.55E-8</v>
      </c>
      <c r="I70" s="3">
        <v>0.1</v>
      </c>
      <c r="J70" s="3">
        <f t="shared" si="28"/>
        <v>-17.153733140465039</v>
      </c>
      <c r="AE70" s="3">
        <f t="shared" si="33"/>
        <v>1.0629161022983886</v>
      </c>
      <c r="AF70" s="3">
        <f t="shared" si="34"/>
        <v>-3.0100100925412043E-4</v>
      </c>
      <c r="AG70" s="3">
        <f t="shared" si="35"/>
        <v>-17.217312662069872</v>
      </c>
      <c r="AH70" s="3">
        <f t="shared" si="36"/>
        <v>6.3579521604832934E-2</v>
      </c>
      <c r="AR70" s="1" t="s">
        <v>18</v>
      </c>
      <c r="AS70" s="7">
        <f>AW63/AW64*AR64</f>
        <v>7.2996723492960063E-3</v>
      </c>
    </row>
    <row r="71" spans="1:46" x14ac:dyDescent="0.25">
      <c r="A71" s="17">
        <v>37</v>
      </c>
      <c r="B71" s="3">
        <f t="shared" si="23"/>
        <v>14.8</v>
      </c>
      <c r="C71" s="3">
        <f>A71+273.15</f>
        <v>310.14999999999998</v>
      </c>
      <c r="D71" s="3">
        <f t="shared" ref="D71:D73" si="37">1/C71</f>
        <v>3.224246332419797E-3</v>
      </c>
      <c r="E71" s="3">
        <v>115</v>
      </c>
      <c r="F71" s="3">
        <f t="shared" ref="F71:F73" si="38">E71/$M$2</f>
        <v>1.0589318600368325</v>
      </c>
      <c r="G71" s="5">
        <v>33.9</v>
      </c>
      <c r="H71" s="3">
        <f t="shared" ref="H71:H73" si="39">G71*10^-9</f>
        <v>3.3899999999999999E-8</v>
      </c>
      <c r="I71" s="3">
        <v>0.1</v>
      </c>
      <c r="J71" s="3">
        <f t="shared" ref="J71:J73" si="40">LN(H71)</f>
        <v>-17.199850822560006</v>
      </c>
      <c r="AE71" s="3">
        <f t="shared" si="33"/>
        <v>1.0589152931970907</v>
      </c>
      <c r="AF71" s="3">
        <f t="shared" si="34"/>
        <v>1.6566839741827266E-5</v>
      </c>
      <c r="AG71" s="3">
        <f t="shared" si="35"/>
        <v>-17.281393522705464</v>
      </c>
      <c r="AH71" s="3">
        <f t="shared" si="36"/>
        <v>8.1542700145458724E-2</v>
      </c>
      <c r="AR71" s="1" t="s">
        <v>41</v>
      </c>
      <c r="AS71" s="14">
        <f>AS70/AS69</f>
        <v>1.3679497368810471E-2</v>
      </c>
    </row>
    <row r="72" spans="1:46" x14ac:dyDescent="0.25">
      <c r="A72" s="17">
        <v>36</v>
      </c>
      <c r="B72" s="3">
        <f t="shared" si="23"/>
        <v>13.8</v>
      </c>
      <c r="C72" s="3">
        <f>A72+273.15</f>
        <v>309.14999999999998</v>
      </c>
      <c r="D72" s="19">
        <f t="shared" si="37"/>
        <v>3.2346757237586934E-3</v>
      </c>
      <c r="E72" s="3">
        <v>114.6</v>
      </c>
      <c r="F72" s="3">
        <f t="shared" si="38"/>
        <v>1.0552486187845305</v>
      </c>
      <c r="G72" s="3">
        <v>32.700000000000003</v>
      </c>
      <c r="H72" s="3">
        <f t="shared" si="39"/>
        <v>3.2700000000000002E-8</v>
      </c>
      <c r="I72" s="3">
        <v>0.1</v>
      </c>
      <c r="J72" s="19">
        <f t="shared" si="40"/>
        <v>-17.235890759043205</v>
      </c>
      <c r="AE72" s="3">
        <f t="shared" si="33"/>
        <v>1.0549144840957927</v>
      </c>
      <c r="AF72" s="3">
        <f t="shared" si="34"/>
        <v>3.3413468873777497E-4</v>
      </c>
      <c r="AG72" s="18"/>
      <c r="AH72" s="18"/>
      <c r="AR72" s="1" t="s">
        <v>40</v>
      </c>
      <c r="AS72" s="14">
        <f>ABS(AS69-AS67)/AS67</f>
        <v>0.20355016975995677</v>
      </c>
    </row>
    <row r="73" spans="1:46" x14ac:dyDescent="0.25">
      <c r="A73" s="17">
        <v>35</v>
      </c>
      <c r="B73" s="3">
        <f t="shared" si="23"/>
        <v>12.8</v>
      </c>
      <c r="C73" s="3">
        <f>A73+273.15</f>
        <v>308.14999999999998</v>
      </c>
      <c r="D73" s="19">
        <f t="shared" si="37"/>
        <v>3.2451728054518907E-3</v>
      </c>
      <c r="E73" s="3">
        <v>114.1</v>
      </c>
      <c r="F73" s="3">
        <f t="shared" si="38"/>
        <v>1.0506445672191529</v>
      </c>
      <c r="G73" s="3">
        <v>30.7</v>
      </c>
      <c r="H73" s="3">
        <f t="shared" si="39"/>
        <v>3.0700000000000004E-8</v>
      </c>
      <c r="I73" s="3">
        <v>0.1</v>
      </c>
      <c r="J73" s="19">
        <f t="shared" si="40"/>
        <v>-17.29900318235326</v>
      </c>
      <c r="AE73" s="3">
        <f t="shared" si="33"/>
        <v>1.0509136749944945</v>
      </c>
      <c r="AF73" s="3">
        <f t="shared" si="34"/>
        <v>-2.691077753416149E-4</v>
      </c>
      <c r="AG73" s="18"/>
      <c r="AH73" s="18"/>
      <c r="AR73" s="1" t="s">
        <v>16</v>
      </c>
      <c r="AS73" s="3">
        <f>EXP(AS63)</f>
        <v>14.25868598831681</v>
      </c>
    </row>
    <row r="79" spans="1:46" x14ac:dyDescent="0.25">
      <c r="AA79" s="2" t="s">
        <v>54</v>
      </c>
    </row>
  </sheetData>
  <mergeCells count="13">
    <mergeCell ref="AE1:AF1"/>
    <mergeCell ref="AG1:AH1"/>
    <mergeCell ref="AQ21:AT21"/>
    <mergeCell ref="AQ5:AT5"/>
    <mergeCell ref="AQ46:AT46"/>
    <mergeCell ref="AQ62:AT62"/>
    <mergeCell ref="K40:M42"/>
    <mergeCell ref="K29:K32"/>
    <mergeCell ref="K23:L23"/>
    <mergeCell ref="L27:L28"/>
    <mergeCell ref="K27:K28"/>
    <mergeCell ref="AE40:AF40"/>
    <mergeCell ref="AG40:AH4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potencia 1</vt:lpstr>
      <vt:lpstr>potencia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Duarte Parente</dc:creator>
  <cp:lastModifiedBy>Sérgio Quelhas Ferreira de Sousa</cp:lastModifiedBy>
  <dcterms:created xsi:type="dcterms:W3CDTF">2023-11-20T14:32:49Z</dcterms:created>
  <dcterms:modified xsi:type="dcterms:W3CDTF">2023-11-22T16:33:37Z</dcterms:modified>
</cp:coreProperties>
</file>