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definedName name="_xlnm._FilterDatabase" localSheetId="0" hidden="1">'Worksheet'!$A$1:$P$1</definedName>
  </definedNames>
  <calcPr calcId="999999" calcMode="auto" calcCompleted="1" fullCalcOnLoad="0" forceFullCalc="0"/>
</workbook>
</file>

<file path=xl/sharedStrings.xml><?xml version="1.0" encoding="utf-8"?>
<sst xmlns="http://schemas.openxmlformats.org/spreadsheetml/2006/main" uniqueCount="291">
  <si>
    <t>Date</t>
  </si>
  <si>
    <t>From</t>
  </si>
  <si>
    <t>To</t>
  </si>
  <si>
    <t>Duration</t>
  </si>
  <si>
    <t>Rate</t>
  </si>
  <si>
    <t>Internal rate</t>
  </si>
  <si>
    <t>User</t>
  </si>
  <si>
    <t>Name</t>
  </si>
  <si>
    <t>Customer</t>
  </si>
  <si>
    <t>Project</t>
  </si>
  <si>
    <t>Activity</t>
  </si>
  <si>
    <t>Description</t>
  </si>
  <si>
    <t>Exported</t>
  </si>
  <si>
    <t>Tags</t>
  </si>
  <si>
    <t>Hourly rate</t>
  </si>
  <si>
    <t>Fixed rate</t>
  </si>
  <si>
    <t>susan_super</t>
  </si>
  <si>
    <t>Rosenbaum, Collins and Bernier</t>
  </si>
  <si>
    <t>User-centric needs-based paradigm</t>
  </si>
  <si>
    <t>cultivate ubiquitous niches</t>
  </si>
  <si>
    <t>Open</t>
  </si>
  <si>
    <t>Lola Rutherford</t>
  </si>
  <si>
    <t>feest.esmeralda</t>
  </si>
  <si>
    <t>Kling-Beahan</t>
  </si>
  <si>
    <t>Visionary intermediate database</t>
  </si>
  <si>
    <t>exploit user-centric relationships</t>
  </si>
  <si>
    <t>Extended hybrid support</t>
  </si>
  <si>
    <t>syndicate B2B experiences</t>
  </si>
  <si>
    <t>South Vivianne</t>
  </si>
  <si>
    <t>Tony Maier</t>
  </si>
  <si>
    <t>tony_teamlead</t>
  </si>
  <si>
    <t>Phased motivating support</t>
  </si>
  <si>
    <t>deliver world-class relationships</t>
  </si>
  <si>
    <t>Tamiaberg,Tremblay Road,Harveyshire</t>
  </si>
  <si>
    <t>Dr. Cullen Feest DVM</t>
  </si>
  <si>
    <t>clementine08</t>
  </si>
  <si>
    <t>Adaptive mobile website</t>
  </si>
  <si>
    <t>e-enable sticky eyeballs</t>
  </si>
  <si>
    <t>DarkRed</t>
  </si>
  <si>
    <t>Kunde and Sons</t>
  </si>
  <si>
    <t>Distributed user-facing localareanetwork</t>
  </si>
  <si>
    <t>harness impactful web-readiness</t>
  </si>
  <si>
    <t>Re-contextualized reciprocal software</t>
  </si>
  <si>
    <t>empower cutting-edge deliverables</t>
  </si>
  <si>
    <t>Alice, rather alarmed at the top of its mouth, and its great eyes half.</t>
  </si>
  <si>
    <t>Davion Ramp</t>
  </si>
  <si>
    <t>Dayne Mohr</t>
  </si>
  <si>
    <t>koss.aliza</t>
  </si>
  <si>
    <t>Upgradable multi-state knowledgeuser</t>
  </si>
  <si>
    <t>deliver cross-media experiences</t>
  </si>
  <si>
    <t>And yet I don't care which happens!' She ate a little snappishly. 'You're enough to get out at the door-- Pray, what is the capital of Rome, and Rome--no, THAT'S all wrong, I'm certain! I must be removed,' said the Duchess; 'and.</t>
  </si>
  <si>
    <t>East Kurtburgh,Hirthetown</t>
  </si>
  <si>
    <t>Labadie-Kling</t>
  </si>
  <si>
    <t>Versatile non-volatile circuit</t>
  </si>
  <si>
    <t>enhance extensible architectures</t>
  </si>
  <si>
    <t>Dallas Rapid</t>
  </si>
  <si>
    <t>Ms. Janie Moore DVM</t>
  </si>
  <si>
    <t>ludie.walsh</t>
  </si>
  <si>
    <t>Herzog-Mante</t>
  </si>
  <si>
    <t>Multi-tiered directional paradigm</t>
  </si>
  <si>
    <t>brand cutting-edge partnerships</t>
  </si>
  <si>
    <t>Queen was close behind her, listening: so she went on eagerly: 'There is such a neck as that! No, no! You're a serpent; and there's no meaning in it,' but none of them say, 'Look out now, Five! Don't go splashing paint over me like that!' But she went on planning to herself that perhaps it was indeed: she was talking. 'How CAN I have to go down the chimney as she could not tell whether they were.</t>
  </si>
  <si>
    <t>Hellen Loaf,Schroeder Spring</t>
  </si>
  <si>
    <t>Multi-channelled 5thgeneration interface</t>
  </si>
  <si>
    <t>exploit seamless convergence</t>
  </si>
  <si>
    <t>extend granular supply-chains</t>
  </si>
  <si>
    <t>target transparent metrics</t>
  </si>
  <si>
    <t>Fundamental bottom-line methodology</t>
  </si>
  <si>
    <t>harness e-business infomediaries</t>
  </si>
  <si>
    <t>Minnie Plain</t>
  </si>
  <si>
    <t>Alessandro Sauer</t>
  </si>
  <si>
    <t>ahermiston</t>
  </si>
  <si>
    <t>Champlin Ltd</t>
  </si>
  <si>
    <t>Persevering responsive knowledgeuser</t>
  </si>
  <si>
    <t>deliver turn-key channels</t>
  </si>
  <si>
    <t>John Doe</t>
  </si>
  <si>
    <t>john_user</t>
  </si>
  <si>
    <t>Grass-roots context-sensitive knowledgebase</t>
  </si>
  <si>
    <t>facilitate distributed platforms</t>
  </si>
  <si>
    <t>Optional composite hub</t>
  </si>
  <si>
    <t>leverage holistic synergies</t>
  </si>
  <si>
    <t>Alice felt so desperate that she had succeeded in getting its body tucked away, comfortably enough, under her arm, with its tongue hanging out of.</t>
  </si>
  <si>
    <t>cupiditate</t>
  </si>
  <si>
    <t>embrace real-time ROI</t>
  </si>
  <si>
    <t>Facetoface multi-tasking initiative</t>
  </si>
  <si>
    <t>disintermediate integrated content</t>
  </si>
  <si>
    <t>She soon got it out into the air. Even the Duchess said in a bit.' 'Perhaps it hasn't one,' Alice ventured to remark. 'Tut, tut, child!' said the Duck: 'it's.</t>
  </si>
  <si>
    <t>Integrated cohesive adapter</t>
  </si>
  <si>
    <t>cultivate frictionless applications</t>
  </si>
  <si>
    <t>Neque provident eum omnis ut. Quis at quo quaerat aut qui nobis. Iure tempora reprehenderit dolorem deleniti totam veniam.</t>
  </si>
  <si>
    <t>Rileyhaven</t>
  </si>
  <si>
    <t>Reverse-engineered high-level budgetarymanagement</t>
  </si>
  <si>
    <t>optimize dynamic eyeballs</t>
  </si>
  <si>
    <t>Et provident voluptatem voluptatem expedita. Consequatur necessitatibus voluptatum dolor ut et culpa. Autem aut dolorem sapiente sit. Dolore earum facere nesciunt itaque reprehenderit magnam.</t>
  </si>
  <si>
    <t>Andy Burg,North Manley</t>
  </si>
  <si>
    <t>Digitized optimizing support</t>
  </si>
  <si>
    <t>iterate cross-platform markets</t>
  </si>
  <si>
    <t>disintermediate virtual e-business</t>
  </si>
  <si>
    <t>I've got to do,' said Alice to herself, 'Why, they're only a pack of cards, after all. I needn't be so proud as all that.' 'Well, it's got no business of MINE.' The Queen had never had to leave the room, when her eye fell on a.</t>
  </si>
  <si>
    <t>Ergonomic analyzing infrastructure</t>
  </si>
  <si>
    <t>revolutionize innovative ROI</t>
  </si>
  <si>
    <t>Murray Extensions</t>
  </si>
  <si>
    <t>Versatile interactive focusgroup</t>
  </si>
  <si>
    <t>scale bleeding-edge solutions</t>
  </si>
  <si>
    <t>Daija Marks</t>
  </si>
  <si>
    <t>theodore39</t>
  </si>
  <si>
    <t>Profit-focused zerotolerance product</t>
  </si>
  <si>
    <t>transition virtual users</t>
  </si>
  <si>
    <t>IN the well,' Alice said nothing.</t>
  </si>
  <si>
    <t>transform wireless methodologies</t>
  </si>
  <si>
    <t>Fuga.,Green</t>
  </si>
  <si>
    <t>iterate collaborative platforms</t>
  </si>
  <si>
    <t>Enim nesciunt repellendus voluptates voluptas. Debitis est iusto consequatur laborum. Libero praesentium qui placeat optio.</t>
  </si>
  <si>
    <t>Enim.</t>
  </si>
  <si>
    <t>Christophe Kozey</t>
  </si>
  <si>
    <t>padberg.yvette</t>
  </si>
  <si>
    <t>Distributed mission-critical knowledgebase</t>
  </si>
  <si>
    <t>matrix seamless portals</t>
  </si>
  <si>
    <t>Canary called out 'The race is over!' and they went on in a melancholy air, and, after glaring at her rather.</t>
  </si>
  <si>
    <t>Purdy Villages</t>
  </si>
  <si>
    <t>transition proactive experiences</t>
  </si>
  <si>
    <t>Anna Smith</t>
  </si>
  <si>
    <t>anna_admin</t>
  </si>
  <si>
    <t>monetize intuitive interfaces</t>
  </si>
  <si>
    <t>Alice gently remarked; 'they'd have been that,' said the Queen, who were giving it a little pattering of feet in a low voice, to the beginning again?' Alice ventured to remark. 'Tut, tut, child!' said the.</t>
  </si>
  <si>
    <t>Dolorem.</t>
  </si>
  <si>
    <t>morph enterprise partnerships</t>
  </si>
  <si>
    <t>Ea perferendis ipsa rerum ut. Libero laboriosam aspernatur est autem saepe explicabo tempora. Consectetur mollitia est at soluta. Dolore error delectus ipsum cupiditate.</t>
  </si>
  <si>
    <t>Natus et.</t>
  </si>
  <si>
    <t>Future-proofed neutral function</t>
  </si>
  <si>
    <t>synergize integrated channels</t>
  </si>
  <si>
    <t>sergiunb</t>
  </si>
  <si>
    <t>Future-proofed human-resource neural-net</t>
  </si>
  <si>
    <t>syndicate proactive schemas</t>
  </si>
  <si>
    <t>new desc</t>
  </si>
  <si>
    <t>dumdum</t>
  </si>
  <si>
    <t>Fully-configurable impactful encoding</t>
  </si>
  <si>
    <t>utilize scalable e-services</t>
  </si>
  <si>
    <t>Queen ordering.</t>
  </si>
  <si>
    <t>Fundamental web-enabled access</t>
  </si>
  <si>
    <t>engineer one-to-one e-services</t>
  </si>
  <si>
    <t>Stiedemann Station</t>
  </si>
  <si>
    <t>Devonte Mraz</t>
  </si>
  <si>
    <t>trolfson</t>
  </si>
  <si>
    <t>Automated context-sensitive opensystem</t>
  </si>
  <si>
    <t>streamline mission-critical eyeballs</t>
  </si>
  <si>
    <t>Unde.</t>
  </si>
  <si>
    <t>enhance holistic vortals</t>
  </si>
  <si>
    <t>Adaptive neutral pricingstructure</t>
  </si>
  <si>
    <t>drive end-to-end experiences</t>
  </si>
  <si>
    <t>Multi day activity ?</t>
  </si>
  <si>
    <t>Constance Fay Sr.</t>
  </si>
  <si>
    <t>rodolfo.bartoletti</t>
  </si>
  <si>
    <t>Public-key responsive task-force</t>
  </si>
  <si>
    <t>evolve B2B partnerships</t>
  </si>
  <si>
    <t>Footman went on again: 'Twenty-four hours, I THINK; or is.</t>
  </si>
  <si>
    <t>Modi.</t>
  </si>
  <si>
    <t>Ameliorated dynamic blockchain</t>
  </si>
  <si>
    <t>leverage interactive models</t>
  </si>
  <si>
    <t>I am to see its meaning. 'And just as she could. 'No,' said the.</t>
  </si>
  <si>
    <t>facilitate user-centric metrics</t>
  </si>
  <si>
    <t>Reidfurt</t>
  </si>
  <si>
    <t>Breitenberg-Block</t>
  </si>
  <si>
    <t>Universal solution-oriented data-warehouse</t>
  </si>
  <si>
    <t>morph visionary interfaces</t>
  </si>
  <si>
    <t>Take your choice!' The Duchess took her choice, and was just in time to see it pop down a very little! Besides, SHE'S she, and I'm sure I can't understand it myself to begin lessons: you'd only have to beat time when I was sent for.' 'You ought to speak, but for a little snappishly. 'You're enough to drive one crazy!' The Footman seemed to be sure, she had hurt the poor animal's feelings. 'I quite agree with you,'.</t>
  </si>
  <si>
    <t>Anahihaven,West Underpass</t>
  </si>
  <si>
    <t>scale B2C action-items</t>
  </si>
  <si>
    <t>Programmable eco-centric analyzer</t>
  </si>
  <si>
    <t>incentivize visionary infomediaries</t>
  </si>
  <si>
    <t>King. The next witness would be like, '--for they haven't got much evidence YET,' she said this, she was not an encouraging.</t>
  </si>
  <si>
    <t>Fuga et.</t>
  </si>
  <si>
    <t>Operative bandwidth-monitored archive</t>
  </si>
  <si>
    <t>utilize seamless action-items</t>
  </si>
  <si>
    <t>Reduced value-added policy</t>
  </si>
  <si>
    <t>cultivate web-enabled initiatives</t>
  </si>
  <si>
    <t>Prof. Erling Bayer II</t>
  </si>
  <si>
    <t>aubree11</t>
  </si>
  <si>
    <t>facilitate transparent schemas</t>
  </si>
  <si>
    <t>Rabbit actually TOOK A WATCH OUT OF ITS WAISTCOAT-POCKET, and looked at poor.</t>
  </si>
  <si>
    <t>Robust stable budgetarymanagement</t>
  </si>
  <si>
    <t>iterate impactful ROI</t>
  </si>
  <si>
    <t>Multi-lateral coherent paradigm</t>
  </si>
  <si>
    <t>evolve intuitive infrastructures</t>
  </si>
  <si>
    <t>strategize holistic paradigms</t>
  </si>
  <si>
    <t>I get SOMEWHERE,' Alice added as an unusually large saucepan flew close by it, and then keep tight hold of its voice. 'Back to land again, and looking at the stick, and held out its arms and legs in all my life!' She had already heard her sentence three of the same when I find a thing,' said the Hatter. 'It isn't mine,' said.</t>
  </si>
  <si>
    <t>implement virtual architectures</t>
  </si>
  <si>
    <t>Alice said nothing; she had made out the proper way of keeping up the conversation dropped, and the Panther received knife and fork with a soldier on each side to guard him; and near the door, and knocked. 'There's no such thing!' Alice was only the pepper that makes the matter with it. There was certainly too much.</t>
  </si>
  <si>
    <t>Assimilated 4thgeneration synergy</t>
  </si>
  <si>
    <t>iterate virtual supply-chains</t>
  </si>
  <si>
    <t>Eaque.</t>
  </si>
  <si>
    <t>At this moment the King, 'and don't be nervous, or I'll kick you down stairs!' 'That is not said right,' said the Duchess, who seemed ready to play croquet.' The Frog-Footman repeated, in the world go round!"'.</t>
  </si>
  <si>
    <t>error</t>
  </si>
  <si>
    <t>grow one-to-one architectures</t>
  </si>
  <si>
    <t>Rem.</t>
  </si>
  <si>
    <t>harness rich systems</t>
  </si>
  <si>
    <t>Alice, that she did so, and giving it a very fine day!' said a whiting to a day-school, too,' said Alice; 'all I know is, it would like the Queen?'.</t>
  </si>
  <si>
    <t>Enterprise-wide incremental definition</t>
  </si>
  <si>
    <t>drive mission-critical initiatives</t>
  </si>
  <si>
    <t>I will just explain to you how the game was in the distance. 'And yet what a Gryphon is, look at all a proper way of escape, and wondering whether she ought not to lie down upon her: she gave a little bottle on it, for she had not long to doubt, for the moment how large she had found the fan she was in livery: otherwise, judging by his garden."' Alice did not quite know what a wonderful dream it had a bone in his turn.</t>
  </si>
  <si>
    <t>South Chaunceyfort,Iure.</t>
  </si>
  <si>
    <t>Fully-configurable tangible throughput</t>
  </si>
  <si>
    <t>mesh scalable functionalities</t>
  </si>
  <si>
    <t>Eum dignissimos repellat quis ut. Enim omnis quia omnis voluptas qui. Quos deserunt dolorem porro quo eum atque velit.</t>
  </si>
  <si>
    <t>Heaney Drives,South Briaview</t>
  </si>
  <si>
    <t>Miss Krystel Little IV</t>
  </si>
  <si>
    <t>michel.lemke</t>
  </si>
  <si>
    <t>Intuitive secondary intranet</t>
  </si>
  <si>
    <t>reintermediate revolutionary e-services</t>
  </si>
  <si>
    <t>Port Adanhaven</t>
  </si>
  <si>
    <t>Oren Bahringer</t>
  </si>
  <si>
    <t>tbecker</t>
  </si>
  <si>
    <t>Facetoface attitude-oriented moratorium</t>
  </si>
  <si>
    <t>innovate granular experiences</t>
  </si>
  <si>
    <t>The Gryphon sat up and straightening itself.</t>
  </si>
  <si>
    <t>Port Aileenfurt</t>
  </si>
  <si>
    <t>Reverse-engineered multi-state encoding</t>
  </si>
  <si>
    <t>orchestrate synergistic e-business</t>
  </si>
  <si>
    <t>How queer everything is to-day! And yesterday things went on eagerly. 'That's enough about lessons,' the Gryphon replied rather crossly: 'of course you know why it's called a whiting?' 'I never could abide figures!' And with that she had not noticed before, and he hurried off. Alice thought to herself 'Now I can reach the key; and if I only wish it was,' said the Duchess, as she couldn't answer either question, it didn't much matter which way she put one.</t>
  </si>
  <si>
    <t>Networked hybrid approach</t>
  </si>
  <si>
    <t>recontextualize value-added initiatives</t>
  </si>
  <si>
    <t>innovate viral e-tailers</t>
  </si>
  <si>
    <t>dicta,Rolfson Hollow</t>
  </si>
  <si>
    <t>deploy bricks-and-clicks markets</t>
  </si>
  <si>
    <t>Denesik Garden</t>
  </si>
  <si>
    <t>repurpose interactive partnerships</t>
  </si>
  <si>
    <t>FireBrick</t>
  </si>
  <si>
    <t>evolve clicks-and-mortar bandwidth</t>
  </si>
  <si>
    <t>aut</t>
  </si>
  <si>
    <t>brand plug-and-play channels</t>
  </si>
  <si>
    <t>Fugiat.,Et et.</t>
  </si>
  <si>
    <t>Programmable object-oriented alliance</t>
  </si>
  <si>
    <t>reinvent enterprise infomediaries</t>
  </si>
  <si>
    <t>in</t>
  </si>
  <si>
    <t>repurpose cross-media portals</t>
  </si>
  <si>
    <t>Rosemarie Locks</t>
  </si>
  <si>
    <t>Synchronised hybrid forecast</t>
  </si>
  <si>
    <t>matrix cross-media portals</t>
  </si>
  <si>
    <t>She generally gave herself very good advice, (though she very good-naturedly began hunting about for it, she found it.</t>
  </si>
  <si>
    <t>Cumque.,Stracke Stream,Andy Burg</t>
  </si>
  <si>
    <t>Cloned bi-directional function</t>
  </si>
  <si>
    <t>expedite 24/7 models</t>
  </si>
  <si>
    <t>Self-enabling 24/7 frame</t>
  </si>
  <si>
    <t>strategize global methodologies</t>
  </si>
  <si>
    <t>Alice thought decidedly uncivil. 'But perhaps he can't help it,' said Alice thoughtfully: 'but then--I shouldn't be hungry for it, he was in confusion, getting the Dormouse into the roof of the evening.</t>
  </si>
  <si>
    <t>streamline value-added eyeballs</t>
  </si>
  <si>
    <t>Alice alone with the words 'EAT ME' were beautifully marked in currants. 'Well, I'll eat it,' said Alice. 'I've so often read in the distance, and she crossed her hands.</t>
  </si>
  <si>
    <t>Virtual well-modulated application</t>
  </si>
  <si>
    <t>optimize dynamic experiences</t>
  </si>
  <si>
    <t>I only knew how to begin.' For, you see, so many lessons to learn! No, I've made up my mind about it; and while she ran, as well say,' added the Gryphon.</t>
  </si>
  <si>
    <t>Devolved modular contingency</t>
  </si>
  <si>
    <t>embrace sticky applications</t>
  </si>
  <si>
    <t>And she opened the door of the jury asked. 'That I can't be Mabel, for I know is, something comes at me like a thunderstorm. 'A fine day, your Majesty!' the soldiers shouted in reply. 'Please come back again, and did not quite sure whether it would not allow without knowing how old it was, and, as the question was evidently meant for her. 'Yes!' shouted Alice. 'Come on, then,' said the Queen, in a whisper.) 'That would be offended again. 'Mine is a very hopeful tone though), 'I won't.</t>
  </si>
  <si>
    <t>generate cross-media systems</t>
  </si>
  <si>
    <t>I think--' (she was so ordered about by mice and rabbits. I almost think I could, if I chose,' the Duchess sneezed occasionally; and as Alice could only see her. She is such a thing before.</t>
  </si>
  <si>
    <t>Dr. Celine Rogahn III</t>
  </si>
  <si>
    <t>idonnelly</t>
  </si>
  <si>
    <t>e-enable clicks-and-mortar ROI</t>
  </si>
  <si>
    <t>Eos nemo libero quod ea earum. Quia nemo eius impedit tenetur autem qui sapiente. Harum deserunt ipsa eos repellendus voluptas. Pariatur soluta vero quia atque necessitatibus fuga amet.</t>
  </si>
  <si>
    <t>Total 3rdgeneration capacity</t>
  </si>
  <si>
    <t>implement frictionless e-tailers</t>
  </si>
  <si>
    <t>Giovanny Valleys</t>
  </si>
  <si>
    <t>facilitate B2C synergies</t>
  </si>
  <si>
    <t>Streamlined clear-thinking contingency</t>
  </si>
  <si>
    <t>cultivate virtual platforms</t>
  </si>
  <si>
    <t>leverage back-end paradigms</t>
  </si>
  <si>
    <t>So she began again. 'I wonder how many hours a day did you ever see you again, you dear old thing!' said Alice, in a minute, while Alice thought over all the time it all is! I'll try and say "Who am I to get into her eyes; and.</t>
  </si>
  <si>
    <t>transition efficient models</t>
  </si>
  <si>
    <t>Sed.,Balistreri Parkways,Schmidt Gateway</t>
  </si>
  <si>
    <t>productize virtual e-services</t>
  </si>
  <si>
    <t>Lake Jaimeberg,beatae</t>
  </si>
  <si>
    <t>Prof. Diana Boehm IV</t>
  </si>
  <si>
    <t>qkoelpin</t>
  </si>
  <si>
    <t>scale proactive relationships</t>
  </si>
  <si>
    <t>SHE, of course,' the Dodo replied very gravely. 'What else had you to get hold of its mouth open, gazing up into a sort of knot, and then a voice sometimes choked with sobs, to sing this:-- 'Beautiful Soup, so rich and green, Waiting in a moment. 'Let's go on crying in this affair, He.</t>
  </si>
  <si>
    <t>implement front-end e-business</t>
  </si>
  <si>
    <t>reintermediate intuitive content</t>
  </si>
  <si>
    <t>I hadn't gone down that rabbit-hole--and yet--and yet--it's rather curious, you know, this sort of way to explain the paper. 'If there's no use in talking to him,' said Alice very politely; but she could get away without being invited,' said the Cat, and.</t>
  </si>
  <si>
    <t>Samaraland,Javier Point</t>
  </si>
  <si>
    <t>recontextualize intuitive vortals</t>
  </si>
  <si>
    <t>And yet I don't want YOU with us!"' 'They were obliged to write out a box of comfits, (luckily the salt water had not the right words,' said poor Alice, 'it would be a letter, written by the White Rabbit interrupted: 'UNimportant, your Majesty means, of course,' the.</t>
  </si>
  <si>
    <t>Polarised 24/7 methodology</t>
  </si>
  <si>
    <t>implement clicks-and-mortar action-items</t>
  </si>
  <si>
    <t>Expedita omnis et quidem illo et iusto. Debitis dolores saepe consectetur beatae quos in dignissimos. Quis quidem est libero sapiente. Minus inventore mollitia sequi voluptate porro earum.</t>
  </si>
  <si>
    <t>embrace dot-com applications</t>
  </si>
  <si>
    <t>Blockfurt</t>
  </si>
  <si>
    <t>target bricks-and-clicks relationships</t>
  </si>
  <si>
    <t>cultivate mission-critical applications</t>
  </si>
  <si>
    <t>generate virtual functionalities</t>
  </si>
  <si>
    <t>Virtual foreground instructionset</t>
  </si>
  <si>
    <t>streamline transparent schemas</t>
  </si>
</sst>
</file>

<file path=xl/styles.xml><?xml version="1.0" encoding="utf-8"?>
<styleSheet xmlns="http://schemas.openxmlformats.org/spreadsheetml/2006/main" xml:space="preserve">
  <numFmts count="10">
    <numFmt numFmtId="164" formatCode="yyyy-mm-dd"/>
    <numFmt numFmtId="165" formatCode="hh:mm"/>
    <numFmt numFmtId="166" formatCode="[hh]:mm"/>
    <numFmt numFmtId="167" formatCode="_(&quot;DJF&quot;* #,##0.00_);_(&quot;DJF&quot;* \(#,##0.00\);_(&quot;DJF&quot;* &quot;-&quot;??_);_(@_)"/>
    <numFmt numFmtId="168" formatCode="_(&quot;MYR&quot;* #,##0.00_);_(&quot;MYR&quot;* \(#,##0.00\);_(&quot;MYR&quot;* &quot;-&quot;??_);_(@_)"/>
    <numFmt numFmtId="169" formatCode="_(&quot;AMD&quot;* #,##0.00_);_(&quot;AMD&quot;* \(#,##0.00\);_(&quot;AMD&quot;* &quot;-&quot;??_);_(@_)"/>
    <numFmt numFmtId="170" formatCode="_(&quot;LRD&quot;* #,##0.00_);_(&quot;LRD&quot;* \(#,##0.00\);_(&quot;LRD&quot;* &quot;-&quot;??_);_(@_)"/>
    <numFmt numFmtId="171" formatCode="_(&quot;SLL&quot;* #,##0.00_);_(&quot;SLL&quot;* \(#,##0.00\);_(&quot;SLL&quot;* &quot;-&quot;??_);_(@_)"/>
    <numFmt numFmtId="172" formatCode="_(&quot;BDT&quot;* #,##0.00_);_(&quot;BDT&quot;* \(#,##0.00\);_(&quot;BDT&quot;* &quot;-&quot;??_);_(@_)"/>
    <numFmt numFmtId="173" formatCode="_(&quot;SHP&quot;* #,##0.00_);_(&quot;SHP&quot;* \(#,##0.00\);_(&quot;SHP&quot;* &quot;-&quot;??_);_(@_)"/>
  </numFmts>
  <fonts count="2">
    <font>
      <b val="0"/>
      <i val="0"/>
      <strike val="0"/>
      <u val="none"/>
      <sz val="11"/>
      <color rgb="FF000000"/>
      <name val="Calibri"/>
    </font>
    <font>
      <b val="1"/>
      <i val="0"/>
      <strike val="0"/>
      <u val="none"/>
      <sz val="11"/>
      <color rgb="FF000000"/>
      <name val="Calibri"/>
    </font>
  </fonts>
  <fills count="2">
    <fill>
      <patternFill patternType="none"/>
    </fill>
    <fill>
      <patternFill patternType="gray125">
        <fgColor rgb="FFFFFFFF"/>
        <bgColor rgb="FF000000"/>
      </patternFill>
    </fill>
  </fills>
  <borders count="2">
    <border/>
    <border>
      <top style="thin">
        <color rgb="FF000000"/>
      </top>
    </border>
  </borders>
  <cellStyleXfs count="1">
    <xf numFmtId="0" fontId="0" fillId="0" borderId="0"/>
  </cellStyleXfs>
  <cellXfs count="14">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0" numFmtId="165" fillId="0" borderId="0" applyFont="0" applyNumberFormat="1" applyFill="0" applyBorder="0" applyAlignment="1">
      <alignment horizontal="left" vertical="top" textRotation="0" wrapText="false" shrinkToFit="false"/>
    </xf>
    <xf xfId="0" fontId="0" numFmtId="166" fillId="0" borderId="0" applyFont="0" applyNumberFormat="1" applyFill="0" applyBorder="0" applyAlignment="1">
      <alignment horizontal="left" vertical="top" textRotation="0" wrapText="false" shrinkToFit="false"/>
    </xf>
    <xf xfId="0" fontId="1" numFmtId="166" fillId="0" borderId="1" applyFont="1" applyNumberFormat="1" applyFill="0" applyBorder="1" applyAlignment="1">
      <alignment horizontal="left" vertical="top" textRotation="0" wrapText="false" shrinkToFit="false"/>
    </xf>
    <xf xfId="0" fontId="0" numFmtId="167" fillId="0" borderId="0" applyFont="0" applyNumberFormat="1" applyFill="0" applyBorder="0" applyAlignment="1">
      <alignment horizontal="left" vertical="top" textRotation="0" wrapText="false" shrinkToFit="false"/>
    </xf>
    <xf xfId="0" fontId="0" numFmtId="168" fillId="0" borderId="0" applyFont="0" applyNumberFormat="1" applyFill="0" applyBorder="0" applyAlignment="1">
      <alignment horizontal="left" vertical="top" textRotation="0" wrapText="false" shrinkToFit="false"/>
    </xf>
    <xf xfId="0" fontId="0" numFmtId="169" fillId="0" borderId="0" applyFont="0" applyNumberFormat="1" applyFill="0" applyBorder="0" applyAlignment="1">
      <alignment horizontal="left" vertical="top" textRotation="0" wrapText="false" shrinkToFit="false"/>
    </xf>
    <xf xfId="0" fontId="0" numFmtId="170" fillId="0" borderId="0" applyFont="0" applyNumberFormat="1" applyFill="0" applyBorder="0" applyAlignment="1">
      <alignment horizontal="left" vertical="top" textRotation="0" wrapText="false" shrinkToFit="false"/>
    </xf>
    <xf xfId="0" fontId="0" numFmtId="171" fillId="0" borderId="0" applyFont="0" applyNumberFormat="1" applyFill="0" applyBorder="0" applyAlignment="1">
      <alignment horizontal="left" vertical="top" textRotation="0" wrapText="false" shrinkToFit="false"/>
    </xf>
    <xf xfId="0" fontId="0" numFmtId="172" fillId="0" borderId="0" applyFont="0" applyNumberFormat="1" applyFill="0" applyBorder="0" applyAlignment="1">
      <alignment horizontal="left" vertical="top" textRotation="0" wrapText="false" shrinkToFit="false"/>
    </xf>
    <xf xfId="0" fontId="0" numFmtId="173" fillId="0" borderId="0" applyFont="0" applyNumberFormat="1" applyFill="0" applyBorder="0" applyAlignment="1">
      <alignment horizontal="left" vertical="top" textRotation="0" wrapText="false" shrinkToFit="false"/>
    </xf>
    <xf xfId="0" fontId="1" numFmtId="0" fillId="0" borderId="1" applyFont="1" applyNumberFormat="0" applyFill="0" applyBorder="1" applyAlignment="1">
      <alignment horizontal="left"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filterMode="1">
    <outlinePr summaryBelow="1" summaryRight="1"/>
  </sheetPr>
  <dimension ref="A1:P99"/>
  <sheetViews>
    <sheetView tabSelected="1" workbookViewId="0" showGridLines="true" showRowColHeaders="1">
      <pane xSplit="3" ySplit="1" topLeftCell="D2" activePane="bottomRight" state="frozen"/>
      <selection pane="topRight"/>
      <selection pane="bottomLeft"/>
      <selection pane="bottomRight" activeCell="A2" sqref="A2:P99"/>
    </sheetView>
  </sheetViews>
  <sheetFormatPr defaultRowHeight="14.4" outlineLevelRow="0" outlineLevelCol="0"/>
  <cols>
    <col min="12" max="12" width="50" customWidth="true" style="0"/>
    <col min="1" max="1" width="12.854004" bestFit="true" customWidth="true" style="0"/>
    <col min="2" max="2" width="6.998291" bestFit="true" customWidth="true" style="0"/>
    <col min="3" max="3" width="6.998291" bestFit="true" customWidth="true" style="0"/>
    <col min="4" max="4" width="10.568848" bestFit="true" customWidth="true" style="0"/>
    <col min="5" max="5" width="17.567139" bestFit="true" customWidth="true" style="0"/>
    <col min="6" max="6" width="17.567139" bestFit="true" customWidth="true" style="0"/>
    <col min="7" max="7" width="26.993408" bestFit="true" customWidth="true" style="0"/>
    <col min="8" max="8" width="22.280273" bestFit="true" customWidth="true" style="0"/>
    <col min="9" max="9" width="36.419678" bestFit="true" customWidth="true" style="0"/>
    <col min="10" max="10" width="58.842773" bestFit="true" customWidth="true" style="0"/>
    <col min="11" max="11" width="48.273926" bestFit="true" customWidth="true" style="0"/>
    <col min="13" max="13" width="10.568848" bestFit="true" customWidth="true" style="0"/>
    <col min="14" max="14" width="48.273926" bestFit="true" customWidth="true" style="0"/>
    <col min="15" max="15" width="15.281982" bestFit="true" customWidth="true" style="0"/>
    <col min="16" max="16" width="12.854004" bestFit="true" customWidth="true" style="0"/>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s="1">
        <v>44228.875694444</v>
      </c>
      <c r="B2" s="3">
        <v>44228.875694444</v>
      </c>
      <c r="C2" s="3">
        <v>44229.323611111</v>
      </c>
      <c r="D2" s="4">
        <f>38700/86400</f>
        <v>0.44791666666667</v>
      </c>
      <c r="E2" s="6">
        <v>548.25</v>
      </c>
      <c r="F2" s="6">
        <v>0.0</v>
      </c>
      <c r="G2" s="2" t="s">
        <v>16</v>
      </c>
      <c r="H2" s="2" t="s">
        <v>16</v>
      </c>
      <c r="I2" s="2" t="s">
        <v>17</v>
      </c>
      <c r="J2" s="2" t="s">
        <v>18</v>
      </c>
      <c r="K2" s="2" t="s">
        <v>19</v>
      </c>
      <c r="L2" s="2"/>
      <c r="M2" s="2" t="s">
        <v>20</v>
      </c>
      <c r="N2" s="2"/>
      <c r="O2" s="6">
        <v>51.0</v>
      </c>
      <c r="P2" s="6"/>
    </row>
    <row r="3" spans="1:16">
      <c r="A3" s="1">
        <v>44229.029166667</v>
      </c>
      <c r="B3" s="3">
        <v>44229.029166667</v>
      </c>
      <c r="C3" s="3">
        <v>44229.081944444</v>
      </c>
      <c r="D3" s="4">
        <f>4560/86400</f>
        <v>0.052777777777778</v>
      </c>
      <c r="E3" s="7">
        <v>38.0</v>
      </c>
      <c r="F3" s="7">
        <v>0.0</v>
      </c>
      <c r="G3" s="2" t="s">
        <v>21</v>
      </c>
      <c r="H3" s="2" t="s">
        <v>22</v>
      </c>
      <c r="I3" s="2" t="s">
        <v>23</v>
      </c>
      <c r="J3" s="2" t="s">
        <v>24</v>
      </c>
      <c r="K3" s="2" t="s">
        <v>25</v>
      </c>
      <c r="L3" s="2"/>
      <c r="M3" s="2" t="s">
        <v>20</v>
      </c>
      <c r="N3" s="2"/>
      <c r="O3" s="7">
        <v>30.0</v>
      </c>
      <c r="P3" s="7"/>
    </row>
    <row r="4" spans="1:16">
      <c r="A4" s="1">
        <v>44229.105555556</v>
      </c>
      <c r="B4" s="3">
        <v>44229.105555556</v>
      </c>
      <c r="C4" s="3">
        <v>44229.313888889</v>
      </c>
      <c r="D4" s="4">
        <f>18000/86400</f>
        <v>0.20833333333333</v>
      </c>
      <c r="E4" s="7">
        <v>150.0</v>
      </c>
      <c r="F4" s="7">
        <v>0.0</v>
      </c>
      <c r="G4" s="2" t="s">
        <v>21</v>
      </c>
      <c r="H4" s="2" t="s">
        <v>22</v>
      </c>
      <c r="I4" s="2" t="s">
        <v>23</v>
      </c>
      <c r="J4" s="2" t="s">
        <v>26</v>
      </c>
      <c r="K4" s="2" t="s">
        <v>27</v>
      </c>
      <c r="L4" s="2"/>
      <c r="M4" s="2" t="s">
        <v>20</v>
      </c>
      <c r="N4" s="2" t="s">
        <v>28</v>
      </c>
      <c r="O4" s="7">
        <v>30.0</v>
      </c>
      <c r="P4" s="7"/>
    </row>
    <row r="5" spans="1:16">
      <c r="A5" s="1">
        <v>44229.404166667</v>
      </c>
      <c r="B5" s="3">
        <v>44229.404166667</v>
      </c>
      <c r="C5" s="3">
        <v>44229.686805556</v>
      </c>
      <c r="D5" s="4">
        <f>24420/86400</f>
        <v>0.28263888888889</v>
      </c>
      <c r="E5" s="7">
        <v>284.9</v>
      </c>
      <c r="F5" s="7">
        <v>0.0</v>
      </c>
      <c r="G5" s="2" t="s">
        <v>29</v>
      </c>
      <c r="H5" s="2" t="s">
        <v>30</v>
      </c>
      <c r="I5" s="2" t="s">
        <v>23</v>
      </c>
      <c r="J5" s="2" t="s">
        <v>31</v>
      </c>
      <c r="K5" s="2" t="s">
        <v>32</v>
      </c>
      <c r="L5" s="2"/>
      <c r="M5" s="2" t="s">
        <v>20</v>
      </c>
      <c r="N5" s="2" t="s">
        <v>33</v>
      </c>
      <c r="O5" s="7">
        <v>42.0</v>
      </c>
      <c r="P5" s="7"/>
    </row>
    <row r="6" spans="1:16">
      <c r="A6" s="1">
        <v>44229.297916667</v>
      </c>
      <c r="B6" s="3">
        <v>44229.297916667</v>
      </c>
      <c r="C6" s="3">
        <v>44229.453472222</v>
      </c>
      <c r="D6" s="4">
        <f>13440/86400</f>
        <v>0.15555555555556</v>
      </c>
      <c r="E6" s="6">
        <v>160.53</v>
      </c>
      <c r="F6" s="6">
        <v>0.0</v>
      </c>
      <c r="G6" s="2" t="s">
        <v>34</v>
      </c>
      <c r="H6" s="2" t="s">
        <v>35</v>
      </c>
      <c r="I6" s="2" t="s">
        <v>17</v>
      </c>
      <c r="J6" s="2" t="s">
        <v>36</v>
      </c>
      <c r="K6" s="2" t="s">
        <v>37</v>
      </c>
      <c r="L6" s="2"/>
      <c r="M6" s="2" t="s">
        <v>20</v>
      </c>
      <c r="N6" s="2" t="s">
        <v>38</v>
      </c>
      <c r="O6" s="6">
        <v>43.0</v>
      </c>
      <c r="P6" s="6"/>
    </row>
    <row r="7" spans="1:16">
      <c r="A7" s="1">
        <v>44229.473611111</v>
      </c>
      <c r="B7" s="3">
        <v>44229.473611111</v>
      </c>
      <c r="C7" s="3">
        <v>44230.000694444</v>
      </c>
      <c r="D7" s="4">
        <f>45540/86400</f>
        <v>0.52708333333333</v>
      </c>
      <c r="E7" s="8">
        <v>379.5</v>
      </c>
      <c r="F7" s="8">
        <v>0.0</v>
      </c>
      <c r="G7" s="2" t="s">
        <v>21</v>
      </c>
      <c r="H7" s="2" t="s">
        <v>22</v>
      </c>
      <c r="I7" s="2" t="s">
        <v>39</v>
      </c>
      <c r="J7" s="2" t="s">
        <v>40</v>
      </c>
      <c r="K7" s="2" t="s">
        <v>41</v>
      </c>
      <c r="L7" s="2"/>
      <c r="M7" s="2" t="s">
        <v>20</v>
      </c>
      <c r="N7" s="2"/>
      <c r="O7" s="8">
        <v>30.0</v>
      </c>
      <c r="P7" s="8"/>
    </row>
    <row r="8" spans="1:16">
      <c r="A8" s="1">
        <v>44229.624305556</v>
      </c>
      <c r="B8" s="3">
        <v>44229.624305556</v>
      </c>
      <c r="C8" s="3">
        <v>44230.079861111</v>
      </c>
      <c r="D8" s="4">
        <f>39360/86400</f>
        <v>0.45555555555556</v>
      </c>
      <c r="E8" s="6">
        <v>557.6</v>
      </c>
      <c r="F8" s="6">
        <v>0.0</v>
      </c>
      <c r="G8" s="2" t="s">
        <v>16</v>
      </c>
      <c r="H8" s="2" t="s">
        <v>16</v>
      </c>
      <c r="I8" s="2" t="s">
        <v>17</v>
      </c>
      <c r="J8" s="2" t="s">
        <v>42</v>
      </c>
      <c r="K8" s="2" t="s">
        <v>43</v>
      </c>
      <c r="L8" s="2" t="s">
        <v>44</v>
      </c>
      <c r="M8" s="2" t="s">
        <v>20</v>
      </c>
      <c r="N8" s="2" t="s">
        <v>45</v>
      </c>
      <c r="O8" s="6">
        <v>51.0</v>
      </c>
      <c r="P8" s="6"/>
    </row>
    <row r="9" spans="1:16">
      <c r="A9" s="1">
        <v>44230.3125</v>
      </c>
      <c r="B9" s="3">
        <v>44230.3125</v>
      </c>
      <c r="C9" s="3">
        <v>44230.506944444</v>
      </c>
      <c r="D9" s="4">
        <f>16800/86400</f>
        <v>0.19444444444444</v>
      </c>
      <c r="E9" s="8">
        <v>508.67</v>
      </c>
      <c r="F9" s="8">
        <v>0.0</v>
      </c>
      <c r="G9" s="2" t="s">
        <v>46</v>
      </c>
      <c r="H9" s="2" t="s">
        <v>47</v>
      </c>
      <c r="I9" s="2" t="s">
        <v>39</v>
      </c>
      <c r="J9" s="2" t="s">
        <v>48</v>
      </c>
      <c r="K9" s="2" t="s">
        <v>49</v>
      </c>
      <c r="L9" s="2" t="s">
        <v>50</v>
      </c>
      <c r="M9" s="2" t="s">
        <v>20</v>
      </c>
      <c r="N9" s="2" t="s">
        <v>51</v>
      </c>
      <c r="O9" s="8">
        <v>109.0</v>
      </c>
      <c r="P9" s="8"/>
    </row>
    <row r="10" spans="1:16">
      <c r="A10" s="1">
        <v>44230.847222222</v>
      </c>
      <c r="B10" s="3">
        <v>44230.847222222</v>
      </c>
      <c r="C10" s="3">
        <v>44231.052083333</v>
      </c>
      <c r="D10" s="4">
        <f>17700/86400</f>
        <v>0.20486111111111</v>
      </c>
      <c r="E10" s="9">
        <v>250.75</v>
      </c>
      <c r="F10" s="9">
        <v>0.0</v>
      </c>
      <c r="G10" s="2" t="s">
        <v>16</v>
      </c>
      <c r="H10" s="2" t="s">
        <v>16</v>
      </c>
      <c r="I10" s="2" t="s">
        <v>52</v>
      </c>
      <c r="J10" s="2" t="s">
        <v>53</v>
      </c>
      <c r="K10" s="2" t="s">
        <v>54</v>
      </c>
      <c r="L10" s="2"/>
      <c r="M10" s="2" t="s">
        <v>20</v>
      </c>
      <c r="N10" s="2" t="s">
        <v>55</v>
      </c>
      <c r="O10" s="9">
        <v>51.0</v>
      </c>
      <c r="P10" s="9"/>
    </row>
    <row r="11" spans="1:16">
      <c r="A11" s="1">
        <v>44231.263888889</v>
      </c>
      <c r="B11" s="3">
        <v>44231.263888889</v>
      </c>
      <c r="C11" s="3">
        <v>44231.61875</v>
      </c>
      <c r="D11" s="4">
        <f>30660/86400</f>
        <v>0.35486111111111</v>
      </c>
      <c r="E11" s="10">
        <v>400.28</v>
      </c>
      <c r="F11" s="10">
        <v>0.0</v>
      </c>
      <c r="G11" s="2" t="s">
        <v>56</v>
      </c>
      <c r="H11" s="2" t="s">
        <v>57</v>
      </c>
      <c r="I11" s="2" t="s">
        <v>58</v>
      </c>
      <c r="J11" s="2" t="s">
        <v>59</v>
      </c>
      <c r="K11" s="2" t="s">
        <v>60</v>
      </c>
      <c r="L11" s="2" t="s">
        <v>61</v>
      </c>
      <c r="M11" s="2" t="s">
        <v>20</v>
      </c>
      <c r="N11" s="2" t="s">
        <v>62</v>
      </c>
      <c r="O11" s="10">
        <v>47.0</v>
      </c>
      <c r="P11" s="10"/>
    </row>
    <row r="12" spans="1:16">
      <c r="A12" s="1">
        <v>44231.304166667</v>
      </c>
      <c r="B12" s="3">
        <v>44231.304166667</v>
      </c>
      <c r="C12" s="3">
        <v>44231.84375</v>
      </c>
      <c r="D12" s="4">
        <f>46620/86400</f>
        <v>0.53958333333333</v>
      </c>
      <c r="E12" s="8">
        <v>556.85</v>
      </c>
      <c r="F12" s="8">
        <v>0.0</v>
      </c>
      <c r="G12" s="2" t="s">
        <v>34</v>
      </c>
      <c r="H12" s="2" t="s">
        <v>35</v>
      </c>
      <c r="I12" s="2" t="s">
        <v>39</v>
      </c>
      <c r="J12" s="2" t="s">
        <v>63</v>
      </c>
      <c r="K12" s="2" t="s">
        <v>64</v>
      </c>
      <c r="L12" s="2"/>
      <c r="M12" s="2" t="s">
        <v>20</v>
      </c>
      <c r="N12" s="2"/>
      <c r="O12" s="8">
        <v>43.0</v>
      </c>
      <c r="P12" s="8"/>
    </row>
    <row r="13" spans="1:16">
      <c r="A13" s="1">
        <v>44231.600694444</v>
      </c>
      <c r="B13" s="3">
        <v>44231.600694444</v>
      </c>
      <c r="C13" s="3">
        <v>44231.647222222</v>
      </c>
      <c r="D13" s="4">
        <f>4020/86400</f>
        <v>0.046527777777778</v>
      </c>
      <c r="E13" s="6">
        <v>46.9</v>
      </c>
      <c r="F13" s="6">
        <v>0.0</v>
      </c>
      <c r="G13" s="2" t="s">
        <v>29</v>
      </c>
      <c r="H13" s="2" t="s">
        <v>30</v>
      </c>
      <c r="I13" s="2" t="s">
        <v>17</v>
      </c>
      <c r="J13" s="2" t="s">
        <v>36</v>
      </c>
      <c r="K13" s="2" t="s">
        <v>65</v>
      </c>
      <c r="L13" s="2"/>
      <c r="M13" s="2" t="s">
        <v>20</v>
      </c>
      <c r="N13" s="2"/>
      <c r="O13" s="6">
        <v>42.0</v>
      </c>
      <c r="P13" s="6"/>
    </row>
    <row r="14" spans="1:16">
      <c r="A14" s="1">
        <v>44231.771527778</v>
      </c>
      <c r="B14" s="3">
        <v>44231.771527778</v>
      </c>
      <c r="C14" s="3">
        <v>44231.960416667</v>
      </c>
      <c r="D14" s="4">
        <f>16320/86400</f>
        <v>0.18888888888889</v>
      </c>
      <c r="E14" s="7">
        <v>494.13</v>
      </c>
      <c r="F14" s="7">
        <v>0.0</v>
      </c>
      <c r="G14" s="2" t="s">
        <v>46</v>
      </c>
      <c r="H14" s="2" t="s">
        <v>47</v>
      </c>
      <c r="I14" s="2" t="s">
        <v>23</v>
      </c>
      <c r="J14" s="2" t="s">
        <v>31</v>
      </c>
      <c r="K14" s="2" t="s">
        <v>66</v>
      </c>
      <c r="L14" s="2"/>
      <c r="M14" s="2" t="s">
        <v>20</v>
      </c>
      <c r="N14" s="2"/>
      <c r="O14" s="7">
        <v>109.0</v>
      </c>
      <c r="P14" s="7"/>
    </row>
    <row r="15" spans="1:16">
      <c r="A15" s="1">
        <v>44231.846527778</v>
      </c>
      <c r="B15" s="3">
        <v>44231.846527778</v>
      </c>
      <c r="C15" s="3">
        <v>44232.326388889</v>
      </c>
      <c r="D15" s="4">
        <f>41460/86400</f>
        <v>0.47986111111111</v>
      </c>
      <c r="E15" s="7">
        <v>541.28</v>
      </c>
      <c r="F15" s="7">
        <v>0.0</v>
      </c>
      <c r="G15" s="2" t="s">
        <v>56</v>
      </c>
      <c r="H15" s="2" t="s">
        <v>57</v>
      </c>
      <c r="I15" s="2" t="s">
        <v>23</v>
      </c>
      <c r="J15" s="2" t="s">
        <v>67</v>
      </c>
      <c r="K15" s="2" t="s">
        <v>68</v>
      </c>
      <c r="L15" s="2"/>
      <c r="M15" s="2" t="s">
        <v>20</v>
      </c>
      <c r="N15" s="2" t="s">
        <v>69</v>
      </c>
      <c r="O15" s="7">
        <v>47.0</v>
      </c>
      <c r="P15" s="7"/>
    </row>
    <row r="16" spans="1:16">
      <c r="A16" s="1">
        <v>44232.202777778</v>
      </c>
      <c r="B16" s="3">
        <v>44232.202777778</v>
      </c>
      <c r="C16" s="3">
        <v>44232.779861111</v>
      </c>
      <c r="D16" s="4">
        <f>49860/86400</f>
        <v>0.57708333333333</v>
      </c>
      <c r="E16" s="11">
        <v>1218.8</v>
      </c>
      <c r="F16" s="11">
        <v>0.0</v>
      </c>
      <c r="G16" s="2" t="s">
        <v>70</v>
      </c>
      <c r="H16" s="2" t="s">
        <v>71</v>
      </c>
      <c r="I16" s="2" t="s">
        <v>72</v>
      </c>
      <c r="J16" s="2" t="s">
        <v>73</v>
      </c>
      <c r="K16" s="2" t="s">
        <v>74</v>
      </c>
      <c r="L16" s="2"/>
      <c r="M16" s="2" t="s">
        <v>20</v>
      </c>
      <c r="N16" s="2"/>
      <c r="O16" s="11">
        <v>88.0</v>
      </c>
      <c r="P16" s="11"/>
    </row>
    <row r="17" spans="1:16">
      <c r="A17" s="1">
        <v>44231.911111111</v>
      </c>
      <c r="B17" s="3">
        <v>44231.911111111</v>
      </c>
      <c r="C17" s="3">
        <v>44232.284722222</v>
      </c>
      <c r="D17" s="4">
        <f>32280/86400</f>
        <v>0.37361111111111</v>
      </c>
      <c r="E17" s="9">
        <v>753.2</v>
      </c>
      <c r="F17" s="9">
        <v>0.0</v>
      </c>
      <c r="G17" s="2" t="s">
        <v>75</v>
      </c>
      <c r="H17" s="2" t="s">
        <v>76</v>
      </c>
      <c r="I17" s="2" t="s">
        <v>52</v>
      </c>
      <c r="J17" s="2" t="s">
        <v>77</v>
      </c>
      <c r="K17" s="2" t="s">
        <v>78</v>
      </c>
      <c r="L17" s="2"/>
      <c r="M17" s="2" t="s">
        <v>20</v>
      </c>
      <c r="N17" s="2"/>
      <c r="O17" s="9">
        <v>84.0</v>
      </c>
      <c r="P17" s="9"/>
    </row>
    <row r="18" spans="1:16">
      <c r="A18" s="1">
        <v>44232.495138889</v>
      </c>
      <c r="B18" s="3">
        <v>44232.495138889</v>
      </c>
      <c r="C18" s="3">
        <v>44232.770138889</v>
      </c>
      <c r="D18" s="4">
        <f>23760/86400</f>
        <v>0.275</v>
      </c>
      <c r="E18" s="10">
        <v>198.0</v>
      </c>
      <c r="F18" s="10">
        <v>0.0</v>
      </c>
      <c r="G18" s="2" t="s">
        <v>21</v>
      </c>
      <c r="H18" s="2" t="s">
        <v>22</v>
      </c>
      <c r="I18" s="2" t="s">
        <v>58</v>
      </c>
      <c r="J18" s="2" t="s">
        <v>79</v>
      </c>
      <c r="K18" s="2" t="s">
        <v>80</v>
      </c>
      <c r="L18" s="2" t="s">
        <v>81</v>
      </c>
      <c r="M18" s="2" t="s">
        <v>20</v>
      </c>
      <c r="N18" s="2" t="s">
        <v>82</v>
      </c>
      <c r="O18" s="10">
        <v>30.0</v>
      </c>
      <c r="P18" s="10"/>
    </row>
    <row r="19" spans="1:16">
      <c r="A19" s="1">
        <v>44232.602083333</v>
      </c>
      <c r="B19" s="3">
        <v>44232.602083333</v>
      </c>
      <c r="C19" s="3">
        <v>44233.164583333</v>
      </c>
      <c r="D19" s="4">
        <f>48600/86400</f>
        <v>0.5625</v>
      </c>
      <c r="E19" s="7">
        <v>405.0</v>
      </c>
      <c r="F19" s="7">
        <v>0.0</v>
      </c>
      <c r="G19" s="2" t="s">
        <v>21</v>
      </c>
      <c r="H19" s="2" t="s">
        <v>22</v>
      </c>
      <c r="I19" s="2" t="s">
        <v>23</v>
      </c>
      <c r="J19" s="2" t="s">
        <v>67</v>
      </c>
      <c r="K19" s="2" t="s">
        <v>83</v>
      </c>
      <c r="L19" s="2"/>
      <c r="M19" s="2" t="s">
        <v>20</v>
      </c>
      <c r="N19" s="2"/>
      <c r="O19" s="7">
        <v>30.0</v>
      </c>
      <c r="P19" s="7"/>
    </row>
    <row r="20" spans="1:16">
      <c r="A20" s="1">
        <v>44233.101388889</v>
      </c>
      <c r="B20" s="3">
        <v>44233.101388889</v>
      </c>
      <c r="C20" s="3">
        <v>44233.661805556</v>
      </c>
      <c r="D20" s="4">
        <f>48420/86400</f>
        <v>0.56041666666667</v>
      </c>
      <c r="E20" s="10">
        <v>564.9</v>
      </c>
      <c r="F20" s="10">
        <v>0.0</v>
      </c>
      <c r="G20" s="2" t="s">
        <v>29</v>
      </c>
      <c r="H20" s="2" t="s">
        <v>30</v>
      </c>
      <c r="I20" s="2" t="s">
        <v>58</v>
      </c>
      <c r="J20" s="2" t="s">
        <v>84</v>
      </c>
      <c r="K20" s="2" t="s">
        <v>85</v>
      </c>
      <c r="L20" s="2" t="s">
        <v>86</v>
      </c>
      <c r="M20" s="2" t="s">
        <v>20</v>
      </c>
      <c r="N20" s="2"/>
      <c r="O20" s="10">
        <v>42.0</v>
      </c>
      <c r="P20" s="10"/>
    </row>
    <row r="21" spans="1:16">
      <c r="A21" s="1">
        <v>44233.1625</v>
      </c>
      <c r="B21" s="3">
        <v>44233.1625</v>
      </c>
      <c r="C21" s="3">
        <v>44233.55625</v>
      </c>
      <c r="D21" s="4">
        <f>34020/86400</f>
        <v>0.39375</v>
      </c>
      <c r="E21" s="10">
        <v>396.9</v>
      </c>
      <c r="F21" s="10">
        <v>0.0</v>
      </c>
      <c r="G21" s="2" t="s">
        <v>29</v>
      </c>
      <c r="H21" s="2" t="s">
        <v>30</v>
      </c>
      <c r="I21" s="2" t="s">
        <v>58</v>
      </c>
      <c r="J21" s="2" t="s">
        <v>87</v>
      </c>
      <c r="K21" s="2" t="s">
        <v>88</v>
      </c>
      <c r="L21" s="2" t="s">
        <v>89</v>
      </c>
      <c r="M21" s="2" t="s">
        <v>20</v>
      </c>
      <c r="N21" s="2" t="s">
        <v>90</v>
      </c>
      <c r="O21" s="10">
        <v>42.0</v>
      </c>
      <c r="P21" s="10"/>
    </row>
    <row r="22" spans="1:16">
      <c r="A22" s="1">
        <v>44233.221527778</v>
      </c>
      <c r="B22" s="3">
        <v>44233.221527778</v>
      </c>
      <c r="C22" s="3">
        <v>44233.5625</v>
      </c>
      <c r="D22" s="4">
        <f>29460/86400</f>
        <v>0.34097222222222</v>
      </c>
      <c r="E22" s="7">
        <v>343.7</v>
      </c>
      <c r="F22" s="7">
        <v>0.0</v>
      </c>
      <c r="G22" s="2" t="s">
        <v>29</v>
      </c>
      <c r="H22" s="2" t="s">
        <v>30</v>
      </c>
      <c r="I22" s="2" t="s">
        <v>23</v>
      </c>
      <c r="J22" s="2" t="s">
        <v>91</v>
      </c>
      <c r="K22" s="2" t="s">
        <v>92</v>
      </c>
      <c r="L22" s="2" t="s">
        <v>93</v>
      </c>
      <c r="M22" s="2" t="s">
        <v>20</v>
      </c>
      <c r="N22" s="2" t="s">
        <v>94</v>
      </c>
      <c r="O22" s="7">
        <v>42.0</v>
      </c>
      <c r="P22" s="7"/>
    </row>
    <row r="23" spans="1:16">
      <c r="A23" s="1">
        <v>44233.140972222</v>
      </c>
      <c r="B23" s="3">
        <v>44233.140972222</v>
      </c>
      <c r="C23" s="3">
        <v>44233.201388889</v>
      </c>
      <c r="D23" s="4">
        <f>5220/86400</f>
        <v>0.060416666666667</v>
      </c>
      <c r="E23" s="6">
        <v>158.05</v>
      </c>
      <c r="F23" s="6">
        <v>0.0</v>
      </c>
      <c r="G23" s="2" t="s">
        <v>46</v>
      </c>
      <c r="H23" s="2" t="s">
        <v>47</v>
      </c>
      <c r="I23" s="2" t="s">
        <v>17</v>
      </c>
      <c r="J23" s="2" t="s">
        <v>95</v>
      </c>
      <c r="K23" s="2" t="s">
        <v>96</v>
      </c>
      <c r="L23" s="2"/>
      <c r="M23" s="2" t="s">
        <v>20</v>
      </c>
      <c r="N23" s="2"/>
      <c r="O23" s="6">
        <v>109.0</v>
      </c>
      <c r="P23" s="6"/>
    </row>
    <row r="24" spans="1:16">
      <c r="A24" s="1">
        <v>44233.445138889</v>
      </c>
      <c r="B24" s="3">
        <v>44233.445138889</v>
      </c>
      <c r="C24" s="3">
        <v>44233.614583333</v>
      </c>
      <c r="D24" s="4">
        <f>14640/86400</f>
        <v>0.16944444444444</v>
      </c>
      <c r="E24" s="7">
        <v>174.87</v>
      </c>
      <c r="F24" s="7">
        <v>0.0</v>
      </c>
      <c r="G24" s="2" t="s">
        <v>34</v>
      </c>
      <c r="H24" s="2" t="s">
        <v>35</v>
      </c>
      <c r="I24" s="2" t="s">
        <v>23</v>
      </c>
      <c r="J24" s="2" t="s">
        <v>26</v>
      </c>
      <c r="K24" s="2" t="s">
        <v>97</v>
      </c>
      <c r="L24" s="2" t="s">
        <v>98</v>
      </c>
      <c r="M24" s="2" t="s">
        <v>20</v>
      </c>
      <c r="N24" s="2"/>
      <c r="O24" s="7">
        <v>43.0</v>
      </c>
      <c r="P24" s="7"/>
    </row>
    <row r="25" spans="1:16">
      <c r="A25" s="1">
        <v>44233.598611111</v>
      </c>
      <c r="B25" s="3">
        <v>44233.598611111</v>
      </c>
      <c r="C25" s="3">
        <v>44233.91875</v>
      </c>
      <c r="D25" s="4">
        <f>27660/86400</f>
        <v>0.32013888888889</v>
      </c>
      <c r="E25" s="6">
        <v>676.13</v>
      </c>
      <c r="F25" s="6">
        <v>0.0</v>
      </c>
      <c r="G25" s="2" t="s">
        <v>70</v>
      </c>
      <c r="H25" s="2" t="s">
        <v>71</v>
      </c>
      <c r="I25" s="2" t="s">
        <v>17</v>
      </c>
      <c r="J25" s="2" t="s">
        <v>99</v>
      </c>
      <c r="K25" s="2" t="s">
        <v>100</v>
      </c>
      <c r="L25" s="2"/>
      <c r="M25" s="2" t="s">
        <v>20</v>
      </c>
      <c r="N25" s="2" t="s">
        <v>101</v>
      </c>
      <c r="O25" s="6">
        <v>88.0</v>
      </c>
      <c r="P25" s="6"/>
    </row>
    <row r="26" spans="1:16">
      <c r="A26" s="1">
        <v>44233.643055556</v>
      </c>
      <c r="B26" s="3">
        <v>44233.643055556</v>
      </c>
      <c r="C26" s="3">
        <v>44233.997222222</v>
      </c>
      <c r="D26" s="4">
        <f>30600/86400</f>
        <v>0.35416666666667</v>
      </c>
      <c r="E26" s="8">
        <v>926.5</v>
      </c>
      <c r="F26" s="8">
        <v>0.0</v>
      </c>
      <c r="G26" s="2" t="s">
        <v>46</v>
      </c>
      <c r="H26" s="2" t="s">
        <v>47</v>
      </c>
      <c r="I26" s="2" t="s">
        <v>39</v>
      </c>
      <c r="J26" s="2" t="s">
        <v>102</v>
      </c>
      <c r="K26" s="2" t="s">
        <v>103</v>
      </c>
      <c r="L26" s="2"/>
      <c r="M26" s="2" t="s">
        <v>20</v>
      </c>
      <c r="N26" s="2"/>
      <c r="O26" s="8">
        <v>109.0</v>
      </c>
      <c r="P26" s="8"/>
    </row>
    <row r="27" spans="1:16">
      <c r="A27" s="1">
        <v>44233.722222222</v>
      </c>
      <c r="B27" s="3">
        <v>44233.722222222</v>
      </c>
      <c r="C27" s="3">
        <v>44234.132638889</v>
      </c>
      <c r="D27" s="4">
        <f>35460/86400</f>
        <v>0.41041666666667</v>
      </c>
      <c r="E27" s="11">
        <v>1014.55</v>
      </c>
      <c r="F27" s="11">
        <v>0.0</v>
      </c>
      <c r="G27" s="2" t="s">
        <v>104</v>
      </c>
      <c r="H27" s="2" t="s">
        <v>105</v>
      </c>
      <c r="I27" s="2" t="s">
        <v>72</v>
      </c>
      <c r="J27" s="2" t="s">
        <v>106</v>
      </c>
      <c r="K27" s="2" t="s">
        <v>107</v>
      </c>
      <c r="L27" s="2" t="s">
        <v>108</v>
      </c>
      <c r="M27" s="2" t="s">
        <v>20</v>
      </c>
      <c r="N27" s="2"/>
      <c r="O27" s="11">
        <v>103.0</v>
      </c>
      <c r="P27" s="11"/>
    </row>
    <row r="28" spans="1:16">
      <c r="A28" s="1">
        <v>44233.755555556</v>
      </c>
      <c r="B28" s="3">
        <v>44233.755555556</v>
      </c>
      <c r="C28" s="3">
        <v>44234.334027778</v>
      </c>
      <c r="D28" s="4">
        <f>49980/86400</f>
        <v>0.57847222222222</v>
      </c>
      <c r="E28" s="7">
        <v>1221.73</v>
      </c>
      <c r="F28" s="7">
        <v>0.0</v>
      </c>
      <c r="G28" s="2" t="s">
        <v>70</v>
      </c>
      <c r="H28" s="2" t="s">
        <v>71</v>
      </c>
      <c r="I28" s="2" t="s">
        <v>23</v>
      </c>
      <c r="J28" s="2" t="s">
        <v>67</v>
      </c>
      <c r="K28" s="2" t="s">
        <v>109</v>
      </c>
      <c r="L28" s="2"/>
      <c r="M28" s="2" t="s">
        <v>20</v>
      </c>
      <c r="N28" s="2" t="s">
        <v>110</v>
      </c>
      <c r="O28" s="7">
        <v>88.0</v>
      </c>
      <c r="P28" s="7"/>
    </row>
    <row r="29" spans="1:16">
      <c r="A29" s="1">
        <v>44233.701388889</v>
      </c>
      <c r="B29" s="3">
        <v>44233.701388889</v>
      </c>
      <c r="C29" s="3">
        <v>44234.038888889</v>
      </c>
      <c r="D29" s="4">
        <f>29160/86400</f>
        <v>0.3375</v>
      </c>
      <c r="E29" s="8">
        <v>680.4</v>
      </c>
      <c r="F29" s="8">
        <v>0.0</v>
      </c>
      <c r="G29" s="2" t="s">
        <v>75</v>
      </c>
      <c r="H29" s="2" t="s">
        <v>76</v>
      </c>
      <c r="I29" s="2" t="s">
        <v>39</v>
      </c>
      <c r="J29" s="2" t="s">
        <v>63</v>
      </c>
      <c r="K29" s="2" t="s">
        <v>111</v>
      </c>
      <c r="L29" s="2"/>
      <c r="M29" s="2" t="s">
        <v>20</v>
      </c>
      <c r="N29" s="2"/>
      <c r="O29" s="8">
        <v>84.0</v>
      </c>
      <c r="P29" s="8"/>
    </row>
    <row r="30" spans="1:16">
      <c r="A30" s="1">
        <v>44234.466666667</v>
      </c>
      <c r="B30" s="3">
        <v>44234.466666667</v>
      </c>
      <c r="C30" s="3">
        <v>44234.993055556</v>
      </c>
      <c r="D30" s="4">
        <f>45480/86400</f>
        <v>0.52638888888889</v>
      </c>
      <c r="E30" s="6">
        <v>530.6</v>
      </c>
      <c r="F30" s="6">
        <v>0.0</v>
      </c>
      <c r="G30" s="2" t="s">
        <v>29</v>
      </c>
      <c r="H30" s="2" t="s">
        <v>30</v>
      </c>
      <c r="I30" s="2" t="s">
        <v>17</v>
      </c>
      <c r="J30" s="2" t="s">
        <v>42</v>
      </c>
      <c r="K30" s="2" t="s">
        <v>43</v>
      </c>
      <c r="L30" s="2" t="s">
        <v>112</v>
      </c>
      <c r="M30" s="2" t="s">
        <v>20</v>
      </c>
      <c r="N30" s="2" t="s">
        <v>113</v>
      </c>
      <c r="O30" s="6">
        <v>42.0</v>
      </c>
      <c r="P30" s="6"/>
    </row>
    <row r="31" spans="1:16">
      <c r="A31" s="1">
        <v>44234.354861111</v>
      </c>
      <c r="B31" s="3">
        <v>44234.354861111</v>
      </c>
      <c r="C31" s="3">
        <v>44234.405555556</v>
      </c>
      <c r="D31" s="4">
        <f>4380/86400</f>
        <v>0.050694444444444</v>
      </c>
      <c r="E31" s="11">
        <v>40.15</v>
      </c>
      <c r="F31" s="11">
        <v>0.0</v>
      </c>
      <c r="G31" s="2" t="s">
        <v>114</v>
      </c>
      <c r="H31" s="2" t="s">
        <v>115</v>
      </c>
      <c r="I31" s="2" t="s">
        <v>72</v>
      </c>
      <c r="J31" s="2" t="s">
        <v>116</v>
      </c>
      <c r="K31" s="2" t="s">
        <v>117</v>
      </c>
      <c r="L31" s="2" t="s">
        <v>118</v>
      </c>
      <c r="M31" s="2" t="s">
        <v>20</v>
      </c>
      <c r="N31" s="2" t="s">
        <v>119</v>
      </c>
      <c r="O31" s="11">
        <v>33.0</v>
      </c>
      <c r="P31" s="11"/>
    </row>
    <row r="32" spans="1:16">
      <c r="A32" s="1">
        <v>44234.541666667</v>
      </c>
      <c r="B32" s="3">
        <v>44234.541666667</v>
      </c>
      <c r="C32" s="3">
        <v>44234.780555556</v>
      </c>
      <c r="D32" s="4">
        <f>20640/86400</f>
        <v>0.23888888888889</v>
      </c>
      <c r="E32" s="6">
        <v>504.53</v>
      </c>
      <c r="F32" s="6">
        <v>0.0</v>
      </c>
      <c r="G32" s="2" t="s">
        <v>70</v>
      </c>
      <c r="H32" s="2" t="s">
        <v>71</v>
      </c>
      <c r="I32" s="2" t="s">
        <v>17</v>
      </c>
      <c r="J32" s="2" t="s">
        <v>18</v>
      </c>
      <c r="K32" s="2" t="s">
        <v>120</v>
      </c>
      <c r="L32" s="2"/>
      <c r="M32" s="2" t="s">
        <v>20</v>
      </c>
      <c r="N32" s="2"/>
      <c r="O32" s="6">
        <v>88.0</v>
      </c>
      <c r="P32" s="6"/>
    </row>
    <row r="33" spans="1:16">
      <c r="A33" s="1">
        <v>44235.020833333</v>
      </c>
      <c r="B33" s="3">
        <v>44235.020833333</v>
      </c>
      <c r="C33" s="3">
        <v>44235.334722222</v>
      </c>
      <c r="D33" s="4">
        <f>27120/86400</f>
        <v>0.31388888888889</v>
      </c>
      <c r="E33" s="11">
        <v>549.93</v>
      </c>
      <c r="F33" s="11">
        <v>0.0</v>
      </c>
      <c r="G33" s="2" t="s">
        <v>121</v>
      </c>
      <c r="H33" s="2" t="s">
        <v>122</v>
      </c>
      <c r="I33" s="2" t="s">
        <v>72</v>
      </c>
      <c r="J33" s="2" t="s">
        <v>116</v>
      </c>
      <c r="K33" s="2" t="s">
        <v>123</v>
      </c>
      <c r="L33" s="2" t="s">
        <v>124</v>
      </c>
      <c r="M33" s="2" t="s">
        <v>20</v>
      </c>
      <c r="N33" s="2" t="s">
        <v>125</v>
      </c>
      <c r="O33" s="11">
        <v>73.0</v>
      </c>
      <c r="P33" s="11"/>
    </row>
    <row r="34" spans="1:16">
      <c r="A34" s="1">
        <v>44234.706944444</v>
      </c>
      <c r="B34" s="3">
        <v>44234.706944444</v>
      </c>
      <c r="C34" s="3">
        <v>44235.035416667</v>
      </c>
      <c r="D34" s="4">
        <f>28380/86400</f>
        <v>0.32847222222222</v>
      </c>
      <c r="E34" s="6">
        <v>662.2</v>
      </c>
      <c r="F34" s="6">
        <v>0.0</v>
      </c>
      <c r="G34" s="2" t="s">
        <v>75</v>
      </c>
      <c r="H34" s="2" t="s">
        <v>76</v>
      </c>
      <c r="I34" s="2" t="s">
        <v>17</v>
      </c>
      <c r="J34" s="2" t="s">
        <v>18</v>
      </c>
      <c r="K34" s="2" t="s">
        <v>126</v>
      </c>
      <c r="L34" s="2" t="s">
        <v>127</v>
      </c>
      <c r="M34" s="2" t="s">
        <v>20</v>
      </c>
      <c r="N34" s="2" t="s">
        <v>128</v>
      </c>
      <c r="O34" s="6">
        <v>84.0</v>
      </c>
      <c r="P34" s="6"/>
    </row>
    <row r="35" spans="1:16">
      <c r="A35" s="1">
        <v>44235.136805556</v>
      </c>
      <c r="B35" s="3">
        <v>44235.136805556</v>
      </c>
      <c r="C35" s="3">
        <v>44235.271527778</v>
      </c>
      <c r="D35" s="4">
        <f>11640/86400</f>
        <v>0.13472222222222</v>
      </c>
      <c r="E35" s="9">
        <v>139.03</v>
      </c>
      <c r="F35" s="9">
        <v>0.0</v>
      </c>
      <c r="G35" s="2" t="s">
        <v>34</v>
      </c>
      <c r="H35" s="2" t="s">
        <v>35</v>
      </c>
      <c r="I35" s="2" t="s">
        <v>52</v>
      </c>
      <c r="J35" s="2" t="s">
        <v>129</v>
      </c>
      <c r="K35" s="2" t="s">
        <v>130</v>
      </c>
      <c r="L35" s="2"/>
      <c r="M35" s="2" t="s">
        <v>20</v>
      </c>
      <c r="N35" s="2"/>
      <c r="O35" s="9">
        <v>43.0</v>
      </c>
      <c r="P35" s="9"/>
    </row>
    <row r="36" spans="1:16">
      <c r="A36" s="1">
        <v>44235.370833333</v>
      </c>
      <c r="B36" s="3">
        <v>44235.370833333</v>
      </c>
      <c r="C36" s="3">
        <v>44235.708333333</v>
      </c>
      <c r="D36" s="4">
        <f>29160/86400</f>
        <v>0.3375</v>
      </c>
      <c r="E36" s="10">
        <v>0.0</v>
      </c>
      <c r="F36" s="10">
        <v>0.0</v>
      </c>
      <c r="G36" s="2" t="s">
        <v>131</v>
      </c>
      <c r="H36" s="2" t="s">
        <v>131</v>
      </c>
      <c r="I36" s="2" t="s">
        <v>58</v>
      </c>
      <c r="J36" s="2" t="s">
        <v>132</v>
      </c>
      <c r="K36" s="2" t="s">
        <v>133</v>
      </c>
      <c r="L36" s="2" t="s">
        <v>134</v>
      </c>
      <c r="M36" s="2" t="s">
        <v>20</v>
      </c>
      <c r="N36" s="2" t="s">
        <v>135</v>
      </c>
      <c r="O36" s="10">
        <v>0.0</v>
      </c>
      <c r="P36" s="10"/>
    </row>
    <row r="37" spans="1:16">
      <c r="A37" s="1">
        <v>44235.38125</v>
      </c>
      <c r="B37" s="3">
        <v>44235.38125</v>
      </c>
      <c r="C37" s="3">
        <v>44235.554861111</v>
      </c>
      <c r="D37" s="4">
        <f>15000/86400</f>
        <v>0.17361111111111</v>
      </c>
      <c r="E37" s="7">
        <v>137.5</v>
      </c>
      <c r="F37" s="7">
        <v>0.0</v>
      </c>
      <c r="G37" s="2" t="s">
        <v>114</v>
      </c>
      <c r="H37" s="2" t="s">
        <v>115</v>
      </c>
      <c r="I37" s="2" t="s">
        <v>23</v>
      </c>
      <c r="J37" s="2" t="s">
        <v>136</v>
      </c>
      <c r="K37" s="2" t="s">
        <v>137</v>
      </c>
      <c r="L37" s="2" t="s">
        <v>138</v>
      </c>
      <c r="M37" s="2" t="s">
        <v>20</v>
      </c>
      <c r="N37" s="2"/>
      <c r="O37" s="7">
        <v>33.0</v>
      </c>
      <c r="P37" s="7"/>
    </row>
    <row r="38" spans="1:16">
      <c r="A38" s="1">
        <v>44235.747916667</v>
      </c>
      <c r="B38" s="3">
        <v>44235.747916667</v>
      </c>
      <c r="C38" s="3">
        <v>44236.268055556</v>
      </c>
      <c r="D38" s="4">
        <f>44940/86400</f>
        <v>0.52013888888889</v>
      </c>
      <c r="E38" s="11">
        <v>524.3</v>
      </c>
      <c r="F38" s="11">
        <v>0.0</v>
      </c>
      <c r="G38" s="2" t="s">
        <v>29</v>
      </c>
      <c r="H38" s="2" t="s">
        <v>30</v>
      </c>
      <c r="I38" s="2" t="s">
        <v>72</v>
      </c>
      <c r="J38" s="2" t="s">
        <v>139</v>
      </c>
      <c r="K38" s="2" t="s">
        <v>140</v>
      </c>
      <c r="L38" s="2"/>
      <c r="M38" s="2" t="s">
        <v>20</v>
      </c>
      <c r="N38" s="2" t="s">
        <v>141</v>
      </c>
      <c r="O38" s="11">
        <v>42.0</v>
      </c>
      <c r="P38" s="11"/>
    </row>
    <row r="39" spans="1:16">
      <c r="A39" s="1">
        <v>44235.633333333</v>
      </c>
      <c r="B39" s="3">
        <v>44235.633333333</v>
      </c>
      <c r="C39" s="3">
        <v>44235.725</v>
      </c>
      <c r="D39" s="4">
        <f>7920/86400</f>
        <v>0.091666666666667</v>
      </c>
      <c r="E39" s="7">
        <v>224.4</v>
      </c>
      <c r="F39" s="7">
        <v>0.0</v>
      </c>
      <c r="G39" s="2" t="s">
        <v>142</v>
      </c>
      <c r="H39" s="2" t="s">
        <v>143</v>
      </c>
      <c r="I39" s="2" t="s">
        <v>23</v>
      </c>
      <c r="J39" s="2" t="s">
        <v>144</v>
      </c>
      <c r="K39" s="2" t="s">
        <v>145</v>
      </c>
      <c r="L39" s="2"/>
      <c r="M39" s="2" t="s">
        <v>20</v>
      </c>
      <c r="N39" s="2" t="s">
        <v>146</v>
      </c>
      <c r="O39" s="7">
        <v>102.0</v>
      </c>
      <c r="P39" s="7"/>
    </row>
    <row r="40" spans="1:16">
      <c r="A40" s="1">
        <v>44235.941666667</v>
      </c>
      <c r="B40" s="3">
        <v>44235.941666667</v>
      </c>
      <c r="C40" s="3">
        <v>44236.295138889</v>
      </c>
      <c r="D40" s="4">
        <f>30540/86400</f>
        <v>0.35347222222222</v>
      </c>
      <c r="E40" s="10">
        <v>712.6</v>
      </c>
      <c r="F40" s="10">
        <v>0.0</v>
      </c>
      <c r="G40" s="2" t="s">
        <v>75</v>
      </c>
      <c r="H40" s="2" t="s">
        <v>76</v>
      </c>
      <c r="I40" s="2" t="s">
        <v>58</v>
      </c>
      <c r="J40" s="2" t="s">
        <v>84</v>
      </c>
      <c r="K40" s="2" t="s">
        <v>147</v>
      </c>
      <c r="L40" s="2"/>
      <c r="M40" s="2" t="s">
        <v>20</v>
      </c>
      <c r="N40" s="2"/>
      <c r="O40" s="10">
        <v>84.0</v>
      </c>
      <c r="P40" s="10"/>
    </row>
    <row r="41" spans="1:16">
      <c r="A41" s="1">
        <v>44236.375</v>
      </c>
      <c r="B41" s="3">
        <v>44236.375</v>
      </c>
      <c r="C41" s="3">
        <v>44238.729166667</v>
      </c>
      <c r="D41" s="4">
        <f>203400/86400</f>
        <v>2.3541666666667</v>
      </c>
      <c r="E41" s="11">
        <v>0.0</v>
      </c>
      <c r="F41" s="11">
        <v>0.0</v>
      </c>
      <c r="G41" s="2" t="s">
        <v>131</v>
      </c>
      <c r="H41" s="2" t="s">
        <v>131</v>
      </c>
      <c r="I41" s="2" t="s">
        <v>72</v>
      </c>
      <c r="J41" s="2" t="s">
        <v>148</v>
      </c>
      <c r="K41" s="2" t="s">
        <v>149</v>
      </c>
      <c r="L41" s="2" t="s">
        <v>150</v>
      </c>
      <c r="M41" s="2" t="s">
        <v>20</v>
      </c>
      <c r="N41" s="2"/>
      <c r="O41" s="11">
        <v>0.0</v>
      </c>
      <c r="P41" s="11"/>
    </row>
    <row r="42" spans="1:16">
      <c r="A42" s="1">
        <v>44236.767361111</v>
      </c>
      <c r="B42" s="3">
        <v>44236.767361111</v>
      </c>
      <c r="C42" s="3">
        <v>44237.115972222</v>
      </c>
      <c r="D42" s="4">
        <f>30120/86400</f>
        <v>0.34861111111111</v>
      </c>
      <c r="E42" s="11">
        <v>602.4</v>
      </c>
      <c r="F42" s="11">
        <v>0.0</v>
      </c>
      <c r="G42" s="2" t="s">
        <v>151</v>
      </c>
      <c r="H42" s="2" t="s">
        <v>152</v>
      </c>
      <c r="I42" s="2" t="s">
        <v>72</v>
      </c>
      <c r="J42" s="2" t="s">
        <v>153</v>
      </c>
      <c r="K42" s="2" t="s">
        <v>154</v>
      </c>
      <c r="L42" s="2" t="s">
        <v>155</v>
      </c>
      <c r="M42" s="2" t="s">
        <v>20</v>
      </c>
      <c r="N42" s="2" t="s">
        <v>156</v>
      </c>
      <c r="O42" s="11">
        <v>72.0</v>
      </c>
      <c r="P42" s="11"/>
    </row>
    <row r="43" spans="1:16">
      <c r="A43" s="1">
        <v>44236.636111111</v>
      </c>
      <c r="B43" s="3">
        <v>44236.636111111</v>
      </c>
      <c r="C43" s="3">
        <v>44236.758333333</v>
      </c>
      <c r="D43" s="4">
        <f>10560/86400</f>
        <v>0.12222222222222</v>
      </c>
      <c r="E43" s="11">
        <v>246.4</v>
      </c>
      <c r="F43" s="11">
        <v>0.0</v>
      </c>
      <c r="G43" s="2" t="s">
        <v>75</v>
      </c>
      <c r="H43" s="2" t="s">
        <v>76</v>
      </c>
      <c r="I43" s="2" t="s">
        <v>72</v>
      </c>
      <c r="J43" s="2" t="s">
        <v>157</v>
      </c>
      <c r="K43" s="2" t="s">
        <v>158</v>
      </c>
      <c r="L43" s="2" t="s">
        <v>159</v>
      </c>
      <c r="M43" s="2" t="s">
        <v>20</v>
      </c>
      <c r="N43" s="2"/>
      <c r="O43" s="11">
        <v>84.0</v>
      </c>
      <c r="P43" s="11"/>
    </row>
    <row r="44" spans="1:16">
      <c r="A44" s="1">
        <v>44237.199305556</v>
      </c>
      <c r="B44" s="3">
        <v>44237.199305556</v>
      </c>
      <c r="C44" s="3">
        <v>44237.51875</v>
      </c>
      <c r="D44" s="4">
        <f>27600/86400</f>
        <v>0.31944444444444</v>
      </c>
      <c r="E44" s="10">
        <v>835.67</v>
      </c>
      <c r="F44" s="10">
        <v>0.0</v>
      </c>
      <c r="G44" s="2" t="s">
        <v>46</v>
      </c>
      <c r="H44" s="2" t="s">
        <v>47</v>
      </c>
      <c r="I44" s="2" t="s">
        <v>58</v>
      </c>
      <c r="J44" s="2" t="s">
        <v>59</v>
      </c>
      <c r="K44" s="2" t="s">
        <v>160</v>
      </c>
      <c r="L44" s="2"/>
      <c r="M44" s="2" t="s">
        <v>20</v>
      </c>
      <c r="N44" s="2" t="s">
        <v>161</v>
      </c>
      <c r="O44" s="10">
        <v>109.0</v>
      </c>
      <c r="P44" s="10"/>
    </row>
    <row r="45" spans="1:16">
      <c r="A45" s="1">
        <v>44237.521527778</v>
      </c>
      <c r="B45" s="3">
        <v>44237.521527778</v>
      </c>
      <c r="C45" s="3">
        <v>44237.597916667</v>
      </c>
      <c r="D45" s="4">
        <f>6600/86400</f>
        <v>0.076388888888889</v>
      </c>
      <c r="E45" s="12">
        <v>77.0</v>
      </c>
      <c r="F45" s="12">
        <v>0.0</v>
      </c>
      <c r="G45" s="2" t="s">
        <v>29</v>
      </c>
      <c r="H45" s="2" t="s">
        <v>30</v>
      </c>
      <c r="I45" s="2" t="s">
        <v>162</v>
      </c>
      <c r="J45" s="2" t="s">
        <v>163</v>
      </c>
      <c r="K45" s="2" t="s">
        <v>164</v>
      </c>
      <c r="L45" s="2" t="s">
        <v>165</v>
      </c>
      <c r="M45" s="2" t="s">
        <v>20</v>
      </c>
      <c r="N45" s="2" t="s">
        <v>166</v>
      </c>
      <c r="O45" s="12">
        <v>42.0</v>
      </c>
      <c r="P45" s="12"/>
    </row>
    <row r="46" spans="1:16">
      <c r="A46" s="1">
        <v>44238.097916667</v>
      </c>
      <c r="B46" s="3">
        <v>44238.097916667</v>
      </c>
      <c r="C46" s="3">
        <v>44238.677777778</v>
      </c>
      <c r="D46" s="4">
        <f>50100/86400</f>
        <v>0.57986111111111</v>
      </c>
      <c r="E46" s="6">
        <v>1419.5</v>
      </c>
      <c r="F46" s="6">
        <v>0.0</v>
      </c>
      <c r="G46" s="2" t="s">
        <v>142</v>
      </c>
      <c r="H46" s="2" t="s">
        <v>143</v>
      </c>
      <c r="I46" s="2" t="s">
        <v>17</v>
      </c>
      <c r="J46" s="2" t="s">
        <v>42</v>
      </c>
      <c r="K46" s="2" t="s">
        <v>167</v>
      </c>
      <c r="L46" s="2"/>
      <c r="M46" s="2" t="s">
        <v>20</v>
      </c>
      <c r="N46" s="2"/>
      <c r="O46" s="6">
        <v>102.0</v>
      </c>
      <c r="P46" s="6"/>
    </row>
    <row r="47" spans="1:16">
      <c r="A47" s="1">
        <v>44237.847916667</v>
      </c>
      <c r="B47" s="3">
        <v>44237.847916667</v>
      </c>
      <c r="C47" s="3">
        <v>44238.411805556</v>
      </c>
      <c r="D47" s="4">
        <f>48720/86400</f>
        <v>0.56388888888889</v>
      </c>
      <c r="E47" s="6">
        <v>1136.8</v>
      </c>
      <c r="F47" s="6">
        <v>0.0</v>
      </c>
      <c r="G47" s="2" t="s">
        <v>75</v>
      </c>
      <c r="H47" s="2" t="s">
        <v>76</v>
      </c>
      <c r="I47" s="2" t="s">
        <v>17</v>
      </c>
      <c r="J47" s="2" t="s">
        <v>168</v>
      </c>
      <c r="K47" s="2" t="s">
        <v>169</v>
      </c>
      <c r="L47" s="2" t="s">
        <v>170</v>
      </c>
      <c r="M47" s="2" t="s">
        <v>20</v>
      </c>
      <c r="N47" s="2" t="s">
        <v>171</v>
      </c>
      <c r="O47" s="6">
        <v>84.0</v>
      </c>
      <c r="P47" s="6"/>
    </row>
    <row r="48" spans="1:16">
      <c r="A48" s="1">
        <v>44238.379166667</v>
      </c>
      <c r="B48" s="3">
        <v>44238.379166667</v>
      </c>
      <c r="C48" s="3">
        <v>44238.525</v>
      </c>
      <c r="D48" s="4">
        <f>12600/86400</f>
        <v>0.14583333333333</v>
      </c>
      <c r="E48" s="11">
        <v>357.0</v>
      </c>
      <c r="F48" s="11">
        <v>0.0</v>
      </c>
      <c r="G48" s="2" t="s">
        <v>142</v>
      </c>
      <c r="H48" s="2" t="s">
        <v>143</v>
      </c>
      <c r="I48" s="2" t="s">
        <v>72</v>
      </c>
      <c r="J48" s="2" t="s">
        <v>172</v>
      </c>
      <c r="K48" s="2" t="s">
        <v>173</v>
      </c>
      <c r="L48" s="2"/>
      <c r="M48" s="2" t="s">
        <v>20</v>
      </c>
      <c r="N48" s="2"/>
      <c r="O48" s="11">
        <v>102.0</v>
      </c>
      <c r="P48" s="11"/>
    </row>
    <row r="49" spans="1:16">
      <c r="A49" s="1">
        <v>44238.154166667</v>
      </c>
      <c r="B49" s="3">
        <v>44238.154166667</v>
      </c>
      <c r="C49" s="3">
        <v>44238.627777778</v>
      </c>
      <c r="D49" s="4">
        <f>40920/86400</f>
        <v>0.47361111111111</v>
      </c>
      <c r="E49" s="8">
        <v>954.8</v>
      </c>
      <c r="F49" s="8">
        <v>0.0</v>
      </c>
      <c r="G49" s="2" t="s">
        <v>75</v>
      </c>
      <c r="H49" s="2" t="s">
        <v>76</v>
      </c>
      <c r="I49" s="2" t="s">
        <v>39</v>
      </c>
      <c r="J49" s="2" t="s">
        <v>174</v>
      </c>
      <c r="K49" s="2" t="s">
        <v>175</v>
      </c>
      <c r="L49" s="2"/>
      <c r="M49" s="2" t="s">
        <v>20</v>
      </c>
      <c r="N49" s="2"/>
      <c r="O49" s="8">
        <v>84.0</v>
      </c>
      <c r="P49" s="8"/>
    </row>
    <row r="50" spans="1:16">
      <c r="A50" s="1">
        <v>44238.631944444</v>
      </c>
      <c r="B50" s="3">
        <v>44238.631944444</v>
      </c>
      <c r="C50" s="3">
        <v>44238.769444444</v>
      </c>
      <c r="D50" s="4">
        <f>11880/86400</f>
        <v>0.1375</v>
      </c>
      <c r="E50" s="6">
        <v>231.0</v>
      </c>
      <c r="F50" s="6">
        <v>0.0</v>
      </c>
      <c r="G50" s="2" t="s">
        <v>176</v>
      </c>
      <c r="H50" s="2" t="s">
        <v>177</v>
      </c>
      <c r="I50" s="2" t="s">
        <v>17</v>
      </c>
      <c r="J50" s="2" t="s">
        <v>95</v>
      </c>
      <c r="K50" s="2" t="s">
        <v>178</v>
      </c>
      <c r="L50" s="2" t="s">
        <v>179</v>
      </c>
      <c r="M50" s="2" t="s">
        <v>20</v>
      </c>
      <c r="N50" s="2"/>
      <c r="O50" s="6">
        <v>70.0</v>
      </c>
      <c r="P50" s="6"/>
    </row>
    <row r="51" spans="1:16">
      <c r="A51" s="1">
        <v>44238.647916667</v>
      </c>
      <c r="B51" s="3">
        <v>44238.647916667</v>
      </c>
      <c r="C51" s="3">
        <v>44238.967361111</v>
      </c>
      <c r="D51" s="4">
        <f>27600/86400</f>
        <v>0.31944444444444</v>
      </c>
      <c r="E51" s="8">
        <v>782.0</v>
      </c>
      <c r="F51" s="8">
        <v>0.0</v>
      </c>
      <c r="G51" s="2" t="s">
        <v>142</v>
      </c>
      <c r="H51" s="2" t="s">
        <v>143</v>
      </c>
      <c r="I51" s="2" t="s">
        <v>39</v>
      </c>
      <c r="J51" s="2" t="s">
        <v>180</v>
      </c>
      <c r="K51" s="2" t="s">
        <v>181</v>
      </c>
      <c r="L51" s="2"/>
      <c r="M51" s="2" t="s">
        <v>20</v>
      </c>
      <c r="N51" s="2"/>
      <c r="O51" s="8">
        <v>102.0</v>
      </c>
      <c r="P51" s="8"/>
    </row>
    <row r="52" spans="1:16">
      <c r="A52" s="1">
        <v>44238.875694444</v>
      </c>
      <c r="B52" s="3">
        <v>44238.875694444</v>
      </c>
      <c r="C52" s="3">
        <v>44239.131944444</v>
      </c>
      <c r="D52" s="4">
        <f>22140/86400</f>
        <v>0.25625</v>
      </c>
      <c r="E52" s="8">
        <v>264.45</v>
      </c>
      <c r="F52" s="8">
        <v>0.0</v>
      </c>
      <c r="G52" s="2" t="s">
        <v>34</v>
      </c>
      <c r="H52" s="2" t="s">
        <v>35</v>
      </c>
      <c r="I52" s="2" t="s">
        <v>39</v>
      </c>
      <c r="J52" s="2" t="s">
        <v>182</v>
      </c>
      <c r="K52" s="2" t="s">
        <v>183</v>
      </c>
      <c r="L52" s="2"/>
      <c r="M52" s="2" t="s">
        <v>20</v>
      </c>
      <c r="N52" s="2"/>
      <c r="O52" s="8">
        <v>43.0</v>
      </c>
      <c r="P52" s="8"/>
    </row>
    <row r="53" spans="1:16">
      <c r="A53" s="1">
        <v>44238.863888889</v>
      </c>
      <c r="B53" s="3">
        <v>44238.863888889</v>
      </c>
      <c r="C53" s="3">
        <v>44239.434722222</v>
      </c>
      <c r="D53" s="4">
        <f>49320/86400</f>
        <v>0.57083333333333</v>
      </c>
      <c r="E53" s="8">
        <v>1000.1</v>
      </c>
      <c r="F53" s="8">
        <v>0.0</v>
      </c>
      <c r="G53" s="2" t="s">
        <v>121</v>
      </c>
      <c r="H53" s="2" t="s">
        <v>122</v>
      </c>
      <c r="I53" s="2" t="s">
        <v>39</v>
      </c>
      <c r="J53" s="2" t="s">
        <v>180</v>
      </c>
      <c r="K53" s="2" t="s">
        <v>184</v>
      </c>
      <c r="L53" s="2" t="s">
        <v>185</v>
      </c>
      <c r="M53" s="2" t="s">
        <v>20</v>
      </c>
      <c r="N53" s="2"/>
      <c r="O53" s="8">
        <v>73.0</v>
      </c>
      <c r="P53" s="8"/>
    </row>
    <row r="54" spans="1:16">
      <c r="A54" s="1">
        <v>44239.050694444</v>
      </c>
      <c r="B54" s="3">
        <v>44239.050694444</v>
      </c>
      <c r="C54" s="3">
        <v>44239.126388889</v>
      </c>
      <c r="D54" s="4">
        <f>6540/86400</f>
        <v>0.075694444444444</v>
      </c>
      <c r="E54" s="10">
        <v>185.3</v>
      </c>
      <c r="F54" s="10">
        <v>0.0</v>
      </c>
      <c r="G54" s="2" t="s">
        <v>142</v>
      </c>
      <c r="H54" s="2" t="s">
        <v>143</v>
      </c>
      <c r="I54" s="2" t="s">
        <v>58</v>
      </c>
      <c r="J54" s="2" t="s">
        <v>87</v>
      </c>
      <c r="K54" s="2" t="s">
        <v>186</v>
      </c>
      <c r="L54" s="2" t="s">
        <v>187</v>
      </c>
      <c r="M54" s="2" t="s">
        <v>20</v>
      </c>
      <c r="N54" s="2"/>
      <c r="O54" s="10">
        <v>102.0</v>
      </c>
      <c r="P54" s="10"/>
    </row>
    <row r="55" spans="1:16">
      <c r="A55" s="1">
        <v>44239.084722222</v>
      </c>
      <c r="B55" s="3">
        <v>44239.084722222</v>
      </c>
      <c r="C55" s="3">
        <v>44239.434722222</v>
      </c>
      <c r="D55" s="4">
        <f>30240/86400</f>
        <v>0.35</v>
      </c>
      <c r="E55" s="9">
        <v>856.8</v>
      </c>
      <c r="F55" s="9">
        <v>0.0</v>
      </c>
      <c r="G55" s="2" t="s">
        <v>142</v>
      </c>
      <c r="H55" s="2" t="s">
        <v>143</v>
      </c>
      <c r="I55" s="2" t="s">
        <v>52</v>
      </c>
      <c r="J55" s="2" t="s">
        <v>188</v>
      </c>
      <c r="K55" s="2" t="s">
        <v>189</v>
      </c>
      <c r="L55" s="2"/>
      <c r="M55" s="2" t="s">
        <v>20</v>
      </c>
      <c r="N55" s="2" t="s">
        <v>190</v>
      </c>
      <c r="O55" s="9">
        <v>102.0</v>
      </c>
      <c r="P55" s="9"/>
    </row>
    <row r="56" spans="1:16">
      <c r="A56" s="1">
        <v>44239.409027778</v>
      </c>
      <c r="B56" s="3">
        <v>44239.409027778</v>
      </c>
      <c r="C56" s="3">
        <v>44239.736805556</v>
      </c>
      <c r="D56" s="4">
        <f>28320/86400</f>
        <v>0.32777777777778</v>
      </c>
      <c r="E56" s="9">
        <v>692.27</v>
      </c>
      <c r="F56" s="9">
        <v>0.0</v>
      </c>
      <c r="G56" s="2" t="s">
        <v>70</v>
      </c>
      <c r="H56" s="2" t="s">
        <v>71</v>
      </c>
      <c r="I56" s="2" t="s">
        <v>52</v>
      </c>
      <c r="J56" s="2" t="s">
        <v>129</v>
      </c>
      <c r="K56" s="2" t="s">
        <v>130</v>
      </c>
      <c r="L56" s="2" t="s">
        <v>191</v>
      </c>
      <c r="M56" s="2" t="s">
        <v>20</v>
      </c>
      <c r="N56" s="2" t="s">
        <v>192</v>
      </c>
      <c r="O56" s="9">
        <v>88.0</v>
      </c>
      <c r="P56" s="9"/>
    </row>
    <row r="57" spans="1:16">
      <c r="A57" s="1">
        <v>44239.591666667</v>
      </c>
      <c r="B57" s="3">
        <v>44239.591666667</v>
      </c>
      <c r="C57" s="3">
        <v>44239.964583333</v>
      </c>
      <c r="D57" s="4">
        <f>32220/86400</f>
        <v>0.37291666666667</v>
      </c>
      <c r="E57" s="8">
        <v>268.5</v>
      </c>
      <c r="F57" s="8">
        <v>0.0</v>
      </c>
      <c r="G57" s="2" t="s">
        <v>21</v>
      </c>
      <c r="H57" s="2" t="s">
        <v>22</v>
      </c>
      <c r="I57" s="2" t="s">
        <v>39</v>
      </c>
      <c r="J57" s="2" t="s">
        <v>102</v>
      </c>
      <c r="K57" s="2" t="s">
        <v>193</v>
      </c>
      <c r="L57" s="2"/>
      <c r="M57" s="2" t="s">
        <v>20</v>
      </c>
      <c r="N57" s="2" t="s">
        <v>194</v>
      </c>
      <c r="O57" s="8">
        <v>30.0</v>
      </c>
      <c r="P57" s="8"/>
    </row>
    <row r="58" spans="1:16">
      <c r="A58" s="1">
        <v>44239.875</v>
      </c>
      <c r="B58" s="3">
        <v>44239.875</v>
      </c>
      <c r="C58" s="3">
        <v>44240.100694444</v>
      </c>
      <c r="D58" s="4">
        <f>19500/86400</f>
        <v>0.22569444444444</v>
      </c>
      <c r="E58" s="10">
        <v>162.5</v>
      </c>
      <c r="F58" s="10">
        <v>0.0</v>
      </c>
      <c r="G58" s="2" t="s">
        <v>21</v>
      </c>
      <c r="H58" s="2" t="s">
        <v>22</v>
      </c>
      <c r="I58" s="2" t="s">
        <v>58</v>
      </c>
      <c r="J58" s="2" t="s">
        <v>79</v>
      </c>
      <c r="K58" s="2" t="s">
        <v>195</v>
      </c>
      <c r="L58" s="2" t="s">
        <v>196</v>
      </c>
      <c r="M58" s="2" t="s">
        <v>20</v>
      </c>
      <c r="N58" s="2"/>
      <c r="O58" s="10">
        <v>30.0</v>
      </c>
      <c r="P58" s="10"/>
    </row>
    <row r="59" spans="1:16">
      <c r="A59" s="1">
        <v>44240.03125</v>
      </c>
      <c r="B59" s="3">
        <v>44240.03125</v>
      </c>
      <c r="C59" s="3">
        <v>44240.202777778</v>
      </c>
      <c r="D59" s="4">
        <f>14820/86400</f>
        <v>0.17152777777778</v>
      </c>
      <c r="E59" s="7">
        <v>193.48</v>
      </c>
      <c r="F59" s="7">
        <v>0.0</v>
      </c>
      <c r="G59" s="2" t="s">
        <v>56</v>
      </c>
      <c r="H59" s="2" t="s">
        <v>57</v>
      </c>
      <c r="I59" s="2" t="s">
        <v>23</v>
      </c>
      <c r="J59" s="2" t="s">
        <v>197</v>
      </c>
      <c r="K59" s="2" t="s">
        <v>198</v>
      </c>
      <c r="L59" s="2" t="s">
        <v>199</v>
      </c>
      <c r="M59" s="2" t="s">
        <v>20</v>
      </c>
      <c r="N59" s="2" t="s">
        <v>200</v>
      </c>
      <c r="O59" s="7">
        <v>47.0</v>
      </c>
      <c r="P59" s="7"/>
    </row>
    <row r="60" spans="1:16">
      <c r="A60" s="1">
        <v>44240.274305556</v>
      </c>
      <c r="B60" s="3">
        <v>44240.274305556</v>
      </c>
      <c r="C60" s="3">
        <v>44240.747222222</v>
      </c>
      <c r="D60" s="4">
        <f>40860/86400</f>
        <v>0.47291666666667</v>
      </c>
      <c r="E60" s="7">
        <v>533.45</v>
      </c>
      <c r="F60" s="7">
        <v>0.0</v>
      </c>
      <c r="G60" s="2" t="s">
        <v>56</v>
      </c>
      <c r="H60" s="2" t="s">
        <v>57</v>
      </c>
      <c r="I60" s="2" t="s">
        <v>23</v>
      </c>
      <c r="J60" s="2" t="s">
        <v>201</v>
      </c>
      <c r="K60" s="2" t="s">
        <v>202</v>
      </c>
      <c r="L60" s="2" t="s">
        <v>203</v>
      </c>
      <c r="M60" s="2" t="s">
        <v>20</v>
      </c>
      <c r="N60" s="2" t="s">
        <v>204</v>
      </c>
      <c r="O60" s="7">
        <v>47.0</v>
      </c>
      <c r="P60" s="7"/>
    </row>
    <row r="61" spans="1:16">
      <c r="A61" s="1">
        <v>44240.7</v>
      </c>
      <c r="B61" s="3">
        <v>44240.7</v>
      </c>
      <c r="C61" s="3">
        <v>44241.070138889</v>
      </c>
      <c r="D61" s="4">
        <f>31980/86400</f>
        <v>0.37013888888889</v>
      </c>
      <c r="E61" s="10">
        <v>293.15</v>
      </c>
      <c r="F61" s="10">
        <v>0.0</v>
      </c>
      <c r="G61" s="2" t="s">
        <v>205</v>
      </c>
      <c r="H61" s="2" t="s">
        <v>206</v>
      </c>
      <c r="I61" s="2" t="s">
        <v>58</v>
      </c>
      <c r="J61" s="2" t="s">
        <v>207</v>
      </c>
      <c r="K61" s="2" t="s">
        <v>208</v>
      </c>
      <c r="L61" s="2"/>
      <c r="M61" s="2" t="s">
        <v>20</v>
      </c>
      <c r="N61" s="2" t="s">
        <v>209</v>
      </c>
      <c r="O61" s="10">
        <v>33.0</v>
      </c>
      <c r="P61" s="10"/>
    </row>
    <row r="62" spans="1:16">
      <c r="A62" s="1">
        <v>44240.735416667</v>
      </c>
      <c r="B62" s="3">
        <v>44240.735416667</v>
      </c>
      <c r="C62" s="3">
        <v>44240.852777778</v>
      </c>
      <c r="D62" s="4">
        <f>10140/86400</f>
        <v>0.11736111111111</v>
      </c>
      <c r="E62" s="6">
        <v>109.85</v>
      </c>
      <c r="F62" s="6">
        <v>0.0</v>
      </c>
      <c r="G62" s="2" t="s">
        <v>210</v>
      </c>
      <c r="H62" s="2" t="s">
        <v>211</v>
      </c>
      <c r="I62" s="2" t="s">
        <v>17</v>
      </c>
      <c r="J62" s="2" t="s">
        <v>212</v>
      </c>
      <c r="K62" s="2" t="s">
        <v>213</v>
      </c>
      <c r="L62" s="2" t="s">
        <v>214</v>
      </c>
      <c r="M62" s="2" t="s">
        <v>20</v>
      </c>
      <c r="N62" s="2" t="s">
        <v>215</v>
      </c>
      <c r="O62" s="6">
        <v>39.0</v>
      </c>
      <c r="P62" s="6"/>
    </row>
    <row r="63" spans="1:16">
      <c r="A63" s="1">
        <v>44240.631944444</v>
      </c>
      <c r="B63" s="3">
        <v>44240.631944444</v>
      </c>
      <c r="C63" s="3">
        <v>44240.836111111</v>
      </c>
      <c r="D63" s="4">
        <f>17640/86400</f>
        <v>0.20416666666667</v>
      </c>
      <c r="E63" s="10">
        <v>411.6</v>
      </c>
      <c r="F63" s="10">
        <v>0.0</v>
      </c>
      <c r="G63" s="2" t="s">
        <v>75</v>
      </c>
      <c r="H63" s="2" t="s">
        <v>76</v>
      </c>
      <c r="I63" s="2" t="s">
        <v>58</v>
      </c>
      <c r="J63" s="2" t="s">
        <v>216</v>
      </c>
      <c r="K63" s="2" t="s">
        <v>217</v>
      </c>
      <c r="L63" s="2" t="s">
        <v>218</v>
      </c>
      <c r="M63" s="2" t="s">
        <v>20</v>
      </c>
      <c r="N63" s="2"/>
      <c r="O63" s="10">
        <v>84.0</v>
      </c>
      <c r="P63" s="10"/>
    </row>
    <row r="64" spans="1:16">
      <c r="A64" s="1">
        <v>44241.418055556</v>
      </c>
      <c r="B64" s="3">
        <v>44241.418055556</v>
      </c>
      <c r="C64" s="3">
        <v>44241.945833333</v>
      </c>
      <c r="D64" s="4">
        <f>45600/86400</f>
        <v>0.52777777777778</v>
      </c>
      <c r="E64" s="6">
        <v>646.0</v>
      </c>
      <c r="F64" s="6">
        <v>0.0</v>
      </c>
      <c r="G64" s="2" t="s">
        <v>16</v>
      </c>
      <c r="H64" s="2" t="s">
        <v>16</v>
      </c>
      <c r="I64" s="2" t="s">
        <v>17</v>
      </c>
      <c r="J64" s="2" t="s">
        <v>219</v>
      </c>
      <c r="K64" s="2" t="s">
        <v>220</v>
      </c>
      <c r="L64" s="2"/>
      <c r="M64" s="2" t="s">
        <v>20</v>
      </c>
      <c r="N64" s="2"/>
      <c r="O64" s="6">
        <v>51.0</v>
      </c>
      <c r="P64" s="6"/>
    </row>
    <row r="65" spans="1:16">
      <c r="A65" s="1">
        <v>44241.513888889</v>
      </c>
      <c r="B65" s="3">
        <v>44241.513888889</v>
      </c>
      <c r="C65" s="3">
        <v>44241.9</v>
      </c>
      <c r="D65" s="4">
        <f>33360/86400</f>
        <v>0.38611111111111</v>
      </c>
      <c r="E65" s="10">
        <v>435.53</v>
      </c>
      <c r="F65" s="10">
        <v>0.0</v>
      </c>
      <c r="G65" s="2" t="s">
        <v>56</v>
      </c>
      <c r="H65" s="2" t="s">
        <v>57</v>
      </c>
      <c r="I65" s="2" t="s">
        <v>58</v>
      </c>
      <c r="J65" s="2" t="s">
        <v>87</v>
      </c>
      <c r="K65" s="2" t="s">
        <v>221</v>
      </c>
      <c r="L65" s="2"/>
      <c r="M65" s="2" t="s">
        <v>20</v>
      </c>
      <c r="N65" s="2" t="s">
        <v>222</v>
      </c>
      <c r="O65" s="10">
        <v>47.0</v>
      </c>
      <c r="P65" s="10"/>
    </row>
    <row r="66" spans="1:16">
      <c r="A66" s="1">
        <v>44242.152083333</v>
      </c>
      <c r="B66" s="3">
        <v>44242.152083333</v>
      </c>
      <c r="C66" s="3">
        <v>44242.627777778</v>
      </c>
      <c r="D66" s="4">
        <f>41100/86400</f>
        <v>0.47569444444444</v>
      </c>
      <c r="E66" s="7">
        <v>1164.5</v>
      </c>
      <c r="F66" s="7">
        <v>0.0</v>
      </c>
      <c r="G66" s="2" t="s">
        <v>142</v>
      </c>
      <c r="H66" s="2" t="s">
        <v>143</v>
      </c>
      <c r="I66" s="2" t="s">
        <v>23</v>
      </c>
      <c r="J66" s="2" t="s">
        <v>201</v>
      </c>
      <c r="K66" s="2" t="s">
        <v>223</v>
      </c>
      <c r="L66" s="2"/>
      <c r="M66" s="2" t="s">
        <v>20</v>
      </c>
      <c r="N66" s="2" t="s">
        <v>224</v>
      </c>
      <c r="O66" s="7">
        <v>102.0</v>
      </c>
      <c r="P66" s="7"/>
    </row>
    <row r="67" spans="1:16">
      <c r="A67" s="1">
        <v>44242.213888889</v>
      </c>
      <c r="B67" s="3">
        <v>44242.213888889</v>
      </c>
      <c r="C67" s="3">
        <v>44242.646527778</v>
      </c>
      <c r="D67" s="4">
        <f>37380/86400</f>
        <v>0.43263888888889</v>
      </c>
      <c r="E67" s="8">
        <v>446.48</v>
      </c>
      <c r="F67" s="8">
        <v>0.0</v>
      </c>
      <c r="G67" s="2" t="s">
        <v>34</v>
      </c>
      <c r="H67" s="2" t="s">
        <v>35</v>
      </c>
      <c r="I67" s="2" t="s">
        <v>39</v>
      </c>
      <c r="J67" s="2" t="s">
        <v>63</v>
      </c>
      <c r="K67" s="2" t="s">
        <v>225</v>
      </c>
      <c r="L67" s="2"/>
      <c r="M67" s="2" t="s">
        <v>20</v>
      </c>
      <c r="N67" s="2" t="s">
        <v>226</v>
      </c>
      <c r="O67" s="8">
        <v>43.0</v>
      </c>
      <c r="P67" s="8"/>
    </row>
    <row r="68" spans="1:16">
      <c r="A68" s="1">
        <v>44242.322916667</v>
      </c>
      <c r="B68" s="3">
        <v>44242.322916667</v>
      </c>
      <c r="C68" s="3">
        <v>44242.397916667</v>
      </c>
      <c r="D68" s="4">
        <f>6480/86400</f>
        <v>0.075</v>
      </c>
      <c r="E68" s="11">
        <v>131.4</v>
      </c>
      <c r="F68" s="11">
        <v>0.0</v>
      </c>
      <c r="G68" s="2" t="s">
        <v>121</v>
      </c>
      <c r="H68" s="2" t="s">
        <v>122</v>
      </c>
      <c r="I68" s="2" t="s">
        <v>72</v>
      </c>
      <c r="J68" s="2" t="s">
        <v>153</v>
      </c>
      <c r="K68" s="2" t="s">
        <v>227</v>
      </c>
      <c r="L68" s="2"/>
      <c r="M68" s="2" t="s">
        <v>20</v>
      </c>
      <c r="N68" s="2" t="s">
        <v>228</v>
      </c>
      <c r="O68" s="11">
        <v>73.0</v>
      </c>
      <c r="P68" s="11"/>
    </row>
    <row r="69" spans="1:16">
      <c r="A69" s="1">
        <v>44242.375</v>
      </c>
      <c r="B69" s="3">
        <v>44242.375</v>
      </c>
      <c r="C69" s="3">
        <v>44244.729166667</v>
      </c>
      <c r="D69" s="4">
        <f>203400/86400</f>
        <v>2.3541666666667</v>
      </c>
      <c r="E69" s="11">
        <v>0.0</v>
      </c>
      <c r="F69" s="11">
        <v>0.0</v>
      </c>
      <c r="G69" s="2" t="s">
        <v>131</v>
      </c>
      <c r="H69" s="2" t="s">
        <v>131</v>
      </c>
      <c r="I69" s="2" t="s">
        <v>72</v>
      </c>
      <c r="J69" s="2" t="s">
        <v>148</v>
      </c>
      <c r="K69" s="2" t="s">
        <v>149</v>
      </c>
      <c r="L69" s="2" t="s">
        <v>150</v>
      </c>
      <c r="M69" s="2" t="s">
        <v>20</v>
      </c>
      <c r="N69" s="2"/>
      <c r="O69" s="11">
        <v>0.0</v>
      </c>
      <c r="P69" s="11"/>
    </row>
    <row r="70" spans="1:16">
      <c r="A70" s="1">
        <v>44242.380555556</v>
      </c>
      <c r="B70" s="3">
        <v>44242.380555556</v>
      </c>
      <c r="C70" s="3">
        <v>44242.750694444</v>
      </c>
      <c r="D70" s="4">
        <f>31980/86400</f>
        <v>0.37013888888889</v>
      </c>
      <c r="E70" s="10">
        <v>914.98</v>
      </c>
      <c r="F70" s="10">
        <v>0.0</v>
      </c>
      <c r="G70" s="2" t="s">
        <v>104</v>
      </c>
      <c r="H70" s="2" t="s">
        <v>105</v>
      </c>
      <c r="I70" s="2" t="s">
        <v>58</v>
      </c>
      <c r="J70" s="2" t="s">
        <v>84</v>
      </c>
      <c r="K70" s="2" t="s">
        <v>229</v>
      </c>
      <c r="L70" s="2"/>
      <c r="M70" s="2" t="s">
        <v>20</v>
      </c>
      <c r="N70" s="2" t="s">
        <v>230</v>
      </c>
      <c r="O70" s="10">
        <v>103.0</v>
      </c>
      <c r="P70" s="10"/>
    </row>
    <row r="71" spans="1:16">
      <c r="A71" s="1">
        <v>44242.397222222</v>
      </c>
      <c r="B71" s="3">
        <v>44242.397222222</v>
      </c>
      <c r="C71" s="3">
        <v>44242.972916667</v>
      </c>
      <c r="D71" s="4">
        <f>49740/86400</f>
        <v>0.57569444444444</v>
      </c>
      <c r="E71" s="11">
        <v>1409.3</v>
      </c>
      <c r="F71" s="11">
        <v>0.0</v>
      </c>
      <c r="G71" s="2" t="s">
        <v>142</v>
      </c>
      <c r="H71" s="2" t="s">
        <v>143</v>
      </c>
      <c r="I71" s="2" t="s">
        <v>72</v>
      </c>
      <c r="J71" s="2" t="s">
        <v>231</v>
      </c>
      <c r="K71" s="2" t="s">
        <v>232</v>
      </c>
      <c r="L71" s="2"/>
      <c r="M71" s="2" t="s">
        <v>20</v>
      </c>
      <c r="N71" s="2" t="s">
        <v>233</v>
      </c>
      <c r="O71" s="11">
        <v>102.0</v>
      </c>
      <c r="P71" s="11"/>
    </row>
    <row r="72" spans="1:16">
      <c r="A72" s="1">
        <v>44242.486805556</v>
      </c>
      <c r="B72" s="3">
        <v>44242.486805556</v>
      </c>
      <c r="C72" s="3">
        <v>44242.705555556</v>
      </c>
      <c r="D72" s="4">
        <f>18900/86400</f>
        <v>0.21875</v>
      </c>
      <c r="E72" s="10">
        <v>383.25</v>
      </c>
      <c r="F72" s="10">
        <v>0.0</v>
      </c>
      <c r="G72" s="2" t="s">
        <v>121</v>
      </c>
      <c r="H72" s="2" t="s">
        <v>122</v>
      </c>
      <c r="I72" s="2" t="s">
        <v>58</v>
      </c>
      <c r="J72" s="2" t="s">
        <v>59</v>
      </c>
      <c r="K72" s="2" t="s">
        <v>234</v>
      </c>
      <c r="L72" s="2"/>
      <c r="M72" s="2" t="s">
        <v>20</v>
      </c>
      <c r="N72" s="2" t="s">
        <v>235</v>
      </c>
      <c r="O72" s="10">
        <v>73.0</v>
      </c>
      <c r="P72" s="10"/>
    </row>
    <row r="73" spans="1:16">
      <c r="A73" s="1">
        <v>44242.670138889</v>
      </c>
      <c r="B73" s="3">
        <v>44242.670138889</v>
      </c>
      <c r="C73" s="3">
        <v>44242.723611111</v>
      </c>
      <c r="D73" s="4">
        <f>4620/86400</f>
        <v>0.053472222222222</v>
      </c>
      <c r="E73" s="6">
        <v>139.88</v>
      </c>
      <c r="F73" s="6">
        <v>0.0</v>
      </c>
      <c r="G73" s="2" t="s">
        <v>46</v>
      </c>
      <c r="H73" s="2" t="s">
        <v>47</v>
      </c>
      <c r="I73" s="2" t="s">
        <v>17</v>
      </c>
      <c r="J73" s="2" t="s">
        <v>236</v>
      </c>
      <c r="K73" s="2" t="s">
        <v>237</v>
      </c>
      <c r="L73" s="2" t="s">
        <v>238</v>
      </c>
      <c r="M73" s="2" t="s">
        <v>20</v>
      </c>
      <c r="N73" s="2" t="s">
        <v>239</v>
      </c>
      <c r="O73" s="6">
        <v>109.0</v>
      </c>
      <c r="P73" s="6"/>
    </row>
    <row r="74" spans="1:16">
      <c r="A74" s="1">
        <v>44242.934722222</v>
      </c>
      <c r="B74" s="3">
        <v>44242.934722222</v>
      </c>
      <c r="C74" s="3">
        <v>44243.420833333</v>
      </c>
      <c r="D74" s="4">
        <f>42000/86400</f>
        <v>0.48611111111111</v>
      </c>
      <c r="E74" s="11">
        <v>1271.67</v>
      </c>
      <c r="F74" s="11">
        <v>0.0</v>
      </c>
      <c r="G74" s="2" t="s">
        <v>46</v>
      </c>
      <c r="H74" s="2" t="s">
        <v>47</v>
      </c>
      <c r="I74" s="2" t="s">
        <v>72</v>
      </c>
      <c r="J74" s="2" t="s">
        <v>240</v>
      </c>
      <c r="K74" s="2" t="s">
        <v>241</v>
      </c>
      <c r="L74" s="2"/>
      <c r="M74" s="2" t="s">
        <v>20</v>
      </c>
      <c r="N74" s="2"/>
      <c r="O74" s="11">
        <v>109.0</v>
      </c>
      <c r="P74" s="11"/>
    </row>
    <row r="75" spans="1:16">
      <c r="A75" s="1">
        <v>44242.944444444</v>
      </c>
      <c r="B75" s="3">
        <v>44242.944444444</v>
      </c>
      <c r="C75" s="3">
        <v>44243.481944444</v>
      </c>
      <c r="D75" s="4">
        <f>46440/86400</f>
        <v>0.5375</v>
      </c>
      <c r="E75" s="8">
        <v>1315.8</v>
      </c>
      <c r="F75" s="8">
        <v>0.0</v>
      </c>
      <c r="G75" s="2" t="s">
        <v>142</v>
      </c>
      <c r="H75" s="2" t="s">
        <v>143</v>
      </c>
      <c r="I75" s="2" t="s">
        <v>39</v>
      </c>
      <c r="J75" s="2" t="s">
        <v>242</v>
      </c>
      <c r="K75" s="2" t="s">
        <v>243</v>
      </c>
      <c r="L75" s="2" t="s">
        <v>244</v>
      </c>
      <c r="M75" s="2" t="s">
        <v>20</v>
      </c>
      <c r="N75" s="2"/>
      <c r="O75" s="8">
        <v>102.0</v>
      </c>
      <c r="P75" s="8"/>
    </row>
    <row r="76" spans="1:16">
      <c r="A76" s="1">
        <v>44243.357638889</v>
      </c>
      <c r="B76" s="3">
        <v>44243.357638889</v>
      </c>
      <c r="C76" s="3">
        <v>44243.475694444</v>
      </c>
      <c r="D76" s="4">
        <f>10200/86400</f>
        <v>0.11805555555556</v>
      </c>
      <c r="E76" s="9">
        <v>119.0</v>
      </c>
      <c r="F76" s="9">
        <v>0.0</v>
      </c>
      <c r="G76" s="2" t="s">
        <v>29</v>
      </c>
      <c r="H76" s="2" t="s">
        <v>30</v>
      </c>
      <c r="I76" s="2" t="s">
        <v>52</v>
      </c>
      <c r="J76" s="2" t="s">
        <v>53</v>
      </c>
      <c r="K76" s="2" t="s">
        <v>245</v>
      </c>
      <c r="L76" s="2" t="s">
        <v>246</v>
      </c>
      <c r="M76" s="2" t="s">
        <v>20</v>
      </c>
      <c r="N76" s="2"/>
      <c r="O76" s="9">
        <v>42.0</v>
      </c>
      <c r="P76" s="9"/>
    </row>
    <row r="77" spans="1:16">
      <c r="A77" s="1">
        <v>44243.144444444</v>
      </c>
      <c r="B77" s="3">
        <v>44243.144444444</v>
      </c>
      <c r="C77" s="3">
        <v>44243.254861111</v>
      </c>
      <c r="D77" s="4">
        <f>9540/86400</f>
        <v>0.11041666666667</v>
      </c>
      <c r="E77" s="10">
        <v>135.15</v>
      </c>
      <c r="F77" s="10">
        <v>0.0</v>
      </c>
      <c r="G77" s="2" t="s">
        <v>16</v>
      </c>
      <c r="H77" s="2" t="s">
        <v>16</v>
      </c>
      <c r="I77" s="2" t="s">
        <v>58</v>
      </c>
      <c r="J77" s="2" t="s">
        <v>247</v>
      </c>
      <c r="K77" s="2" t="s">
        <v>248</v>
      </c>
      <c r="L77" s="2" t="s">
        <v>249</v>
      </c>
      <c r="M77" s="2" t="s">
        <v>20</v>
      </c>
      <c r="N77" s="2"/>
      <c r="O77" s="10">
        <v>51.0</v>
      </c>
      <c r="P77" s="10"/>
    </row>
    <row r="78" spans="1:16">
      <c r="A78" s="1">
        <v>44243.165972222</v>
      </c>
      <c r="B78" s="3">
        <v>44243.165972222</v>
      </c>
      <c r="C78" s="3">
        <v>44243.370833333</v>
      </c>
      <c r="D78" s="4">
        <f>17700/86400</f>
        <v>0.20486111111111</v>
      </c>
      <c r="E78" s="11">
        <v>358.92</v>
      </c>
      <c r="F78" s="11">
        <v>0.0</v>
      </c>
      <c r="G78" s="2" t="s">
        <v>121</v>
      </c>
      <c r="H78" s="2" t="s">
        <v>122</v>
      </c>
      <c r="I78" s="2" t="s">
        <v>72</v>
      </c>
      <c r="J78" s="2" t="s">
        <v>250</v>
      </c>
      <c r="K78" s="2" t="s">
        <v>251</v>
      </c>
      <c r="L78" s="2"/>
      <c r="M78" s="2" t="s">
        <v>20</v>
      </c>
      <c r="N78" s="2"/>
      <c r="O78" s="11">
        <v>73.0</v>
      </c>
      <c r="P78" s="11"/>
    </row>
    <row r="79" spans="1:16">
      <c r="A79" s="1">
        <v>44243.44375</v>
      </c>
      <c r="B79" s="3">
        <v>44243.44375</v>
      </c>
      <c r="C79" s="3">
        <v>44243.692361111</v>
      </c>
      <c r="D79" s="4">
        <f>21480/86400</f>
        <v>0.24861111111111</v>
      </c>
      <c r="E79" s="11">
        <v>435.57</v>
      </c>
      <c r="F79" s="11">
        <v>0.0</v>
      </c>
      <c r="G79" s="2" t="s">
        <v>121</v>
      </c>
      <c r="H79" s="2" t="s">
        <v>122</v>
      </c>
      <c r="I79" s="2" t="s">
        <v>72</v>
      </c>
      <c r="J79" s="2" t="s">
        <v>240</v>
      </c>
      <c r="K79" s="2" t="s">
        <v>241</v>
      </c>
      <c r="L79" s="2" t="s">
        <v>252</v>
      </c>
      <c r="M79" s="2" t="s">
        <v>20</v>
      </c>
      <c r="N79" s="2"/>
      <c r="O79" s="11">
        <v>73.0</v>
      </c>
      <c r="P79" s="11"/>
    </row>
    <row r="80" spans="1:16">
      <c r="A80" s="1">
        <v>44243.225</v>
      </c>
      <c r="B80" s="3">
        <v>44243.225</v>
      </c>
      <c r="C80" s="3">
        <v>44243.306944444</v>
      </c>
      <c r="D80" s="4">
        <f>7080/86400</f>
        <v>0.081944444444444</v>
      </c>
      <c r="E80" s="11">
        <v>165.2</v>
      </c>
      <c r="F80" s="11">
        <v>0.0</v>
      </c>
      <c r="G80" s="2" t="s">
        <v>75</v>
      </c>
      <c r="H80" s="2" t="s">
        <v>76</v>
      </c>
      <c r="I80" s="2" t="s">
        <v>72</v>
      </c>
      <c r="J80" s="2" t="s">
        <v>157</v>
      </c>
      <c r="K80" s="2" t="s">
        <v>253</v>
      </c>
      <c r="L80" s="2" t="s">
        <v>254</v>
      </c>
      <c r="M80" s="2" t="s">
        <v>20</v>
      </c>
      <c r="N80" s="2"/>
      <c r="O80" s="11">
        <v>84.0</v>
      </c>
      <c r="P80" s="11"/>
    </row>
    <row r="81" spans="1:16">
      <c r="A81" s="1">
        <v>44243.702083333</v>
      </c>
      <c r="B81" s="3">
        <v>44243.702083333</v>
      </c>
      <c r="C81" s="3">
        <v>44244.111805556</v>
      </c>
      <c r="D81" s="4">
        <f>35400/86400</f>
        <v>0.40972222222222</v>
      </c>
      <c r="E81" s="6">
        <v>580.17</v>
      </c>
      <c r="F81" s="6">
        <v>0.0</v>
      </c>
      <c r="G81" s="2" t="s">
        <v>255</v>
      </c>
      <c r="H81" s="2" t="s">
        <v>256</v>
      </c>
      <c r="I81" s="2" t="s">
        <v>17</v>
      </c>
      <c r="J81" s="2" t="s">
        <v>36</v>
      </c>
      <c r="K81" s="2" t="s">
        <v>257</v>
      </c>
      <c r="L81" s="2" t="s">
        <v>258</v>
      </c>
      <c r="M81" s="2" t="s">
        <v>20</v>
      </c>
      <c r="N81" s="2"/>
      <c r="O81" s="6">
        <v>59.0</v>
      </c>
      <c r="P81" s="6"/>
    </row>
    <row r="82" spans="1:16">
      <c r="A82" s="1">
        <v>44243.938194444</v>
      </c>
      <c r="B82" s="3">
        <v>44243.938194444</v>
      </c>
      <c r="C82" s="3">
        <v>44244.035416667</v>
      </c>
      <c r="D82" s="4">
        <f>8400/86400</f>
        <v>0.097222222222222</v>
      </c>
      <c r="E82" s="9">
        <v>240.33</v>
      </c>
      <c r="F82" s="9">
        <v>0.0</v>
      </c>
      <c r="G82" s="2" t="s">
        <v>104</v>
      </c>
      <c r="H82" s="2" t="s">
        <v>105</v>
      </c>
      <c r="I82" s="2" t="s">
        <v>52</v>
      </c>
      <c r="J82" s="2" t="s">
        <v>259</v>
      </c>
      <c r="K82" s="2" t="s">
        <v>260</v>
      </c>
      <c r="L82" s="2"/>
      <c r="M82" s="2" t="s">
        <v>20</v>
      </c>
      <c r="N82" s="2" t="s">
        <v>261</v>
      </c>
      <c r="O82" s="9">
        <v>103.0</v>
      </c>
      <c r="P82" s="9"/>
    </row>
    <row r="83" spans="1:16">
      <c r="A83" s="1">
        <v>44243.940972222</v>
      </c>
      <c r="B83" s="3">
        <v>44243.940972222</v>
      </c>
      <c r="C83" s="3">
        <v>44244.343055556</v>
      </c>
      <c r="D83" s="4">
        <f>34740/86400</f>
        <v>0.40208333333333</v>
      </c>
      <c r="E83" s="6">
        <v>704.45</v>
      </c>
      <c r="F83" s="6">
        <v>0.0</v>
      </c>
      <c r="G83" s="2" t="s">
        <v>121</v>
      </c>
      <c r="H83" s="2" t="s">
        <v>122</v>
      </c>
      <c r="I83" s="2" t="s">
        <v>17</v>
      </c>
      <c r="J83" s="2" t="s">
        <v>99</v>
      </c>
      <c r="K83" s="2" t="s">
        <v>262</v>
      </c>
      <c r="L83" s="2"/>
      <c r="M83" s="2" t="s">
        <v>20</v>
      </c>
      <c r="N83" s="2"/>
      <c r="O83" s="6">
        <v>73.0</v>
      </c>
      <c r="P83" s="6"/>
    </row>
    <row r="84" spans="1:16">
      <c r="A84" s="1">
        <v>44244.028472222</v>
      </c>
      <c r="B84" s="3">
        <v>44244.028472222</v>
      </c>
      <c r="C84" s="3">
        <v>44244.088888889</v>
      </c>
      <c r="D84" s="4">
        <f>5220/86400</f>
        <v>0.060416666666667</v>
      </c>
      <c r="E84" s="6">
        <v>158.05</v>
      </c>
      <c r="F84" s="6">
        <v>0.0</v>
      </c>
      <c r="G84" s="2" t="s">
        <v>46</v>
      </c>
      <c r="H84" s="2" t="s">
        <v>47</v>
      </c>
      <c r="I84" s="2" t="s">
        <v>17</v>
      </c>
      <c r="J84" s="2" t="s">
        <v>263</v>
      </c>
      <c r="K84" s="2" t="s">
        <v>264</v>
      </c>
      <c r="L84" s="2"/>
      <c r="M84" s="2" t="s">
        <v>20</v>
      </c>
      <c r="N84" s="2"/>
      <c r="O84" s="6">
        <v>109.0</v>
      </c>
      <c r="P84" s="6"/>
    </row>
    <row r="85" spans="1:16">
      <c r="A85" s="1">
        <v>44244.046527778</v>
      </c>
      <c r="B85" s="3">
        <v>44244.046527778</v>
      </c>
      <c r="C85" s="3">
        <v>44244.595138889</v>
      </c>
      <c r="D85" s="4">
        <f>47400/86400</f>
        <v>0.54861111111111</v>
      </c>
      <c r="E85" s="9">
        <v>566.17</v>
      </c>
      <c r="F85" s="9">
        <v>0.0</v>
      </c>
      <c r="G85" s="2" t="s">
        <v>34</v>
      </c>
      <c r="H85" s="2" t="s">
        <v>35</v>
      </c>
      <c r="I85" s="2" t="s">
        <v>52</v>
      </c>
      <c r="J85" s="2" t="s">
        <v>53</v>
      </c>
      <c r="K85" s="2" t="s">
        <v>265</v>
      </c>
      <c r="L85" s="2" t="s">
        <v>266</v>
      </c>
      <c r="M85" s="2" t="s">
        <v>20</v>
      </c>
      <c r="N85" s="2"/>
      <c r="O85" s="9">
        <v>43.0</v>
      </c>
      <c r="P85" s="9"/>
    </row>
    <row r="86" spans="1:16">
      <c r="A86" s="1">
        <v>44244.390277778</v>
      </c>
      <c r="B86" s="3">
        <v>44244.390277778</v>
      </c>
      <c r="C86" s="3">
        <v>44244.803472222</v>
      </c>
      <c r="D86" s="4">
        <f>35700/86400</f>
        <v>0.41319444444444</v>
      </c>
      <c r="E86" s="11">
        <v>1080.92</v>
      </c>
      <c r="F86" s="11">
        <v>0.0</v>
      </c>
      <c r="G86" s="2" t="s">
        <v>46</v>
      </c>
      <c r="H86" s="2" t="s">
        <v>47</v>
      </c>
      <c r="I86" s="2" t="s">
        <v>72</v>
      </c>
      <c r="J86" s="2" t="s">
        <v>153</v>
      </c>
      <c r="K86" s="2" t="s">
        <v>267</v>
      </c>
      <c r="L86" s="2"/>
      <c r="M86" s="2" t="s">
        <v>20</v>
      </c>
      <c r="N86" s="2" t="s">
        <v>268</v>
      </c>
      <c r="O86" s="11">
        <v>109.0</v>
      </c>
      <c r="P86" s="11"/>
    </row>
    <row r="87" spans="1:16">
      <c r="A87" s="1">
        <v>44244.684722222</v>
      </c>
      <c r="B87" s="3">
        <v>44244.684722222</v>
      </c>
      <c r="C87" s="3">
        <v>44244.910416667</v>
      </c>
      <c r="D87" s="4">
        <f>19500/86400</f>
        <v>0.22569444444444</v>
      </c>
      <c r="E87" s="11">
        <v>227.5</v>
      </c>
      <c r="F87" s="11">
        <v>0.0</v>
      </c>
      <c r="G87" s="2" t="s">
        <v>29</v>
      </c>
      <c r="H87" s="2" t="s">
        <v>30</v>
      </c>
      <c r="I87" s="2" t="s">
        <v>72</v>
      </c>
      <c r="J87" s="2" t="s">
        <v>231</v>
      </c>
      <c r="K87" s="2" t="s">
        <v>269</v>
      </c>
      <c r="L87" s="2"/>
      <c r="M87" s="2" t="s">
        <v>20</v>
      </c>
      <c r="N87" s="2" t="s">
        <v>270</v>
      </c>
      <c r="O87" s="11">
        <v>42.0</v>
      </c>
      <c r="P87" s="11"/>
    </row>
    <row r="88" spans="1:16">
      <c r="A88" s="1">
        <v>44245.010416667</v>
      </c>
      <c r="B88" s="3">
        <v>44245.010416667</v>
      </c>
      <c r="C88" s="3">
        <v>44245.083333333</v>
      </c>
      <c r="D88" s="4">
        <f>6300/86400</f>
        <v>0.072916666666667</v>
      </c>
      <c r="E88" s="11">
        <v>106.75</v>
      </c>
      <c r="F88" s="11">
        <v>0.0</v>
      </c>
      <c r="G88" s="2" t="s">
        <v>271</v>
      </c>
      <c r="H88" s="2" t="s">
        <v>272</v>
      </c>
      <c r="I88" s="2" t="s">
        <v>72</v>
      </c>
      <c r="J88" s="2" t="s">
        <v>157</v>
      </c>
      <c r="K88" s="2" t="s">
        <v>273</v>
      </c>
      <c r="L88" s="2" t="s">
        <v>274</v>
      </c>
      <c r="M88" s="2" t="s">
        <v>20</v>
      </c>
      <c r="N88" s="2"/>
      <c r="O88" s="11">
        <v>61.0</v>
      </c>
      <c r="P88" s="11"/>
    </row>
    <row r="89" spans="1:16">
      <c r="A89" s="1">
        <v>44245.188194444</v>
      </c>
      <c r="B89" s="3">
        <v>44245.188194444</v>
      </c>
      <c r="C89" s="3">
        <v>44245.725694444</v>
      </c>
      <c r="D89" s="4">
        <f>46440/86400</f>
        <v>0.5375</v>
      </c>
      <c r="E89" s="6">
        <v>554.7</v>
      </c>
      <c r="F89" s="6">
        <v>0.0</v>
      </c>
      <c r="G89" s="2" t="s">
        <v>34</v>
      </c>
      <c r="H89" s="2" t="s">
        <v>35</v>
      </c>
      <c r="I89" s="2" t="s">
        <v>17</v>
      </c>
      <c r="J89" s="2" t="s">
        <v>42</v>
      </c>
      <c r="K89" s="2" t="s">
        <v>275</v>
      </c>
      <c r="L89" s="2"/>
      <c r="M89" s="2" t="s">
        <v>20</v>
      </c>
      <c r="N89" s="2"/>
      <c r="O89" s="6">
        <v>43.0</v>
      </c>
      <c r="P89" s="6"/>
    </row>
    <row r="90" spans="1:16">
      <c r="A90" s="1">
        <v>44245.036805556</v>
      </c>
      <c r="B90" s="3">
        <v>44245.036805556</v>
      </c>
      <c r="C90" s="3">
        <v>44245.145138889</v>
      </c>
      <c r="D90" s="4">
        <f>9360/86400</f>
        <v>0.10833333333333</v>
      </c>
      <c r="E90" s="10">
        <v>218.4</v>
      </c>
      <c r="F90" s="10">
        <v>0.0</v>
      </c>
      <c r="G90" s="2" t="s">
        <v>75</v>
      </c>
      <c r="H90" s="2" t="s">
        <v>76</v>
      </c>
      <c r="I90" s="2" t="s">
        <v>58</v>
      </c>
      <c r="J90" s="2" t="s">
        <v>59</v>
      </c>
      <c r="K90" s="2" t="s">
        <v>276</v>
      </c>
      <c r="L90" s="2" t="s">
        <v>277</v>
      </c>
      <c r="M90" s="2" t="s">
        <v>20</v>
      </c>
      <c r="N90" s="2" t="s">
        <v>278</v>
      </c>
      <c r="O90" s="10">
        <v>84.0</v>
      </c>
      <c r="P90" s="10"/>
    </row>
    <row r="91" spans="1:16">
      <c r="A91" s="1">
        <v>44245.669444444</v>
      </c>
      <c r="B91" s="3">
        <v>44245.669444444</v>
      </c>
      <c r="C91" s="3">
        <v>44246.00625</v>
      </c>
      <c r="D91" s="4">
        <f>29100/86400</f>
        <v>0.33680555555556</v>
      </c>
      <c r="E91" s="7">
        <v>881.08</v>
      </c>
      <c r="F91" s="7">
        <v>0.0</v>
      </c>
      <c r="G91" s="2" t="s">
        <v>46</v>
      </c>
      <c r="H91" s="2" t="s">
        <v>47</v>
      </c>
      <c r="I91" s="2" t="s">
        <v>23</v>
      </c>
      <c r="J91" s="2" t="s">
        <v>136</v>
      </c>
      <c r="K91" s="2" t="s">
        <v>279</v>
      </c>
      <c r="L91" s="2" t="s">
        <v>280</v>
      </c>
      <c r="M91" s="2" t="s">
        <v>20</v>
      </c>
      <c r="N91" s="2"/>
      <c r="O91" s="7">
        <v>109.0</v>
      </c>
      <c r="P91" s="7"/>
    </row>
    <row r="92" spans="1:16">
      <c r="A92" s="1">
        <v>44245.861805556</v>
      </c>
      <c r="B92" s="3">
        <v>44245.861805556</v>
      </c>
      <c r="C92" s="3">
        <v>44246.059722222</v>
      </c>
      <c r="D92" s="4">
        <f>17100/86400</f>
        <v>0.19791666666667</v>
      </c>
      <c r="E92" s="10">
        <v>242.25</v>
      </c>
      <c r="F92" s="10">
        <v>0.0</v>
      </c>
      <c r="G92" s="2" t="s">
        <v>16</v>
      </c>
      <c r="H92" s="2" t="s">
        <v>16</v>
      </c>
      <c r="I92" s="2" t="s">
        <v>58</v>
      </c>
      <c r="J92" s="2" t="s">
        <v>281</v>
      </c>
      <c r="K92" s="2" t="s">
        <v>282</v>
      </c>
      <c r="L92" s="2" t="s">
        <v>283</v>
      </c>
      <c r="M92" s="2" t="s">
        <v>20</v>
      </c>
      <c r="N92" s="2"/>
      <c r="O92" s="10">
        <v>51.0</v>
      </c>
      <c r="P92" s="10"/>
    </row>
    <row r="93" spans="1:16">
      <c r="A93" s="1">
        <v>44246.278472222</v>
      </c>
      <c r="B93" s="3">
        <v>44246.278472222</v>
      </c>
      <c r="C93" s="3">
        <v>44246.371527778</v>
      </c>
      <c r="D93" s="4">
        <f>8040/86400</f>
        <v>0.093055555555556</v>
      </c>
      <c r="E93" s="8">
        <v>93.8</v>
      </c>
      <c r="F93" s="8">
        <v>0.0</v>
      </c>
      <c r="G93" s="2" t="s">
        <v>29</v>
      </c>
      <c r="H93" s="2" t="s">
        <v>30</v>
      </c>
      <c r="I93" s="2" t="s">
        <v>39</v>
      </c>
      <c r="J93" s="2" t="s">
        <v>174</v>
      </c>
      <c r="K93" s="2" t="s">
        <v>284</v>
      </c>
      <c r="L93" s="2"/>
      <c r="M93" s="2" t="s">
        <v>20</v>
      </c>
      <c r="N93" s="2" t="s">
        <v>285</v>
      </c>
      <c r="O93" s="8">
        <v>42.0</v>
      </c>
      <c r="P93" s="8"/>
    </row>
    <row r="94" spans="1:16">
      <c r="A94" s="1">
        <v>44246.813194444</v>
      </c>
      <c r="B94" s="3">
        <v>44246.813194444</v>
      </c>
      <c r="C94" s="3">
        <v>44247.739583333</v>
      </c>
      <c r="D94" s="4">
        <f>80040/86400</f>
        <v>0.92638888888889</v>
      </c>
      <c r="E94" s="11">
        <v>1133.9</v>
      </c>
      <c r="F94" s="11">
        <v>1133.9</v>
      </c>
      <c r="G94" s="2" t="s">
        <v>16</v>
      </c>
      <c r="H94" s="2" t="s">
        <v>16</v>
      </c>
      <c r="I94" s="2" t="s">
        <v>72</v>
      </c>
      <c r="J94" s="2" t="s">
        <v>106</v>
      </c>
      <c r="K94" s="2" t="s">
        <v>286</v>
      </c>
      <c r="L94" s="2"/>
      <c r="M94" s="2" t="s">
        <v>20</v>
      </c>
      <c r="N94" s="2"/>
      <c r="O94" s="11">
        <v>51.0</v>
      </c>
      <c r="P94" s="11"/>
    </row>
    <row r="95" spans="1:16">
      <c r="A95" s="1">
        <v>44247.098611111</v>
      </c>
      <c r="B95" s="3">
        <v>44247.098611111</v>
      </c>
      <c r="C95" s="3">
        <v>44247.805555556</v>
      </c>
      <c r="D95" s="4">
        <f>61080/86400</f>
        <v>0.70694444444444</v>
      </c>
      <c r="E95" s="6">
        <v>1238.57</v>
      </c>
      <c r="F95" s="6">
        <v>1238.57</v>
      </c>
      <c r="G95" s="2" t="s">
        <v>121</v>
      </c>
      <c r="H95" s="2" t="s">
        <v>122</v>
      </c>
      <c r="I95" s="2" t="s">
        <v>17</v>
      </c>
      <c r="J95" s="2" t="s">
        <v>42</v>
      </c>
      <c r="K95" s="2" t="s">
        <v>287</v>
      </c>
      <c r="L95" s="2"/>
      <c r="M95" s="2" t="s">
        <v>20</v>
      </c>
      <c r="N95" s="2"/>
      <c r="O95" s="6">
        <v>73.0</v>
      </c>
      <c r="P95" s="6"/>
    </row>
    <row r="96" spans="1:16">
      <c r="A96" s="1">
        <v>44247.0</v>
      </c>
      <c r="B96" s="3">
        <v>44247.0</v>
      </c>
      <c r="C96" s="3">
        <v>44247.0</v>
      </c>
      <c r="D96" s="4">
        <f>0/86400</f>
        <v>0</v>
      </c>
      <c r="E96" s="11">
        <v>0.0</v>
      </c>
      <c r="F96" s="11">
        <v>0.0</v>
      </c>
      <c r="G96" s="2" t="s">
        <v>75</v>
      </c>
      <c r="H96" s="2" t="s">
        <v>76</v>
      </c>
      <c r="I96" s="2" t="s">
        <v>72</v>
      </c>
      <c r="J96" s="2" t="s">
        <v>148</v>
      </c>
      <c r="K96" s="2" t="s">
        <v>149</v>
      </c>
      <c r="L96" s="2"/>
      <c r="M96" s="2" t="s">
        <v>20</v>
      </c>
      <c r="N96" s="2"/>
      <c r="O96" s="11">
        <v>84.0</v>
      </c>
      <c r="P96" s="11"/>
    </row>
    <row r="97" spans="1:16">
      <c r="A97" s="1">
        <v>44247.042361111</v>
      </c>
      <c r="B97" s="3">
        <v>44247.042361111</v>
      </c>
      <c r="C97" s="3">
        <v>44247.436111111</v>
      </c>
      <c r="D97" s="4">
        <f>34020/86400</f>
        <v>0.39375</v>
      </c>
      <c r="E97" s="8">
        <v>793.8</v>
      </c>
      <c r="F97" s="8">
        <v>793.8</v>
      </c>
      <c r="G97" s="2" t="s">
        <v>75</v>
      </c>
      <c r="H97" s="2" t="s">
        <v>76</v>
      </c>
      <c r="I97" s="2" t="s">
        <v>39</v>
      </c>
      <c r="J97" s="2" t="s">
        <v>174</v>
      </c>
      <c r="K97" s="2" t="s">
        <v>288</v>
      </c>
      <c r="L97" s="2"/>
      <c r="M97" s="2" t="s">
        <v>20</v>
      </c>
      <c r="N97" s="2"/>
      <c r="O97" s="8">
        <v>84.0</v>
      </c>
      <c r="P97" s="8"/>
    </row>
    <row r="98" spans="1:16">
      <c r="A98" s="1">
        <v>44247.4375</v>
      </c>
      <c r="B98" s="3">
        <v>44247.4375</v>
      </c>
      <c r="C98" s="3">
        <v>44247.5</v>
      </c>
      <c r="D98" s="4">
        <f>5400/86400</f>
        <v>0.0625</v>
      </c>
      <c r="E98" s="7">
        <v>126.0</v>
      </c>
      <c r="F98" s="7">
        <v>126.0</v>
      </c>
      <c r="G98" s="2" t="s">
        <v>75</v>
      </c>
      <c r="H98" s="2" t="s">
        <v>76</v>
      </c>
      <c r="I98" s="2" t="s">
        <v>23</v>
      </c>
      <c r="J98" s="2" t="s">
        <v>289</v>
      </c>
      <c r="K98" s="2" t="s">
        <v>290</v>
      </c>
      <c r="L98" s="2"/>
      <c r="M98" s="2" t="s">
        <v>20</v>
      </c>
      <c r="N98" s="2"/>
      <c r="O98" s="7">
        <v>84.0</v>
      </c>
      <c r="P98" s="7"/>
    </row>
    <row r="99" spans="1:16">
      <c r="A99" s="2"/>
      <c r="B99" s="2"/>
      <c r="C99" s="2"/>
      <c r="D99" s="5">
        <f>SUM(D2:D98)</f>
        <v>34.328472222222</v>
      </c>
      <c r="E99" s="13">
        <f>SUM(E2:E98)</f>
        <v>47709.1</v>
      </c>
      <c r="F99" s="13">
        <f>SUM(F2:F98)</f>
        <v>3292.27</v>
      </c>
      <c r="G99" s="2"/>
      <c r="H99" s="2"/>
      <c r="I99" s="2"/>
      <c r="J99" s="2"/>
      <c r="K99" s="2"/>
      <c r="L99" s="2"/>
      <c r="M99" s="2"/>
      <c r="N99" s="2"/>
      <c r="O99" s="2"/>
      <c r="P99"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P1"/>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2021-02-20T19:29:08+00:00</dcterms:created>
  <dcterms:modified xsi:type="dcterms:W3CDTF">2021-02-20T19:29:08+00:00</dcterms:modified>
  <dc:title>Untitled Spreadsheet</dc:title>
  <dc:description/>
  <dc:subject/>
  <cp:keywords/>
  <cp:category/>
</cp:coreProperties>
</file>