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6380" windowHeight="8070" tabRatio="304"/>
  </bookViews>
  <sheets>
    <sheet name="Timesheet" sheetId="1" r:id="rId1"/>
    <sheet name="List data" sheetId="2" r:id="rId2"/>
    <sheet name="Version History" sheetId="3" r:id="rId3"/>
  </sheets>
  <definedNames>
    <definedName name="_filter2" localSheetId="1">'List data'!$A$1:$B$24</definedName>
    <definedName name="_xlnm._FilterDatabase" localSheetId="1">'List data'!$A$1:$B$24</definedName>
    <definedName name="_FilterDatabase_0" localSheetId="1">'List data'!$A$1:$B$24</definedName>
    <definedName name="_FilterDatabase_0_0" localSheetId="1">'List data'!$A$1:$B$24</definedName>
    <definedName name="Range1">OFFSET('List data'!$A$2,MATCH("*"&amp;Timesheet!#REF!&amp;"*",'List data'!$A$2:$A$54,0)-1,0,COUNTA('List data'!$A:$A))</definedName>
    <definedName name="Range10">OFFSET('List data'!$A$2,MATCH("*"&amp;Timesheet!$A$12&amp;"*",'List data'!$A$2:$A$54,0)-1,0,COUNTA('List data'!$A:$A))</definedName>
    <definedName name="Range11">OFFSET('List data'!$A$2,MATCH("*"&amp;Timesheet!$A$13&amp;"*",'List data'!$A$2:$A$54,0)-1,0,COUNTA('List data'!$A:$A))</definedName>
    <definedName name="Range12">OFFSET('List data'!$A$2,MATCH("*"&amp;Timesheet!$A$14&amp;"*",'List data'!$A$2:$A$54,0)-1,0,COUNTA('List data'!$A:$A))</definedName>
    <definedName name="Range13">OFFSET('List data'!$A$2,MATCH("*"&amp;Timesheet!$A$15&amp;"*",'List data'!$A$2:$A$54,0)-1,0,COUNTA('List data'!$A:$A))</definedName>
    <definedName name="Range14">OFFSET('List data'!$A$2,MATCH("*"&amp;Timesheet!$A$16&amp;"*",'List data'!$A$2:$A$54,0)-1,0,COUNTA('List data'!$A:$A))</definedName>
    <definedName name="Range15">OFFSET('List data'!$A$2,MATCH("*"&amp;Timesheet!$A$17&amp;"*",'List data'!$A$2:$A$54,0)-1,0,COUNTA('List data'!$A:$A))</definedName>
    <definedName name="Range16">OFFSET('List data'!$A$2,MATCH("*"&amp;Timesheet!$A$18&amp;"*",'List data'!$A$2:$A$54,0)-1,0,COUNTA('List data'!$A:$A))</definedName>
    <definedName name="Range17">OFFSET('List data'!$A$2,MATCH("*"&amp;Timesheet!$A$19&amp;"*",'List data'!$A$2:$A$54,0)-1,0,COUNTA('List data'!$A:$A))</definedName>
    <definedName name="Range18">OFFSET('List data'!$A$2,MATCH("*"&amp;Timesheet!$A$20&amp;"*",'List data'!$A$2:$A$54,0)-1,0,COUNTA('List data'!$A:$A))</definedName>
    <definedName name="Range19">OFFSET('List data'!$A$2,MATCH("*"&amp;Timesheet!$A$21&amp;"*",'List data'!$A$2:$A$54,0)-1,0,COUNTA('List data'!$A:$A))</definedName>
    <definedName name="Range2">OFFSET('List data'!$A$2,MATCH("*"&amp;Timesheet!#REF!&amp;"*",'List data'!$A$2:$A$54,0)-1,0,COUNTA('List data'!$A:$A))</definedName>
    <definedName name="Range20">OFFSET('List data'!$A$2,MATCH("*"&amp;Timesheet!$A$22&amp;"*",'List data'!$A$2:$A$54,0)-1,0,COUNTA('List data'!$A:$A))</definedName>
    <definedName name="Range3">OFFSET('List data'!$A$2,MATCH("*"&amp;Timesheet!#REF!&amp;"*",'List data'!$A$2:$A$54,0)-1,0,COUNTA('List data'!$A:$A))</definedName>
    <definedName name="Range4">OFFSET('List data'!$A$2,MATCH("*"&amp;Timesheet!#REF!&amp;"*",'List data'!$A$2:$A$54,0)-1,0,COUNTA('List data'!$A:$A))</definedName>
    <definedName name="Range5">OFFSET('List data'!$A$2,MATCH("*"&amp;Timesheet!$A$7&amp;"*",'List data'!$A$2:$A$54,0)-1,0,COUNTA('List data'!$A:$A))</definedName>
    <definedName name="Range6">OFFSET('List data'!$A$2,MATCH("*"&amp;Timesheet!$A$8&amp;"*",'List data'!$A$2:$A$54,0)-1,0,COUNTA('List data'!$A:$A))</definedName>
    <definedName name="Range7">OFFSET('List data'!$A$2,MATCH("*"&amp;Timesheet!$A$9&amp;"*",'List data'!$A$2:$A$54,0)-1,0,COUNTA('List data'!$A:$A))</definedName>
    <definedName name="Range8">OFFSET('List data'!$A$2,MATCH("*"&amp;Timesheet!$A$10&amp;"*",'List data'!$A$2:$A$54,0)-1,0,COUNTA('List data'!$A:$A))</definedName>
    <definedName name="Range9">OFFSET('List data'!$A$2,MATCH("*"&amp;Timesheet!$A$11&amp;"*",'List data'!$A$2:$A$54,0)-1,0,COUNTA('List data'!$A:$A))</definedName>
  </definedNames>
  <calcPr calcId="145621"/>
</workbook>
</file>

<file path=xl/calcChain.xml><?xml version="1.0" encoding="utf-8"?>
<calcChain xmlns="http://schemas.openxmlformats.org/spreadsheetml/2006/main">
  <c r="D7" i="1" l="1"/>
  <c r="E5" i="1"/>
  <c r="E1" i="1" l="1"/>
  <c r="J5" i="1" l="1"/>
  <c r="F5" i="1"/>
  <c r="H5" i="1"/>
  <c r="K5" i="1"/>
  <c r="G5" i="1"/>
  <c r="I5" i="1"/>
  <c r="C7" i="1"/>
  <c r="F1" i="1"/>
  <c r="K23" i="1"/>
  <c r="J23" i="1"/>
  <c r="I23" i="1"/>
  <c r="H23" i="1"/>
  <c r="G23" i="1"/>
  <c r="F23" i="1"/>
  <c r="E23" i="1"/>
  <c r="R22" i="1"/>
  <c r="D22" i="1"/>
  <c r="C22" i="1"/>
  <c r="R21" i="1"/>
  <c r="D21" i="1"/>
  <c r="C21" i="1"/>
  <c r="R20" i="1"/>
  <c r="D20" i="1"/>
  <c r="C20" i="1"/>
  <c r="R19" i="1"/>
  <c r="D19" i="1"/>
  <c r="C19" i="1"/>
  <c r="R18" i="1"/>
  <c r="D18" i="1"/>
  <c r="C18" i="1"/>
  <c r="R17" i="1"/>
  <c r="D17" i="1"/>
  <c r="C17" i="1"/>
  <c r="R16" i="1"/>
  <c r="D16" i="1"/>
  <c r="C16" i="1"/>
  <c r="R15" i="1"/>
  <c r="D15" i="1"/>
  <c r="C15" i="1"/>
  <c r="R14" i="1"/>
  <c r="D14" i="1"/>
  <c r="C14" i="1"/>
  <c r="R13" i="1"/>
  <c r="D13" i="1"/>
  <c r="C13" i="1"/>
  <c r="R12" i="1"/>
  <c r="D12" i="1"/>
  <c r="C12" i="1"/>
  <c r="R11" i="1"/>
  <c r="D11" i="1"/>
  <c r="C11" i="1"/>
  <c r="R10" i="1"/>
  <c r="D10" i="1"/>
  <c r="C10" i="1"/>
  <c r="R9" i="1"/>
  <c r="D9" i="1"/>
  <c r="C9" i="1"/>
  <c r="R8" i="1"/>
  <c r="D8" i="1"/>
  <c r="C8" i="1"/>
  <c r="R7" i="1"/>
  <c r="D23" i="1" l="1"/>
  <c r="H1" i="1"/>
  <c r="I1" i="1"/>
</calcChain>
</file>

<file path=xl/sharedStrings.xml><?xml version="1.0" encoding="utf-8"?>
<sst xmlns="http://schemas.openxmlformats.org/spreadsheetml/2006/main" count="258" uniqueCount="154">
  <si>
    <t>Week</t>
  </si>
  <si>
    <t>-</t>
  </si>
  <si>
    <t>Template Version</t>
  </si>
  <si>
    <t>Comments</t>
  </si>
  <si>
    <t>Search Term:</t>
  </si>
  <si>
    <t>Project title</t>
  </si>
  <si>
    <t>Project code</t>
  </si>
  <si>
    <t>Subtotal</t>
  </si>
  <si>
    <t>Mon</t>
  </si>
  <si>
    <t>Tue</t>
  </si>
  <si>
    <t>Wed</t>
  </si>
  <si>
    <t>Thu</t>
  </si>
  <si>
    <t>Fri</t>
  </si>
  <si>
    <t>Sat</t>
  </si>
  <si>
    <t>Sun</t>
  </si>
  <si>
    <t>None</t>
  </si>
  <si>
    <t>Week total</t>
  </si>
  <si>
    <t>EDIT</t>
  </si>
  <si>
    <t>EDIT if you work during weekends</t>
  </si>
  <si>
    <t>DON'T TOUCH</t>
  </si>
  <si>
    <t>If using OpenOffice, Please make sure you have [Options]-&gt;[LibreOffice Calc]-&gt;[Calculate]-&gt;Enable regular expressions in formulas selected</t>
  </si>
  <si>
    <t>and [Options]-&gt;[LibreOffice Calc]-&gt;[Formula]-&gt;[Formula Syntax]="Excel A1"</t>
  </si>
  <si>
    <t>Activity Roles</t>
  </si>
  <si>
    <t>SE=Support Engineer Activity</t>
  </si>
  <si>
    <t>PE=Project Engineer Activity</t>
  </si>
  <si>
    <t>HEADER - DO DOT USE</t>
  </si>
  <si>
    <t>PM=Project Manager Activity</t>
  </si>
  <si>
    <t>PS=Power Systems Engineer Activity</t>
  </si>
  <si>
    <t>TE=Test Engineer Activity</t>
  </si>
  <si>
    <t>DV=Software Engineer/Developer Activity</t>
  </si>
  <si>
    <t>NONE=Enforce No One to use this Code</t>
  </si>
  <si>
    <t>3415P5000-06.1.3 URTDSM - Developments</t>
  </si>
  <si>
    <t>3415P5000-06.1.3.1 URTDSM - PDS Developments</t>
  </si>
  <si>
    <t>3415P5000-06.1.3.1.1 URTDSM - Framework (PDS phase developments)</t>
  </si>
  <si>
    <t>3415P5000-06.1.3.1.1</t>
  </si>
  <si>
    <t>DV,TE</t>
  </si>
  <si>
    <t>3415P5000-06.1.3.1.2 URTDSM - Alarm Management &amp; e-terra SCADA/PhasorP</t>
  </si>
  <si>
    <t>3415P5000-06.1.3.1.2</t>
  </si>
  <si>
    <t>3415P5000-06.1.3.2 URTDSM - Phase 1 (11 M FAT) Developments</t>
  </si>
  <si>
    <t>3415P5000-06.1.3.2.1 URTDSM - PhasorPoint Phase 1 (11 M FAT) Developme</t>
  </si>
  <si>
    <t>3415P5000-06.1.3.2.1.4 URTDSM - Analytics (OSM Applications) (Phase 1 (1</t>
  </si>
  <si>
    <t>3415P5000-06.1.3.2.1.4</t>
  </si>
  <si>
    <t>3415P5000-06.1.3.2.1.5 URTDSM - Alarm Management &amp; e-terra SCADA/PhasorP</t>
  </si>
  <si>
    <t>3415P5000-06.1.3.2.1.5</t>
  </si>
  <si>
    <t>3415P5000-06.1.3.2.1.7 URTDSM - TRENDING interface (integration) (Phase</t>
  </si>
  <si>
    <t>3415P5000-06.1.3.2.1.7</t>
  </si>
  <si>
    <t>3415P5000-06.1.3.2.1.8 URTDSM - PhasorPoint External interfaces (Phase 1</t>
  </si>
  <si>
    <t>3415P5000-06.1.3.2.1.8</t>
  </si>
  <si>
    <t>3415P5000-06.1.3.3 URTDSM - Phase 2 (17 M FAT) Developments</t>
  </si>
  <si>
    <t>3415P5000-06.1.3.3.1 URTDSM - PhasorPoint Phase 2 (17 M FAT) Developme</t>
  </si>
  <si>
    <t>3415R5010.01</t>
  </si>
  <si>
    <t>3415R5010.99</t>
  </si>
  <si>
    <t>Version</t>
  </si>
  <si>
    <t>Description</t>
  </si>
  <si>
    <t>Author</t>
  </si>
  <si>
    <t>Date</t>
  </si>
  <si>
    <t>Initial version, compatible with Excel and LibreOffice</t>
  </si>
  <si>
    <t>Lachlan MacPherson</t>
  </si>
  <si>
    <t>Codes for SSO M&amp;P Project added</t>
  </si>
  <si>
    <t>Richard Davey</t>
  </si>
  <si>
    <t>Updated Codes for New URTDSM WBS</t>
  </si>
  <si>
    <t>Andrew Gillies</t>
  </si>
  <si>
    <t>Added codes for Landsnet Alcoa Ramp, SPEN Consultancy, Landsvirkjun Alcoa Smelter and NG Consultancy Onsite Engineer projects. Corrected SSO M&amp;P Project codes</t>
  </si>
  <si>
    <t>Dates now automatically calculated from week number.</t>
  </si>
  <si>
    <t>Updaed Codes for New (and final) URTDSM WBS</t>
  </si>
  <si>
    <t>Corrected the SP-SSO codes (prevent SAP rejection by adding leading zeros)</t>
  </si>
  <si>
    <t>Added codes for SO-UPS project</t>
  </si>
  <si>
    <t>Landsnet License Upgrade 2014 Project added</t>
  </si>
  <si>
    <t>Minor change in VISOR WBS strucutre</t>
  </si>
  <si>
    <t>Minor change to VISOR WBS code names</t>
  </si>
  <si>
    <t>AESO PP Sys codes removed (project budget used up)</t>
  </si>
  <si>
    <t>GETCO Support codes removed (project not started yet)</t>
  </si>
  <si>
    <t>Leading zeros added to SSO M&amp;P codes.</t>
  </si>
  <si>
    <t>Updated to 2015</t>
  </si>
  <si>
    <t>New project added: CLP Expansion 2014</t>
  </si>
  <si>
    <t>Added: Psy Tendering, Psy Selling and Psy Marketing. Removed old Tendering Support code.</t>
  </si>
  <si>
    <t>Added: 3415P5059: ISO-NE Oscillation Study project codes</t>
  </si>
  <si>
    <t>Formula for day of week calculations updated</t>
  </si>
  <si>
    <t>Added CENACE PSS Tuning WBS</t>
  </si>
  <si>
    <t>Added: new R&amp;D codes 3415R5006 to 5013.</t>
  </si>
  <si>
    <t>Added: SEPS WBS. Added SSO code 3415P5055-06.05.08</t>
  </si>
  <si>
    <t>Removed: CEPS PP Sys Option; CEPS PP Support Option; ISO-NE PP Sys; Peak Reliability T&amp;M Pool; Manitoba Hydro T&amp;M Pool; MISO PP Sys; MISO PP Labour; CEPS PP Support; GCCIA Qualitrol Upgrade &amp; Deployment; EWA PP License upgrades.</t>
  </si>
  <si>
    <t>Removed: ESKOM projects; ATC PP Sys; CLP PP Sys; SP Manweb ACAM; Manitoba Hydro Data Dist Environment; WPA PP Sys; ONS Simulator Project Support; ISO-NE - Oscillation Source Location Study; NG Consultancy Onsite Engineer</t>
  </si>
  <si>
    <t>Readded: ESKOM Production 29 (until alternative for warranty bookings is agreed).</t>
  </si>
  <si>
    <t>Extra codes for SEC project added.</t>
  </si>
  <si>
    <t>Internal Processing columns added (List Data sheet)</t>
  </si>
  <si>
    <t>Roles added to some projects.</t>
  </si>
  <si>
    <t>Fixed search box</t>
  </si>
  <si>
    <t>Added "3415P5022-06.02 ALCOA Islanding"</t>
  </si>
  <si>
    <t>Renamed "3415P5022-06.02 ALCOA Islanding".
Landsvirjken ALCOA Smelter removed (3415P5053).</t>
  </si>
  <si>
    <t>Added "3415P5066 COPEL WAMS" project</t>
  </si>
  <si>
    <t>Codes for completed VISOR and SSO tasks removed.</t>
  </si>
  <si>
    <t>Projects "3415P5065 EIRGRID Consultancy" and "3415P5063 CEPS OSM Study (training)" added.</t>
  </si>
  <si>
    <t>Project "3415P5064 Landsnet Annual Support Feb 15 - Jan 16" created. Fixed drop down.</t>
  </si>
  <si>
    <t>Richard Davey, Lachlan MacPherson</t>
  </si>
  <si>
    <t>Code for 3415P5064 fixed.</t>
  </si>
  <si>
    <t>Removed PhasorPoint Core and PhasorPoint Applications</t>
  </si>
  <si>
    <t>Activity roles completed for some projects. Completed projects removed: Landsnet Controller Communications, Landsnet Alcoa Ramp, Landsnet License Upgrade 2014.
3415P5048 corrected to Powerlink Support and training added.</t>
  </si>
  <si>
    <t>Completed projects removed: ScottishPower SMART Transmission Zone, SPT Innovation Strategy Report</t>
  </si>
  <si>
    <t>PM role added to "3415P5066-06.02 - COPEL WAMS / Deployment &amp; Config"</t>
  </si>
  <si>
    <t>Removed "3415P5055-06.04.03 - SP SSO M&amp;P / Reason Implementation Support".</t>
  </si>
  <si>
    <t>Added 3415P5055-06.07.01 - SP SSO M&amp;P / Support</t>
  </si>
  <si>
    <t>Added "3415P5055-06.02.04 - SP SSO M&amp;P / DNP Design Note".
Added codes for SFC (3415P5068).</t>
  </si>
  <si>
    <t>Added roles to codes for SFC (3415P5068).</t>
  </si>
  <si>
    <t>Ed Pauwels</t>
  </si>
  <si>
    <t>URTDSM code updates:
Remove Codes:-
3415P5000-06.1.3.2.1.1
3415P5000-06.1.3.3.1.4
3415P5000-06.1.3.2.1.6
3415P5000-06.1.3.3.1.3
3415P5000-06.1.3.2.1.2
3415P5000-06.1.3.3.1.1
3415P5000-06.1.3.2.1.3
3415P5000-06.1.3.3.1.2
Add Codes:-
3415R5014           R&amp;D URTDSM
3415R5014.01     R&amp;D URTDSM Alarm Management
3415R5014.02     R&amp;D URTDSM ETV interface
3415R5014.03     R&amp;D URTDSM All Tech Mgt
3415R5014.04     R&amp;D URTDSM PDC
3415R5014.05     R&amp;D URTDSM TDF Interface
3415R5014.06     R&amp;D URTDSM Historian
3415R5014.07     R&amp;D URTDSM Framework
3415R5014.99     R&amp;D URTDSM Non-quality</t>
  </si>
  <si>
    <t>3415R5010.01 - PhasorPoint 8.0 / All Tech Mgt</t>
  </si>
  <si>
    <t>3415R5010.99 - PhasorPoint 8.0 / Non-quality</t>
  </si>
  <si>
    <t>Updated codes numbering for SFC (3415P5068)</t>
  </si>
  <si>
    <t>Remove Codes:
3415R5014           R&amp;D URTDSM
3415R5014.01     R&amp;D URTDSM Alarm Management
3415R5014.02     R&amp;D URTDSM ETV interface
3415R5014.03     R&amp;D URTDSM All Tech Mgt
3415R5014.04     R&amp;D URTDSM PDC
3415R5014.05     R&amp;D URTDSM TDF Interface
3415R5014.06     R&amp;D URTDSM Historian
3415R5014.07     R&amp;D URTDSM Framework
3415R5014.99     R&amp;D URTDSM Non-quality</t>
  </si>
  <si>
    <t>3415P5000-06.1.3.2.1.1 URTDSM - PDC (Phase 1 (11 M FAT) developments)</t>
  </si>
  <si>
    <t>3415P5000-06.1.3.2.1.1</t>
  </si>
  <si>
    <t>3415P5000-06.1.3.2.1.2 URTDSM - Historian (Phase 1 (11 M FAT) developmen</t>
  </si>
  <si>
    <t>3415P5000-06.1.3.2.1.2</t>
  </si>
  <si>
    <t>3415P5000-06.1.3.2.1.3 URTDSM - Framework (Phase 1 (11 M FAT) developmen</t>
  </si>
  <si>
    <t>3415P5000-06.1.3.2.1.3</t>
  </si>
  <si>
    <t>3415P5000-06.1.3.2.1.6 URTDSM - ETV interface (integration) (Phase 1 (11</t>
  </si>
  <si>
    <t>3415P5000-06.1.3.2.1.6</t>
  </si>
  <si>
    <t>3415P5000-06.1.3.3.1.1 URTDSM - Historian (Phase 2 (17 M FAT) developmen</t>
  </si>
  <si>
    <t>3415P5000-06.1.3.3.1.1</t>
  </si>
  <si>
    <t>3415P5000-06.1.3.3.1.2 URTDSM - Framework (Phase 2 (17 M FAT) developmen</t>
  </si>
  <si>
    <t>3415P5000-06.1.3.3.1.2</t>
  </si>
  <si>
    <t>3415P5000-06.1.3.3.1.3 URTDSM - ETV interface (integration) (Phase 2 (17</t>
  </si>
  <si>
    <t>3415P5000-06.1.3.3.1.3</t>
  </si>
  <si>
    <t>3415P5000-06.1.3.3.1.4 URTDSM - TDF interface (integration) (Phase 2 (17</t>
  </si>
  <si>
    <t>3415P5000-06.1.3.3.1.4</t>
  </si>
  <si>
    <t>Added 3415P5072-06.01 - Landsnet Sigalda Breaker Testing</t>
  </si>
  <si>
    <t>Removed 3415P5055-06.05.02 - SP SSO M&amp;P / Transducers &amp; Power Supplies</t>
  </si>
  <si>
    <t>Added 3415T5000.09 - Tender / TERNA WAMS</t>
  </si>
  <si>
    <t>Added "3415P5046-06.8 VISOR / VO Additional KD Scope Oct 2015"  subcodes</t>
  </si>
  <si>
    <t>Permissions for some codes updated:
3415P5048-14.3.1 
3415P5068-06.3.1
3415P5068-06.1.5
3415P5056-06.05
3415P5046-06.7.1
3415R5000.99</t>
  </si>
  <si>
    <t>Removed project: "3415P5022-06.01 - Landsnet Consulting FY201".</t>
  </si>
  <si>
    <t>Edwin Pauwels</t>
  </si>
  <si>
    <t>Added
3415P5074-06.01 - Landsnet Nordural Control Review
3415P5074-06.02 - Landsnet PhasorPoint Deployment on Substation Systems
3415P5075-06.01 - Landsnet HA Phase 1 - Installation, Deployment, Testing</t>
  </si>
  <si>
    <t>Corrected code for "Landsnet Annual Support 2015/16": changed to 3415P5064-14.01 from 3415P5064-06.01</t>
  </si>
  <si>
    <t>Added:
3415P5047-14.1 - GETCO Support Contract / All Technical Management
3415P5047-14.99 - GETCO Support Contract / Non Quality</t>
  </si>
  <si>
    <t>Removed:
3415P5025-14.01 - Landsnet Support 2014 - 12 months / All Technical Management
3415P5025-14.99 - Landsnet Support 2014 - 12 months / Non Quality
3415P5039-06.01 - REN Support 2014 - 12 months / All Technical Management
3415P5039-06.99 - REN Support 2014 - 12 months / Non Quality
3415P5049-14.01 - Western Power Aus Support 2013 to 2015 / All Technical Management
3415P5049-14.99 - Western Power Aus Support 2013 to 2015 / Non Quality
Added:
3415T5000.10 - Tender / MIGRATE
3415T5000.11 - Tender / Fitness
3415T5000.12 - Tender / GSE
3415T5000.13 - Tender / PLN</t>
  </si>
  <si>
    <t>Added:
3415T5000.14 - Tender / NLDC
3415T5000.15 - Tender / TNB</t>
  </si>
  <si>
    <t>Added:
3415P5068-06.1.6 - SFC / WP1 / Testing Applications 
3415P5068-06.1.8 - SFC / WP1 / Hardware/SW Procurement
Removed:
3415P5068-06.1.3 - SFC / WP1 / Event Detection
3415P5068-06.1.4 - SFC / WP1 / Resource Allocation</t>
  </si>
  <si>
    <t>Week number calculation updated for 2016</t>
  </si>
  <si>
    <t>Removed:
3415P5066-06.02 - COPEL WAMS / Deployment &amp; Config
3415P5066-06.04 - COPEL WAMS / LPE Phase 1 support
3415P5074-06.01 - Landsnet Nordural Control Review
3415P5058-06.01 - CLP Expansion 2014 / Deployment &amp; Commissioning
3415P5058-06.02 - CLP Expansion 2014 / 2nd Line Support to Qualitrol (1 year)
3415P5058-06.04 - CLP Expansion 2014 / Travel Expenses
3415P5048-14.2 - Powerlink Phasorpoint Support / Software Delivery
3415P5048-14.3.1 - Powerlink Phasorpoint Support / Power Systems Training
3415P5048-14.1 - Powerlink Phasorpoint Support / Operations Training
3415P5037-14.01 - Energinet.dk Support / All Technical Management
3415P5037-14.99 - Energinet.dk Support / Non Quality
3415P5008-06.01 - ENDK SCC / All Technical Management
3415P5008-06.99 - ENDK SCC / Non Quality
3415P5027-14.01 - PLQ Support 2012 - 24 months / All Technical Management
3415P5027-14.99 - PLQ Support 2012 - 24 months / Non Quality</t>
  </si>
  <si>
    <t>Project 3415P5063 "CEPS OSM Training" removed - project closure.</t>
  </si>
  <si>
    <t>Added:
REN Support 2015/16 3415P5069
Western Power Aus Support 3415P5070
Removed:
3415P5046-06.2.3.1 - Visor / LF App / Specification
3415P5046-06.3.3.1 - Visor / SDM Impact Measures / Specification
3415P5046-06.4.2.1 - Visor / B6 Display / Prototyping &amp; Specification
3415P5046-06.6.1.1 - Visor / 2014 Report
3415P5046-06.6.1.2 - Visor / 2015 report
3415P5046-06.6.2.2 - Visor / 2015 Workshops
3415P5055-06.02.01 - SP SSO M&amp;P / FDS
3415P5055-06.02.03 - SP SSO M&amp;P / Final Design Reports
3415P5055-06.04.01 - SP SSO M&amp;P / FAT
3415P5055-06.05.01 - SP SSO M&amp;P / Server Hardware
3415P5055-06.06.02 - SP SSO M&amp;P / Threshold Selection Report
3415P5060-06.02 - WAMS for SEPS / Deployment &amp; Config
3415P5060-06.03 - WAMS for SEPS / SAT
3415P5060-06.04 - WAMS for SEPS / Training</t>
  </si>
  <si>
    <t>Removed:
3415P5061-06.01 - CENACE PSS Tuning /Commissioning
3415P5061-06.04 - CENACE PSS Tuning /DigiSilent S/W License
3415P5061-06.05 - CENACE PSS Tuning /Travel Expenses
3415P5061-06.06 - CENACE PSS Tuning /3rd Party Consulting
3415P5061-06.07 - CENACE PSS Tuning /3rd Party Travel</t>
  </si>
  <si>
    <t>Added: GSE Project codes: 3415P5078</t>
  </si>
  <si>
    <t>Date calculation formula fixed (thanks to Neil French)</t>
  </si>
  <si>
    <t>Closed project: 3415P5045-06 - XM Colombia Training Environment</t>
  </si>
  <si>
    <t>Closed projects:
3415P5009-06 - Eskom Production: 29
3415P5052-06 - SPEN Consultancy
3415P5060-06 - WAMS for SEPS</t>
  </si>
  <si>
    <t>none</t>
  </si>
  <si>
    <t>3415R5010.05 - PhasorPoint 8.0 / WAPP Trigger Storage</t>
  </si>
  <si>
    <t>3415R5010.05</t>
  </si>
  <si>
    <t>Denys Lebedev</t>
  </si>
  <si>
    <t>Communication / meetings</t>
  </si>
  <si>
    <t>Test execution, including environment setup and bug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</si>
</sst>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£&quot;* #,##0.00_-;\-&quot;£&quot;* #,##0.00_-;_-&quot;£&quot;* &quot;-&quot;??_-;_-@_-"/>
    <numFmt numFmtId="165" formatCode="dd"/>
    <numFmt numFmtId="166" formatCode="mmm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20"/>
      <name val="Calibri"/>
      <family val="2"/>
      <charset val="1"/>
    </font>
    <font>
      <sz val="2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8"/>
      <color rgb="FFFF0000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C7CE"/>
        <bgColor rgb="FFFCD5B5"/>
      </patternFill>
    </fill>
    <fill>
      <patternFill patternType="solid">
        <fgColor rgb="FFC6EFCE"/>
        <bgColor rgb="FFD7E4BD"/>
      </patternFill>
    </fill>
    <fill>
      <patternFill patternType="solid">
        <fgColor rgb="FFDDD9C3"/>
        <bgColor rgb="FFD7E4BD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CCC1DA"/>
      </patternFill>
    </fill>
    <fill>
      <patternFill patternType="solid">
        <fgColor rgb="FFFFC7CE"/>
        <bgColor rgb="FFDDD9C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CCFFFF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</borders>
  <cellStyleXfs count="64">
    <xf numFmtId="0" fontId="0" fillId="0" borderId="0"/>
    <xf numFmtId="0" fontId="6" fillId="2" borderId="0"/>
    <xf numFmtId="0" fontId="4" fillId="0" borderId="0"/>
    <xf numFmtId="0" fontId="3" fillId="0" borderId="0"/>
    <xf numFmtId="0" fontId="6" fillId="7" borderId="0"/>
    <xf numFmtId="0" fontId="2" fillId="0" borderId="0"/>
    <xf numFmtId="0" fontId="15" fillId="0" borderId="0" applyNumberForma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26" applyNumberFormat="0" applyAlignment="0" applyProtection="0"/>
    <xf numFmtId="0" fontId="23" fillId="12" borderId="27" applyNumberFormat="0" applyAlignment="0" applyProtection="0"/>
    <xf numFmtId="0" fontId="24" fillId="12" borderId="26" applyNumberFormat="0" applyAlignment="0" applyProtection="0"/>
    <xf numFmtId="0" fontId="25" fillId="0" borderId="28" applyNumberFormat="0" applyFill="0" applyAlignment="0" applyProtection="0"/>
    <xf numFmtId="0" fontId="26" fillId="13" borderId="2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1" applyNumberFormat="0" applyFill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0" borderId="0"/>
    <xf numFmtId="0" fontId="1" fillId="14" borderId="30" applyNumberFormat="0" applyFont="0" applyAlignment="0" applyProtection="0"/>
    <xf numFmtId="0" fontId="1" fillId="0" borderId="0"/>
    <xf numFmtId="0" fontId="31" fillId="0" borderId="0"/>
    <xf numFmtId="0" fontId="1" fillId="14" borderId="3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17" fontId="5" fillId="0" borderId="0" xfId="0" applyNumberFormat="1" applyFont="1" applyAlignment="1">
      <alignment horizontal="right"/>
    </xf>
    <xf numFmtId="1" fontId="7" fillId="3" borderId="0" xfId="1" applyNumberFormat="1" applyFont="1" applyFill="1" applyBorder="1" applyAlignment="1" applyProtection="1">
      <alignment horizontal="left"/>
      <protection locked="0"/>
    </xf>
    <xf numFmtId="165" fontId="8" fillId="4" borderId="0" xfId="1" applyNumberFormat="1" applyFont="1" applyFill="1" applyBorder="1" applyAlignment="1" applyProtection="1">
      <alignment horizontal="right"/>
      <protection locked="0"/>
    </xf>
    <xf numFmtId="166" fontId="8" fillId="4" borderId="0" xfId="1" applyNumberFormat="1" applyFont="1" applyFill="1" applyBorder="1" applyAlignment="1" applyProtection="1">
      <protection locked="0"/>
    </xf>
    <xf numFmtId="0" fontId="9" fillId="4" borderId="0" xfId="0" applyFont="1" applyFill="1" applyAlignment="1">
      <alignment horizontal="center"/>
    </xf>
    <xf numFmtId="165" fontId="8" fillId="4" borderId="0" xfId="1" applyNumberFormat="1" applyFont="1" applyFill="1" applyBorder="1" applyAlignment="1" applyProtection="1">
      <protection locked="0"/>
    </xf>
    <xf numFmtId="0" fontId="10" fillId="3" borderId="1" xfId="1" applyFont="1" applyFill="1" applyBorder="1" applyAlignment="1" applyProtection="1">
      <alignment horizontal="center"/>
      <protection locked="0"/>
    </xf>
    <xf numFmtId="1" fontId="11" fillId="0" borderId="0" xfId="0" applyNumberFormat="1" applyFont="1" applyAlignment="1">
      <alignment horizontal="left"/>
    </xf>
    <xf numFmtId="0" fontId="0" fillId="4" borderId="0" xfId="0" applyFont="1" applyFill="1"/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 applyProtection="1">
      <alignment horizontal="center"/>
    </xf>
    <xf numFmtId="0" fontId="11" fillId="0" borderId="4" xfId="0" applyFont="1" applyBorder="1" applyAlignment="1">
      <alignment horizontal="center"/>
    </xf>
    <xf numFmtId="0" fontId="12" fillId="3" borderId="6" xfId="1" applyFont="1" applyFill="1" applyBorder="1" applyAlignment="1" applyProtection="1">
      <protection locked="0"/>
    </xf>
    <xf numFmtId="0" fontId="0" fillId="0" borderId="7" xfId="0" applyBorder="1" applyAlignment="1">
      <alignment horizontal="center"/>
    </xf>
    <xf numFmtId="0" fontId="12" fillId="3" borderId="8" xfId="1" applyFont="1" applyFill="1" applyBorder="1" applyAlignment="1" applyProtection="1">
      <protection locked="0"/>
    </xf>
    <xf numFmtId="0" fontId="12" fillId="3" borderId="9" xfId="1" applyFont="1" applyFill="1" applyBorder="1" applyAlignment="1" applyProtection="1">
      <protection locked="0"/>
    </xf>
    <xf numFmtId="0" fontId="12" fillId="2" borderId="9" xfId="1" applyFont="1" applyBorder="1" applyAlignment="1" applyProtection="1">
      <protection locked="0"/>
    </xf>
    <xf numFmtId="0" fontId="12" fillId="2" borderId="10" xfId="1" applyFont="1" applyBorder="1" applyAlignment="1" applyProtection="1">
      <protection locked="0"/>
    </xf>
    <xf numFmtId="0" fontId="12" fillId="3" borderId="11" xfId="1" applyFont="1" applyFill="1" applyBorder="1" applyAlignment="1" applyProtection="1">
      <protection locked="0"/>
    </xf>
    <xf numFmtId="0" fontId="12" fillId="3" borderId="5" xfId="1" applyFont="1" applyFill="1" applyBorder="1" applyAlignment="1" applyProtection="1">
      <protection locked="0"/>
    </xf>
    <xf numFmtId="0" fontId="12" fillId="2" borderId="5" xfId="1" applyFont="1" applyBorder="1" applyAlignment="1" applyProtection="1">
      <protection locked="0"/>
    </xf>
    <xf numFmtId="0" fontId="12" fillId="2" borderId="12" xfId="1" applyFont="1" applyBorder="1" applyAlignment="1" applyProtection="1">
      <protection locked="0"/>
    </xf>
    <xf numFmtId="0" fontId="0" fillId="0" borderId="14" xfId="0" applyBorder="1" applyAlignment="1">
      <alignment horizontal="center"/>
    </xf>
    <xf numFmtId="0" fontId="12" fillId="3" borderId="15" xfId="1" applyFont="1" applyFill="1" applyBorder="1" applyAlignment="1" applyProtection="1">
      <protection locked="0"/>
    </xf>
    <xf numFmtId="0" fontId="12" fillId="3" borderId="16" xfId="1" applyFont="1" applyFill="1" applyBorder="1" applyAlignment="1" applyProtection="1">
      <protection locked="0"/>
    </xf>
    <xf numFmtId="0" fontId="12" fillId="2" borderId="16" xfId="1" applyFont="1" applyBorder="1" applyAlignment="1" applyProtection="1">
      <protection locked="0"/>
    </xf>
    <xf numFmtId="0" fontId="12" fillId="2" borderId="17" xfId="1" applyFont="1" applyBorder="1" applyAlignment="1" applyProtection="1">
      <protection locked="0"/>
    </xf>
    <xf numFmtId="1" fontId="11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Protection="1"/>
    <xf numFmtId="0" fontId="0" fillId="0" borderId="20" xfId="0" applyBorder="1"/>
    <xf numFmtId="0" fontId="12" fillId="3" borderId="13" xfId="1" applyFont="1" applyFill="1" applyBorder="1" applyAlignment="1" applyProtection="1">
      <protection locked="0"/>
    </xf>
    <xf numFmtId="0" fontId="13" fillId="3" borderId="1" xfId="1" applyFont="1" applyFill="1" applyBorder="1" applyAlignment="1" applyProtection="1">
      <alignment horizontal="center"/>
    </xf>
    <xf numFmtId="0" fontId="13" fillId="2" borderId="1" xfId="1" applyFont="1" applyBorder="1" applyAlignment="1" applyProtection="1">
      <alignment horizontal="center"/>
    </xf>
    <xf numFmtId="0" fontId="14" fillId="0" borderId="0" xfId="0" applyFont="1"/>
    <xf numFmtId="0" fontId="11" fillId="6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wrapText="1"/>
    </xf>
    <xf numFmtId="0" fontId="11" fillId="6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wrapText="1"/>
    </xf>
    <xf numFmtId="14" fontId="0" fillId="0" borderId="5" xfId="0" applyNumberFormat="1" applyBorder="1" applyAlignment="1">
      <alignment horizontal="center"/>
    </xf>
    <xf numFmtId="0" fontId="0" fillId="0" borderId="5" xfId="0" applyFont="1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center" wrapText="1"/>
    </xf>
    <xf numFmtId="14" fontId="0" fillId="0" borderId="21" xfId="0" applyNumberFormat="1" applyBorder="1" applyAlignment="1">
      <alignment horizontal="center"/>
    </xf>
    <xf numFmtId="0" fontId="0" fillId="0" borderId="22" xfId="0" applyFont="1" applyBorder="1" applyAlignment="1">
      <alignment wrapText="1"/>
    </xf>
    <xf numFmtId="0" fontId="0" fillId="0" borderId="2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/>
    <xf numFmtId="14" fontId="0" fillId="0" borderId="5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left"/>
    </xf>
    <xf numFmtId="0" fontId="11" fillId="0" borderId="1" xfId="0" applyFont="1" applyFill="1" applyBorder="1"/>
    <xf numFmtId="0" fontId="0" fillId="5" borderId="32" xfId="0" applyFont="1" applyFill="1" applyBorder="1"/>
    <xf numFmtId="0" fontId="12" fillId="3" borderId="6" xfId="1" applyFont="1" applyFill="1" applyBorder="1" applyAlignment="1" applyProtection="1">
      <alignment horizontal="left"/>
      <protection locked="0"/>
    </xf>
    <xf numFmtId="1" fontId="0" fillId="0" borderId="33" xfId="0" applyNumberFormat="1" applyBorder="1" applyAlignment="1">
      <alignment horizontal="left"/>
    </xf>
    <xf numFmtId="0" fontId="0" fillId="5" borderId="34" xfId="0" applyFont="1" applyFill="1" applyBorder="1"/>
    <xf numFmtId="0" fontId="12" fillId="3" borderId="13" xfId="1" applyFont="1" applyFill="1" applyBorder="1" applyAlignment="1" applyProtection="1">
      <alignment horizontal="left"/>
      <protection locked="0"/>
    </xf>
    <xf numFmtId="1" fontId="0" fillId="0" borderId="35" xfId="0" applyNumberFormat="1" applyBorder="1" applyAlignment="1">
      <alignment horizontal="left"/>
    </xf>
    <xf numFmtId="0" fontId="12" fillId="39" borderId="6" xfId="4" applyFont="1" applyFill="1" applyBorder="1" applyAlignment="1" applyProtection="1">
      <protection locked="0"/>
    </xf>
    <xf numFmtId="0" fontId="12" fillId="2" borderId="36" xfId="1" applyFont="1" applyBorder="1" applyAlignment="1" applyProtection="1">
      <protection locked="0"/>
    </xf>
    <xf numFmtId="165" fontId="0" fillId="0" borderId="0" xfId="0" applyNumberFormat="1"/>
    <xf numFmtId="165" fontId="12" fillId="0" borderId="0" xfId="1" applyNumberFormat="1" applyFont="1" applyFill="1" applyBorder="1" applyAlignment="1" applyProtection="1">
      <alignment horizontal="right"/>
      <protection locked="0"/>
    </xf>
  </cellXfs>
  <cellStyles count="64">
    <cellStyle name="20% - Accent1" xfId="23" builtinId="30" customBuiltin="1"/>
    <cellStyle name="20% - Accent1 2" xfId="51"/>
    <cellStyle name="20% - Accent2" xfId="27" builtinId="34" customBuiltin="1"/>
    <cellStyle name="20% - Accent2 2" xfId="53"/>
    <cellStyle name="20% - Accent3" xfId="31" builtinId="38" customBuiltin="1"/>
    <cellStyle name="20% - Accent3 2" xfId="55"/>
    <cellStyle name="20% - Accent4" xfId="35" builtinId="42" customBuiltin="1"/>
    <cellStyle name="20% - Accent4 2" xfId="57"/>
    <cellStyle name="20% - Accent5" xfId="39" builtinId="46" customBuiltin="1"/>
    <cellStyle name="20% - Accent5 2" xfId="59"/>
    <cellStyle name="20% - Accent6" xfId="43" builtinId="50" customBuiltin="1"/>
    <cellStyle name="20% - Accent6 2" xfId="61"/>
    <cellStyle name="40% - Accent1" xfId="24" builtinId="31" customBuiltin="1"/>
    <cellStyle name="40% - Accent1 2" xfId="52"/>
    <cellStyle name="40% - Accent2" xfId="28" builtinId="35" customBuiltin="1"/>
    <cellStyle name="40% - Accent2 2" xfId="54"/>
    <cellStyle name="40% - Accent3" xfId="32" builtinId="39" customBuiltin="1"/>
    <cellStyle name="40% - Accent3 2" xfId="56"/>
    <cellStyle name="40% - Accent4" xfId="36" builtinId="43" customBuiltin="1"/>
    <cellStyle name="40% - Accent4 2" xfId="58"/>
    <cellStyle name="40% - Accent5" xfId="40" builtinId="47" customBuiltin="1"/>
    <cellStyle name="40% - Accent5 2" xfId="60"/>
    <cellStyle name="40% - Accent6" xfId="44" builtinId="51" customBuiltin="1"/>
    <cellStyle name="40% - Accent6 2" xfId="62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urrency 2" xfId="63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2"/>
    <cellStyle name="Normal 2 2" xfId="5"/>
    <cellStyle name="Normal 2 3" xfId="48"/>
    <cellStyle name="Normal 3" xfId="3"/>
    <cellStyle name="Normal 3 2" xfId="49"/>
    <cellStyle name="Normal 4" xfId="46"/>
    <cellStyle name="Note 2" xfId="50"/>
    <cellStyle name="Note 3" xfId="47"/>
    <cellStyle name="Output" xfId="15" builtinId="21" customBuiltin="1"/>
    <cellStyle name="TableStyleLight1" xfId="1"/>
    <cellStyle name="TableStyleLight1 2" xfId="4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ADA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7F7F7F"/>
      <rgbColor rgb="FFDDD9C3"/>
      <rgbColor rgb="FF993366"/>
      <rgbColor rgb="FFFFFFCC"/>
      <rgbColor rgb="FFDBEEF4"/>
      <rgbColor rgb="FF660066"/>
      <rgbColor rgb="FFFFC7CE"/>
      <rgbColor rgb="FF0066CC"/>
      <rgbColor rgb="FFB9CDE5"/>
      <rgbColor rgb="FF000080"/>
      <rgbColor rgb="FFFF00FF"/>
      <rgbColor rgb="FFEBF1DE"/>
      <rgbColor rgb="FF00FFFF"/>
      <rgbColor rgb="FF800080"/>
      <rgbColor rgb="FF800000"/>
      <rgbColor rgb="FF008080"/>
      <rgbColor rgb="FF0000FF"/>
      <rgbColor rgb="FF00CCFF"/>
      <rgbColor rgb="FFDCE6F2"/>
      <rgbColor rgb="FFC6EFCE"/>
      <rgbColor rgb="FFFFFF99"/>
      <rgbColor rgb="FFB7DEE8"/>
      <rgbColor rgb="FFE6B9B8"/>
      <rgbColor rgb="FFCCC1DA"/>
      <rgbColor rgb="FFFCD5B5"/>
      <rgbColor rgb="FF3366FF"/>
      <rgbColor rgb="FF33CCCC"/>
      <rgbColor rgb="FFF2DCDB"/>
      <rgbColor rgb="FFD7E4BD"/>
      <rgbColor rgb="FFE6E0EC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90" zoomScaleNormal="90" workbookViewId="0">
      <selection activeCell="G9" sqref="G9"/>
    </sheetView>
  </sheetViews>
  <sheetFormatPr defaultRowHeight="15" x14ac:dyDescent="0.25"/>
  <cols>
    <col min="1" max="1" width="25.85546875"/>
    <col min="2" max="2" width="77.85546875"/>
    <col min="3" max="3" width="32.28515625"/>
    <col min="4" max="4" width="9.5703125"/>
    <col min="5" max="11" width="9.5703125" customWidth="1"/>
    <col min="12" max="12" width="56.28515625" customWidth="1"/>
    <col min="13" max="1025" width="8.7109375"/>
  </cols>
  <sheetData>
    <row r="1" spans="1:18" ht="26.25" x14ac:dyDescent="0.4">
      <c r="B1" s="1" t="s">
        <v>0</v>
      </c>
      <c r="C1" s="2">
        <v>27</v>
      </c>
      <c r="D1" s="2">
        <v>2017</v>
      </c>
      <c r="E1" s="3">
        <f>DATE(D1,1,2)-WEEKDAY(DATE(D1,1,2),3)+7*(C1-1)</f>
        <v>42919</v>
      </c>
      <c r="F1" s="4">
        <f>E1</f>
        <v>42919</v>
      </c>
      <c r="G1" s="5" t="s">
        <v>1</v>
      </c>
      <c r="H1" s="6">
        <f>E1 + 6</f>
        <v>42925</v>
      </c>
      <c r="I1" s="4">
        <f>E1 + 6</f>
        <v>42925</v>
      </c>
    </row>
    <row r="2" spans="1:18" ht="18.75" x14ac:dyDescent="0.3">
      <c r="B2" s="7" t="s">
        <v>151</v>
      </c>
      <c r="C2" s="8"/>
    </row>
    <row r="3" spans="1:18" x14ac:dyDescent="0.25">
      <c r="B3" s="8"/>
      <c r="C3" s="8"/>
    </row>
    <row r="4" spans="1:18" x14ac:dyDescent="0.25">
      <c r="A4" s="9" t="s">
        <v>2</v>
      </c>
      <c r="B4" s="10">
        <v>70</v>
      </c>
      <c r="C4" s="8"/>
    </row>
    <row r="5" spans="1:18" ht="15.75" thickBot="1" x14ac:dyDescent="0.3">
      <c r="E5" s="82">
        <f>DATE(D1,1,2)-WEEKDAY(DATE(D1,1,2),3)+7*(C1-1)</f>
        <v>42919</v>
      </c>
      <c r="F5" s="81">
        <f>E1 + 1</f>
        <v>42920</v>
      </c>
      <c r="G5" s="81">
        <f>E1 + 2</f>
        <v>42921</v>
      </c>
      <c r="H5" s="81">
        <f>E1 + 3</f>
        <v>42922</v>
      </c>
      <c r="I5" s="81">
        <f>E1 + 4</f>
        <v>42923</v>
      </c>
      <c r="J5" s="81">
        <f>E1 + 5</f>
        <v>42924</v>
      </c>
      <c r="K5" s="81">
        <f>E1 + 6</f>
        <v>42925</v>
      </c>
      <c r="L5" s="11" t="s">
        <v>3</v>
      </c>
    </row>
    <row r="6" spans="1:18" s="12" customFormat="1" ht="15.75" thickBot="1" x14ac:dyDescent="0.3">
      <c r="A6" s="71" t="s">
        <v>4</v>
      </c>
      <c r="B6" s="72" t="s">
        <v>5</v>
      </c>
      <c r="C6" s="71" t="s">
        <v>6</v>
      </c>
      <c r="D6" s="33" t="s">
        <v>7</v>
      </c>
      <c r="E6" s="13" t="s">
        <v>8</v>
      </c>
      <c r="F6" s="14" t="s">
        <v>9</v>
      </c>
      <c r="G6" s="15" t="s">
        <v>10</v>
      </c>
      <c r="H6" s="15" t="s">
        <v>11</v>
      </c>
      <c r="I6" s="14" t="s">
        <v>12</v>
      </c>
      <c r="J6" s="14" t="s">
        <v>13</v>
      </c>
      <c r="K6" s="16" t="s">
        <v>14</v>
      </c>
      <c r="L6" s="71"/>
    </row>
    <row r="7" spans="1:18" x14ac:dyDescent="0.25">
      <c r="A7" s="73"/>
      <c r="B7" s="74" t="s">
        <v>106</v>
      </c>
      <c r="C7" s="75" t="str">
        <f>VLOOKUP(B7,'List data'!A$2:B$54,2,0)</f>
        <v>3415R5010.01</v>
      </c>
      <c r="D7" s="18">
        <f t="shared" ref="D7:D22" si="0">SUM(E7:K7)</f>
        <v>4</v>
      </c>
      <c r="E7" s="23">
        <v>1</v>
      </c>
      <c r="F7" s="23"/>
      <c r="G7" s="23">
        <v>1</v>
      </c>
      <c r="H7" s="23">
        <v>1</v>
      </c>
      <c r="I7" s="23">
        <v>1</v>
      </c>
      <c r="J7" s="25"/>
      <c r="K7" s="80"/>
      <c r="L7" s="79" t="s">
        <v>152</v>
      </c>
      <c r="R7">
        <f>IF(ISNA(MATCH("*"&amp; A7 &amp;"*",'List data'!$A$2:$A$24,0)+1), MATCH(".*"&amp; A7 &amp;".*",'List data'!$A$2:$A$24,0)+1, MATCH("*"&amp; A7 &amp;"*",'List data'!$A$2:$A$24,0)+1)</f>
        <v>2</v>
      </c>
    </row>
    <row r="8" spans="1:18" x14ac:dyDescent="0.25">
      <c r="A8" s="73"/>
      <c r="B8" s="74" t="s">
        <v>106</v>
      </c>
      <c r="C8" s="75" t="str">
        <f>VLOOKUP(B8,'List data'!A$2:B$54,2,0)</f>
        <v>3415R5010.01</v>
      </c>
      <c r="D8" s="18">
        <f t="shared" si="0"/>
        <v>21</v>
      </c>
      <c r="E8" s="19"/>
      <c r="F8" s="20"/>
      <c r="G8" s="20">
        <v>7</v>
      </c>
      <c r="H8" s="20">
        <v>7</v>
      </c>
      <c r="I8" s="20">
        <v>7</v>
      </c>
      <c r="J8" s="21"/>
      <c r="K8" s="22"/>
      <c r="L8" s="17" t="s">
        <v>153</v>
      </c>
      <c r="R8">
        <f>IF(ISNA(MATCH("*"&amp; A8 &amp;"*",'List data'!$A$2:$A$24,0)+1), MATCH(".*"&amp; A8 &amp;".*",'List data'!$A$2:$A$24,0)+1, MATCH("*"&amp; A8 &amp;"*",'List data'!$A$2:$A$24,0)+1)</f>
        <v>2</v>
      </c>
    </row>
    <row r="9" spans="1:18" x14ac:dyDescent="0.25">
      <c r="A9" s="73"/>
      <c r="B9" s="74" t="s">
        <v>118</v>
      </c>
      <c r="C9" s="75" t="str">
        <f>VLOOKUP(B9,'List data'!A$2:B$54,2,0)</f>
        <v>3415P5000-06.1.3.3.1.1</v>
      </c>
      <c r="D9" s="18">
        <f t="shared" si="0"/>
        <v>4</v>
      </c>
      <c r="E9" s="19">
        <v>4</v>
      </c>
      <c r="F9" s="20"/>
      <c r="G9" s="20"/>
      <c r="H9" s="20"/>
      <c r="I9" s="20"/>
      <c r="J9" s="21"/>
      <c r="K9" s="22"/>
      <c r="L9" s="17" t="s">
        <v>153</v>
      </c>
      <c r="R9">
        <f>IF(ISNA(MATCH("*"&amp; A9 &amp;"*",'List data'!$A$2:$A$24,0)+1), MATCH(".*"&amp; A9 &amp;".*",'List data'!$A$2:$A$24,0)+1, MATCH("*"&amp; A9 &amp;"*",'List data'!$A$2:$A$24,0)+1)</f>
        <v>2</v>
      </c>
    </row>
    <row r="10" spans="1:18" x14ac:dyDescent="0.25">
      <c r="A10" s="73"/>
      <c r="B10" s="74" t="s">
        <v>110</v>
      </c>
      <c r="C10" s="75" t="str">
        <f>VLOOKUP(B10,'List data'!A$2:B$54,2,0)</f>
        <v>3415P5000-06.1.3.2.1.1</v>
      </c>
      <c r="D10" s="18">
        <f t="shared" si="0"/>
        <v>11</v>
      </c>
      <c r="E10" s="19">
        <v>3</v>
      </c>
      <c r="F10" s="20">
        <v>8</v>
      </c>
      <c r="G10" s="20"/>
      <c r="H10" s="20"/>
      <c r="I10" s="20"/>
      <c r="J10" s="21"/>
      <c r="K10" s="22"/>
      <c r="L10" s="17" t="s">
        <v>153</v>
      </c>
      <c r="R10">
        <f>IF(ISNA(MATCH("*"&amp; A10 &amp;"*",'List data'!$A$2:$A$24,0)+1), MATCH(".*"&amp; A10 &amp;".*",'List data'!$A$2:$A$24,0)+1, MATCH("*"&amp; A10 &amp;"*",'List data'!$A$2:$A$24,0)+1)</f>
        <v>2</v>
      </c>
    </row>
    <row r="11" spans="1:18" x14ac:dyDescent="0.25">
      <c r="A11" s="73"/>
      <c r="B11" s="74" t="s">
        <v>15</v>
      </c>
      <c r="C11" s="75">
        <f>VLOOKUP(B11,'List data'!A$2:B$54,2,0)</f>
        <v>0</v>
      </c>
      <c r="D11" s="18">
        <f t="shared" si="0"/>
        <v>0</v>
      </c>
      <c r="E11" s="19"/>
      <c r="F11" s="20"/>
      <c r="G11" s="20"/>
      <c r="H11" s="20"/>
      <c r="I11" s="20"/>
      <c r="J11" s="21"/>
      <c r="K11" s="22"/>
      <c r="L11" s="17"/>
      <c r="R11">
        <f>IF(ISNA(MATCH("*"&amp; A11 &amp;"*",'List data'!$A$2:$A$24,0)+1), MATCH(".*"&amp; A11 &amp;".*",'List data'!$A$2:$A$24,0)+1, MATCH("*"&amp; A11 &amp;"*",'List data'!$A$2:$A$24,0)+1)</f>
        <v>2</v>
      </c>
    </row>
    <row r="12" spans="1:18" x14ac:dyDescent="0.25">
      <c r="A12" s="73"/>
      <c r="B12" s="74" t="s">
        <v>15</v>
      </c>
      <c r="C12" s="75">
        <f>VLOOKUP(B12,'List data'!A$2:B$54,2,0)</f>
        <v>0</v>
      </c>
      <c r="D12" s="18">
        <f>SUM(E12:K12)</f>
        <v>0</v>
      </c>
      <c r="E12" s="19"/>
      <c r="F12" s="20"/>
      <c r="G12" s="20"/>
      <c r="H12" s="20"/>
      <c r="I12" s="20"/>
      <c r="J12" s="21"/>
      <c r="K12" s="22"/>
      <c r="L12" s="17"/>
      <c r="R12">
        <f>IF(ISNA(MATCH("*"&amp; A12 &amp;"*",'List data'!$A$2:$A$24,0)+1), MATCH(".*"&amp; A12 &amp;".*",'List data'!$A$2:$A$24,0)+1, MATCH("*"&amp; A12 &amp;"*",'List data'!$A$2:$A$24,0)+1)</f>
        <v>2</v>
      </c>
    </row>
    <row r="13" spans="1:18" x14ac:dyDescent="0.25">
      <c r="A13" s="73"/>
      <c r="B13" s="74" t="s">
        <v>15</v>
      </c>
      <c r="C13" s="75">
        <f>VLOOKUP(B13,'List data'!A$2:B$54,2,0)</f>
        <v>0</v>
      </c>
      <c r="D13" s="18">
        <f t="shared" si="0"/>
        <v>0</v>
      </c>
      <c r="E13" s="19"/>
      <c r="F13" s="20"/>
      <c r="G13" s="20"/>
      <c r="H13" s="20"/>
      <c r="I13" s="20"/>
      <c r="J13" s="21"/>
      <c r="K13" s="22"/>
      <c r="L13" s="17"/>
      <c r="R13">
        <f>IF(ISNA(MATCH("*"&amp; A13 &amp;"*",'List data'!$A$2:$A$24,0)+1), MATCH(".*"&amp; A13 &amp;".*",'List data'!$A$2:$A$24,0)+1, MATCH("*"&amp; A13 &amp;"*",'List data'!$A$2:$A$24,0)+1)</f>
        <v>2</v>
      </c>
    </row>
    <row r="14" spans="1:18" x14ac:dyDescent="0.25">
      <c r="A14" s="73"/>
      <c r="B14" s="74" t="s">
        <v>148</v>
      </c>
      <c r="C14" s="75">
        <f>VLOOKUP(B14,'List data'!A$2:B$54,2,0)</f>
        <v>0</v>
      </c>
      <c r="D14" s="18">
        <f t="shared" si="0"/>
        <v>0</v>
      </c>
      <c r="E14" s="19"/>
      <c r="F14" s="20"/>
      <c r="G14" s="20"/>
      <c r="H14" s="20"/>
      <c r="I14" s="20"/>
      <c r="J14" s="21"/>
      <c r="K14" s="22"/>
      <c r="L14" s="17"/>
      <c r="R14">
        <f>IF(ISNA(MATCH("*"&amp; A14 &amp;"*",'List data'!$A$2:$A$24,0)+1), MATCH(".*"&amp; A14 &amp;".*",'List data'!$A$2:$A$24,0)+1, MATCH("*"&amp; A14 &amp;"*",'List data'!$A$2:$A$24,0)+1)</f>
        <v>2</v>
      </c>
    </row>
    <row r="15" spans="1:18" x14ac:dyDescent="0.25">
      <c r="A15" s="73"/>
      <c r="B15" s="74" t="s">
        <v>15</v>
      </c>
      <c r="C15" s="75">
        <f>VLOOKUP(B15,'List data'!A$2:B$54,2,0)</f>
        <v>0</v>
      </c>
      <c r="D15" s="18">
        <f t="shared" si="0"/>
        <v>0</v>
      </c>
      <c r="E15" s="19"/>
      <c r="F15" s="20"/>
      <c r="G15" s="20"/>
      <c r="H15" s="20"/>
      <c r="I15" s="20"/>
      <c r="J15" s="21"/>
      <c r="K15" s="22"/>
      <c r="L15" s="17"/>
      <c r="R15">
        <f>IF(ISNA(MATCH("*"&amp; A15 &amp;"*",'List data'!$A$2:$A$24,0)+1), MATCH(".*"&amp; A15 &amp;".*",'List data'!$A$2:$A$24,0)+1, MATCH("*"&amp; A15 &amp;"*",'List data'!$A$2:$A$24,0)+1)</f>
        <v>2</v>
      </c>
    </row>
    <row r="16" spans="1:18" x14ac:dyDescent="0.25">
      <c r="A16" s="73"/>
      <c r="B16" s="74" t="s">
        <v>15</v>
      </c>
      <c r="C16" s="75">
        <f>VLOOKUP(B16,'List data'!A$2:B$54,2,0)</f>
        <v>0</v>
      </c>
      <c r="D16" s="18">
        <f t="shared" si="0"/>
        <v>0</v>
      </c>
      <c r="E16" s="19"/>
      <c r="F16" s="20"/>
      <c r="G16" s="20"/>
      <c r="H16" s="20"/>
      <c r="I16" s="20"/>
      <c r="J16" s="21"/>
      <c r="K16" s="22"/>
      <c r="L16" s="17"/>
      <c r="R16">
        <f>IF(ISNA(MATCH("*"&amp; A16 &amp;"*",'List data'!$A$2:$A$24,0)+1), MATCH(".*"&amp; A16 &amp;".*",'List data'!$A$2:$A$24,0)+1, MATCH("*"&amp; A16 &amp;"*",'List data'!$A$2:$A$24,0)+1)</f>
        <v>2</v>
      </c>
    </row>
    <row r="17" spans="1:18" x14ac:dyDescent="0.25">
      <c r="A17" s="73"/>
      <c r="B17" s="74" t="s">
        <v>15</v>
      </c>
      <c r="C17" s="75">
        <f>VLOOKUP(B17,'List data'!A$2:B$54,2,0)</f>
        <v>0</v>
      </c>
      <c r="D17" s="18">
        <f t="shared" si="0"/>
        <v>0</v>
      </c>
      <c r="E17" s="19"/>
      <c r="F17" s="20"/>
      <c r="G17" s="20"/>
      <c r="H17" s="20"/>
      <c r="I17" s="20"/>
      <c r="J17" s="21"/>
      <c r="K17" s="22"/>
      <c r="L17" s="17"/>
      <c r="R17">
        <f>IF(ISNA(MATCH("*"&amp; A17 &amp;"*",'List data'!$A$2:$A$24,0)+1), MATCH(".*"&amp; A17 &amp;".*",'List data'!$A$2:$A$24,0)+1, MATCH("*"&amp; A17 &amp;"*",'List data'!$A$2:$A$24,0)+1)</f>
        <v>2</v>
      </c>
    </row>
    <row r="18" spans="1:18" x14ac:dyDescent="0.25">
      <c r="A18" s="73"/>
      <c r="B18" s="74" t="s">
        <v>15</v>
      </c>
      <c r="C18" s="75">
        <f>VLOOKUP(B18,'List data'!A$2:B$54,2,0)</f>
        <v>0</v>
      </c>
      <c r="D18" s="18">
        <f t="shared" si="0"/>
        <v>0</v>
      </c>
      <c r="E18" s="23"/>
      <c r="F18" s="24"/>
      <c r="G18" s="24"/>
      <c r="H18" s="24"/>
      <c r="I18" s="24"/>
      <c r="J18" s="25"/>
      <c r="K18" s="26"/>
      <c r="L18" s="17"/>
      <c r="R18">
        <f>IF(ISNA(MATCH("*"&amp; A18 &amp;"*",'List data'!$A$2:$A$24,0)+1), MATCH(".*"&amp; A18 &amp;".*",'List data'!$A$2:$A$24,0)+1, MATCH("*"&amp; A18 &amp;"*",'List data'!$A$2:$A$24,0)+1)</f>
        <v>2</v>
      </c>
    </row>
    <row r="19" spans="1:18" x14ac:dyDescent="0.25">
      <c r="A19" s="73"/>
      <c r="B19" s="74" t="s">
        <v>15</v>
      </c>
      <c r="C19" s="75">
        <f>VLOOKUP(B19,'List data'!A$2:B$54,2,0)</f>
        <v>0</v>
      </c>
      <c r="D19" s="18">
        <f t="shared" si="0"/>
        <v>0</v>
      </c>
      <c r="E19" s="23"/>
      <c r="F19" s="24"/>
      <c r="G19" s="24"/>
      <c r="H19" s="24"/>
      <c r="I19" s="24"/>
      <c r="J19" s="25"/>
      <c r="K19" s="26"/>
      <c r="L19" s="17"/>
      <c r="R19">
        <f>IF(ISNA(MATCH("*"&amp; A19 &amp;"*",'List data'!$A$2:$A$24,0)+1), MATCH(".*"&amp; A19 &amp;".*",'List data'!$A$2:$A$24,0)+1, MATCH("*"&amp; A19 &amp;"*",'List data'!$A$2:$A$24,0)+1)</f>
        <v>2</v>
      </c>
    </row>
    <row r="20" spans="1:18" x14ac:dyDescent="0.25">
      <c r="A20" s="73"/>
      <c r="B20" s="74" t="s">
        <v>15</v>
      </c>
      <c r="C20" s="75">
        <f>VLOOKUP(B20,'List data'!A$2:B$54,2,0)</f>
        <v>0</v>
      </c>
      <c r="D20" s="18">
        <f t="shared" si="0"/>
        <v>0</v>
      </c>
      <c r="E20" s="23"/>
      <c r="F20" s="24"/>
      <c r="G20" s="24"/>
      <c r="H20" s="24"/>
      <c r="I20" s="24"/>
      <c r="J20" s="25"/>
      <c r="K20" s="26"/>
      <c r="L20" s="17"/>
      <c r="R20">
        <f>IF(ISNA(MATCH("*"&amp; A20 &amp;"*",'List data'!$A$2:$A$24,0)+1), MATCH(".*"&amp; A20 &amp;".*",'List data'!$A$2:$A$24,0)+1, MATCH("*"&amp; A20 &amp;"*",'List data'!$A$2:$A$24,0)+1)</f>
        <v>2</v>
      </c>
    </row>
    <row r="21" spans="1:18" x14ac:dyDescent="0.25">
      <c r="A21" s="73"/>
      <c r="B21" s="74" t="s">
        <v>15</v>
      </c>
      <c r="C21" s="75">
        <f>VLOOKUP(B21,'List data'!A$2:B$54,2,0)</f>
        <v>0</v>
      </c>
      <c r="D21" s="18">
        <f t="shared" si="0"/>
        <v>0</v>
      </c>
      <c r="E21" s="23"/>
      <c r="F21" s="24"/>
      <c r="G21" s="24"/>
      <c r="H21" s="24"/>
      <c r="I21" s="24"/>
      <c r="J21" s="25"/>
      <c r="K21" s="26"/>
      <c r="L21" s="17"/>
      <c r="R21">
        <f>IF(ISNA(MATCH("*"&amp; A21 &amp;"*",'List data'!$A$2:$A$24,0)+1), MATCH(".*"&amp; A21 &amp;".*",'List data'!$A$2:$A$24,0)+1, MATCH("*"&amp; A21 &amp;"*",'List data'!$A$2:$A$24,0)+1)</f>
        <v>2</v>
      </c>
    </row>
    <row r="22" spans="1:18" ht="15.75" thickBot="1" x14ac:dyDescent="0.3">
      <c r="A22" s="76"/>
      <c r="B22" s="77" t="s">
        <v>15</v>
      </c>
      <c r="C22" s="78">
        <f>VLOOKUP(B22,'List data'!A$2:B$54,2,0)</f>
        <v>0</v>
      </c>
      <c r="D22" s="27">
        <f t="shared" si="0"/>
        <v>0</v>
      </c>
      <c r="E22" s="28"/>
      <c r="F22" s="29"/>
      <c r="G22" s="29"/>
      <c r="H22" s="29"/>
      <c r="I22" s="29"/>
      <c r="J22" s="30"/>
      <c r="K22" s="31"/>
      <c r="L22" s="17"/>
      <c r="R22">
        <f>IF(ISNA(MATCH("*"&amp; A22 &amp;"*",'List data'!$A$2:$A$24,0)+1), MATCH(".*"&amp; A22 &amp;".*",'List data'!$A$2:$A$24,0)+1, MATCH("*"&amp; A22 &amp;"*",'List data'!$A$2:$A$24,0)+1)</f>
        <v>2</v>
      </c>
    </row>
    <row r="23" spans="1:18" ht="15.75" thickBot="1" x14ac:dyDescent="0.3">
      <c r="A23" s="69"/>
      <c r="B23" s="12"/>
      <c r="C23" s="32" t="s">
        <v>16</v>
      </c>
      <c r="D23" s="33">
        <f t="shared" ref="D23:K23" si="1">SUM(D7:D22)</f>
        <v>40</v>
      </c>
      <c r="E23" s="34">
        <f t="shared" si="1"/>
        <v>8</v>
      </c>
      <c r="F23" s="35">
        <f t="shared" si="1"/>
        <v>8</v>
      </c>
      <c r="G23" s="36">
        <f t="shared" si="1"/>
        <v>8</v>
      </c>
      <c r="H23" s="35">
        <f t="shared" si="1"/>
        <v>8</v>
      </c>
      <c r="I23" s="35">
        <f t="shared" si="1"/>
        <v>8</v>
      </c>
      <c r="J23" s="35">
        <f t="shared" si="1"/>
        <v>0</v>
      </c>
      <c r="K23" s="37">
        <f t="shared" si="1"/>
        <v>0</v>
      </c>
      <c r="L23" s="38"/>
    </row>
    <row r="24" spans="1:18" ht="15.75" thickBot="1" x14ac:dyDescent="0.3"/>
    <row r="25" spans="1:18" x14ac:dyDescent="0.25">
      <c r="B25" s="39" t="s">
        <v>17</v>
      </c>
    </row>
    <row r="26" spans="1:18" x14ac:dyDescent="0.25">
      <c r="B26" s="40" t="s">
        <v>18</v>
      </c>
    </row>
    <row r="27" spans="1:18" x14ac:dyDescent="0.25">
      <c r="B27" s="33" t="s">
        <v>19</v>
      </c>
    </row>
    <row r="31" spans="1:18" ht="23.25" x14ac:dyDescent="0.35">
      <c r="A31" s="41" t="s">
        <v>20</v>
      </c>
      <c r="B31" s="41"/>
    </row>
    <row r="32" spans="1:18" ht="23.25" x14ac:dyDescent="0.35">
      <c r="A32" s="41" t="s">
        <v>21</v>
      </c>
      <c r="B32" s="41"/>
    </row>
  </sheetData>
  <sortState ref="B7:B21">
    <sortCondition ref="B7:B21"/>
  </sortState>
  <dataValidations count="1">
    <dataValidation type="list" allowBlank="1" showInputMessage="1" showErrorMessage="1" sqref="B7:B22">
      <formula1>INDIRECT(CONCATENATE("'List data'!$A$",R7,":$A$29"))</formula1>
    </dataValidation>
  </dataValidations>
  <pageMargins left="0.7" right="0.7" top="0.75" bottom="0.75" header="0.51180555555555496" footer="0.51180555555555496"/>
  <pageSetup paperSize="25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D26" sqref="D26"/>
    </sheetView>
  </sheetViews>
  <sheetFormatPr defaultRowHeight="15" x14ac:dyDescent="0.25"/>
  <cols>
    <col min="1" max="1" width="99.7109375"/>
    <col min="2" max="2" width="26.5703125"/>
    <col min="3" max="3" width="16.85546875"/>
    <col min="4" max="4" width="58.140625"/>
    <col min="5" max="7" width="8.7109375"/>
    <col min="8" max="8" width="12.85546875"/>
    <col min="9" max="1025" width="8.7109375"/>
  </cols>
  <sheetData>
    <row r="1" spans="1:4" x14ac:dyDescent="0.25">
      <c r="C1" t="s">
        <v>22</v>
      </c>
      <c r="D1" t="s">
        <v>23</v>
      </c>
    </row>
    <row r="2" spans="1:4" x14ac:dyDescent="0.25">
      <c r="A2" t="s">
        <v>15</v>
      </c>
      <c r="D2" t="s">
        <v>24</v>
      </c>
    </row>
    <row r="3" spans="1:4" x14ac:dyDescent="0.25">
      <c r="A3" t="s">
        <v>31</v>
      </c>
      <c r="B3" t="s">
        <v>25</v>
      </c>
      <c r="D3" t="s">
        <v>26</v>
      </c>
    </row>
    <row r="4" spans="1:4" x14ac:dyDescent="0.25">
      <c r="A4" t="s">
        <v>32</v>
      </c>
      <c r="B4" t="s">
        <v>25</v>
      </c>
      <c r="D4" t="s">
        <v>27</v>
      </c>
    </row>
    <row r="5" spans="1:4" x14ac:dyDescent="0.25">
      <c r="A5" t="s">
        <v>33</v>
      </c>
      <c r="B5" t="s">
        <v>34</v>
      </c>
      <c r="C5" t="s">
        <v>35</v>
      </c>
      <c r="D5" t="s">
        <v>28</v>
      </c>
    </row>
    <row r="6" spans="1:4" x14ac:dyDescent="0.25">
      <c r="A6" t="s">
        <v>36</v>
      </c>
      <c r="B6" t="s">
        <v>37</v>
      </c>
      <c r="C6" t="s">
        <v>35</v>
      </c>
      <c r="D6" t="s">
        <v>29</v>
      </c>
    </row>
    <row r="7" spans="1:4" x14ac:dyDescent="0.25">
      <c r="A7" t="s">
        <v>38</v>
      </c>
      <c r="B7" t="s">
        <v>25</v>
      </c>
      <c r="D7" t="s">
        <v>30</v>
      </c>
    </row>
    <row r="8" spans="1:4" x14ac:dyDescent="0.25">
      <c r="A8" t="s">
        <v>39</v>
      </c>
      <c r="B8" t="s">
        <v>25</v>
      </c>
    </row>
    <row r="9" spans="1:4" x14ac:dyDescent="0.25">
      <c r="A9" t="s">
        <v>110</v>
      </c>
      <c r="B9" t="s">
        <v>111</v>
      </c>
      <c r="C9" t="s">
        <v>35</v>
      </c>
    </row>
    <row r="10" spans="1:4" x14ac:dyDescent="0.25">
      <c r="A10" t="s">
        <v>112</v>
      </c>
      <c r="B10" t="s">
        <v>113</v>
      </c>
      <c r="C10" t="s">
        <v>35</v>
      </c>
    </row>
    <row r="11" spans="1:4" x14ac:dyDescent="0.25">
      <c r="A11" t="s">
        <v>114</v>
      </c>
      <c r="B11" t="s">
        <v>115</v>
      </c>
      <c r="C11" t="s">
        <v>35</v>
      </c>
    </row>
    <row r="12" spans="1:4" x14ac:dyDescent="0.25">
      <c r="A12" t="s">
        <v>40</v>
      </c>
      <c r="B12" t="s">
        <v>41</v>
      </c>
      <c r="C12" t="s">
        <v>35</v>
      </c>
    </row>
    <row r="13" spans="1:4" x14ac:dyDescent="0.25">
      <c r="A13" t="s">
        <v>42</v>
      </c>
      <c r="B13" t="s">
        <v>43</v>
      </c>
      <c r="C13" t="s">
        <v>35</v>
      </c>
    </row>
    <row r="14" spans="1:4" x14ac:dyDescent="0.25">
      <c r="A14" t="s">
        <v>116</v>
      </c>
      <c r="B14" t="s">
        <v>117</v>
      </c>
      <c r="C14" t="s">
        <v>35</v>
      </c>
    </row>
    <row r="15" spans="1:4" x14ac:dyDescent="0.25">
      <c r="A15" t="s">
        <v>44</v>
      </c>
      <c r="B15" t="s">
        <v>45</v>
      </c>
      <c r="C15" t="s">
        <v>35</v>
      </c>
    </row>
    <row r="16" spans="1:4" x14ac:dyDescent="0.25">
      <c r="A16" t="s">
        <v>46</v>
      </c>
      <c r="B16" t="s">
        <v>47</v>
      </c>
      <c r="C16" t="s">
        <v>35</v>
      </c>
    </row>
    <row r="17" spans="1:3" x14ac:dyDescent="0.25">
      <c r="A17" t="s">
        <v>48</v>
      </c>
      <c r="B17" t="s">
        <v>25</v>
      </c>
    </row>
    <row r="18" spans="1:3" x14ac:dyDescent="0.25">
      <c r="A18" t="s">
        <v>49</v>
      </c>
      <c r="B18" t="s">
        <v>25</v>
      </c>
    </row>
    <row r="19" spans="1:3" x14ac:dyDescent="0.25">
      <c r="A19" t="s">
        <v>118</v>
      </c>
      <c r="B19" t="s">
        <v>119</v>
      </c>
      <c r="C19" t="s">
        <v>35</v>
      </c>
    </row>
    <row r="20" spans="1:3" x14ac:dyDescent="0.25">
      <c r="A20" t="s">
        <v>120</v>
      </c>
      <c r="B20" t="s">
        <v>121</v>
      </c>
      <c r="C20" t="s">
        <v>35</v>
      </c>
    </row>
    <row r="21" spans="1:3" x14ac:dyDescent="0.25">
      <c r="A21" t="s">
        <v>122</v>
      </c>
      <c r="B21" t="s">
        <v>123</v>
      </c>
      <c r="C21" t="s">
        <v>35</v>
      </c>
    </row>
    <row r="22" spans="1:3" x14ac:dyDescent="0.25">
      <c r="A22" t="s">
        <v>124</v>
      </c>
      <c r="B22" t="s">
        <v>125</v>
      </c>
      <c r="C22" t="s">
        <v>35</v>
      </c>
    </row>
    <row r="23" spans="1:3" x14ac:dyDescent="0.25">
      <c r="A23" t="s">
        <v>106</v>
      </c>
      <c r="B23" t="s">
        <v>50</v>
      </c>
      <c r="C23" s="69" t="s">
        <v>35</v>
      </c>
    </row>
    <row r="24" spans="1:3" x14ac:dyDescent="0.25">
      <c r="A24" t="s">
        <v>107</v>
      </c>
      <c r="B24" t="s">
        <v>51</v>
      </c>
      <c r="C24" s="69" t="s">
        <v>35</v>
      </c>
    </row>
    <row r="25" spans="1:3" x14ac:dyDescent="0.25">
      <c r="A25" t="s">
        <v>149</v>
      </c>
      <c r="B25" t="s">
        <v>150</v>
      </c>
      <c r="C25" t="s">
        <v>35</v>
      </c>
    </row>
  </sheetData>
  <autoFilter ref="A1:B24"/>
  <pageMargins left="0.7" right="0.7" top="0.75" bottom="0.75" header="0.51180555555555496" footer="0.51180555555555496"/>
  <pageSetup paperSize="256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67" zoomScaleNormal="100" workbookViewId="0">
      <selection activeCell="B60" sqref="B60"/>
    </sheetView>
  </sheetViews>
  <sheetFormatPr defaultRowHeight="15" x14ac:dyDescent="0.25"/>
  <cols>
    <col min="1" max="1" width="8.7109375"/>
    <col min="2" max="2" width="74.42578125"/>
    <col min="3" max="3" width="20.140625"/>
    <col min="4" max="4" width="16.140625" style="65"/>
    <col min="5" max="1025" width="8.7109375"/>
  </cols>
  <sheetData>
    <row r="1" spans="1:4" x14ac:dyDescent="0.25">
      <c r="A1" s="42" t="s">
        <v>52</v>
      </c>
      <c r="B1" s="43" t="s">
        <v>53</v>
      </c>
      <c r="C1" s="44" t="s">
        <v>54</v>
      </c>
      <c r="D1" s="42" t="s">
        <v>55</v>
      </c>
    </row>
    <row r="2" spans="1:4" x14ac:dyDescent="0.25">
      <c r="A2" s="45">
        <v>1</v>
      </c>
      <c r="B2" s="46" t="s">
        <v>56</v>
      </c>
      <c r="C2" s="47" t="s">
        <v>57</v>
      </c>
      <c r="D2" s="48">
        <v>41914</v>
      </c>
    </row>
    <row r="3" spans="1:4" x14ac:dyDescent="0.25">
      <c r="A3" s="45">
        <v>2</v>
      </c>
      <c r="B3" s="46" t="s">
        <v>58</v>
      </c>
      <c r="C3" s="47" t="s">
        <v>59</v>
      </c>
      <c r="D3" s="48">
        <v>41915</v>
      </c>
    </row>
    <row r="4" spans="1:4" x14ac:dyDescent="0.25">
      <c r="A4" s="45">
        <v>3</v>
      </c>
      <c r="B4" s="46" t="s">
        <v>60</v>
      </c>
      <c r="C4" s="47" t="s">
        <v>61</v>
      </c>
      <c r="D4" s="48">
        <v>41918</v>
      </c>
    </row>
    <row r="5" spans="1:4" ht="45" x14ac:dyDescent="0.25">
      <c r="A5" s="45">
        <v>4</v>
      </c>
      <c r="B5" s="46" t="s">
        <v>62</v>
      </c>
      <c r="C5" s="47" t="s">
        <v>59</v>
      </c>
      <c r="D5" s="48">
        <v>41918</v>
      </c>
    </row>
    <row r="6" spans="1:4" x14ac:dyDescent="0.25">
      <c r="A6" s="45">
        <v>5</v>
      </c>
      <c r="B6" s="46" t="s">
        <v>63</v>
      </c>
      <c r="C6" s="47" t="s">
        <v>57</v>
      </c>
      <c r="D6" s="48">
        <v>41919</v>
      </c>
    </row>
    <row r="7" spans="1:4" x14ac:dyDescent="0.25">
      <c r="A7" s="45">
        <v>6</v>
      </c>
      <c r="B7" s="46" t="s">
        <v>64</v>
      </c>
      <c r="C7" s="47" t="s">
        <v>61</v>
      </c>
      <c r="D7" s="48">
        <v>41925</v>
      </c>
    </row>
    <row r="8" spans="1:4" x14ac:dyDescent="0.25">
      <c r="A8" s="45">
        <v>7</v>
      </c>
      <c r="B8" s="46" t="s">
        <v>65</v>
      </c>
      <c r="C8" s="47" t="s">
        <v>61</v>
      </c>
      <c r="D8" s="48">
        <v>41933</v>
      </c>
    </row>
    <row r="9" spans="1:4" x14ac:dyDescent="0.25">
      <c r="A9" s="45">
        <v>8</v>
      </c>
      <c r="B9" s="46" t="s">
        <v>66</v>
      </c>
      <c r="C9" s="47" t="s">
        <v>59</v>
      </c>
      <c r="D9" s="48">
        <v>41934</v>
      </c>
    </row>
    <row r="10" spans="1:4" x14ac:dyDescent="0.25">
      <c r="A10" s="45">
        <v>9</v>
      </c>
      <c r="B10" s="46" t="s">
        <v>67</v>
      </c>
      <c r="C10" s="47" t="s">
        <v>59</v>
      </c>
      <c r="D10" s="48">
        <v>41936</v>
      </c>
    </row>
    <row r="11" spans="1:4" x14ac:dyDescent="0.25">
      <c r="A11" s="45">
        <v>10</v>
      </c>
      <c r="B11" s="46" t="s">
        <v>68</v>
      </c>
      <c r="C11" s="47" t="s">
        <v>61</v>
      </c>
      <c r="D11" s="48">
        <v>41940</v>
      </c>
    </row>
    <row r="12" spans="1:4" x14ac:dyDescent="0.25">
      <c r="A12" s="45">
        <v>11</v>
      </c>
      <c r="B12" s="46" t="s">
        <v>69</v>
      </c>
      <c r="C12" s="47" t="s">
        <v>59</v>
      </c>
      <c r="D12" s="48">
        <v>41956</v>
      </c>
    </row>
    <row r="13" spans="1:4" x14ac:dyDescent="0.25">
      <c r="A13" s="45">
        <v>12</v>
      </c>
      <c r="B13" s="46" t="s">
        <v>70</v>
      </c>
      <c r="C13" s="47" t="s">
        <v>59</v>
      </c>
      <c r="D13" s="48">
        <v>41989</v>
      </c>
    </row>
    <row r="14" spans="1:4" x14ac:dyDescent="0.25">
      <c r="A14" s="45">
        <v>13</v>
      </c>
      <c r="B14" s="46" t="s">
        <v>71</v>
      </c>
      <c r="C14" s="47" t="s">
        <v>59</v>
      </c>
      <c r="D14" s="48">
        <v>41990</v>
      </c>
    </row>
    <row r="15" spans="1:4" x14ac:dyDescent="0.25">
      <c r="A15" s="45">
        <v>14</v>
      </c>
      <c r="B15" s="46" t="s">
        <v>72</v>
      </c>
      <c r="C15" s="47" t="s">
        <v>59</v>
      </c>
      <c r="D15" s="48">
        <v>41992</v>
      </c>
    </row>
    <row r="16" spans="1:4" x14ac:dyDescent="0.25">
      <c r="A16" s="45">
        <v>15</v>
      </c>
      <c r="B16" s="46" t="s">
        <v>73</v>
      </c>
      <c r="C16" s="47" t="s">
        <v>59</v>
      </c>
      <c r="D16" s="48">
        <v>42010</v>
      </c>
    </row>
    <row r="17" spans="1:4" x14ac:dyDescent="0.25">
      <c r="A17" s="45">
        <v>16</v>
      </c>
      <c r="B17" s="46" t="s">
        <v>74</v>
      </c>
      <c r="C17" s="47" t="s">
        <v>59</v>
      </c>
      <c r="D17" s="48">
        <v>42010</v>
      </c>
    </row>
    <row r="18" spans="1:4" ht="30" x14ac:dyDescent="0.25">
      <c r="A18" s="45">
        <v>17</v>
      </c>
      <c r="B18" s="46" t="s">
        <v>75</v>
      </c>
      <c r="C18" s="47" t="s">
        <v>59</v>
      </c>
      <c r="D18" s="48">
        <v>42016</v>
      </c>
    </row>
    <row r="19" spans="1:4" x14ac:dyDescent="0.25">
      <c r="A19" s="45">
        <v>18</v>
      </c>
      <c r="B19" s="46" t="s">
        <v>76</v>
      </c>
      <c r="C19" s="47" t="s">
        <v>59</v>
      </c>
      <c r="D19" s="48">
        <v>42023</v>
      </c>
    </row>
    <row r="20" spans="1:4" x14ac:dyDescent="0.25">
      <c r="A20" s="45">
        <v>19</v>
      </c>
      <c r="B20" s="46" t="s">
        <v>77</v>
      </c>
      <c r="C20" s="47" t="s">
        <v>59</v>
      </c>
      <c r="D20" s="48">
        <v>42023</v>
      </c>
    </row>
    <row r="21" spans="1:4" x14ac:dyDescent="0.25">
      <c r="A21" s="45">
        <v>20</v>
      </c>
      <c r="B21" s="46" t="s">
        <v>78</v>
      </c>
      <c r="C21" s="47" t="s">
        <v>61</v>
      </c>
      <c r="D21" s="48">
        <v>42024</v>
      </c>
    </row>
    <row r="22" spans="1:4" x14ac:dyDescent="0.25">
      <c r="A22" s="45">
        <v>21</v>
      </c>
      <c r="B22" s="46" t="s">
        <v>79</v>
      </c>
      <c r="C22" s="47" t="s">
        <v>59</v>
      </c>
      <c r="D22" s="48">
        <v>42024</v>
      </c>
    </row>
    <row r="23" spans="1:4" x14ac:dyDescent="0.25">
      <c r="A23" s="45">
        <v>22</v>
      </c>
      <c r="B23" s="46" t="s">
        <v>80</v>
      </c>
      <c r="C23" s="47" t="s">
        <v>59</v>
      </c>
      <c r="D23" s="48">
        <v>42039</v>
      </c>
    </row>
    <row r="24" spans="1:4" ht="60" x14ac:dyDescent="0.25">
      <c r="A24" s="45">
        <v>23</v>
      </c>
      <c r="B24" s="46" t="s">
        <v>81</v>
      </c>
      <c r="C24" s="47" t="s">
        <v>59</v>
      </c>
      <c r="D24" s="48">
        <v>42076</v>
      </c>
    </row>
    <row r="25" spans="1:4" ht="45" x14ac:dyDescent="0.25">
      <c r="A25" s="45">
        <v>24</v>
      </c>
      <c r="B25" s="46" t="s">
        <v>82</v>
      </c>
      <c r="C25" s="45" t="s">
        <v>59</v>
      </c>
      <c r="D25" s="48">
        <v>42086</v>
      </c>
    </row>
    <row r="26" spans="1:4" ht="30" x14ac:dyDescent="0.25">
      <c r="A26" s="45">
        <v>25</v>
      </c>
      <c r="B26" s="46" t="s">
        <v>83</v>
      </c>
      <c r="C26" s="47" t="s">
        <v>59</v>
      </c>
      <c r="D26" s="48">
        <v>42115</v>
      </c>
    </row>
    <row r="27" spans="1:4" x14ac:dyDescent="0.25">
      <c r="A27" s="45">
        <v>26</v>
      </c>
      <c r="B27" s="46" t="s">
        <v>84</v>
      </c>
      <c r="C27" s="47" t="s">
        <v>59</v>
      </c>
      <c r="D27" s="48">
        <v>42116</v>
      </c>
    </row>
    <row r="28" spans="1:4" x14ac:dyDescent="0.25">
      <c r="A28" s="45">
        <v>27</v>
      </c>
      <c r="B28" s="46" t="s">
        <v>85</v>
      </c>
      <c r="C28" s="47" t="s">
        <v>61</v>
      </c>
      <c r="D28" s="48">
        <v>42135</v>
      </c>
    </row>
    <row r="29" spans="1:4" x14ac:dyDescent="0.25">
      <c r="A29" s="45">
        <v>28</v>
      </c>
      <c r="B29" s="49" t="s">
        <v>86</v>
      </c>
      <c r="C29" s="45" t="s">
        <v>59</v>
      </c>
      <c r="D29" s="48">
        <v>42137</v>
      </c>
    </row>
    <row r="30" spans="1:4" x14ac:dyDescent="0.25">
      <c r="A30" s="50">
        <v>29</v>
      </c>
      <c r="B30" s="51" t="s">
        <v>87</v>
      </c>
      <c r="C30" s="52" t="s">
        <v>57</v>
      </c>
      <c r="D30" s="48">
        <v>42144</v>
      </c>
    </row>
    <row r="31" spans="1:4" x14ac:dyDescent="0.25">
      <c r="A31" s="50">
        <v>30</v>
      </c>
      <c r="B31" s="49" t="s">
        <v>88</v>
      </c>
      <c r="C31" s="52" t="s">
        <v>59</v>
      </c>
      <c r="D31" s="48">
        <v>42145</v>
      </c>
    </row>
    <row r="32" spans="1:4" ht="30" x14ac:dyDescent="0.25">
      <c r="A32" s="50">
        <v>31</v>
      </c>
      <c r="B32" s="46" t="s">
        <v>89</v>
      </c>
      <c r="C32" s="52" t="s">
        <v>59</v>
      </c>
      <c r="D32" s="48">
        <v>42146</v>
      </c>
    </row>
    <row r="33" spans="1:4" x14ac:dyDescent="0.25">
      <c r="A33" s="50">
        <v>32</v>
      </c>
      <c r="B33" s="53" t="s">
        <v>90</v>
      </c>
      <c r="C33" s="52" t="s">
        <v>59</v>
      </c>
      <c r="D33" s="48">
        <v>42152</v>
      </c>
    </row>
    <row r="34" spans="1:4" x14ac:dyDescent="0.25">
      <c r="A34" s="54">
        <v>33</v>
      </c>
      <c r="B34" s="55" t="s">
        <v>91</v>
      </c>
      <c r="C34" s="56" t="s">
        <v>59</v>
      </c>
      <c r="D34" s="57">
        <v>42153</v>
      </c>
    </row>
    <row r="35" spans="1:4" ht="30" x14ac:dyDescent="0.25">
      <c r="A35" s="61">
        <v>34</v>
      </c>
      <c r="B35" s="58" t="s">
        <v>93</v>
      </c>
      <c r="C35" s="59" t="s">
        <v>94</v>
      </c>
      <c r="D35" s="60">
        <v>42160</v>
      </c>
    </row>
    <row r="36" spans="1:4" ht="30" x14ac:dyDescent="0.25">
      <c r="A36" s="62">
        <v>35</v>
      </c>
      <c r="B36" s="63" t="s">
        <v>92</v>
      </c>
      <c r="C36" s="64" t="s">
        <v>59</v>
      </c>
      <c r="D36" s="48">
        <v>42160</v>
      </c>
    </row>
    <row r="37" spans="1:4" x14ac:dyDescent="0.25">
      <c r="A37" s="62">
        <v>36</v>
      </c>
      <c r="B37" s="63" t="s">
        <v>95</v>
      </c>
      <c r="C37" s="64" t="s">
        <v>59</v>
      </c>
      <c r="D37" s="48">
        <v>42163</v>
      </c>
    </row>
    <row r="38" spans="1:4" x14ac:dyDescent="0.25">
      <c r="A38" s="62">
        <v>37</v>
      </c>
      <c r="B38" s="63" t="s">
        <v>96</v>
      </c>
      <c r="C38" s="64" t="s">
        <v>61</v>
      </c>
      <c r="D38" s="48">
        <v>42177</v>
      </c>
    </row>
    <row r="39" spans="1:4" ht="60" x14ac:dyDescent="0.25">
      <c r="A39" s="62">
        <v>38</v>
      </c>
      <c r="B39" s="63" t="s">
        <v>97</v>
      </c>
      <c r="C39" s="64" t="s">
        <v>59</v>
      </c>
      <c r="D39" s="48">
        <v>42200</v>
      </c>
    </row>
    <row r="40" spans="1:4" ht="30" x14ac:dyDescent="0.25">
      <c r="A40" s="62">
        <v>39</v>
      </c>
      <c r="B40" s="63" t="s">
        <v>98</v>
      </c>
      <c r="C40" s="64" t="s">
        <v>59</v>
      </c>
      <c r="D40" s="66">
        <v>42200</v>
      </c>
    </row>
    <row r="41" spans="1:4" x14ac:dyDescent="0.25">
      <c r="A41" s="62">
        <v>40</v>
      </c>
      <c r="B41" s="63" t="s">
        <v>99</v>
      </c>
      <c r="C41" s="64" t="s">
        <v>59</v>
      </c>
      <c r="D41" s="48">
        <v>42205</v>
      </c>
    </row>
    <row r="42" spans="1:4" x14ac:dyDescent="0.25">
      <c r="A42" s="62">
        <v>41</v>
      </c>
      <c r="B42" s="63" t="s">
        <v>100</v>
      </c>
      <c r="C42" s="64" t="s">
        <v>59</v>
      </c>
      <c r="D42" s="48">
        <v>75078</v>
      </c>
    </row>
    <row r="43" spans="1:4" x14ac:dyDescent="0.25">
      <c r="A43" s="62">
        <v>42</v>
      </c>
      <c r="B43" s="63" t="s">
        <v>101</v>
      </c>
      <c r="C43" s="64" t="s">
        <v>59</v>
      </c>
      <c r="D43" s="48">
        <v>42227</v>
      </c>
    </row>
    <row r="44" spans="1:4" ht="30" x14ac:dyDescent="0.25">
      <c r="A44" s="62">
        <v>43</v>
      </c>
      <c r="B44" s="63" t="s">
        <v>102</v>
      </c>
      <c r="C44" s="64" t="s">
        <v>59</v>
      </c>
      <c r="D44" s="48">
        <v>42228</v>
      </c>
    </row>
    <row r="45" spans="1:4" x14ac:dyDescent="0.25">
      <c r="A45" s="62">
        <v>44</v>
      </c>
      <c r="B45" s="63" t="s">
        <v>103</v>
      </c>
      <c r="C45" s="64" t="s">
        <v>104</v>
      </c>
      <c r="D45" s="48">
        <v>42229</v>
      </c>
    </row>
    <row r="46" spans="1:4" ht="300" x14ac:dyDescent="0.25">
      <c r="A46" s="62">
        <v>45</v>
      </c>
      <c r="B46" s="67" t="s">
        <v>105</v>
      </c>
      <c r="C46" s="64" t="s">
        <v>59</v>
      </c>
      <c r="D46" s="48">
        <v>42233</v>
      </c>
    </row>
    <row r="47" spans="1:4" x14ac:dyDescent="0.25">
      <c r="A47" s="62">
        <v>46</v>
      </c>
      <c r="B47" s="67" t="s">
        <v>108</v>
      </c>
      <c r="C47" s="64" t="s">
        <v>104</v>
      </c>
      <c r="D47" s="48">
        <v>42237</v>
      </c>
    </row>
    <row r="48" spans="1:4" x14ac:dyDescent="0.25">
      <c r="A48" s="62">
        <v>47</v>
      </c>
      <c r="B48" s="67" t="s">
        <v>108</v>
      </c>
      <c r="C48" s="64" t="s">
        <v>61</v>
      </c>
      <c r="D48" s="48">
        <v>42258</v>
      </c>
    </row>
    <row r="49" spans="1:4" ht="150" x14ac:dyDescent="0.25">
      <c r="A49" s="62">
        <v>48</v>
      </c>
      <c r="B49" s="67" t="s">
        <v>109</v>
      </c>
      <c r="C49" s="64" t="s">
        <v>61</v>
      </c>
      <c r="D49" s="48">
        <v>42272</v>
      </c>
    </row>
    <row r="50" spans="1:4" x14ac:dyDescent="0.25">
      <c r="A50" s="62">
        <v>49</v>
      </c>
      <c r="B50" s="67" t="s">
        <v>126</v>
      </c>
      <c r="C50" s="64" t="s">
        <v>104</v>
      </c>
      <c r="D50" s="48">
        <v>42278</v>
      </c>
    </row>
    <row r="51" spans="1:4" x14ac:dyDescent="0.25">
      <c r="A51" s="62">
        <v>50</v>
      </c>
      <c r="B51" s="68" t="s">
        <v>127</v>
      </c>
      <c r="C51" s="64" t="s">
        <v>59</v>
      </c>
      <c r="D51" s="48">
        <v>42290</v>
      </c>
    </row>
    <row r="52" spans="1:4" x14ac:dyDescent="0.25">
      <c r="A52" s="62">
        <v>51</v>
      </c>
      <c r="B52" s="68" t="s">
        <v>128</v>
      </c>
      <c r="C52" s="64" t="s">
        <v>104</v>
      </c>
      <c r="D52" s="48">
        <v>42291</v>
      </c>
    </row>
    <row r="53" spans="1:4" x14ac:dyDescent="0.25">
      <c r="A53" s="62">
        <v>52</v>
      </c>
      <c r="B53" s="68" t="s">
        <v>129</v>
      </c>
      <c r="C53" s="64" t="s">
        <v>59</v>
      </c>
      <c r="D53" s="48">
        <v>42314</v>
      </c>
    </row>
    <row r="54" spans="1:4" ht="105" x14ac:dyDescent="0.25">
      <c r="A54" s="62">
        <v>53</v>
      </c>
      <c r="B54" s="68" t="s">
        <v>130</v>
      </c>
      <c r="C54" s="64" t="s">
        <v>59</v>
      </c>
      <c r="D54" s="48">
        <v>42325</v>
      </c>
    </row>
    <row r="55" spans="1:4" x14ac:dyDescent="0.25">
      <c r="A55" s="62">
        <v>54</v>
      </c>
      <c r="B55" s="68" t="s">
        <v>131</v>
      </c>
      <c r="C55" s="64" t="s">
        <v>59</v>
      </c>
      <c r="D55" s="48">
        <v>42345</v>
      </c>
    </row>
    <row r="56" spans="1:4" ht="60" x14ac:dyDescent="0.25">
      <c r="A56" s="62">
        <v>55</v>
      </c>
      <c r="B56" s="68" t="s">
        <v>133</v>
      </c>
      <c r="C56" s="64" t="s">
        <v>132</v>
      </c>
      <c r="D56" s="48">
        <v>42345</v>
      </c>
    </row>
    <row r="57" spans="1:4" ht="30" x14ac:dyDescent="0.25">
      <c r="A57" s="62">
        <v>56</v>
      </c>
      <c r="B57" s="68" t="s">
        <v>134</v>
      </c>
      <c r="C57" s="64" t="s">
        <v>59</v>
      </c>
      <c r="D57" s="48">
        <v>42345</v>
      </c>
    </row>
    <row r="58" spans="1:4" ht="45" x14ac:dyDescent="0.25">
      <c r="A58" s="62">
        <v>57</v>
      </c>
      <c r="B58" s="67" t="s">
        <v>135</v>
      </c>
      <c r="C58" s="64" t="s">
        <v>59</v>
      </c>
      <c r="D58" s="70">
        <v>42352</v>
      </c>
    </row>
    <row r="59" spans="1:4" ht="212.25" customHeight="1" x14ac:dyDescent="0.25">
      <c r="A59" s="62">
        <v>58</v>
      </c>
      <c r="B59" s="67" t="s">
        <v>136</v>
      </c>
      <c r="C59" s="64" t="s">
        <v>59</v>
      </c>
      <c r="D59" s="70">
        <v>42353</v>
      </c>
    </row>
    <row r="60" spans="1:4" ht="45" x14ac:dyDescent="0.25">
      <c r="A60" s="62">
        <v>59</v>
      </c>
      <c r="B60" s="67" t="s">
        <v>137</v>
      </c>
      <c r="C60" s="64" t="s">
        <v>59</v>
      </c>
      <c r="D60" s="70">
        <v>42353</v>
      </c>
    </row>
    <row r="61" spans="1:4" ht="90" x14ac:dyDescent="0.25">
      <c r="A61" s="62">
        <v>60</v>
      </c>
      <c r="B61" s="67" t="s">
        <v>138</v>
      </c>
      <c r="C61" s="64" t="s">
        <v>132</v>
      </c>
      <c r="D61" s="70">
        <v>42353</v>
      </c>
    </row>
    <row r="62" spans="1:4" ht="30" x14ac:dyDescent="0.25">
      <c r="A62" s="62">
        <v>61</v>
      </c>
      <c r="B62" s="68" t="s">
        <v>134</v>
      </c>
      <c r="C62" s="64" t="s">
        <v>59</v>
      </c>
      <c r="D62" s="70">
        <v>42359</v>
      </c>
    </row>
    <row r="63" spans="1:4" x14ac:dyDescent="0.25">
      <c r="A63" s="62">
        <v>62</v>
      </c>
      <c r="B63" s="68" t="s">
        <v>139</v>
      </c>
      <c r="C63" s="64" t="s">
        <v>59</v>
      </c>
      <c r="D63" s="70">
        <v>42375</v>
      </c>
    </row>
    <row r="64" spans="1:4" ht="240" x14ac:dyDescent="0.25">
      <c r="A64" s="62">
        <v>63</v>
      </c>
      <c r="B64" s="68" t="s">
        <v>140</v>
      </c>
      <c r="C64" s="64" t="s">
        <v>132</v>
      </c>
      <c r="D64" s="70">
        <v>42389</v>
      </c>
    </row>
    <row r="65" spans="1:4" x14ac:dyDescent="0.25">
      <c r="A65" s="62">
        <v>64</v>
      </c>
      <c r="B65" s="63" t="s">
        <v>141</v>
      </c>
      <c r="C65" s="64" t="s">
        <v>59</v>
      </c>
      <c r="D65" s="70">
        <v>42395</v>
      </c>
    </row>
    <row r="66" spans="1:4" ht="270" x14ac:dyDescent="0.25">
      <c r="A66" s="62">
        <v>65</v>
      </c>
      <c r="B66" s="67" t="s">
        <v>142</v>
      </c>
      <c r="C66" s="64" t="s">
        <v>59</v>
      </c>
      <c r="D66" s="70">
        <v>42395</v>
      </c>
    </row>
    <row r="67" spans="1:4" ht="90" x14ac:dyDescent="0.25">
      <c r="A67" s="62">
        <v>66</v>
      </c>
      <c r="B67" s="67" t="s">
        <v>143</v>
      </c>
      <c r="C67" s="64" t="s">
        <v>59</v>
      </c>
      <c r="D67" s="70">
        <v>42396</v>
      </c>
    </row>
    <row r="68" spans="1:4" x14ac:dyDescent="0.25">
      <c r="A68" s="62">
        <v>67</v>
      </c>
      <c r="B68" s="68" t="s">
        <v>144</v>
      </c>
      <c r="C68" s="64" t="s">
        <v>59</v>
      </c>
      <c r="D68" s="70">
        <v>42397</v>
      </c>
    </row>
    <row r="69" spans="1:4" x14ac:dyDescent="0.25">
      <c r="A69" s="62">
        <v>68</v>
      </c>
      <c r="B69" s="68" t="s">
        <v>145</v>
      </c>
      <c r="C69" s="64" t="s">
        <v>59</v>
      </c>
      <c r="D69" s="70">
        <v>42411</v>
      </c>
    </row>
    <row r="70" spans="1:4" x14ac:dyDescent="0.25">
      <c r="A70" s="62">
        <v>69</v>
      </c>
      <c r="B70" s="68" t="s">
        <v>146</v>
      </c>
      <c r="C70" s="64" t="s">
        <v>59</v>
      </c>
      <c r="D70" s="70">
        <v>42438</v>
      </c>
    </row>
    <row r="71" spans="1:4" ht="60" x14ac:dyDescent="0.25">
      <c r="A71" s="62">
        <v>70</v>
      </c>
      <c r="B71" s="67" t="s">
        <v>147</v>
      </c>
      <c r="C71" s="64" t="s">
        <v>59</v>
      </c>
      <c r="D71" s="70">
        <v>42438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Timesheet</vt:lpstr>
      <vt:lpstr>List data</vt:lpstr>
      <vt:lpstr>Version History</vt:lpstr>
      <vt:lpstr>'List data'!_filter2</vt:lpstr>
      <vt:lpstr>'List data'!_FilterDatabase</vt:lpstr>
      <vt:lpstr>'List data'!_FilterDatabase_0</vt:lpstr>
      <vt:lpstr>'List data'!_FilterDatabase_0_0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Lebedev, Denys</dc:creator>
  <cp:lastModifiedBy>Lebedev, Denys</cp:lastModifiedBy>
  <cp:revision>12</cp:revision>
  <dcterms:created xsi:type="dcterms:W3CDTF">2014-05-21T16:02:06Z</dcterms:created>
  <dcterms:modified xsi:type="dcterms:W3CDTF">2017-07-07T10:42:46Z</dcterms:modified>
  <dc:language>en-GB</dc:language>
</cp:coreProperties>
</file>