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7235" windowHeight="844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" i="1" l="1"/>
  <c r="C13" i="1" s="1"/>
  <c r="B17" i="1"/>
  <c r="B11" i="1"/>
  <c r="C16" i="1" s="1"/>
  <c r="D8" i="1"/>
  <c r="D9" i="1"/>
  <c r="D6" i="1" l="1"/>
  <c r="D7" i="1"/>
  <c r="D10" i="1"/>
  <c r="D5" i="1"/>
  <c r="D4" i="1"/>
  <c r="C22" i="1" l="1"/>
  <c r="C18" i="1"/>
  <c r="C23" i="1"/>
  <c r="C21" i="1"/>
  <c r="D11" i="1"/>
  <c r="C14" i="1" s="1"/>
  <c r="C19" i="1" s="1"/>
  <c r="C12" i="1" l="1"/>
  <c r="C15" i="1" l="1"/>
</calcChain>
</file>

<file path=xl/sharedStrings.xml><?xml version="1.0" encoding="utf-8"?>
<sst xmlns="http://schemas.openxmlformats.org/spreadsheetml/2006/main" count="22" uniqueCount="22">
  <si>
    <t>Головы</t>
  </si>
  <si>
    <t>Тело</t>
  </si>
  <si>
    <t>Хвосты</t>
  </si>
  <si>
    <t>Средняя крепость тела %</t>
  </si>
  <si>
    <t>Средняя крепость погона %</t>
  </si>
  <si>
    <t>Объем АС в погоне, л</t>
  </si>
  <si>
    <t>Объем тела, л</t>
  </si>
  <si>
    <r>
      <t xml:space="preserve">Объем, </t>
    </r>
    <r>
      <rPr>
        <b/>
        <sz val="11"/>
        <color theme="1"/>
        <rFont val="Calibri"/>
        <family val="2"/>
        <charset val="204"/>
        <scheme val="minor"/>
      </rPr>
      <t>мл</t>
    </r>
  </si>
  <si>
    <t>Выход 45% продукта из тела, л</t>
  </si>
  <si>
    <t>Выход 40% продукта  из тела, л</t>
  </si>
  <si>
    <t>Содержание alc % vol</t>
  </si>
  <si>
    <t>Таблица расчета результатов погона</t>
  </si>
  <si>
    <t>Выход 60% продукта из тела, л</t>
  </si>
  <si>
    <t>Изначальное сырье</t>
  </si>
  <si>
    <t>Остаток барды, л</t>
  </si>
  <si>
    <t>Начальное содержание АС в сырье, л</t>
  </si>
  <si>
    <t>Содержание АС в теле в % от общего содержания в погоне</t>
  </si>
  <si>
    <t>% извлечения АС из исходного сырья в погоне</t>
  </si>
  <si>
    <t>* При расчетах возможны ситуации, когда объем полученного АС и % извлечения АС из сырья в процессе погона, может превысить его изначальный объем в исходном сырье, - данная ошибка вызвана лишь точностью измерений объемов и содержания в них алкоголя как самого сырья, так и всех образующихся при перегонке фракций.</t>
  </si>
  <si>
    <t>Общий выход погона, л</t>
  </si>
  <si>
    <t>*  АС - 100% обезвоженный спирт</t>
  </si>
  <si>
    <t>* Пользователем заполняются только ячейки, обведенные толстой черной рамкой. Объемы указывать строго в миллилитрах!!!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</si>
</sst>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164" formatCode="0.000"/>
    <numFmt numFmtId="165" formatCode="0.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0" fillId="7" borderId="0" xfId="0" applyFill="1"/>
    <xf numFmtId="164" fontId="0" fillId="7" borderId="0" xfId="0" applyNumberFormat="1" applyFill="1"/>
    <xf numFmtId="165" fontId="0" fillId="4" borderId="0" xfId="0" applyNumberFormat="1" applyFill="1"/>
    <xf numFmtId="0" fontId="0" fillId="2" borderId="3" xfId="0" applyFill="1" applyBorder="1"/>
    <xf numFmtId="0" fontId="0" fillId="2" borderId="4" xfId="0" applyFill="1" applyBorder="1"/>
    <xf numFmtId="0" fontId="0" fillId="6" borderId="0" xfId="0" applyFill="1" applyAlignment="1">
      <alignment horizontal="right"/>
    </xf>
    <xf numFmtId="0" fontId="4" fillId="0" borderId="0" xfId="0" applyFont="1" applyAlignment="1"/>
    <xf numFmtId="165" fontId="0" fillId="2" borderId="0" xfId="0" applyNumberFormat="1" applyFill="1"/>
    <xf numFmtId="165" fontId="0" fillId="7" borderId="0" xfId="0" applyNumberFormat="1" applyFill="1"/>
    <xf numFmtId="164" fontId="0" fillId="6" borderId="0" xfId="0" applyNumberFormat="1" applyFill="1"/>
    <xf numFmtId="0" fontId="0" fillId="6" borderId="3" xfId="0" applyFill="1" applyBorder="1"/>
    <xf numFmtId="0" fontId="0" fillId="6" borderId="4" xfId="0" applyFill="1" applyBorder="1"/>
    <xf numFmtId="0" fontId="5" fillId="0" borderId="0" xfId="0" applyFont="1"/>
    <xf numFmtId="0" fontId="0" fillId="3" borderId="5" xfId="0" applyFill="1" applyBorder="1" applyAlignment="1">
      <alignment horizontal="right"/>
    </xf>
    <xf numFmtId="0" fontId="0" fillId="3" borderId="6" xfId="0" applyFont="1" applyFill="1" applyBorder="1"/>
    <xf numFmtId="0" fontId="0" fillId="3" borderId="7" xfId="0" applyFont="1" applyFill="1" applyBorder="1"/>
    <xf numFmtId="49" fontId="5" fillId="0" borderId="0" xfId="0" applyNumberFormat="1" applyFont="1" applyAlignment="1">
      <alignment vertical="top" wrapText="1"/>
    </xf>
    <xf numFmtId="0" fontId="0" fillId="0" borderId="0" xfId="0" applyAlignment="1"/>
    <xf numFmtId="0" fontId="7" fillId="8" borderId="0" xfId="0" applyFont="1" applyFill="1"/>
    <xf numFmtId="164" fontId="7" fillId="8" borderId="0" xfId="0" applyNumberFormat="1" applyFont="1" applyFill="1"/>
    <xf numFmtId="0" fontId="0" fillId="9" borderId="0" xfId="0" applyFill="1"/>
    <xf numFmtId="0" fontId="0" fillId="9" borderId="1" xfId="0" applyFill="1" applyBorder="1"/>
    <xf numFmtId="0" fontId="0" fillId="9" borderId="2" xfId="0" applyFill="1" applyBorder="1"/>
    <xf numFmtId="164" fontId="0" fillId="2" borderId="0" xfId="0" applyNumberFormat="1" applyFill="1"/>
    <xf numFmtId="0" fontId="5" fillId="0" borderId="0" xfId="0" applyFont="1" applyAlignment="1">
      <alignment horizontal="justify" vertical="top" wrapText="1"/>
    </xf>
    <xf numFmtId="44" fontId="6" fillId="0" borderId="0" xfId="1" applyFont="1" applyAlignment="1">
      <alignment horizontal="left" vertical="top" wrapText="1"/>
    </xf>
    <xf numFmtId="0" fontId="0" fillId="2" borderId="0" xfId="0" applyFill="1" applyAlignment="1">
      <alignment horizontal="right" vertical="center"/>
    </xf>
    <xf numFmtId="0" fontId="4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FF7C80"/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L21" sqref="L21"/>
    </sheetView>
  </sheetViews>
  <sheetFormatPr defaultRowHeight="15" x14ac:dyDescent="0.25"/>
  <cols>
    <col min="1" max="1" width="56" customWidth="1"/>
    <col min="2" max="2" width="12.42578125" customWidth="1"/>
    <col min="3" max="3" width="21.140625" customWidth="1"/>
  </cols>
  <sheetData>
    <row r="1" spans="1:10" ht="21" x14ac:dyDescent="0.35">
      <c r="A1" s="34" t="s">
        <v>11</v>
      </c>
      <c r="B1" s="34"/>
      <c r="C1" s="34"/>
      <c r="D1" s="13"/>
    </row>
    <row r="2" spans="1:10" ht="15.75" thickBot="1" x14ac:dyDescent="0.3">
      <c r="B2" t="s">
        <v>7</v>
      </c>
      <c r="C2" t="s">
        <v>10</v>
      </c>
      <c r="E2" s="19" t="s">
        <v>20</v>
      </c>
    </row>
    <row r="3" spans="1:10" ht="15" customHeight="1" x14ac:dyDescent="0.25">
      <c r="A3" s="27" t="s">
        <v>13</v>
      </c>
      <c r="B3" s="28">
        <v>3550</v>
      </c>
      <c r="C3" s="29">
        <v>30</v>
      </c>
      <c r="D3" s="3">
        <f>C3*B3</f>
        <v>106500</v>
      </c>
      <c r="E3" s="23"/>
      <c r="F3" s="23"/>
      <c r="G3" s="23"/>
      <c r="H3" s="23"/>
      <c r="I3" s="23"/>
      <c r="J3" s="23"/>
    </row>
    <row r="4" spans="1:10" ht="21.75" customHeight="1" x14ac:dyDescent="0.25">
      <c r="A4" s="12" t="s">
        <v>0</v>
      </c>
      <c r="B4" s="17">
        <v>90</v>
      </c>
      <c r="C4" s="18">
        <v>80</v>
      </c>
      <c r="D4" s="3">
        <f>C4*B4</f>
        <v>7200</v>
      </c>
      <c r="E4" s="32" t="s">
        <v>21</v>
      </c>
      <c r="F4" s="32"/>
      <c r="G4" s="32"/>
      <c r="H4" s="32"/>
      <c r="I4" s="32"/>
      <c r="J4" s="32"/>
    </row>
    <row r="5" spans="1:10" x14ac:dyDescent="0.25">
      <c r="A5" s="33" t="s">
        <v>1</v>
      </c>
      <c r="B5" s="10">
        <v>1160</v>
      </c>
      <c r="C5" s="11">
        <v>70</v>
      </c>
      <c r="D5" s="3">
        <f>C5*B5</f>
        <v>81200</v>
      </c>
      <c r="E5" s="32"/>
      <c r="F5" s="32"/>
      <c r="G5" s="32"/>
      <c r="H5" s="32"/>
      <c r="I5" s="32"/>
      <c r="J5" s="32"/>
    </row>
    <row r="6" spans="1:10" x14ac:dyDescent="0.25">
      <c r="A6" s="33"/>
      <c r="B6" s="10"/>
      <c r="C6" s="11"/>
      <c r="D6" s="3">
        <f t="shared" ref="D6:D10" si="0">C6*B6</f>
        <v>0</v>
      </c>
      <c r="E6" s="32"/>
      <c r="F6" s="32"/>
      <c r="G6" s="32"/>
      <c r="H6" s="32"/>
      <c r="I6" s="32"/>
      <c r="J6" s="32"/>
    </row>
    <row r="7" spans="1:10" x14ac:dyDescent="0.25">
      <c r="A7" s="33"/>
      <c r="B7" s="10"/>
      <c r="C7" s="11"/>
      <c r="D7" s="3">
        <f t="shared" si="0"/>
        <v>0</v>
      </c>
      <c r="E7" s="32"/>
      <c r="F7" s="32"/>
      <c r="G7" s="32"/>
      <c r="H7" s="32"/>
      <c r="I7" s="32"/>
      <c r="J7" s="32"/>
    </row>
    <row r="8" spans="1:10" x14ac:dyDescent="0.25">
      <c r="A8" s="33"/>
      <c r="B8" s="10"/>
      <c r="C8" s="11"/>
      <c r="D8" s="3">
        <f t="shared" si="0"/>
        <v>0</v>
      </c>
      <c r="E8" s="32"/>
      <c r="F8" s="32"/>
      <c r="G8" s="32"/>
      <c r="H8" s="32"/>
      <c r="I8" s="32"/>
      <c r="J8" s="32"/>
    </row>
    <row r="9" spans="1:10" ht="15" customHeight="1" x14ac:dyDescent="0.25">
      <c r="A9" s="33"/>
      <c r="B9" s="10"/>
      <c r="C9" s="11"/>
      <c r="D9" s="3">
        <f t="shared" si="0"/>
        <v>0</v>
      </c>
      <c r="E9" s="32"/>
      <c r="F9" s="32"/>
      <c r="G9" s="32"/>
      <c r="H9" s="32"/>
      <c r="I9" s="32"/>
      <c r="J9" s="32"/>
    </row>
    <row r="10" spans="1:10" ht="24.75" customHeight="1" thickBot="1" x14ac:dyDescent="0.3">
      <c r="A10" s="20" t="s">
        <v>2</v>
      </c>
      <c r="B10" s="21">
        <v>450</v>
      </c>
      <c r="C10" s="22">
        <v>30</v>
      </c>
      <c r="D10" s="3">
        <f t="shared" si="0"/>
        <v>13500</v>
      </c>
      <c r="E10" s="24"/>
      <c r="F10" s="24"/>
      <c r="G10" s="24"/>
      <c r="H10" s="24"/>
      <c r="I10" s="24"/>
      <c r="J10" s="24"/>
    </row>
    <row r="11" spans="1:10" ht="15.75" thickTop="1" x14ac:dyDescent="0.25">
      <c r="A11" s="2" t="s">
        <v>19</v>
      </c>
      <c r="B11" s="2">
        <f>SUM(B4:B10)/1000</f>
        <v>1.7</v>
      </c>
      <c r="C11" s="3"/>
      <c r="D11" s="3">
        <f>SUM(D4:D10)</f>
        <v>101900</v>
      </c>
      <c r="E11" s="31" t="s">
        <v>18</v>
      </c>
      <c r="F11" s="31"/>
      <c r="G11" s="31"/>
      <c r="H11" s="31"/>
      <c r="I11" s="31"/>
      <c r="J11" s="31"/>
    </row>
    <row r="12" spans="1:10" x14ac:dyDescent="0.25">
      <c r="A12" s="2" t="s">
        <v>4</v>
      </c>
      <c r="C12" s="9">
        <f>D11/B11/1000</f>
        <v>59.941176470588239</v>
      </c>
      <c r="E12" s="31"/>
      <c r="F12" s="31"/>
      <c r="G12" s="31"/>
      <c r="H12" s="31"/>
      <c r="I12" s="31"/>
      <c r="J12" s="31"/>
    </row>
    <row r="13" spans="1:10" x14ac:dyDescent="0.25">
      <c r="A13" s="5" t="s">
        <v>15</v>
      </c>
      <c r="B13" s="5"/>
      <c r="C13" s="16">
        <f>D3/100/1000</f>
        <v>1.0649999999999999</v>
      </c>
      <c r="E13" s="31"/>
      <c r="F13" s="31"/>
      <c r="G13" s="31"/>
      <c r="H13" s="31"/>
      <c r="I13" s="31"/>
      <c r="J13" s="31"/>
    </row>
    <row r="14" spans="1:10" x14ac:dyDescent="0.25">
      <c r="A14" s="7" t="s">
        <v>5</v>
      </c>
      <c r="B14" s="7"/>
      <c r="C14" s="8">
        <f>D11/100/1000</f>
        <v>1.0189999999999999</v>
      </c>
      <c r="E14" s="31"/>
      <c r="F14" s="31"/>
      <c r="G14" s="31"/>
      <c r="H14" s="31"/>
      <c r="I14" s="31"/>
      <c r="J14" s="31"/>
    </row>
    <row r="15" spans="1:10" x14ac:dyDescent="0.25">
      <c r="A15" s="7" t="s">
        <v>17</v>
      </c>
      <c r="B15" s="7"/>
      <c r="C15" s="15">
        <f>C14/C13*100</f>
        <v>95.680751173708913</v>
      </c>
      <c r="E15" s="31"/>
      <c r="F15" s="31"/>
      <c r="G15" s="31"/>
      <c r="H15" s="31"/>
      <c r="I15" s="31"/>
      <c r="J15" s="31"/>
    </row>
    <row r="16" spans="1:10" x14ac:dyDescent="0.25">
      <c r="A16" s="25" t="s">
        <v>14</v>
      </c>
      <c r="B16" s="25"/>
      <c r="C16" s="26">
        <f>(B3-B11*1000)/1000</f>
        <v>1.85</v>
      </c>
      <c r="E16" s="31"/>
      <c r="F16" s="31"/>
      <c r="G16" s="31"/>
      <c r="H16" s="31"/>
      <c r="I16" s="31"/>
      <c r="J16" s="31"/>
    </row>
    <row r="17" spans="1:10" x14ac:dyDescent="0.25">
      <c r="A17" s="1" t="s">
        <v>6</v>
      </c>
      <c r="B17" s="30">
        <f>SUM(B5:B9)/1000</f>
        <v>1.1599999999999999</v>
      </c>
      <c r="E17" s="31"/>
      <c r="F17" s="31"/>
      <c r="G17" s="31"/>
      <c r="H17" s="31"/>
      <c r="I17" s="31"/>
      <c r="J17" s="31"/>
    </row>
    <row r="18" spans="1:10" x14ac:dyDescent="0.25">
      <c r="A18" s="1" t="s">
        <v>3</v>
      </c>
      <c r="C18" s="14">
        <f>SUM(D5:D9)/B17/1000</f>
        <v>70</v>
      </c>
      <c r="E18" s="31"/>
      <c r="F18" s="31"/>
      <c r="G18" s="31"/>
      <c r="H18" s="31"/>
      <c r="I18" s="31"/>
      <c r="J18" s="31"/>
    </row>
    <row r="19" spans="1:10" x14ac:dyDescent="0.25">
      <c r="A19" s="1" t="s">
        <v>16</v>
      </c>
      <c r="C19" s="14">
        <f>(SUM(D5:D9)/100/1000)/C14*100</f>
        <v>79.685966633954877</v>
      </c>
      <c r="E19" s="31"/>
      <c r="F19" s="31"/>
      <c r="G19" s="31"/>
      <c r="H19" s="31"/>
      <c r="I19" s="31"/>
      <c r="J19" s="31"/>
    </row>
    <row r="20" spans="1:10" x14ac:dyDescent="0.25">
      <c r="E20" s="31"/>
      <c r="F20" s="31"/>
      <c r="G20" s="31"/>
      <c r="H20" s="31"/>
      <c r="I20" s="31"/>
      <c r="J20" s="31"/>
    </row>
    <row r="21" spans="1:10" x14ac:dyDescent="0.25">
      <c r="A21" s="4" t="s">
        <v>12</v>
      </c>
      <c r="C21" s="6">
        <f>SUM(D5:D9)/60/1000</f>
        <v>1.3533333333333333</v>
      </c>
      <c r="E21" s="31"/>
      <c r="F21" s="31"/>
      <c r="G21" s="31"/>
      <c r="H21" s="31"/>
      <c r="I21" s="31"/>
      <c r="J21" s="31"/>
    </row>
    <row r="22" spans="1:10" x14ac:dyDescent="0.25">
      <c r="A22" s="4" t="s">
        <v>8</v>
      </c>
      <c r="C22" s="6">
        <f>SUM(D5:D9)/45/1000</f>
        <v>1.8044444444444443</v>
      </c>
      <c r="E22" s="31"/>
      <c r="F22" s="31"/>
      <c r="G22" s="31"/>
      <c r="H22" s="31"/>
      <c r="I22" s="31"/>
      <c r="J22" s="31"/>
    </row>
    <row r="23" spans="1:10" x14ac:dyDescent="0.25">
      <c r="A23" s="4" t="s">
        <v>9</v>
      </c>
      <c r="C23" s="6">
        <f>SUM(D5:D9)/40/1000</f>
        <v>2.0299999999999998</v>
      </c>
      <c r="E23" s="31"/>
      <c r="F23" s="31"/>
      <c r="G23" s="31"/>
      <c r="H23" s="31"/>
      <c r="I23" s="31"/>
      <c r="J23" s="31"/>
    </row>
    <row r="24" spans="1:10" x14ac:dyDescent="0.25">
      <c r="E24" s="31"/>
      <c r="F24" s="31"/>
      <c r="G24" s="31"/>
      <c r="H24" s="31"/>
      <c r="I24" s="31"/>
      <c r="J24" s="31"/>
    </row>
    <row r="25" spans="1:10" x14ac:dyDescent="0.25">
      <c r="E25" s="31"/>
      <c r="F25" s="31"/>
      <c r="G25" s="31"/>
      <c r="H25" s="31"/>
      <c r="I25" s="31"/>
      <c r="J25" s="31"/>
    </row>
  </sheetData>
  <mergeCells count="4">
    <mergeCell ref="E11:J25"/>
    <mergeCell ref="E4:J9"/>
    <mergeCell ref="A5:A9"/>
    <mergeCell ref="A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Пользователь</cp:lastModifiedBy>
  <dcterms:created xsi:type="dcterms:W3CDTF">2013-11-12T07:05:00Z</dcterms:created>
  <dcterms:modified xsi:type="dcterms:W3CDTF">2016-08-29T16:31:22Z</dcterms:modified>
</cp:coreProperties>
</file>