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yrota/Documents/"/>
    </mc:Choice>
  </mc:AlternateContent>
  <xr:revisionPtr revIDLastSave="0" documentId="13_ncr:1_{3DEC5F4A-BACB-5E49-B64C-6232E46202A9}" xr6:coauthVersionLast="47" xr6:coauthVersionMax="47" xr10:uidLastSave="{00000000-0000-0000-0000-000000000000}"/>
  <bookViews>
    <workbookView xWindow="-7680" yWindow="-28300" windowWidth="51200" windowHeight="28300" xr2:uid="{BD3C3E7D-3334-D548-8CDA-BF1F792F22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1" l="1"/>
  <c r="N27" i="1"/>
  <c r="K18" i="1"/>
  <c r="N2" i="1"/>
  <c r="N3" i="1"/>
  <c r="N4" i="1"/>
  <c r="N5" i="1"/>
  <c r="N6" i="1"/>
  <c r="N7" i="1"/>
  <c r="N8" i="1"/>
  <c r="N9" i="1"/>
  <c r="N10" i="1"/>
  <c r="N11" i="1"/>
  <c r="N1" i="1"/>
  <c r="P21" i="1"/>
  <c r="P20" i="1"/>
  <c r="P16" i="1"/>
  <c r="P17" i="1"/>
  <c r="M2" i="1"/>
  <c r="M17" i="1"/>
  <c r="L1" i="1"/>
  <c r="L2" i="1"/>
  <c r="L3" i="1"/>
  <c r="L4" i="1"/>
  <c r="L5" i="1"/>
  <c r="L6" i="1"/>
  <c r="L7" i="1"/>
  <c r="L8" i="1"/>
  <c r="L9" i="1"/>
  <c r="L10" i="1"/>
  <c r="L11" i="1"/>
  <c r="M3" i="1"/>
  <c r="M4" i="1"/>
  <c r="M5" i="1"/>
  <c r="M6" i="1"/>
  <c r="M7" i="1"/>
  <c r="M8" i="1"/>
  <c r="M9" i="1"/>
  <c r="M10" i="1"/>
  <c r="M11" i="1"/>
  <c r="M1" i="1"/>
</calcChain>
</file>

<file path=xl/sharedStrings.xml><?xml version="1.0" encoding="utf-8"?>
<sst xmlns="http://schemas.openxmlformats.org/spreadsheetml/2006/main" count="24" uniqueCount="18">
  <si>
    <t>Price</t>
  </si>
  <si>
    <t>Demand</t>
  </si>
  <si>
    <t>Supply</t>
  </si>
  <si>
    <t>Аналітичний вигляд функії попиту та пропозиції (1 етап)</t>
  </si>
  <si>
    <t xml:space="preserve"> </t>
  </si>
  <si>
    <t>Рівн. Ціна</t>
  </si>
  <si>
    <t>Рівн. Обсяг</t>
  </si>
  <si>
    <t>Ed</t>
  </si>
  <si>
    <t>Es</t>
  </si>
  <si>
    <t>Еластичність пропозиції вища. Часткова ринкова рівновага стабільна</t>
  </si>
  <si>
    <t>Ed(arc)</t>
  </si>
  <si>
    <t>Es(arc)</t>
  </si>
  <si>
    <t>Util(ignored):</t>
  </si>
  <si>
    <t>Дугова еластичність пропозиції:</t>
  </si>
  <si>
    <t>Дугова еластичність попиту:</t>
  </si>
  <si>
    <t>Субсидія</t>
  </si>
  <si>
    <t>S+Субсидія</t>
  </si>
  <si>
    <t>Статистика з субсидією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</si>
</sst>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Попит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A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5</c:v>
                </c:pt>
                <c:pt idx="3">
                  <c:v>6</c:v>
                </c:pt>
                <c:pt idx="4">
                  <c:v>6.7</c:v>
                </c:pt>
                <c:pt idx="5">
                  <c:v>8</c:v>
                </c:pt>
                <c:pt idx="6">
                  <c:v>8.9</c:v>
                </c:pt>
                <c:pt idx="7">
                  <c:v>9.6</c:v>
                </c:pt>
                <c:pt idx="8">
                  <c:v>11.1</c:v>
                </c:pt>
                <c:pt idx="9">
                  <c:v>11.9</c:v>
                </c:pt>
                <c:pt idx="10">
                  <c:v>12.7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76.2</c:v>
                </c:pt>
                <c:pt idx="1">
                  <c:v>71.400000000000006</c:v>
                </c:pt>
                <c:pt idx="2">
                  <c:v>64.7</c:v>
                </c:pt>
                <c:pt idx="3">
                  <c:v>61.5</c:v>
                </c:pt>
                <c:pt idx="4">
                  <c:v>53.9</c:v>
                </c:pt>
                <c:pt idx="5">
                  <c:v>43.6</c:v>
                </c:pt>
                <c:pt idx="6">
                  <c:v>40.1</c:v>
                </c:pt>
                <c:pt idx="7">
                  <c:v>34.6</c:v>
                </c:pt>
                <c:pt idx="8">
                  <c:v>35.1</c:v>
                </c:pt>
                <c:pt idx="9">
                  <c:v>30.2</c:v>
                </c:pt>
                <c:pt idx="10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EF49-BE00-5777EC7C01CC}"/>
            </c:ext>
          </c:extLst>
        </c:ser>
        <c:ser>
          <c:idx val="1"/>
          <c:order val="1"/>
          <c:tx>
            <c:v>Пропозиція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A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5</c:v>
                </c:pt>
                <c:pt idx="3">
                  <c:v>6</c:v>
                </c:pt>
                <c:pt idx="4">
                  <c:v>6.7</c:v>
                </c:pt>
                <c:pt idx="5">
                  <c:v>8</c:v>
                </c:pt>
                <c:pt idx="6">
                  <c:v>8.9</c:v>
                </c:pt>
                <c:pt idx="7">
                  <c:v>9.6</c:v>
                </c:pt>
                <c:pt idx="8">
                  <c:v>11.1</c:v>
                </c:pt>
                <c:pt idx="9">
                  <c:v>11.9</c:v>
                </c:pt>
                <c:pt idx="10">
                  <c:v>12.7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7.1</c:v>
                </c:pt>
                <c:pt idx="1">
                  <c:v>10.199999999999999</c:v>
                </c:pt>
                <c:pt idx="2">
                  <c:v>26.4</c:v>
                </c:pt>
                <c:pt idx="3">
                  <c:v>30.1</c:v>
                </c:pt>
                <c:pt idx="4">
                  <c:v>46.9</c:v>
                </c:pt>
                <c:pt idx="5">
                  <c:v>50.6</c:v>
                </c:pt>
                <c:pt idx="6">
                  <c:v>51.9</c:v>
                </c:pt>
                <c:pt idx="7">
                  <c:v>69</c:v>
                </c:pt>
                <c:pt idx="8">
                  <c:v>73.400000000000006</c:v>
                </c:pt>
                <c:pt idx="9">
                  <c:v>80.099999999999994</c:v>
                </c:pt>
                <c:pt idx="10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C-EF49-BE00-5777EC7C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56543"/>
        <c:axId val="1997392031"/>
      </c:scatterChart>
      <c:valAx>
        <c:axId val="19974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97392031"/>
        <c:crosses val="autoZero"/>
        <c:crossBetween val="midCat"/>
      </c:valAx>
      <c:valAx>
        <c:axId val="19973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974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9019685039370078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Попит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Sheet1!$L$1:$L$11</c:f>
              <c:numCache>
                <c:formatCode>General</c:formatCode>
                <c:ptCount val="11"/>
                <c:pt idx="0">
                  <c:v>76.600367945163285</c:v>
                </c:pt>
                <c:pt idx="1">
                  <c:v>70.355804359841201</c:v>
                </c:pt>
                <c:pt idx="2">
                  <c:v>66.630314072444392</c:v>
                </c:pt>
                <c:pt idx="3">
                  <c:v>58.4841869148905</c:v>
                </c:pt>
                <c:pt idx="4">
                  <c:v>53.553835720585582</c:v>
                </c:pt>
                <c:pt idx="5">
                  <c:v>45.630551917744938</c:v>
                </c:pt>
                <c:pt idx="6">
                  <c:v>40.867228955341943</c:v>
                </c:pt>
                <c:pt idx="7">
                  <c:v>37.484424760191033</c:v>
                </c:pt>
                <c:pt idx="8">
                  <c:v>30.997692560338862</c:v>
                </c:pt>
                <c:pt idx="9">
                  <c:v>27.888264282750825</c:v>
                </c:pt>
                <c:pt idx="10">
                  <c:v>24.981222932004087</c:v>
                </c:pt>
              </c:numCache>
            </c:numRef>
          </c:xVal>
          <c:yVal>
            <c:numRef>
              <c:f>Sheet1!$K$1:$K$11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5</c:v>
                </c:pt>
                <c:pt idx="3">
                  <c:v>6</c:v>
                </c:pt>
                <c:pt idx="4">
                  <c:v>6.7</c:v>
                </c:pt>
                <c:pt idx="5">
                  <c:v>8</c:v>
                </c:pt>
                <c:pt idx="6">
                  <c:v>8.9</c:v>
                </c:pt>
                <c:pt idx="7">
                  <c:v>9.6</c:v>
                </c:pt>
                <c:pt idx="8">
                  <c:v>11.1</c:v>
                </c:pt>
                <c:pt idx="9">
                  <c:v>11.9</c:v>
                </c:pt>
                <c:pt idx="10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1-9048-B1B5-3C19DDE5A573}"/>
            </c:ext>
          </c:extLst>
        </c:ser>
        <c:ser>
          <c:idx val="1"/>
          <c:order val="1"/>
          <c:tx>
            <c:v>Пропозиція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Sheet1!$M$1:$M$11</c:f>
              <c:numCache>
                <c:formatCode>General</c:formatCode>
                <c:ptCount val="11"/>
                <c:pt idx="0">
                  <c:v>5.3992484852994949</c:v>
                </c:pt>
                <c:pt idx="1">
                  <c:v>15.031222267968303</c:v>
                </c:pt>
                <c:pt idx="2">
                  <c:v>20.777632611220895</c:v>
                </c:pt>
                <c:pt idx="3">
                  <c:v>33.342687340789865</c:v>
                </c:pt>
                <c:pt idx="4">
                  <c:v>40.947544396696586</c:v>
                </c:pt>
                <c:pt idx="5">
                  <c:v>53.16887272794925</c:v>
                </c:pt>
                <c:pt idx="6">
                  <c:v>60.516095838959231</c:v>
                </c:pt>
                <c:pt idx="7">
                  <c:v>65.73392745751822</c:v>
                </c:pt>
                <c:pt idx="8">
                  <c:v>75.739436029971486</c:v>
                </c:pt>
                <c:pt idx="9">
                  <c:v>80.535596920896623</c:v>
                </c:pt>
                <c:pt idx="10">
                  <c:v>85.019584583596114</c:v>
                </c:pt>
              </c:numCache>
            </c:numRef>
          </c:xVal>
          <c:yVal>
            <c:numRef>
              <c:f>Sheet1!$K$1:$K$11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5</c:v>
                </c:pt>
                <c:pt idx="3">
                  <c:v>6</c:v>
                </c:pt>
                <c:pt idx="4">
                  <c:v>6.7</c:v>
                </c:pt>
                <c:pt idx="5">
                  <c:v>8</c:v>
                </c:pt>
                <c:pt idx="6">
                  <c:v>8.9</c:v>
                </c:pt>
                <c:pt idx="7">
                  <c:v>9.6</c:v>
                </c:pt>
                <c:pt idx="8">
                  <c:v>11.1</c:v>
                </c:pt>
                <c:pt idx="9">
                  <c:v>11.9</c:v>
                </c:pt>
                <c:pt idx="10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1-9048-B1B5-3C19DDE5A573}"/>
            </c:ext>
          </c:extLst>
        </c:ser>
        <c:ser>
          <c:idx val="2"/>
          <c:order val="2"/>
          <c:tx>
            <c:v>Точка рівноваги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Sheet1!$M$17</c:f>
              <c:numCache>
                <c:formatCode>General</c:formatCode>
                <c:ptCount val="1"/>
                <c:pt idx="0">
                  <c:v>48.595526354415426</c:v>
                </c:pt>
              </c:numCache>
            </c:numRef>
          </c:xVal>
          <c:yVal>
            <c:numRef>
              <c:f>Sheet1!$L$17</c:f>
              <c:numCache>
                <c:formatCode>General</c:formatCode>
                <c:ptCount val="1"/>
                <c:pt idx="0">
                  <c:v>7.4863497280049538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41-9048-B1B5-3C19DDE5A573}"/>
            </c:ext>
          </c:extLst>
        </c:ser>
        <c:ser>
          <c:idx val="3"/>
          <c:order val="3"/>
          <c:tx>
            <c:v>Пропозиція з субсидією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Sheet1!$N$1:$N$11</c:f>
              <c:numCache>
                <c:formatCode>General</c:formatCode>
                <c:ptCount val="11"/>
                <c:pt idx="0">
                  <c:v>20.777632611220895</c:v>
                </c:pt>
                <c:pt idx="1">
                  <c:v>28.587905616523628</c:v>
                </c:pt>
                <c:pt idx="2">
                  <c:v>33.342687340789865</c:v>
                </c:pt>
                <c:pt idx="3">
                  <c:v>43.966289742445028</c:v>
                </c:pt>
                <c:pt idx="4">
                  <c:v>50.534781404019682</c:v>
                </c:pt>
                <c:pt idx="5">
                  <c:v>61.28612619628025</c:v>
                </c:pt>
                <c:pt idx="6">
                  <c:v>67.854617857854905</c:v>
                </c:pt>
                <c:pt idx="7">
                  <c:v>72.562975195050697</c:v>
                </c:pt>
                <c:pt idx="8">
                  <c:v>81.684240177019959</c:v>
                </c:pt>
                <c:pt idx="9">
                  <c:v>86.096434617522718</c:v>
                </c:pt>
                <c:pt idx="10">
                  <c:v>90.243068611426239</c:v>
                </c:pt>
              </c:numCache>
            </c:numRef>
          </c:xVal>
          <c:yVal>
            <c:numRef>
              <c:f>Sheet1!$K$1:$K$11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5</c:v>
                </c:pt>
                <c:pt idx="3">
                  <c:v>6</c:v>
                </c:pt>
                <c:pt idx="4">
                  <c:v>6.7</c:v>
                </c:pt>
                <c:pt idx="5">
                  <c:v>8</c:v>
                </c:pt>
                <c:pt idx="6">
                  <c:v>8.9</c:v>
                </c:pt>
                <c:pt idx="7">
                  <c:v>9.6</c:v>
                </c:pt>
                <c:pt idx="8">
                  <c:v>11.1</c:v>
                </c:pt>
                <c:pt idx="9">
                  <c:v>11.9</c:v>
                </c:pt>
                <c:pt idx="10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41-9048-B1B5-3C19DDE5A573}"/>
            </c:ext>
          </c:extLst>
        </c:ser>
        <c:ser>
          <c:idx val="4"/>
          <c:order val="4"/>
          <c:tx>
            <c:v>Рівновага з субсидією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Sheet1!$P$27</c:f>
              <c:numCache>
                <c:formatCode>General</c:formatCode>
                <c:ptCount val="1"/>
                <c:pt idx="0">
                  <c:v>52.266593025536125</c:v>
                </c:pt>
              </c:numCache>
            </c:numRef>
          </c:xVal>
          <c:yVal>
            <c:numRef>
              <c:f>Sheet1!$O$27</c:f>
              <c:numCache>
                <c:formatCode>General</c:formatCode>
                <c:ptCount val="1"/>
                <c:pt idx="0">
                  <c:v>6.8959445185913983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41-9048-B1B5-3C19DDE5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3071"/>
        <c:axId val="1595235007"/>
      </c:scatterChart>
      <c:valAx>
        <c:axId val="15949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595235007"/>
        <c:crosses val="autoZero"/>
        <c:crossBetween val="midCat"/>
      </c:valAx>
      <c:valAx>
        <c:axId val="15952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59490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20235621512801E-2"/>
          <c:y val="0.85145581017619432"/>
          <c:w val="0.80937216128904332"/>
          <c:h val="0.1438487652434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101599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6B2CB8D-5194-C22D-ADD7-61534D8393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101600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BEBD697-68EA-A7D5-046D-D2C1B09262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524597</xdr:colOff>
      <xdr:row>0</xdr:row>
      <xdr:rowOff>7216</xdr:rowOff>
    </xdr:from>
    <xdr:to>
      <xdr:col>9</xdr:col>
      <xdr:colOff>160915</xdr:colOff>
      <xdr:row>13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F8299-9005-FC94-4806-A2B8D0E97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0</xdr:colOff>
      <xdr:row>1</xdr:row>
      <xdr:rowOff>0</xdr:rowOff>
    </xdr:from>
    <xdr:ext cx="304800" cy="304799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9CC6722-E43B-ED4D-89B5-21D38C093EF0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257174</xdr:colOff>
      <xdr:row>0</xdr:row>
      <xdr:rowOff>6350</xdr:rowOff>
    </xdr:from>
    <xdr:to>
      <xdr:col>21</xdr:col>
      <xdr:colOff>730249</xdr:colOff>
      <xdr:row>13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B2197B-2316-9981-460C-F18C60F97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3214-D284-AC4C-9519-99DDAF9B6868}">
  <dimension ref="A1:P27"/>
  <sheetViews>
    <sheetView tabSelected="1" zoomScale="174" workbookViewId="0">
      <selection activeCell="J14" sqref="J14"/>
    </sheetView>
  </sheetViews>
  <sheetFormatPr baseColWidth="10" defaultRowHeight="16" x14ac:dyDescent="0.2"/>
  <sheetData>
    <row r="1" spans="1:16" x14ac:dyDescent="0.2">
      <c r="A1">
        <v>4</v>
      </c>
      <c r="B1">
        <v>76.2</v>
      </c>
      <c r="C1">
        <v>7.1</v>
      </c>
      <c r="K1">
        <v>4</v>
      </c>
      <c r="L1">
        <f>-44.68*LN(K1) + 138.54</f>
        <v>76.600367945163285</v>
      </c>
      <c r="M1">
        <f>68.917*LN(K1) - 90.14</f>
        <v>5.3992484852994949</v>
      </c>
      <c r="N1">
        <f>68.917*LN(K1+O1) - 90.14</f>
        <v>20.777632611220895</v>
      </c>
      <c r="O1">
        <v>1</v>
      </c>
    </row>
    <row r="2" spans="1:16" x14ac:dyDescent="0.2">
      <c r="A2">
        <v>4.5999999999999996</v>
      </c>
      <c r="B2">
        <v>71.400000000000006</v>
      </c>
      <c r="C2">
        <v>10.199999999999999</v>
      </c>
      <c r="K2">
        <v>4.5999999999999996</v>
      </c>
      <c r="L2">
        <f t="shared" ref="L2:L11" si="0">-44.68*LN(K2) + 138.54</f>
        <v>70.355804359841201</v>
      </c>
      <c r="M2">
        <f>68.917*LN(K2) - 90.14</f>
        <v>15.031222267968303</v>
      </c>
      <c r="N2">
        <f t="shared" ref="N2:N11" si="1">68.917*LN(K2+O2) - 90.14</f>
        <v>28.587905616523628</v>
      </c>
      <c r="O2">
        <v>1</v>
      </c>
    </row>
    <row r="3" spans="1:16" x14ac:dyDescent="0.2">
      <c r="A3">
        <v>5</v>
      </c>
      <c r="B3">
        <v>64.7</v>
      </c>
      <c r="C3">
        <v>26.4</v>
      </c>
      <c r="K3">
        <v>5</v>
      </c>
      <c r="L3">
        <f t="shared" si="0"/>
        <v>66.630314072444392</v>
      </c>
      <c r="M3">
        <f>68.917*LN(K3) - 90.14</f>
        <v>20.777632611220895</v>
      </c>
      <c r="N3">
        <f t="shared" si="1"/>
        <v>33.342687340789865</v>
      </c>
      <c r="O3">
        <v>1</v>
      </c>
    </row>
    <row r="4" spans="1:16" x14ac:dyDescent="0.2">
      <c r="A4">
        <v>6</v>
      </c>
      <c r="B4">
        <v>61.5</v>
      </c>
      <c r="C4">
        <v>30.1</v>
      </c>
      <c r="K4">
        <v>6</v>
      </c>
      <c r="L4">
        <f t="shared" si="0"/>
        <v>58.4841869148905</v>
      </c>
      <c r="M4">
        <f>68.917*LN(K4) - 90.14</f>
        <v>33.342687340789865</v>
      </c>
      <c r="N4">
        <f t="shared" si="1"/>
        <v>43.966289742445028</v>
      </c>
      <c r="O4">
        <v>1</v>
      </c>
    </row>
    <row r="5" spans="1:16" x14ac:dyDescent="0.2">
      <c r="A5">
        <v>6.7</v>
      </c>
      <c r="B5">
        <v>53.9</v>
      </c>
      <c r="C5">
        <v>46.9</v>
      </c>
      <c r="K5">
        <v>6.7</v>
      </c>
      <c r="L5">
        <f t="shared" si="0"/>
        <v>53.553835720585582</v>
      </c>
      <c r="M5">
        <f>68.917*LN(K5) - 90.14</f>
        <v>40.947544396696586</v>
      </c>
      <c r="N5">
        <f t="shared" si="1"/>
        <v>50.534781404019682</v>
      </c>
      <c r="O5">
        <v>1</v>
      </c>
    </row>
    <row r="6" spans="1:16" x14ac:dyDescent="0.2">
      <c r="A6">
        <v>8</v>
      </c>
      <c r="B6">
        <v>43.6</v>
      </c>
      <c r="C6">
        <v>50.6</v>
      </c>
      <c r="K6">
        <v>8</v>
      </c>
      <c r="L6">
        <f t="shared" si="0"/>
        <v>45.630551917744938</v>
      </c>
      <c r="M6">
        <f>68.917*LN(K6) - 90.14</f>
        <v>53.16887272794925</v>
      </c>
      <c r="N6">
        <f t="shared" si="1"/>
        <v>61.28612619628025</v>
      </c>
      <c r="O6">
        <v>1</v>
      </c>
    </row>
    <row r="7" spans="1:16" x14ac:dyDescent="0.2">
      <c r="A7">
        <v>8.9</v>
      </c>
      <c r="B7">
        <v>40.1</v>
      </c>
      <c r="C7">
        <v>51.9</v>
      </c>
      <c r="K7">
        <v>8.9</v>
      </c>
      <c r="L7">
        <f t="shared" si="0"/>
        <v>40.867228955341943</v>
      </c>
      <c r="M7">
        <f>68.917*LN(K7) - 90.14</f>
        <v>60.516095838959231</v>
      </c>
      <c r="N7">
        <f t="shared" si="1"/>
        <v>67.854617857854905</v>
      </c>
      <c r="O7">
        <v>1</v>
      </c>
    </row>
    <row r="8" spans="1:16" x14ac:dyDescent="0.2">
      <c r="A8">
        <v>9.6</v>
      </c>
      <c r="B8">
        <v>34.6</v>
      </c>
      <c r="C8">
        <v>69</v>
      </c>
      <c r="K8">
        <v>9.6</v>
      </c>
      <c r="L8">
        <f t="shared" si="0"/>
        <v>37.484424760191033</v>
      </c>
      <c r="M8">
        <f>68.917*LN(K8) - 90.14</f>
        <v>65.73392745751822</v>
      </c>
      <c r="N8">
        <f t="shared" si="1"/>
        <v>72.562975195050697</v>
      </c>
      <c r="O8">
        <v>1</v>
      </c>
    </row>
    <row r="9" spans="1:16" x14ac:dyDescent="0.2">
      <c r="A9">
        <v>11.1</v>
      </c>
      <c r="B9">
        <v>35.1</v>
      </c>
      <c r="C9">
        <v>73.400000000000006</v>
      </c>
      <c r="K9">
        <v>11.1</v>
      </c>
      <c r="L9">
        <f t="shared" si="0"/>
        <v>30.997692560338862</v>
      </c>
      <c r="M9">
        <f>68.917*LN(K9) - 90.14</f>
        <v>75.739436029971486</v>
      </c>
      <c r="N9">
        <f t="shared" si="1"/>
        <v>81.684240177019959</v>
      </c>
      <c r="O9">
        <v>1</v>
      </c>
    </row>
    <row r="10" spans="1:16" x14ac:dyDescent="0.2">
      <c r="A10">
        <v>11.9</v>
      </c>
      <c r="B10">
        <v>30.2</v>
      </c>
      <c r="C10">
        <v>80.099999999999994</v>
      </c>
      <c r="K10">
        <v>11.9</v>
      </c>
      <c r="L10">
        <f t="shared" si="0"/>
        <v>27.888264282750825</v>
      </c>
      <c r="M10">
        <f>68.917*LN(K10) - 90.14</f>
        <v>80.535596920896623</v>
      </c>
      <c r="N10">
        <f t="shared" si="1"/>
        <v>86.096434617522718</v>
      </c>
      <c r="O10">
        <v>1</v>
      </c>
    </row>
    <row r="11" spans="1:16" x14ac:dyDescent="0.2">
      <c r="A11">
        <v>12.7</v>
      </c>
      <c r="B11">
        <v>22.1</v>
      </c>
      <c r="C11">
        <v>90.5</v>
      </c>
      <c r="K11">
        <v>12.7</v>
      </c>
      <c r="L11">
        <f t="shared" si="0"/>
        <v>24.981222932004087</v>
      </c>
      <c r="M11">
        <f>68.917*LN(K11) - 90.14</f>
        <v>85.019584583596114</v>
      </c>
      <c r="N11">
        <f t="shared" si="1"/>
        <v>90.243068611426239</v>
      </c>
      <c r="O11">
        <v>1</v>
      </c>
    </row>
    <row r="12" spans="1:16" x14ac:dyDescent="0.2">
      <c r="A12" t="s">
        <v>0</v>
      </c>
      <c r="B12" t="s">
        <v>1</v>
      </c>
      <c r="C12" t="s">
        <v>2</v>
      </c>
      <c r="K12" t="s">
        <v>0</v>
      </c>
      <c r="L12" t="s">
        <v>1</v>
      </c>
      <c r="M12" t="s">
        <v>2</v>
      </c>
      <c r="N12" t="s">
        <v>16</v>
      </c>
      <c r="O12" t="s">
        <v>15</v>
      </c>
    </row>
    <row r="14" spans="1:16" x14ac:dyDescent="0.2">
      <c r="M14" t="s">
        <v>4</v>
      </c>
    </row>
    <row r="15" spans="1:16" x14ac:dyDescent="0.2">
      <c r="E15" t="s">
        <v>3</v>
      </c>
      <c r="O15" t="s">
        <v>9</v>
      </c>
    </row>
    <row r="16" spans="1:16" x14ac:dyDescent="0.2">
      <c r="L16" t="s">
        <v>5</v>
      </c>
      <c r="M16" t="s">
        <v>6</v>
      </c>
      <c r="O16" t="s">
        <v>7</v>
      </c>
      <c r="P16">
        <f>(44.68/(L17)) * L17/M17</f>
        <v>0.91942619726229879</v>
      </c>
    </row>
    <row r="17" spans="10:16" x14ac:dyDescent="0.2">
      <c r="L17">
        <v>7.4863497280049538</v>
      </c>
      <c r="M17">
        <f>-44.68*LN(L17) + 138.54</f>
        <v>48.595526354415426</v>
      </c>
      <c r="O17" t="s">
        <v>8</v>
      </c>
      <c r="P17">
        <f>(68.917/(L17)) * L17/M17</f>
        <v>1.4181758110278839</v>
      </c>
    </row>
    <row r="18" spans="10:16" x14ac:dyDescent="0.2">
      <c r="J18" t="s">
        <v>12</v>
      </c>
      <c r="K18" s="1">
        <f>-44.68*LN(L17) + 138.54 - (68.917*LN(L17) - 90.14)</f>
        <v>6.1062063139161182E-7</v>
      </c>
    </row>
    <row r="19" spans="10:16" x14ac:dyDescent="0.2">
      <c r="J19" t="s">
        <v>4</v>
      </c>
    </row>
    <row r="20" spans="10:16" x14ac:dyDescent="0.2">
      <c r="L20" t="s">
        <v>14</v>
      </c>
      <c r="O20" t="s">
        <v>10</v>
      </c>
      <c r="P20">
        <f>(B11-B1)/(A11-A1)*AVERAGE(A1:A11)/AVERAGE(B1:B11)</f>
        <v>-1.0317352572307772</v>
      </c>
    </row>
    <row r="21" spans="10:16" x14ac:dyDescent="0.2">
      <c r="L21" t="s">
        <v>13</v>
      </c>
      <c r="O21" t="s">
        <v>11</v>
      </c>
      <c r="P21">
        <f>(C11-C1)/(A11-A1)*AVERAGE(A1:A11)/AVERAGE(C1:C11)</f>
        <v>1.5822068451041171</v>
      </c>
    </row>
    <row r="25" spans="10:16" x14ac:dyDescent="0.2">
      <c r="O25" t="s">
        <v>17</v>
      </c>
    </row>
    <row r="26" spans="10:16" x14ac:dyDescent="0.2">
      <c r="O26" t="s">
        <v>5</v>
      </c>
      <c r="P26" t="s">
        <v>6</v>
      </c>
    </row>
    <row r="27" spans="10:16" x14ac:dyDescent="0.2">
      <c r="N27">
        <f>-44.68*LN(O27) + 138.54 - (68.917*LN(O27+O3) - 90.14)</f>
        <v>-7.0126406565407251E-4</v>
      </c>
      <c r="O27">
        <v>6.8959445185913983</v>
      </c>
      <c r="P27">
        <f>68.917*LN(O27+O2) - 90.14</f>
        <v>52.266593025536125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2022-09-14T14:13:20Z</dcterms:created>
  <dcterms:modified xsi:type="dcterms:W3CDTF">2022-09-14T15:55:16Z</dcterms:modified>
</cp:coreProperties>
</file>