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3"/>
    <sheet state="visible" name="Info Setup" sheetId="2" r:id="rId4"/>
    <sheet state="visible" name="Direct Costs" sheetId="3" r:id="rId5"/>
    <sheet state="visible" name="Indirect Costs" sheetId="4" r:id="rId6"/>
    <sheet state="visible" name="Summary" sheetId="5" r:id="rId7"/>
  </sheets>
  <definedNames>
    <definedName name="StartingBalance">#REF!</definedName>
    <definedName localSheetId="1" name="StartingBalance">#REF!</definedName>
  </definedNames>
  <calcPr/>
</workbook>
</file>

<file path=xl/sharedStrings.xml><?xml version="1.0" encoding="utf-8"?>
<sst xmlns="http://schemas.openxmlformats.org/spreadsheetml/2006/main" count="352" uniqueCount="227">
  <si>
    <t>Instructions -- To be filled out at a later time</t>
  </si>
  <si>
    <t>Cloud TCO tracker</t>
  </si>
  <si>
    <t xml:space="preserve">Track Cloud Spending for the entire year and project your TCO over 3yrs and 5yrs </t>
  </si>
  <si>
    <t>How to use this template</t>
  </si>
  <si>
    <t>1.</t>
  </si>
  <si>
    <t>Fill out the 'Direct Costs' and 'Indirect Costs' tabs for one year consumption and costs.</t>
  </si>
  <si>
    <t>2.</t>
  </si>
  <si>
    <t xml:space="preserve">Then, fill out the 'Direct Costs Estimated Growth Rate % ' and 'Indirect Costs Estimated Growth Rate %' &amp; Initial Inventment information below. </t>
  </si>
  <si>
    <t>3.</t>
  </si>
  <si>
    <t>Feel free to rename or delete categories in these tabs. Your changes will automatically be reflected on the 'Summary' tab, which shows an overview of spend.</t>
  </si>
  <si>
    <t>Team Information</t>
  </si>
  <si>
    <t>Team Name &amp; Dept #</t>
  </si>
  <si>
    <t>Sample Team D635</t>
  </si>
  <si>
    <r>
      <rPr>
        <rFont val="Calibri"/>
        <color rgb="FF000000"/>
        <sz val="11.0"/>
      </rPr>
      <t xml:space="preserve">&lt; Enter your Team Name &amp; Department   </t>
    </r>
    <r>
      <rPr>
        <rFont val="Calibri"/>
        <i/>
        <color rgb="FF000000"/>
        <sz val="11.0"/>
      </rPr>
      <t xml:space="preserve"> e.g. "Sample Team D635"</t>
    </r>
  </si>
  <si>
    <t>Prepared by</t>
  </si>
  <si>
    <t>Sam Sample</t>
  </si>
  <si>
    <t>&lt; Enter your own full Name</t>
  </si>
  <si>
    <t>Starting Cost and Initial Investment</t>
  </si>
  <si>
    <t>Direct Initial Investment $ (+)</t>
  </si>
  <si>
    <r>
      <rPr>
        <rFont val="Calibri"/>
        <color rgb="FF000000"/>
        <sz val="11.0"/>
      </rPr>
      <t xml:space="preserve">&lt; Costs incurred before the start of Year 1, Period 1. 
</t>
    </r>
    <r>
      <rPr>
        <rFont val="Calibri"/>
        <i/>
        <color rgb="FF000000"/>
        <sz val="11.0"/>
      </rPr>
      <t>e.g. if you incured prior costs related to cloud infrastructure (Direct), software licenses (Indirect), talent (Indirect), etc</t>
    </r>
  </si>
  <si>
    <t>Indirect Initial Investment $ (+)</t>
  </si>
  <si>
    <t>Cost Growth Rate</t>
  </si>
  <si>
    <t xml:space="preserve">Year 1  </t>
  </si>
  <si>
    <t>Year 2</t>
  </si>
  <si>
    <t>Year 3</t>
  </si>
  <si>
    <t>Year 4</t>
  </si>
  <si>
    <t>Year 5</t>
  </si>
  <si>
    <r>
      <rPr>
        <rFont val="Calibri"/>
        <b/>
        <color rgb="FF000000"/>
        <sz val="12.0"/>
      </rPr>
      <t>Direct Costs</t>
    </r>
    <r>
      <rPr>
        <rFont val="Calibri"/>
        <color rgb="FF000000"/>
        <sz val="12.0"/>
      </rPr>
      <t xml:space="preserve"> Estimated Growth Rate % (Compute, Storage, Database, etc)</t>
    </r>
  </si>
  <si>
    <r>
      <rPr>
        <rFont val="Courier New"/>
        <b/>
        <i/>
        <color rgb="FF000000"/>
        <sz val="12.0"/>
      </rPr>
      <t>Fill out '</t>
    </r>
    <r>
      <rPr>
        <rFont val="Courier New"/>
        <b/>
        <i/>
        <color rgb="FFE06666"/>
        <sz val="12.0"/>
      </rPr>
      <t>Direct Costs</t>
    </r>
    <r>
      <rPr>
        <rFont val="Courier New"/>
        <b/>
        <i/>
        <color rgb="FF000000"/>
        <sz val="12.0"/>
      </rPr>
      <t>' Tab</t>
    </r>
    <r>
      <rPr>
        <rFont val="Courier New"/>
        <b/>
        <i/>
        <color rgb="FFFFFFFF"/>
        <sz val="12.0"/>
      </rPr>
      <t>__</t>
    </r>
  </si>
  <si>
    <r>
      <rPr>
        <rFont val="Calibri"/>
        <b/>
        <color rgb="FF000000"/>
        <sz val="12.0"/>
      </rPr>
      <t>Indirect Costs</t>
    </r>
    <r>
      <rPr>
        <rFont val="Calibri"/>
        <color rgb="FF000000"/>
        <sz val="12.0"/>
      </rPr>
      <t xml:space="preserve"> Estimated Growth Rate % (Talent, Pro. Services, Licenses, etc)</t>
    </r>
  </si>
  <si>
    <r>
      <rPr>
        <rFont val="Courier New"/>
        <b/>
        <i/>
        <color rgb="FF000000"/>
        <sz val="12.0"/>
      </rPr>
      <t>Fill out '</t>
    </r>
    <r>
      <rPr>
        <rFont val="Courier New"/>
        <b/>
        <i/>
        <color rgb="FF6D9EEB"/>
        <sz val="12.0"/>
      </rPr>
      <t>Indirect Costs</t>
    </r>
    <r>
      <rPr>
        <rFont val="Courier New"/>
        <b/>
        <i/>
        <color rgb="FF000000"/>
        <sz val="12.0"/>
      </rPr>
      <t>' Tab</t>
    </r>
    <r>
      <rPr>
        <rFont val="Courier New"/>
        <b/>
        <i/>
        <color rgb="FFFFFFFF"/>
        <sz val="12.0"/>
      </rPr>
      <t>__</t>
    </r>
  </si>
  <si>
    <r>
      <rPr>
        <rFont val="Calibri"/>
        <color rgb="FF000000"/>
        <sz val="11.0"/>
      </rPr>
      <t xml:space="preserve">^ Enter your Average Annual Growth over 5 years. 
</t>
    </r>
    <r>
      <rPr>
        <rFont val="Calibri"/>
        <i/>
        <color rgb="FF000000"/>
        <sz val="11.0"/>
      </rPr>
      <t>e.g. If you will use 10% more compute in year 2 enter 10%</t>
    </r>
  </si>
  <si>
    <t>Annual Direct Costs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</si>
  <si>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</si>
  <si>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</si>
  <si>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</si>
  <si>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</si>
  <si>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</si>
  <si>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</si>
  <si>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</si>
  <si>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</si>
  <si>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</si>
  <si>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</si>
  <si>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</si>
  <si>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</si>
  <si>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</si>
  <si>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Total</t>
  </si>
  <si>
    <t>Average</t>
  </si>
  <si>
    <t>Compute Costs</t>
  </si>
  <si>
    <t>Costs associated with virtual machines, virtual machine scale sets, and container instances</t>
  </si>
  <si>
    <t>Period totals:</t>
  </si>
  <si>
    <t>Azure Cost Management + Billing &gt; Cost Analysis. Filter by resource type and time period</t>
  </si>
  <si>
    <t>Azure Container Instances</t>
  </si>
  <si>
    <t>Azure Kubernetes Service (AKS)</t>
  </si>
  <si>
    <t>Azure Container Registry</t>
  </si>
  <si>
    <t>General Purpose VMs (D-series)</t>
  </si>
  <si>
    <t>Compute-Optimized VMs (F-series)</t>
  </si>
  <si>
    <t>Memory-Optimized VMs (M-series)</t>
  </si>
  <si>
    <t>Storage-Optimized VMs (H-series)</t>
  </si>
  <si>
    <t>GPU-Optimized VMs (N-series)</t>
  </si>
  <si>
    <t>Please Add or Edit as needed</t>
  </si>
  <si>
    <t>Virtual Machine Scale Sets</t>
  </si>
  <si>
    <t>Storage Costs</t>
  </si>
  <si>
    <t>Costs associated with block storage, file storage, and object storage</t>
  </si>
  <si>
    <t>Azure Blob Storage</t>
  </si>
  <si>
    <t>Azure File Storage</t>
  </si>
  <si>
    <t>Azure Disk Storage (Premium SSD)</t>
  </si>
  <si>
    <t>Azure Disk Storage (Standard SSD)</t>
  </si>
  <si>
    <t>Azure Disk Storage (HDD)</t>
  </si>
  <si>
    <t>Azure Data Lake Storage Gen2</t>
  </si>
  <si>
    <t>Network Costs</t>
  </si>
  <si>
    <t>Costs associated with virtual networks, VPN gateways, and ExpressRoute</t>
  </si>
  <si>
    <t>Virtual Networks</t>
  </si>
  <si>
    <t>VPN Gateway</t>
  </si>
  <si>
    <t>ExpressRoute</t>
  </si>
  <si>
    <t>Azure Load Balancer</t>
  </si>
  <si>
    <t>Azure Application Gateway</t>
  </si>
  <si>
    <t>Azure Firewall</t>
  </si>
  <si>
    <t>Azure Front Door</t>
  </si>
  <si>
    <t>Azure Traffic Manager</t>
  </si>
  <si>
    <t>Database Costs</t>
  </si>
  <si>
    <t>Costs associated with SQL Database, Cosmos DB, and Data Warehouse</t>
  </si>
  <si>
    <t>Azure SQL Database</t>
  </si>
  <si>
    <t>Azure Cosmos DB</t>
  </si>
  <si>
    <t>Azure Synapse Analytics</t>
  </si>
  <si>
    <t>Azure Database for PostgreSQL</t>
  </si>
  <si>
    <t>Azure Cache for Redis</t>
  </si>
  <si>
    <t>Please Edit these Line Items as needed</t>
  </si>
  <si>
    <t>Azure Database for MySQL</t>
  </si>
  <si>
    <t>Analytics Costs</t>
  </si>
  <si>
    <t>Costs associated with Data Factory, Databricks, and Synapse Analytics</t>
  </si>
  <si>
    <t>Azure Data Factory</t>
  </si>
  <si>
    <t>Azure Databricks</t>
  </si>
  <si>
    <t>Integration Costs</t>
  </si>
  <si>
    <t>Costs associated with Logic Apps, Integration Services, and API Management</t>
  </si>
  <si>
    <t>Azure Logic Apps</t>
  </si>
  <si>
    <t>Azure Integration Services (SSIS)</t>
  </si>
  <si>
    <t>Azure API Management</t>
  </si>
  <si>
    <t>Azure Event Grid</t>
  </si>
  <si>
    <t>Azure Service Bus</t>
  </si>
  <si>
    <t>Security Costs</t>
  </si>
  <si>
    <t>Costs associated with Azure Security Center, Azure Firewall, and Azure Key Vault</t>
  </si>
  <si>
    <t>Azure Key Vault</t>
  </si>
  <si>
    <t>Web Application Firewalls (WAF)</t>
  </si>
  <si>
    <t>Intrusion Detection/Prevention (IDPS)</t>
  </si>
  <si>
    <t>Other Security Tools</t>
  </si>
  <si>
    <t>Monitoring and Management Costs</t>
  </si>
  <si>
    <t>Costs associated with Azure Monitor, Azure Log Analytics, and Azure Automation</t>
  </si>
  <si>
    <t>Azure Monitor</t>
  </si>
  <si>
    <t>Azure Log Analytics</t>
  </si>
  <si>
    <t>Other Monitoring Tools</t>
  </si>
  <si>
    <t>Other Management Tools</t>
  </si>
  <si>
    <t>Application Development Costs</t>
  </si>
  <si>
    <t>Costs associated with developing and deploying applications on Azure</t>
  </si>
  <si>
    <t>Azure Cost Management + Billing &gt; Cost Analysis. Filter resource type (App Service, Functions) &amp; period</t>
  </si>
  <si>
    <t>Azure App Service</t>
  </si>
  <si>
    <t>Azure Functions</t>
  </si>
  <si>
    <t>Azure Static Web Apps</t>
  </si>
  <si>
    <t>Azure App Service (Web Apps)</t>
  </si>
  <si>
    <t>Azure App Service (API Apps)</t>
  </si>
  <si>
    <t>Azure App Service (Mobile Apps)</t>
  </si>
  <si>
    <t>Azure App Service (Static Web Apps)</t>
  </si>
  <si>
    <t>Third-Party Service Costs</t>
  </si>
  <si>
    <t>Costs associated with third-party services integrated with Azure</t>
  </si>
  <si>
    <t>Third-party provider invoices and billing portal</t>
  </si>
  <si>
    <t>Third-party cloud storage</t>
  </si>
  <si>
    <t>Third-party security solutions</t>
  </si>
  <si>
    <t>Third-party monitoring tools</t>
  </si>
  <si>
    <t>Third-party collaboration tools</t>
  </si>
  <si>
    <t>Third-party CI/CD tools</t>
  </si>
  <si>
    <t>Third-party database solutions</t>
  </si>
  <si>
    <t>Other 1</t>
  </si>
  <si>
    <t>[Enter your item]</t>
  </si>
  <si>
    <t>Other 2</t>
  </si>
  <si>
    <t>Other 3</t>
  </si>
  <si>
    <t>Other 4</t>
  </si>
  <si>
    <t>Annual Indirect Costs</t>
  </si>
  <si>
    <t>Talent Costs</t>
  </si>
  <si>
    <t>Your team specific salary &amp; training, for talent building on / supporting your cloud resources</t>
  </si>
  <si>
    <t>Staff Salary (cloud engineers, DevOps)</t>
  </si>
  <si>
    <t>Staff Salary (Other staff talent, PMs, Arch)</t>
  </si>
  <si>
    <t>Training &amp; Certs for cloud skills</t>
  </si>
  <si>
    <t>Cross training costs</t>
  </si>
  <si>
    <t>Professional Services Costs</t>
  </si>
  <si>
    <t>Costs for consulting and implementation services</t>
  </si>
  <si>
    <t xml:space="preserve">Invoices, Cost Plans etc. Please Edit these Line Items as needed </t>
  </si>
  <si>
    <t>Vendor [A] Consulting / Dev Services</t>
  </si>
  <si>
    <t>Other Migration &amp; Modernization Service</t>
  </si>
  <si>
    <t>Licensing Costs</t>
  </si>
  <si>
    <t>Software license agreements and purchase orders</t>
  </si>
  <si>
    <t>Software Licenses [A]</t>
  </si>
  <si>
    <t>Software Licenses [B]</t>
  </si>
  <si>
    <t>Software Licenses [C]</t>
  </si>
  <si>
    <t>Database Licenses [D]</t>
  </si>
  <si>
    <t>Software Licenses [E]</t>
  </si>
  <si>
    <t>Software Licenses [F]</t>
  </si>
  <si>
    <t>Software Licenses [G]</t>
  </si>
  <si>
    <t>Software Licenses [H]</t>
  </si>
  <si>
    <t>Software Licenses [I]</t>
  </si>
  <si>
    <t>Software Licenses [J]</t>
  </si>
  <si>
    <t>Operational Costs</t>
  </si>
  <si>
    <t>Day-to-day operational expenses for cloud environments</t>
  </si>
  <si>
    <t>IT operational budgets, resource allocation, and system maintenance costs</t>
  </si>
  <si>
    <t>Cloud Monitoring &amp; Management Costs</t>
  </si>
  <si>
    <t>Legacy System Migration / Carry Debt</t>
  </si>
  <si>
    <t>Legacy Cloud System Debt</t>
  </si>
  <si>
    <t>Configuration and Rework Debt</t>
  </si>
  <si>
    <t>Patch Management Costs</t>
  </si>
  <si>
    <t>Costs to plan &amp; optimize resources</t>
  </si>
  <si>
    <t>Performance Tuning Costs</t>
  </si>
  <si>
    <t>Indirect Tax Costs, Sales tax, VAT, other</t>
  </si>
  <si>
    <t>Data Transfer Costs</t>
  </si>
  <si>
    <t>Costs for data transfer to and from Azure</t>
  </si>
  <si>
    <t>Azure Cost Management + Billing &gt; Cost Analysis. Filter by resource type "Data Transfer" and time period</t>
  </si>
  <si>
    <t>Data Transfer from On-Prem to Azure</t>
  </si>
  <si>
    <t>Data Transfer from Azure to On-Prem</t>
  </si>
  <si>
    <t>Data Transfer from Other Cloud Providers</t>
  </si>
  <si>
    <t>Data Transfer to Other Cloud Providers</t>
  </si>
  <si>
    <t>Compliance Costs</t>
  </si>
  <si>
    <t>Costs for meeting regulatory and compliance standards</t>
  </si>
  <si>
    <t>Compliance Audits Costs</t>
  </si>
  <si>
    <t>Security (Costs to meet HIPAA, GDPR)</t>
  </si>
  <si>
    <t>Data Privacy (Costs for data privacy)</t>
  </si>
  <si>
    <t>Other Compliance Certification Costs</t>
  </si>
  <si>
    <t>Risk Management Costs</t>
  </si>
  <si>
    <t>Costs for identifying, assessing, and mitigating risks</t>
  </si>
  <si>
    <t>Penetration Testing Costs</t>
  </si>
  <si>
    <t>Other Risk Assessment Costs [A]</t>
  </si>
  <si>
    <t>Other Risk Assessment Costs [B]</t>
  </si>
  <si>
    <t>Other Risk Assessment Costs [C]</t>
  </si>
  <si>
    <t>Incident Costs</t>
  </si>
  <si>
    <t>Costs associated with Incidents related to your cloud use</t>
  </si>
  <si>
    <t>Incident Investigation</t>
  </si>
  <si>
    <t>Remediation &amp; Legal Costs</t>
  </si>
  <si>
    <t>Impacts to other teams in IT</t>
  </si>
  <si>
    <t>Impacts to other teams in the business</t>
  </si>
  <si>
    <t>Other Incident Costs</t>
  </si>
  <si>
    <t>Backup and Recovery Costs</t>
  </si>
  <si>
    <t>Costs associated with backup and recovery solutions</t>
  </si>
  <si>
    <t>Backup Storage Costs</t>
  </si>
  <si>
    <t>Backup Software and Licensing Costs</t>
  </si>
  <si>
    <t>Recovery Testing Costs</t>
  </si>
  <si>
    <t>Other HA &amp; DR Costs</t>
  </si>
  <si>
    <t>Downtime Costs</t>
  </si>
  <si>
    <t>Costs and impact from outages</t>
  </si>
  <si>
    <t>Estimated Direct Business Revenue Loss</t>
  </si>
  <si>
    <t>Estimated Indirect Business Revenue Loss</t>
  </si>
  <si>
    <t>Recovery Costs</t>
  </si>
  <si>
    <t>Impact on Reputation of IT or Costco</t>
  </si>
  <si>
    <t>Other 5</t>
  </si>
  <si>
    <t>Other 6</t>
  </si>
  <si>
    <t>Other 7</t>
  </si>
  <si>
    <t>Other 8</t>
  </si>
  <si>
    <t>Forecast</t>
  </si>
  <si>
    <t>Initial Investment</t>
  </si>
  <si>
    <t>Year 1</t>
  </si>
  <si>
    <t>Direct Costs</t>
  </si>
  <si>
    <t>Indirect Costs</t>
  </si>
  <si>
    <t>Total Costs</t>
  </si>
  <si>
    <t>Cumulative Costs</t>
  </si>
  <si>
    <t>Avg Cost Growth Rate</t>
  </si>
  <si>
    <t>base year</t>
  </si>
  <si>
    <t>Annual Costs</t>
  </si>
  <si>
    <t>Total Costs (Year 1)</t>
  </si>
  <si>
    <t>Direct Costs (Year 1)</t>
  </si>
  <si>
    <t>Row #</t>
  </si>
  <si>
    <t>Indirect Costs (Year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</si>
</sst>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m"/>
    <numFmt numFmtId="166" formatCode="mmm&quot; '&quot;yy"/>
  </numFmts>
  <fonts count="68">
    <font>
      <sz val="10.0"/>
      <color rgb="FF000000"/>
      <name val="Arial"/>
    </font>
    <font>
      <sz val="27.0"/>
    </font>
    <font>
      <b/>
      <sz val="18.0"/>
      <color rgb="FF000000"/>
      <name val="Raleway"/>
    </font>
    <font>
      <b/>
      <sz val="22.0"/>
      <color rgb="FF000000"/>
      <name val="Raleway"/>
    </font>
    <font>
      <b/>
      <sz val="17.0"/>
      <color rgb="FF000000"/>
      <name val="Raleway"/>
    </font>
    <font>
      <sz val="18.0"/>
      <color rgb="FF000000"/>
      <name val="Raleway"/>
    </font>
    <font>
      <b/>
      <color rgb="FF000000"/>
      <name val="Calibri"/>
    </font>
    <font>
      <i/>
      <color rgb="FF000000"/>
      <name val="Calibri"/>
    </font>
    <font>
      <color rgb="FF000000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i/>
      <sz val="12.0"/>
      <color rgb="FF000000"/>
      <name val="Courier New"/>
    </font>
    <font>
      <b/>
      <sz val="11.0"/>
      <color rgb="FF000000"/>
      <name val="Lato"/>
    </font>
    <font>
      <b/>
      <i/>
      <sz val="11.0"/>
      <color rgb="FF000000"/>
      <name val="Raleway"/>
    </font>
    <font>
      <i/>
      <sz val="11.0"/>
      <color rgb="FF000000"/>
      <name val="Calibri"/>
    </font>
    <font>
      <b/>
      <sz val="18.0"/>
      <color rgb="FFE06666"/>
      <name val="Calibri"/>
    </font>
    <font>
      <b/>
      <sz val="11.0"/>
      <color rgb="FF334960"/>
      <name val="Calibri"/>
    </font>
    <font>
      <b/>
      <i/>
      <sz val="9.0"/>
      <color rgb="FF576475"/>
      <name val="Calibri"/>
    </font>
    <font>
      <i/>
      <sz val="10.0"/>
      <color rgb="FF000000"/>
      <name val="Calibri"/>
    </font>
    <font>
      <b/>
      <i/>
      <sz val="10.0"/>
      <color rgb="FFFFFFFF"/>
      <name val="Calibri"/>
    </font>
    <font>
      <sz val="10.0"/>
      <color rgb="FFFFFFFF"/>
      <name val="Calibri"/>
    </font>
    <font>
      <b/>
      <sz val="10.0"/>
      <color rgb="FFFFFFFF"/>
      <name val="Calibri"/>
    </font>
    <font>
      <sz val="9.0"/>
      <color rgb="FFD9D9D9"/>
      <name val="Calibri"/>
    </font>
    <font>
      <sz val="10.0"/>
      <color rgb="FF334960"/>
      <name val="Calibri"/>
    </font>
    <font>
      <sz val="9.0"/>
      <color rgb="FF576475"/>
      <name val="Calibri"/>
    </font>
    <font>
      <i/>
      <sz val="9.0"/>
      <color rgb="FF6C7687"/>
      <name val="Calibri"/>
    </font>
    <font>
      <i/>
      <sz val="9.0"/>
      <color rgb="FF334960"/>
      <name val="Calibri"/>
    </font>
    <font>
      <i/>
      <sz val="9.0"/>
      <color rgb="FFA7B0BF"/>
      <name val="Calibri"/>
    </font>
    <font>
      <color rgb="FF000000"/>
    </font>
    <font>
      <sz val="10.0"/>
      <color rgb="FF576475"/>
      <name val="Calibri"/>
    </font>
    <font>
      <b/>
      <sz val="18.0"/>
      <color rgb="FF4A86E8"/>
      <name val="Calibri"/>
    </font>
    <font>
      <i/>
      <sz val="11.0"/>
      <color rgb="FF000000"/>
      <name val="Docs-Calibri"/>
    </font>
    <font>
      <color rgb="FF334960"/>
      <name val="Calibri"/>
    </font>
    <font>
      <sz val="6.0"/>
      <color rgb="FFFFFFFF"/>
      <name val="Lato"/>
    </font>
    <font>
      <sz val="6.0"/>
      <color rgb="FFB7B7B7"/>
      <name val="Lato"/>
    </font>
    <font>
      <name val="Lato"/>
    </font>
    <font>
      <i/>
      <name val="Lato"/>
    </font>
    <font>
      <b/>
      <sz val="18.0"/>
      <color rgb="FF000000"/>
      <name val="Lato"/>
    </font>
    <font>
      <b/>
      <sz val="18.0"/>
      <color rgb="FF4A86E8"/>
      <name val="Raleway"/>
    </font>
    <font/>
    <font>
      <b/>
      <sz val="6.0"/>
      <color rgb="FFFFFFFF"/>
      <name val="Lato"/>
    </font>
    <font>
      <b/>
      <i/>
      <sz val="6.0"/>
      <color rgb="FFB7B7B7"/>
      <name val="Lato"/>
    </font>
    <font>
      <b/>
      <sz val="11.0"/>
      <color rgb="FF334960"/>
      <name val="Lato"/>
    </font>
    <font>
      <b/>
      <sz val="10.0"/>
      <color rgb="FF000000"/>
      <name val="Lato"/>
    </font>
    <font>
      <b/>
      <i/>
      <sz val="11.0"/>
      <color rgb="FF000000"/>
      <name val="Lato"/>
    </font>
    <font>
      <color rgb="FF000000"/>
      <name val="Lato"/>
    </font>
    <font>
      <i/>
      <sz val="10.0"/>
      <color rgb="FF000000"/>
      <name val="Lato"/>
    </font>
    <font>
      <color rgb="FF576475"/>
      <name val="Lato"/>
    </font>
    <font>
      <b/>
      <color rgb="FF000000"/>
      <name val="Lato"/>
    </font>
    <font>
      <i/>
      <color rgb="FF000000"/>
      <name val="Lato"/>
    </font>
    <font>
      <i/>
      <color rgb="FFFFFFFF"/>
      <name val="Courier New"/>
    </font>
    <font>
      <i/>
      <sz val="11.0"/>
      <color rgb="FFFFFFFF"/>
      <name val="Courier New"/>
    </font>
    <font>
      <b/>
      <sz val="18.0"/>
      <color rgb="FFF46524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i/>
      <sz val="10.0"/>
      <color rgb="FF6C7687"/>
      <name val="Lato"/>
    </font>
    <font>
      <color rgb="FF334960"/>
      <name val="Lato"/>
    </font>
    <font>
      <b/>
      <color rgb="FF222222"/>
      <name val="Lato"/>
    </font>
    <font>
      <i/>
      <color rgb="FF6C7687"/>
      <name val="Lato"/>
    </font>
    <font>
      <b/>
      <sz val="18.0"/>
      <color rgb="FFE06666"/>
      <name val="Raleway"/>
    </font>
    <font>
      <b/>
      <sz val="18.0"/>
      <color rgb="FF334960"/>
      <name val="Lato"/>
    </font>
    <font>
      <sz val="11.0"/>
      <color rgb="FF334960"/>
      <name val="Lato"/>
    </font>
    <font>
      <sz val="10.0"/>
      <color rgb="FF576475"/>
      <name val="Lato"/>
    </font>
    <font>
      <i/>
      <sz val="10.0"/>
      <color rgb="FF576475"/>
      <name val="Lato"/>
    </font>
    <font>
      <b/>
      <sz val="18.0"/>
      <color rgb="FF3C78D8"/>
      <name val="Raleway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40">
    <border/>
    <border>
      <bottom style="dotted">
        <color rgb="FFA7B0B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bottom style="hair">
        <color rgb="FFFFFFFF"/>
      </bottom>
    </border>
    <border>
      <left style="dotted">
        <color rgb="FF000000"/>
      </left>
      <right style="thin">
        <color rgb="FFFFFFFF"/>
      </right>
      <top style="dotted">
        <color rgb="FF000000"/>
      </top>
      <bottom style="hair">
        <color rgb="FFFFFFFF"/>
      </bottom>
    </border>
    <border>
      <right style="dotted">
        <color rgb="FF000000"/>
      </right>
      <top style="dotted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thin">
        <color rgb="FFFFFFFF"/>
      </right>
      <top style="hair">
        <color rgb="FFFFFFFF"/>
      </top>
      <bottom style="hair">
        <color rgb="FFFFFFFF"/>
      </bottom>
    </border>
    <border>
      <right style="dotted">
        <color rgb="FF000000"/>
      </right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left style="dotted">
        <color rgb="FF000000"/>
      </left>
      <right style="thin">
        <color rgb="FFFFFFFF"/>
      </right>
      <top style="hair">
        <color rgb="FFFFFFFF"/>
      </top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left style="dotted">
        <color rgb="FF000000"/>
      </left>
      <right style="thin">
        <color rgb="FFFFFFFF"/>
      </right>
      <bottom style="hair">
        <color rgb="FFFFFFFF"/>
      </bottom>
    </border>
    <border>
      <left style="dotted">
        <color rgb="FF000000"/>
      </left>
      <right style="thin">
        <color rgb="FFFFFFFF"/>
      </right>
      <bottom style="dotted">
        <color rgb="FF000000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left style="thin">
        <color rgb="FFFFFFFF"/>
      </left>
      <bottom style="thin">
        <color rgb="FFFFFFFF"/>
      </bottom>
    </border>
    <border>
      <left style="hair">
        <color rgb="FFFFFFFF"/>
      </left>
      <right style="thin">
        <color rgb="FFFFFFFF"/>
      </right>
    </border>
    <border>
      <right style="thin">
        <color rgb="FFFFFFFF"/>
      </right>
      <top style="thin">
        <color rgb="FFFFFFFF"/>
      </top>
    </border>
    <border>
      <top style="thin">
        <color rgb="FF999999"/>
      </top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FFFFFF"/>
      </bottom>
    </border>
    <border>
      <bottom style="dotted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/>
    </xf>
    <xf borderId="0" fillId="0" fontId="6" numFmtId="49" xfId="0" applyAlignment="1" applyFont="1" applyNumberFormat="1">
      <alignment readingOrder="0" vertical="top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Font="1"/>
    <xf borderId="0" fillId="0" fontId="6" numFmtId="49" xfId="0" applyAlignment="1" applyFont="1" applyNumberFormat="1">
      <alignment horizontal="left" vertical="top"/>
    </xf>
    <xf borderId="1" fillId="0" fontId="8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9" numFmtId="49" xfId="0" applyAlignment="1" applyFont="1" applyNumberFormat="1">
      <alignment horizontal="left" readingOrder="0" vertical="top"/>
    </xf>
    <xf borderId="0" fillId="0" fontId="9" numFmtId="0" xfId="0" applyAlignment="1" applyFont="1">
      <alignment horizontal="left" readingOrder="0" vertical="center"/>
    </xf>
    <xf borderId="0" fillId="0" fontId="6" numFmtId="49" xfId="0" applyAlignment="1" applyFont="1" applyNumberFormat="1">
      <alignment horizontal="right" readingOrder="0" vertical="top"/>
    </xf>
    <xf borderId="0" fillId="3" fontId="10" numFmtId="0" xfId="0" applyAlignment="1" applyFill="1" applyFont="1">
      <alignment horizontal="left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left" vertical="center"/>
    </xf>
    <xf borderId="0" fillId="0" fontId="9" numFmtId="49" xfId="0" applyAlignment="1" applyFont="1" applyNumberFormat="1">
      <alignment horizontal="left" vertical="top"/>
    </xf>
    <xf borderId="0" fillId="0" fontId="2" numFmtId="0" xfId="0" applyAlignment="1" applyFont="1">
      <alignment horizontal="left" readingOrder="0"/>
    </xf>
    <xf borderId="0" fillId="0" fontId="11" numFmtId="164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 readingOrder="0"/>
    </xf>
    <xf borderId="2" fillId="0" fontId="11" numFmtId="164" xfId="0" applyAlignment="1" applyBorder="1" applyFont="1" applyNumberFormat="1">
      <alignment horizontal="center" readingOrder="0" vertical="center"/>
    </xf>
    <xf borderId="0" fillId="2" fontId="12" numFmtId="0" xfId="0" applyAlignment="1" applyFont="1">
      <alignment horizontal="center" readingOrder="0" shrinkToFit="0" wrapText="1"/>
    </xf>
    <xf borderId="2" fillId="4" fontId="9" numFmtId="164" xfId="0" applyAlignment="1" applyBorder="1" applyFill="1" applyFont="1" applyNumberFormat="1">
      <alignment horizontal="center" readingOrder="0" vertical="center"/>
    </xf>
    <xf borderId="0" fillId="2" fontId="12" numFmtId="0" xfId="0" applyAlignment="1" applyFont="1">
      <alignment horizontal="center" readingOrder="0" shrinkToFit="0" vertical="center" wrapText="1"/>
    </xf>
    <xf borderId="2" fillId="5" fontId="9" numFmtId="164" xfId="0" applyAlignment="1" applyBorder="1" applyFill="1" applyFont="1" applyNumberFormat="1">
      <alignment horizontal="center" readingOrder="0" vertical="center"/>
    </xf>
    <xf borderId="0" fillId="0" fontId="11" numFmtId="0" xfId="0" applyAlignment="1" applyFont="1">
      <alignment horizontal="left" readingOrder="0"/>
    </xf>
    <xf borderId="0" fillId="3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center" readingOrder="0" vertical="center"/>
    </xf>
    <xf borderId="0" fillId="3" fontId="14" numFmtId="0" xfId="0" applyAlignment="1" applyFont="1">
      <alignment horizontal="right" readingOrder="0" vertical="center"/>
    </xf>
    <xf borderId="0" fillId="0" fontId="13" numFmtId="0" xfId="0" applyAlignment="1" applyFont="1">
      <alignment horizontal="right" readingOrder="0"/>
    </xf>
    <xf borderId="2" fillId="4" fontId="9" numFmtId="9" xfId="0" applyAlignment="1" applyBorder="1" applyFont="1" applyNumberFormat="1">
      <alignment horizontal="center" readingOrder="0"/>
    </xf>
    <xf borderId="3" fillId="4" fontId="9" numFmtId="9" xfId="0" applyAlignment="1" applyBorder="1" applyFont="1" applyNumberFormat="1">
      <alignment horizontal="center" readingOrder="0"/>
    </xf>
    <xf borderId="2" fillId="5" fontId="9" numFmtId="9" xfId="0" applyAlignment="1" applyBorder="1" applyFont="1" applyNumberFormat="1">
      <alignment horizontal="center" readingOrder="0"/>
    </xf>
    <xf borderId="3" fillId="5" fontId="9" numFmtId="9" xfId="0" applyAlignment="1" applyBorder="1" applyFont="1" applyNumberFormat="1">
      <alignment horizontal="center" readingOrder="0"/>
    </xf>
    <xf borderId="4" fillId="0" fontId="15" numFmtId="0" xfId="0" applyAlignment="1" applyBorder="1" applyFont="1">
      <alignment horizontal="right" readingOrder="0" vertical="bottom"/>
    </xf>
    <xf borderId="4" fillId="0" fontId="16" numFmtId="0" xfId="0" applyAlignment="1" applyBorder="1" applyFont="1">
      <alignment horizontal="left" readingOrder="0" shrinkToFit="0" vertical="bottom" wrapText="1"/>
    </xf>
    <xf borderId="4" fillId="0" fontId="17" numFmtId="0" xfId="0" applyAlignment="1" applyBorder="1" applyFont="1">
      <alignment horizontal="left" readingOrder="0" vertical="bottom"/>
    </xf>
    <xf borderId="4" fillId="0" fontId="18" numFmtId="0" xfId="0" applyAlignment="1" applyBorder="1" applyFont="1">
      <alignment horizontal="right" readingOrder="0" vertical="bottom"/>
    </xf>
    <xf borderId="4" fillId="0" fontId="19" numFmtId="164" xfId="0" applyAlignment="1" applyBorder="1" applyFont="1" applyNumberFormat="1">
      <alignment horizontal="right" readingOrder="0" vertical="bottom"/>
    </xf>
    <xf borderId="4" fillId="0" fontId="19" numFmtId="0" xfId="0" applyAlignment="1" applyBorder="1" applyFont="1">
      <alignment horizontal="right" readingOrder="0" vertical="bottom"/>
    </xf>
    <xf borderId="5" fillId="0" fontId="15" numFmtId="0" xfId="0" applyAlignment="1" applyBorder="1" applyFont="1">
      <alignment horizontal="right" readingOrder="0" vertical="center"/>
    </xf>
    <xf borderId="6" fillId="0" fontId="20" numFmtId="0" xfId="0" applyAlignment="1" applyBorder="1" applyFont="1">
      <alignment horizontal="left" readingOrder="0" shrinkToFit="0" vertical="center" wrapText="1"/>
    </xf>
    <xf borderId="0" fillId="6" fontId="21" numFmtId="0" xfId="0" applyAlignment="1" applyFill="1" applyFont="1">
      <alignment horizontal="left" readingOrder="0" vertical="center"/>
    </xf>
    <xf borderId="0" fillId="6" fontId="22" numFmtId="164" xfId="0" applyAlignment="1" applyFont="1" applyNumberFormat="1">
      <alignment horizontal="right" readingOrder="0" vertical="center"/>
    </xf>
    <xf borderId="0" fillId="6" fontId="23" numFmtId="164" xfId="0" applyAlignment="1" applyFont="1" applyNumberFormat="1">
      <alignment horizontal="right" readingOrder="0" vertical="center"/>
    </xf>
    <xf borderId="7" fillId="0" fontId="24" numFmtId="164" xfId="0" applyAlignment="1" applyBorder="1" applyFont="1" applyNumberFormat="1">
      <alignment horizontal="right" readingOrder="0" vertical="center"/>
    </xf>
    <xf borderId="8" fillId="0" fontId="15" numFmtId="0" xfId="0" applyAlignment="1" applyBorder="1" applyFont="1">
      <alignment horizontal="right" readingOrder="0" vertical="center"/>
    </xf>
    <xf borderId="9" fillId="7" fontId="20" numFmtId="0" xfId="0" applyAlignment="1" applyBorder="1" applyFill="1" applyFont="1">
      <alignment horizontal="left" readingOrder="0" shrinkToFit="0" vertical="center" wrapText="1"/>
    </xf>
    <xf borderId="10" fillId="7" fontId="25" numFmtId="0" xfId="0" applyAlignment="1" applyBorder="1" applyFont="1">
      <alignment horizontal="left" readingOrder="0" vertical="center"/>
    </xf>
    <xf borderId="0" fillId="0" fontId="26" numFmtId="164" xfId="0" applyAlignment="1" applyFont="1" applyNumberFormat="1">
      <alignment horizontal="right" readingOrder="0" vertical="center"/>
    </xf>
    <xf borderId="0" fillId="0" fontId="27" numFmtId="164" xfId="0" applyAlignment="1" applyFont="1" applyNumberFormat="1">
      <alignment horizontal="right" vertical="center"/>
    </xf>
    <xf borderId="11" fillId="0" fontId="28" numFmtId="164" xfId="0" applyAlignment="1" applyBorder="1" applyFont="1" applyNumberFormat="1">
      <alignment horizontal="right" vertical="center"/>
    </xf>
    <xf borderId="12" fillId="7" fontId="16" numFmtId="0" xfId="0" applyAlignment="1" applyBorder="1" applyFont="1">
      <alignment horizontal="left" readingOrder="0" shrinkToFit="0" vertical="center" wrapText="1"/>
    </xf>
    <xf borderId="13" fillId="7" fontId="25" numFmtId="0" xfId="0" applyAlignment="1" applyBorder="1" applyFont="1">
      <alignment horizontal="left" readingOrder="0" vertical="center"/>
    </xf>
    <xf borderId="14" fillId="0" fontId="15" numFmtId="0" xfId="0" applyAlignment="1" applyBorder="1" applyFont="1">
      <alignment horizontal="right" readingOrder="0" vertical="center"/>
    </xf>
    <xf borderId="15" fillId="7" fontId="16" numFmtId="0" xfId="0" applyAlignment="1" applyBorder="1" applyFont="1">
      <alignment horizontal="left" readingOrder="0" shrinkToFit="0" vertical="center" wrapText="1"/>
    </xf>
    <xf borderId="16" fillId="7" fontId="25" numFmtId="0" xfId="0" applyAlignment="1" applyBorder="1" applyFont="1">
      <alignment horizontal="left" readingOrder="0" vertical="center"/>
    </xf>
    <xf borderId="17" fillId="0" fontId="15" numFmtId="0" xfId="0" applyAlignment="1" applyBorder="1" applyFont="1">
      <alignment horizontal="right" readingOrder="0" vertical="center"/>
    </xf>
    <xf borderId="18" fillId="0" fontId="20" numFmtId="0" xfId="0" applyAlignment="1" applyBorder="1" applyFont="1">
      <alignment horizontal="left" readingOrder="0" shrinkToFit="0" vertical="center" wrapText="1"/>
    </xf>
    <xf borderId="0" fillId="0" fontId="25" numFmtId="0" xfId="0" applyAlignment="1" applyFont="1">
      <alignment horizontal="left" readingOrder="0" vertical="center"/>
    </xf>
    <xf borderId="19" fillId="0" fontId="16" numFmtId="0" xfId="0" applyAlignment="1" applyBorder="1" applyFont="1">
      <alignment horizontal="left" readingOrder="0" shrinkToFit="0" vertical="center" wrapText="1"/>
    </xf>
    <xf borderId="0" fillId="0" fontId="29" numFmtId="164" xfId="0" applyAlignment="1" applyFont="1" applyNumberFormat="1">
      <alignment horizontal="right" vertical="center"/>
    </xf>
    <xf borderId="6" fillId="0" fontId="16" numFmtId="0" xfId="0" applyAlignment="1" applyBorder="1" applyFont="1">
      <alignment horizontal="left" readingOrder="0" shrinkToFit="0" vertical="center" wrapText="1"/>
    </xf>
    <xf borderId="9" fillId="7" fontId="16" numFmtId="0" xfId="0" applyAlignment="1" applyBorder="1" applyFont="1">
      <alignment horizontal="left" readingOrder="0" shrinkToFit="0" vertical="center" wrapText="1"/>
    </xf>
    <xf borderId="20" fillId="7" fontId="16" numFmtId="0" xfId="0" applyAlignment="1" applyBorder="1" applyFont="1">
      <alignment horizontal="left" readingOrder="0" shrinkToFit="0" vertical="center" wrapText="1"/>
    </xf>
    <xf borderId="0" fillId="0" fontId="26" numFmtId="164" xfId="0" applyAlignment="1" applyFont="1" applyNumberFormat="1">
      <alignment horizontal="right" vertical="center"/>
    </xf>
    <xf borderId="21" fillId="7" fontId="16" numFmtId="0" xfId="0" applyAlignment="1" applyBorder="1" applyFont="1">
      <alignment horizontal="left" readingOrder="0" shrinkToFit="0" vertical="center" wrapText="1"/>
    </xf>
    <xf borderId="22" fillId="0" fontId="15" numFmtId="0" xfId="0" applyAlignment="1" applyBorder="1" applyFont="1">
      <alignment horizontal="right" readingOrder="0" vertical="center"/>
    </xf>
    <xf borderId="18" fillId="0" fontId="16" numFmtId="0" xfId="0" applyAlignment="1" applyBorder="1" applyFont="1">
      <alignment horizontal="left" readingOrder="0" shrinkToFit="0" vertical="center" wrapText="1"/>
    </xf>
    <xf borderId="0" fillId="0" fontId="25" numFmtId="0" xfId="0" applyAlignment="1" applyFont="1">
      <alignment horizontal="left" vertical="center"/>
    </xf>
    <xf borderId="23" fillId="7" fontId="16" numFmtId="0" xfId="0" applyAlignment="1" applyBorder="1" applyFont="1">
      <alignment horizontal="left" readingOrder="0" shrinkToFit="0" vertical="center" wrapText="1"/>
    </xf>
    <xf borderId="24" fillId="7" fontId="16" numFmtId="0" xfId="0" applyAlignment="1" applyBorder="1" applyFont="1">
      <alignment horizontal="left" readingOrder="0" shrinkToFit="0" vertical="center" wrapText="1"/>
    </xf>
    <xf borderId="0" fillId="0" fontId="30" numFmtId="0" xfId="0" applyFont="1"/>
    <xf borderId="0" fillId="0" fontId="29" numFmtId="164" xfId="0" applyAlignment="1" applyFont="1" applyNumberFormat="1">
      <alignment horizontal="right" readingOrder="0" vertical="center"/>
    </xf>
    <xf borderId="17" fillId="0" fontId="15" numFmtId="0" xfId="0" applyAlignment="1" applyBorder="1" applyFont="1">
      <alignment horizontal="right" vertical="center"/>
    </xf>
    <xf borderId="19" fillId="0" fontId="16" numFmtId="0" xfId="0" applyAlignment="1" applyBorder="1" applyFont="1">
      <alignment horizontal="left" shrinkToFit="0" vertical="center" wrapText="1"/>
    </xf>
    <xf borderId="0" fillId="0" fontId="31" numFmtId="0" xfId="0" applyAlignment="1" applyFont="1">
      <alignment horizontal="left" vertical="center"/>
    </xf>
    <xf borderId="17" fillId="0" fontId="15" numFmtId="0" xfId="0" applyAlignment="1" applyBorder="1" applyFont="1">
      <alignment horizontal="right" vertical="center"/>
    </xf>
    <xf borderId="19" fillId="0" fontId="16" numFmtId="0" xfId="0" applyAlignment="1" applyBorder="1" applyFont="1">
      <alignment horizontal="left" shrinkToFit="0" vertical="center" wrapText="1"/>
    </xf>
    <xf borderId="25" fillId="7" fontId="16" numFmtId="0" xfId="0" applyAlignment="1" applyBorder="1" applyFont="1">
      <alignment horizontal="left" readingOrder="0" shrinkToFit="0" vertical="center" wrapText="1"/>
    </xf>
    <xf borderId="24" fillId="7" fontId="16" numFmtId="0" xfId="0" applyAlignment="1" applyBorder="1" applyFont="1">
      <alignment horizontal="left" readingOrder="0"/>
    </xf>
    <xf borderId="26" fillId="0" fontId="16" numFmtId="0" xfId="0" applyAlignment="1" applyBorder="1" applyFont="1">
      <alignment horizontal="left" readingOrder="0" shrinkToFit="0" vertical="center" wrapText="1"/>
    </xf>
    <xf borderId="4" fillId="0" fontId="32" numFmtId="0" xfId="0" applyAlignment="1" applyBorder="1" applyFont="1">
      <alignment horizontal="left" readingOrder="0" vertical="bottom"/>
    </xf>
    <xf borderId="27" fillId="0" fontId="16" numFmtId="0" xfId="0" applyAlignment="1" applyBorder="1" applyFont="1">
      <alignment horizontal="left" readingOrder="0" shrinkToFit="0" vertical="center" wrapText="1"/>
    </xf>
    <xf borderId="23" fillId="7" fontId="33" numFmtId="0" xfId="0" applyAlignment="1" applyBorder="1" applyFont="1">
      <alignment horizontal="left" readingOrder="0"/>
    </xf>
    <xf borderId="16" fillId="7" fontId="34" numFmtId="0" xfId="0" applyAlignment="1" applyBorder="1" applyFont="1">
      <alignment readingOrder="0"/>
    </xf>
    <xf borderId="0" fillId="0" fontId="35" numFmtId="0" xfId="0" applyAlignment="1" applyFont="1">
      <alignment vertical="center"/>
    </xf>
    <xf borderId="0" fillId="0" fontId="36" numFmtId="0" xfId="0" applyAlignment="1" applyFont="1">
      <alignment horizontal="right" vertical="center"/>
    </xf>
    <xf borderId="0" fillId="0" fontId="37" numFmtId="0" xfId="0" applyAlignment="1" applyFont="1">
      <alignment horizontal="center" readingOrder="0" vertical="center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vertical="center"/>
    </xf>
    <xf borderId="0" fillId="0" fontId="39" numFmtId="0" xfId="0" applyAlignment="1" applyFont="1">
      <alignment horizontal="left" readingOrder="0" vertical="center"/>
    </xf>
    <xf borderId="0" fillId="0" fontId="40" numFmtId="0" xfId="0" applyAlignment="1" applyFont="1">
      <alignment horizontal="left" readingOrder="0" vertical="center"/>
    </xf>
    <xf borderId="0" fillId="0" fontId="41" numFmtId="0" xfId="0" applyAlignment="1" applyFont="1">
      <alignment vertical="center"/>
    </xf>
    <xf borderId="0" fillId="0" fontId="37" numFmtId="0" xfId="0" applyAlignment="1" applyFont="1">
      <alignment horizontal="right" vertical="center"/>
    </xf>
    <xf borderId="0" fillId="0" fontId="38" numFmtId="0" xfId="0" applyAlignment="1" applyFont="1">
      <alignment horizontal="right" vertical="center"/>
    </xf>
    <xf borderId="0" fillId="0" fontId="42" numFmtId="0" xfId="0" applyAlignment="1" applyFont="1">
      <alignment horizontal="center" vertical="center"/>
    </xf>
    <xf borderId="0" fillId="0" fontId="43" numFmtId="0" xfId="0" applyAlignment="1" applyFont="1">
      <alignment horizontal="right" readingOrder="0" vertical="center"/>
    </xf>
    <xf borderId="0" fillId="0" fontId="44" numFmtId="165" xfId="0" applyAlignment="1" applyFont="1" applyNumberFormat="1">
      <alignment horizontal="right" readingOrder="0" vertical="center"/>
    </xf>
    <xf borderId="28" fillId="0" fontId="45" numFmtId="49" xfId="0" applyAlignment="1" applyBorder="1" applyFont="1" applyNumberFormat="1">
      <alignment readingOrder="0" vertical="center"/>
    </xf>
    <xf borderId="0" fillId="3" fontId="46" numFmtId="166" xfId="0" applyAlignment="1" applyFont="1" applyNumberFormat="1">
      <alignment horizontal="right" readingOrder="0" vertical="center"/>
    </xf>
    <xf borderId="0" fillId="0" fontId="14" numFmtId="0" xfId="0" applyAlignment="1" applyFont="1">
      <alignment horizontal="right" vertical="center"/>
    </xf>
    <xf borderId="29" fillId="0" fontId="45" numFmtId="0" xfId="0" applyAlignment="1" applyBorder="1" applyFont="1">
      <alignment horizontal="right" readingOrder="0" shrinkToFit="0" vertical="center" wrapText="1"/>
    </xf>
    <xf borderId="29" fillId="0" fontId="47" numFmtId="164" xfId="0" applyAlignment="1" applyBorder="1" applyFont="1" applyNumberFormat="1">
      <alignment horizontal="right" readingOrder="0" vertical="center"/>
    </xf>
    <xf borderId="30" fillId="0" fontId="48" numFmtId="164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center"/>
    </xf>
    <xf borderId="0" fillId="0" fontId="35" numFmtId="0" xfId="0" applyAlignment="1" applyFont="1">
      <alignment vertical="top"/>
    </xf>
    <xf borderId="0" fillId="0" fontId="36" numFmtId="0" xfId="0" applyAlignment="1" applyFont="1">
      <alignment horizontal="right" vertical="top"/>
    </xf>
    <xf borderId="31" fillId="0" fontId="45" numFmtId="0" xfId="0" applyAlignment="1" applyBorder="1" applyFont="1">
      <alignment horizontal="right" readingOrder="0" shrinkToFit="0" vertical="center" wrapText="1"/>
    </xf>
    <xf borderId="31" fillId="0" fontId="47" numFmtId="164" xfId="0" applyAlignment="1" applyBorder="1" applyFont="1" applyNumberFormat="1">
      <alignment horizontal="right" readingOrder="0" vertical="center"/>
    </xf>
    <xf borderId="32" fillId="0" fontId="48" numFmtId="164" xfId="0" applyAlignment="1" applyBorder="1" applyFont="1" applyNumberFormat="1">
      <alignment horizontal="right" vertical="center"/>
    </xf>
    <xf borderId="0" fillId="0" fontId="47" numFmtId="164" xfId="0" applyAlignment="1" applyFont="1" applyNumberFormat="1">
      <alignment horizontal="right" vertical="top"/>
    </xf>
    <xf borderId="0" fillId="0" fontId="35" numFmtId="0" xfId="0" applyAlignment="1" applyFont="1">
      <alignment vertical="bottom"/>
    </xf>
    <xf borderId="0" fillId="0" fontId="36" numFmtId="0" xfId="0" applyAlignment="1" applyFont="1">
      <alignment horizontal="right" vertical="bottom"/>
    </xf>
    <xf borderId="0" fillId="0" fontId="49" numFmtId="164" xfId="0" applyAlignment="1" applyFont="1" applyNumberFormat="1">
      <alignment horizontal="right" readingOrder="0" vertical="bottom"/>
    </xf>
    <xf borderId="0" fillId="0" fontId="50" numFmtId="0" xfId="0" applyAlignment="1" applyFont="1">
      <alignment horizontal="right" readingOrder="0" vertical="center"/>
    </xf>
    <xf borderId="0" fillId="0" fontId="47" numFmtId="164" xfId="0" applyAlignment="1" applyFont="1" applyNumberFormat="1">
      <alignment horizontal="right" readingOrder="0" vertical="center"/>
    </xf>
    <xf borderId="5" fillId="0" fontId="48" numFmtId="164" xfId="0" applyAlignment="1" applyBorder="1" applyFont="1" applyNumberFormat="1">
      <alignment horizontal="right" vertical="center"/>
    </xf>
    <xf borderId="0" fillId="0" fontId="50" numFmtId="164" xfId="0" applyAlignment="1" applyFont="1" applyNumberFormat="1">
      <alignment horizontal="right" readingOrder="0" vertical="bottom"/>
    </xf>
    <xf borderId="0" fillId="0" fontId="48" numFmtId="0" xfId="0" applyAlignment="1" applyFont="1">
      <alignment horizontal="right" readingOrder="0" vertical="center"/>
    </xf>
    <xf borderId="0" fillId="0" fontId="48" numFmtId="164" xfId="0" applyAlignment="1" applyFont="1" applyNumberFormat="1">
      <alignment horizontal="right" readingOrder="0" vertical="center"/>
    </xf>
    <xf borderId="5" fillId="0" fontId="48" numFmtId="0" xfId="0" applyAlignment="1" applyBorder="1" applyFont="1">
      <alignment horizontal="right" vertical="center"/>
    </xf>
    <xf borderId="0" fillId="0" fontId="47" numFmtId="0" xfId="0" applyAlignment="1" applyFont="1">
      <alignment vertical="center"/>
    </xf>
    <xf borderId="0" fillId="0" fontId="51" numFmtId="0" xfId="0" applyAlignment="1" applyFont="1">
      <alignment horizontal="right" readingOrder="0" vertical="center"/>
    </xf>
    <xf borderId="0" fillId="0" fontId="30" numFmtId="0" xfId="0" applyAlignment="1" applyFont="1">
      <alignment horizontal="right"/>
    </xf>
    <xf borderId="0" fillId="0" fontId="51" numFmtId="9" xfId="0" applyAlignment="1" applyFont="1" applyNumberFormat="1">
      <alignment horizontal="right" readingOrder="0" vertical="center"/>
    </xf>
    <xf borderId="0" fillId="3" fontId="52" numFmtId="0" xfId="0" applyAlignment="1" applyFont="1">
      <alignment horizontal="right" readingOrder="0" vertical="center"/>
    </xf>
    <xf borderId="0" fillId="3" fontId="53" numFmtId="0" xfId="0" applyAlignment="1" applyFont="1">
      <alignment horizontal="right" readingOrder="0" vertical="center"/>
    </xf>
    <xf borderId="0" fillId="3" fontId="51" numFmtId="0" xfId="0" applyAlignment="1" applyFont="1">
      <alignment horizontal="center" readingOrder="0" vertical="center"/>
    </xf>
    <xf borderId="0" fillId="3" fontId="52" numFmtId="164" xfId="0" applyAlignment="1" applyFont="1" applyNumberFormat="1">
      <alignment horizontal="right"/>
    </xf>
    <xf borderId="0" fillId="3" fontId="52" numFmtId="164" xfId="0" applyAlignment="1" applyFont="1" applyNumberFormat="1">
      <alignment horizontal="right" readingOrder="0" vertical="center"/>
    </xf>
    <xf borderId="0" fillId="0" fontId="47" numFmtId="0" xfId="0" applyAlignment="1" applyFont="1">
      <alignment horizontal="center" readingOrder="0" vertical="center"/>
    </xf>
    <xf borderId="0" fillId="0" fontId="51" numFmtId="0" xfId="0" applyAlignment="1" applyFont="1">
      <alignment horizontal="center" readingOrder="0" vertical="center"/>
    </xf>
    <xf borderId="0" fillId="0" fontId="37" numFmtId="0" xfId="0" applyAlignment="1" applyFont="1">
      <alignment readingOrder="0" vertical="center"/>
    </xf>
    <xf borderId="0" fillId="0" fontId="38" numFmtId="0" xfId="0" applyAlignment="1" applyFont="1">
      <alignment vertical="center"/>
    </xf>
    <xf borderId="0" fillId="0" fontId="54" numFmtId="0" xfId="0" applyAlignment="1" applyFont="1">
      <alignment horizontal="left" readingOrder="0" vertical="center"/>
    </xf>
    <xf borderId="33" fillId="0" fontId="55" numFmtId="164" xfId="0" applyAlignment="1" applyBorder="1" applyFont="1" applyNumberFormat="1">
      <alignment vertical="center"/>
    </xf>
    <xf borderId="34" fillId="3" fontId="44" numFmtId="165" xfId="0" applyAlignment="1" applyBorder="1" applyFont="1" applyNumberFormat="1">
      <alignment horizontal="right" readingOrder="0" vertical="center"/>
    </xf>
    <xf borderId="34" fillId="3" fontId="56" numFmtId="166" xfId="0" applyAlignment="1" applyBorder="1" applyFont="1" applyNumberFormat="1">
      <alignment horizontal="right" readingOrder="0" vertical="center"/>
    </xf>
    <xf borderId="0" fillId="0" fontId="44" numFmtId="0" xfId="0" applyAlignment="1" applyFont="1">
      <alignment horizontal="right" vertical="center"/>
    </xf>
    <xf borderId="0" fillId="0" fontId="57" numFmtId="0" xfId="0" applyAlignment="1" applyFont="1">
      <alignment readingOrder="0" vertical="center"/>
    </xf>
    <xf borderId="0" fillId="0" fontId="49" numFmtId="164" xfId="0" applyAlignment="1" applyFont="1" applyNumberFormat="1">
      <alignment horizontal="right" readingOrder="0" vertical="center"/>
    </xf>
    <xf borderId="11" fillId="0" fontId="58" numFmtId="164" xfId="0" applyAlignment="1" applyBorder="1" applyFont="1" applyNumberFormat="1">
      <alignment horizontal="right" vertical="center"/>
    </xf>
    <xf borderId="0" fillId="0" fontId="59" numFmtId="164" xfId="0" applyAlignment="1" applyFont="1" applyNumberFormat="1">
      <alignment horizontal="right" vertical="center"/>
    </xf>
    <xf borderId="35" fillId="0" fontId="57" numFmtId="0" xfId="0" applyAlignment="1" applyBorder="1" applyFont="1">
      <alignment readingOrder="0" vertical="top"/>
    </xf>
    <xf borderId="35" fillId="0" fontId="49" numFmtId="164" xfId="0" applyAlignment="1" applyBorder="1" applyFont="1" applyNumberFormat="1">
      <alignment horizontal="right" readingOrder="0" vertical="top"/>
    </xf>
    <xf borderId="36" fillId="0" fontId="58" numFmtId="164" xfId="0" applyAlignment="1" applyBorder="1" applyFont="1" applyNumberFormat="1">
      <alignment horizontal="right" vertical="top"/>
    </xf>
    <xf borderId="37" fillId="0" fontId="58" numFmtId="164" xfId="0" applyAlignment="1" applyBorder="1" applyFont="1" applyNumberFormat="1">
      <alignment horizontal="right" vertical="top"/>
    </xf>
    <xf borderId="0" fillId="0" fontId="59" numFmtId="164" xfId="0" applyAlignment="1" applyFont="1" applyNumberFormat="1">
      <alignment horizontal="right" vertical="top"/>
    </xf>
    <xf borderId="0" fillId="0" fontId="60" numFmtId="0" xfId="0" applyAlignment="1" applyFont="1">
      <alignment readingOrder="0" vertical="bottom"/>
    </xf>
    <xf borderId="5" fillId="0" fontId="58" numFmtId="164" xfId="0" applyAlignment="1" applyBorder="1" applyFont="1" applyNumberFormat="1">
      <alignment horizontal="right" vertical="bottom"/>
    </xf>
    <xf borderId="0" fillId="0" fontId="57" numFmtId="164" xfId="0" applyAlignment="1" applyFont="1" applyNumberFormat="1">
      <alignment horizontal="right" readingOrder="0" vertical="bottom"/>
    </xf>
    <xf borderId="0" fillId="0" fontId="61" numFmtId="164" xfId="0" applyAlignment="1" applyFont="1" applyNumberFormat="1">
      <alignment horizontal="right" vertical="center"/>
    </xf>
    <xf borderId="0" fillId="0" fontId="59" numFmtId="0" xfId="0" applyAlignment="1" applyFont="1">
      <alignment horizontal="right" vertical="center"/>
    </xf>
    <xf borderId="0" fillId="0" fontId="61" numFmtId="0" xfId="0" applyAlignment="1" applyFont="1">
      <alignment horizontal="right" vertical="center"/>
    </xf>
    <xf borderId="0" fillId="0" fontId="62" numFmtId="0" xfId="0" applyAlignment="1" applyFont="1">
      <alignment horizontal="left" readingOrder="0" vertical="center"/>
    </xf>
    <xf borderId="0" fillId="0" fontId="63" numFmtId="0" xfId="0" applyAlignment="1" applyFont="1">
      <alignment horizontal="left" readingOrder="0" vertical="center"/>
    </xf>
    <xf borderId="0" fillId="3" fontId="64" numFmtId="166" xfId="0" applyAlignment="1" applyFont="1" applyNumberFormat="1">
      <alignment horizontal="right" readingOrder="0" vertical="center"/>
    </xf>
    <xf borderId="0" fillId="0" fontId="59" numFmtId="0" xfId="0" applyAlignment="1" applyFont="1">
      <alignment horizontal="right"/>
    </xf>
    <xf borderId="33" fillId="0" fontId="49" numFmtId="0" xfId="0" applyAlignment="1" applyBorder="1" applyFont="1">
      <alignment vertical="center"/>
    </xf>
    <xf borderId="0" fillId="0" fontId="35" numFmtId="0" xfId="0" applyAlignment="1" applyFont="1">
      <alignment vertical="center"/>
    </xf>
    <xf borderId="11" fillId="0" fontId="36" numFmtId="0" xfId="0" applyAlignment="1" applyBorder="1" applyFont="1">
      <alignment horizontal="right" vertical="center"/>
    </xf>
    <xf borderId="38" fillId="0" fontId="55" numFmtId="164" xfId="0" applyAlignment="1" applyBorder="1" applyFont="1" applyNumberFormat="1">
      <alignment vertical="center"/>
    </xf>
    <xf borderId="38" fillId="0" fontId="65" numFmtId="164" xfId="0" applyAlignment="1" applyBorder="1" applyFont="1" applyNumberFormat="1">
      <alignment horizontal="right" vertical="center"/>
    </xf>
    <xf borderId="0" fillId="0" fontId="65" numFmtId="164" xfId="0" applyFont="1" applyNumberFormat="1"/>
    <xf borderId="38" fillId="0" fontId="66" numFmtId="164" xfId="0" applyAlignment="1" applyBorder="1" applyFont="1" applyNumberFormat="1">
      <alignment horizontal="right" vertical="center"/>
    </xf>
    <xf borderId="11" fillId="0" fontId="59" numFmtId="0" xfId="0" applyAlignment="1" applyBorder="1" applyFont="1">
      <alignment horizontal="right" vertical="center"/>
    </xf>
    <xf borderId="11" fillId="0" fontId="36" numFmtId="0" xfId="0" applyAlignment="1" applyBorder="1" applyFont="1">
      <alignment horizontal="right" vertical="center"/>
    </xf>
    <xf borderId="39" fillId="0" fontId="55" numFmtId="164" xfId="0" applyAlignment="1" applyBorder="1" applyFont="1" applyNumberFormat="1">
      <alignment vertical="center"/>
    </xf>
    <xf borderId="39" fillId="0" fontId="65" numFmtId="164" xfId="0" applyAlignment="1" applyBorder="1" applyFont="1" applyNumberFormat="1">
      <alignment horizontal="right" vertical="center"/>
    </xf>
    <xf borderId="39" fillId="0" fontId="66" numFmtId="164" xfId="0" applyAlignment="1" applyBorder="1" applyFont="1" applyNumberFormat="1">
      <alignment horizontal="right" vertical="center"/>
    </xf>
    <xf borderId="11" fillId="0" fontId="59" numFmtId="0" xfId="0" applyAlignment="1" applyBorder="1" applyFont="1">
      <alignment horizontal="right" vertical="center"/>
    </xf>
    <xf borderId="39" fillId="0" fontId="55" numFmtId="0" xfId="0" applyAlignment="1" applyBorder="1" applyFont="1">
      <alignment vertical="center"/>
    </xf>
    <xf borderId="0" fillId="0" fontId="65" numFmtId="0" xfId="0" applyFont="1"/>
    <xf borderId="0" fillId="0" fontId="55" numFmtId="164" xfId="0" applyAlignment="1" applyFont="1" applyNumberFormat="1">
      <alignment vertical="center"/>
    </xf>
    <xf borderId="0" fillId="0" fontId="65" numFmtId="164" xfId="0" applyAlignment="1" applyFont="1" applyNumberFormat="1">
      <alignment horizontal="right" vertical="center"/>
    </xf>
    <xf borderId="0" fillId="0" fontId="58" numFmtId="164" xfId="0" applyAlignment="1" applyFont="1" applyNumberFormat="1">
      <alignment horizontal="right" vertical="center"/>
    </xf>
    <xf borderId="0" fillId="0" fontId="67" numFmtId="0" xfId="0" applyAlignment="1" applyFont="1">
      <alignment horizontal="left" readingOrder="0" vertical="center"/>
    </xf>
    <xf borderId="5" fillId="0" fontId="59" numFmtId="164" xfId="0" applyAlignment="1" applyBorder="1" applyFont="1" applyNumberFormat="1">
      <alignment vertical="center"/>
    </xf>
    <xf borderId="5" fillId="0" fontId="65" numFmtId="164" xfId="0" applyAlignment="1" applyBorder="1" applyFont="1" applyNumberFormat="1">
      <alignment horizontal="right" vertical="center"/>
    </xf>
    <xf borderId="5" fillId="0" fontId="58" numFmtId="164" xfId="0" applyAlignment="1" applyBorder="1" applyFont="1" applyNumberFormat="1">
      <alignment horizontal="right" vertical="center"/>
    </xf>
    <xf borderId="11" fillId="0" fontId="59" numFmtId="0" xfId="0" applyAlignment="1" applyBorder="1" applyFont="1">
      <alignment vertical="center"/>
    </xf>
    <xf borderId="11" fillId="0" fontId="65" numFmtId="164" xfId="0" applyAlignment="1" applyBorder="1" applyFont="1" applyNumberFormat="1">
      <alignment horizontal="right" vertical="center"/>
    </xf>
    <xf borderId="0" fillId="0" fontId="59" numFmtId="0" xfId="0" applyAlignment="1" applyFont="1">
      <alignment vertical="center"/>
    </xf>
    <xf borderId="0" fillId="0" fontId="37" numFmtId="0" xfId="0" applyFont="1"/>
    <xf borderId="0" fillId="0" fontId="49" numFmtId="164" xfId="0" applyFont="1" applyNumberFormat="1"/>
    <xf borderId="0" fillId="0" fontId="49" numFmtId="164" xfId="0" applyAlignment="1" applyFont="1" applyNumberFormat="1">
      <alignment vertical="center"/>
    </xf>
    <xf borderId="0" fillId="3" fontId="65" numFmtId="164" xfId="0" applyAlignment="1" applyFont="1" applyNumberFormat="1">
      <alignment vertical="center"/>
    </xf>
    <xf borderId="0" fillId="0" fontId="61" numFmtId="164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v>Total Costs (Year 1)</c:v>
          </c:tx>
          <c:spPr>
            <a:solidFill>
              <a:srgbClr val="999999">
                <a:alpha val="5000"/>
              </a:srgbClr>
            </a:solidFill>
            <a:ln cmpd="sng" w="19050">
              <a:solidFill>
                <a:srgbClr val="999999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Summary!$D$37:$P$37</c:f>
            </c:strRef>
          </c:cat>
          <c:val>
            <c:numRef>
              <c:f>Summary!$D$40:$P$40</c:f>
              <c:numCache/>
            </c:numRef>
          </c:val>
        </c:ser>
        <c:axId val="1609412574"/>
        <c:axId val="1021499013"/>
      </c:areaChart>
      <c:lineChart>
        <c:ser>
          <c:idx val="0"/>
          <c:order val="0"/>
          <c:tx>
            <c:v>Direct Costs (Year 1)</c:v>
          </c:tx>
          <c:spPr>
            <a:ln cmpd="sng" w="9525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Summary!$D$37:$P$37</c:f>
            </c:strRef>
          </c:cat>
          <c:val>
            <c:numRef>
              <c:f>Summary!$D$38:$P$38</c:f>
              <c:numCache/>
            </c:numRef>
          </c:val>
          <c:smooth val="0"/>
        </c:ser>
        <c:ser>
          <c:idx val="1"/>
          <c:order val="1"/>
          <c:tx>
            <c:v>Indirect Costs (Year 1)</c:v>
          </c:tx>
          <c:spPr>
            <a:ln cmpd="sng" w="9525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Summary!$D$37:$P$37</c:f>
            </c:strRef>
          </c:cat>
          <c:val>
            <c:numRef>
              <c:f>Summary!$D$39:$P$39</c:f>
              <c:numCache/>
            </c:numRef>
          </c:val>
          <c:smooth val="0"/>
        </c:ser>
        <c:axId val="1609412574"/>
        <c:axId val="1021499013"/>
      </c:lineChart>
      <c:catAx>
        <c:axId val="1609412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1021499013"/>
      </c:catAx>
      <c:valAx>
        <c:axId val="102149901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1609412574"/>
      </c:valAx>
    </c:plotArea>
    <c:legend>
      <c:legendPos val="t"/>
      <c:overlay val="0"/>
      <c:txPr>
        <a:bodyPr/>
        <a:lstStyle/>
        <a:p>
          <a:pPr lvl="0">
            <a:defRPr b="0" sz="14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434343"/>
                </a:solidFill>
                <a:latin typeface="Roboto"/>
              </a:defRPr>
            </a:pPr>
            <a:r>
              <a:rPr b="1" i="0" sz="1400">
                <a:solidFill>
                  <a:srgbClr val="434343"/>
                </a:solidFill>
                <a:latin typeface="Roboto"/>
              </a:rPr>
              <a:t>Average $ spend Direct Costs (Year 1)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Summary!$C$45:$C$58</c:f>
            </c:strRef>
          </c:cat>
          <c:val>
            <c:numRef>
              <c:f>Summary!$R$45:$R$58</c:f>
              <c:numCache/>
            </c:numRef>
          </c:val>
        </c:ser>
        <c:axId val="1096319943"/>
        <c:axId val="1351946039"/>
      </c:barChart>
      <c:catAx>
        <c:axId val="1096319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1946039"/>
      </c:catAx>
      <c:valAx>
        <c:axId val="1351946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1096319943"/>
      </c:valAx>
    </c:plotArea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434343"/>
                </a:solidFill>
                <a:latin typeface="Roboto"/>
              </a:defRPr>
            </a:pPr>
            <a:r>
              <a:rPr b="1" i="0" sz="1400">
                <a:solidFill>
                  <a:srgbClr val="434343"/>
                </a:solidFill>
                <a:latin typeface="Roboto"/>
              </a:rPr>
              <a:t>Average $ spend Indirect Costs (Year 1)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Summary!$C$63:$C$76</c:f>
            </c:strRef>
          </c:cat>
          <c:val>
            <c:numRef>
              <c:f>Summary!$R$63:$R$76</c:f>
              <c:numCache/>
            </c:numRef>
          </c:val>
        </c:ser>
        <c:axId val="1539292098"/>
        <c:axId val="1968966155"/>
      </c:barChart>
      <c:catAx>
        <c:axId val="1539292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8966155"/>
      </c:catAx>
      <c:valAx>
        <c:axId val="1968966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539292098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Summary!$J$17</c:f>
            </c:strRef>
          </c:tx>
          <c:spPr>
            <a:solidFill>
              <a:srgbClr val="8E7CC3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Summary!$K$16:$P$16</c:f>
            </c:strRef>
          </c:cat>
          <c:val>
            <c:numRef>
              <c:f>Summary!$K$17:$P$17</c:f>
              <c:numCache/>
            </c:numRef>
          </c:val>
        </c:ser>
        <c:axId val="128817809"/>
        <c:axId val="714633334"/>
      </c:barChart>
      <c:lineChart>
        <c:varyColors val="0"/>
        <c:ser>
          <c:idx val="1"/>
          <c:order val="1"/>
          <c:tx>
            <c:strRef>
              <c:f>Summary!$J$18</c:f>
            </c:strRef>
          </c:tx>
          <c:spPr>
            <a:ln cmpd="sng" w="38100">
              <a:solidFill>
                <a:srgbClr val="666666">
                  <a:alpha val="90196"/>
                </a:srgbClr>
              </a:solidFill>
            </a:ln>
          </c:spPr>
          <c:marker>
            <c:symbol val="circle"/>
            <c:size val="2"/>
            <c:spPr>
              <a:solidFill>
                <a:srgbClr val="666666">
                  <a:alpha val="90196"/>
                </a:srgbClr>
              </a:solidFill>
              <a:ln cmpd="sng">
                <a:solidFill>
                  <a:srgbClr val="666666">
                    <a:alpha val="90196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Summary!$K$16:$P$16</c:f>
            </c:strRef>
          </c:cat>
          <c:val>
            <c:numRef>
              <c:f>Summary!$K$18:$P$18</c:f>
              <c:numCache/>
            </c:numRef>
          </c:val>
          <c:smooth val="0"/>
        </c:ser>
        <c:axId val="128817809"/>
        <c:axId val="714633334"/>
      </c:lineChart>
      <c:catAx>
        <c:axId val="128817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714633334"/>
      </c:catAx>
      <c:valAx>
        <c:axId val="714633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8817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22</xdr:row>
      <xdr:rowOff>57150</xdr:rowOff>
    </xdr:from>
    <xdr:ext cx="1252537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38100</xdr:colOff>
      <xdr:row>78</xdr:row>
      <xdr:rowOff>38100</xdr:rowOff>
    </xdr:from>
    <xdr:ext cx="12915900" cy="2324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38100</xdr:colOff>
      <xdr:row>88</xdr:row>
      <xdr:rowOff>28575</xdr:rowOff>
    </xdr:from>
    <xdr:ext cx="12915900" cy="30670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381000</xdr:colOff>
      <xdr:row>2</xdr:row>
      <xdr:rowOff>114300</xdr:rowOff>
    </xdr:from>
    <xdr:ext cx="5981700" cy="47720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38"/>
    <col customWidth="1" min="2" max="2" width="61.13"/>
    <col customWidth="1" min="3" max="3" width="6.25"/>
    <col customWidth="1" min="4" max="4" width="36.0"/>
    <col customWidth="1" min="5" max="9" width="11.0"/>
    <col customWidth="1" min="10" max="10" width="5.13"/>
  </cols>
  <sheetData>
    <row r="1">
      <c r="A1" s="2"/>
      <c r="B1" s="3" t="s">
        <v>1</v>
      </c>
      <c r="D1" s="4"/>
      <c r="E1" s="4"/>
      <c r="F1" s="4"/>
      <c r="G1" s="4"/>
      <c r="H1" s="4"/>
      <c r="I1" s="4"/>
      <c r="J1" s="5"/>
    </row>
    <row r="2">
      <c r="A2" s="6"/>
      <c r="B2" s="7" t="s">
        <v>2</v>
      </c>
      <c r="I2" s="8"/>
      <c r="J2" s="9"/>
    </row>
    <row r="3">
      <c r="A3" s="10"/>
      <c r="B3" s="11"/>
      <c r="C3" s="11"/>
      <c r="D3" s="12"/>
      <c r="E3" s="12"/>
      <c r="F3" s="12"/>
      <c r="G3" s="12"/>
      <c r="H3" s="12"/>
      <c r="I3" s="13"/>
      <c r="J3" s="14"/>
    </row>
    <row r="4">
      <c r="A4" s="10"/>
      <c r="B4" s="14"/>
      <c r="C4" s="14"/>
      <c r="D4" s="13"/>
      <c r="E4" s="13"/>
      <c r="F4" s="13"/>
      <c r="G4" s="13"/>
      <c r="H4" s="13"/>
      <c r="I4" s="13"/>
      <c r="J4" s="14"/>
    </row>
    <row r="5">
      <c r="A5" s="15"/>
      <c r="B5" s="16" t="s">
        <v>3</v>
      </c>
      <c r="C5" s="9"/>
      <c r="D5" s="13"/>
      <c r="E5" s="13"/>
      <c r="F5" s="13"/>
      <c r="G5" s="13"/>
      <c r="H5" s="13"/>
      <c r="I5" s="13"/>
      <c r="J5" s="9"/>
    </row>
    <row r="6">
      <c r="A6" s="17" t="s">
        <v>4</v>
      </c>
      <c r="B6" s="18" t="s">
        <v>5</v>
      </c>
      <c r="I6" s="19"/>
      <c r="J6" s="20"/>
    </row>
    <row r="7">
      <c r="A7" s="17" t="s">
        <v>6</v>
      </c>
      <c r="B7" s="18" t="s">
        <v>7</v>
      </c>
      <c r="I7" s="19"/>
      <c r="J7" s="20"/>
    </row>
    <row r="8">
      <c r="A8" s="17" t="s">
        <v>8</v>
      </c>
      <c r="B8" s="18" t="s">
        <v>9</v>
      </c>
      <c r="I8" s="19"/>
      <c r="J8" s="20"/>
    </row>
    <row r="9">
      <c r="A9" s="10"/>
      <c r="B9" s="11"/>
      <c r="C9" s="11"/>
      <c r="D9" s="12"/>
      <c r="E9" s="12"/>
      <c r="F9" s="12"/>
      <c r="G9" s="12"/>
      <c r="H9" s="12"/>
      <c r="I9" s="13"/>
      <c r="J9" s="14"/>
    </row>
    <row r="10">
      <c r="A10" s="21"/>
      <c r="B10" s="22"/>
      <c r="C10" s="23"/>
      <c r="D10" s="23"/>
      <c r="E10" s="24"/>
      <c r="F10" s="24"/>
      <c r="G10" s="24"/>
      <c r="H10" s="24"/>
      <c r="I10" s="24"/>
      <c r="J10" s="25"/>
    </row>
    <row r="11">
      <c r="A11" s="21"/>
      <c r="B11" s="22" t="s">
        <v>10</v>
      </c>
      <c r="C11" s="23"/>
      <c r="D11" s="23"/>
      <c r="E11" s="24"/>
      <c r="F11" s="24"/>
      <c r="G11" s="24"/>
      <c r="H11" s="24"/>
      <c r="I11" s="24"/>
      <c r="J11" s="25"/>
    </row>
    <row r="12">
      <c r="A12" s="21"/>
      <c r="B12" s="26" t="s">
        <v>11</v>
      </c>
      <c r="C12" s="23"/>
      <c r="D12" s="27" t="s">
        <v>12</v>
      </c>
      <c r="E12" s="28" t="s">
        <v>13</v>
      </c>
      <c r="J12" s="25"/>
    </row>
    <row r="13">
      <c r="A13" s="21"/>
      <c r="B13" s="26"/>
      <c r="C13" s="23"/>
      <c r="D13" s="23"/>
      <c r="E13" s="24"/>
      <c r="F13" s="24"/>
      <c r="G13" s="24"/>
      <c r="H13" s="24"/>
      <c r="I13" s="24"/>
      <c r="J13" s="25"/>
    </row>
    <row r="14">
      <c r="A14" s="21"/>
      <c r="B14" s="26" t="s">
        <v>14</v>
      </c>
      <c r="C14" s="23"/>
      <c r="D14" s="27" t="s">
        <v>15</v>
      </c>
      <c r="E14" s="28" t="s">
        <v>16</v>
      </c>
      <c r="J14" s="25"/>
    </row>
    <row r="15">
      <c r="A15" s="21"/>
      <c r="B15" s="22"/>
      <c r="C15" s="23"/>
      <c r="D15" s="23"/>
      <c r="E15" s="24"/>
      <c r="F15" s="24"/>
      <c r="G15" s="24"/>
      <c r="H15" s="24"/>
      <c r="I15" s="24"/>
      <c r="J15" s="25"/>
    </row>
    <row r="16">
      <c r="A16" s="21"/>
      <c r="B16" s="22"/>
      <c r="C16" s="23"/>
      <c r="D16" s="23"/>
      <c r="E16" s="24"/>
      <c r="F16" s="24"/>
      <c r="G16" s="24"/>
      <c r="H16" s="24"/>
      <c r="I16" s="24"/>
      <c r="J16" s="25"/>
    </row>
    <row r="17">
      <c r="A17" s="21"/>
      <c r="B17" s="22"/>
      <c r="C17" s="23"/>
      <c r="D17" s="23"/>
      <c r="E17" s="24"/>
      <c r="F17" s="24"/>
      <c r="G17" s="24"/>
      <c r="H17" s="24"/>
      <c r="I17" s="24"/>
      <c r="J17" s="25"/>
    </row>
    <row r="18">
      <c r="A18" s="21"/>
      <c r="B18" s="22" t="s">
        <v>17</v>
      </c>
      <c r="C18" s="23"/>
      <c r="D18" s="23"/>
      <c r="E18" s="24"/>
      <c r="F18" s="24"/>
      <c r="G18" s="24"/>
      <c r="H18" s="24"/>
      <c r="I18" s="24"/>
      <c r="J18" s="25"/>
    </row>
    <row r="19">
      <c r="A19" s="21"/>
      <c r="B19" s="22"/>
      <c r="C19" s="23"/>
      <c r="D19" s="23"/>
      <c r="E19" s="24"/>
      <c r="F19" s="24"/>
      <c r="G19" s="24"/>
      <c r="H19" s="24"/>
      <c r="I19" s="24"/>
      <c r="J19" s="25"/>
    </row>
    <row r="20">
      <c r="A20" s="21"/>
      <c r="B20" s="26" t="s">
        <v>18</v>
      </c>
      <c r="D20" s="29">
        <v>20.0</v>
      </c>
      <c r="E20" s="30" t="s">
        <v>19</v>
      </c>
      <c r="J20" s="25"/>
    </row>
    <row r="21">
      <c r="A21" s="21"/>
      <c r="B21" s="26" t="s">
        <v>20</v>
      </c>
      <c r="C21" s="23"/>
      <c r="D21" s="31">
        <v>20.0</v>
      </c>
      <c r="J21" s="25"/>
    </row>
    <row r="22">
      <c r="A22" s="21"/>
      <c r="B22" s="32"/>
      <c r="C22" s="23"/>
      <c r="D22" s="23"/>
      <c r="J22" s="25"/>
    </row>
    <row r="23">
      <c r="A23" s="21"/>
      <c r="B23" s="32"/>
      <c r="C23" s="23"/>
      <c r="D23" s="23"/>
      <c r="J23" s="25"/>
    </row>
    <row r="24">
      <c r="A24" s="21"/>
      <c r="B24" s="22"/>
      <c r="C24" s="23"/>
      <c r="D24" s="23"/>
      <c r="E24" s="24"/>
      <c r="F24" s="24"/>
      <c r="G24" s="24"/>
      <c r="H24" s="24"/>
      <c r="I24" s="24"/>
      <c r="J24" s="25"/>
    </row>
    <row r="25">
      <c r="A25" s="21"/>
      <c r="B25" s="22"/>
      <c r="C25" s="23"/>
      <c r="D25" s="23"/>
      <c r="E25" s="24"/>
      <c r="F25" s="24"/>
      <c r="G25" s="24"/>
      <c r="H25" s="24"/>
      <c r="I25" s="24"/>
      <c r="J25" s="25"/>
    </row>
    <row r="26">
      <c r="A26" s="21"/>
      <c r="B26" s="22"/>
      <c r="C26" s="23"/>
      <c r="D26" s="23"/>
      <c r="E26" s="24"/>
      <c r="F26" s="24"/>
      <c r="G26" s="24"/>
      <c r="H26" s="24"/>
      <c r="I26" s="24"/>
      <c r="J26" s="25"/>
    </row>
    <row r="27">
      <c r="A27" s="21"/>
      <c r="B27" s="22" t="s">
        <v>21</v>
      </c>
      <c r="C27" s="23"/>
      <c r="D27" s="23"/>
      <c r="E27" s="24"/>
      <c r="F27" s="24"/>
      <c r="G27" s="24"/>
      <c r="H27" s="24"/>
      <c r="I27" s="24"/>
      <c r="J27" s="25"/>
    </row>
    <row r="28">
      <c r="A28" s="21"/>
      <c r="B28" s="32"/>
      <c r="C28" s="23"/>
      <c r="D28" s="33" t="s">
        <v>22</v>
      </c>
      <c r="E28" s="34" t="s">
        <v>23</v>
      </c>
      <c r="F28" s="34" t="s">
        <v>24</v>
      </c>
      <c r="G28" s="34" t="s">
        <v>25</v>
      </c>
      <c r="H28" s="34" t="s">
        <v>26</v>
      </c>
      <c r="I28" s="35"/>
      <c r="J28" s="25"/>
    </row>
    <row r="29">
      <c r="A29" s="21"/>
      <c r="B29" s="26" t="s">
        <v>27</v>
      </c>
      <c r="C29" s="25"/>
      <c r="D29" s="36" t="s">
        <v>28</v>
      </c>
      <c r="E29" s="37">
        <v>0.1</v>
      </c>
      <c r="F29" s="38">
        <v>0.1</v>
      </c>
      <c r="G29" s="37">
        <v>0.1</v>
      </c>
      <c r="H29" s="37">
        <v>0.1</v>
      </c>
      <c r="I29" s="24"/>
      <c r="J29" s="25"/>
    </row>
    <row r="30">
      <c r="A30" s="21"/>
      <c r="B30" s="26" t="s">
        <v>29</v>
      </c>
      <c r="C30" s="25"/>
      <c r="D30" s="36" t="s">
        <v>30</v>
      </c>
      <c r="E30" s="39">
        <v>0.02</v>
      </c>
      <c r="F30" s="40">
        <v>0.02</v>
      </c>
      <c r="G30" s="39">
        <v>0.02</v>
      </c>
      <c r="H30" s="39">
        <v>0.1</v>
      </c>
      <c r="I30" s="24"/>
      <c r="J30" s="25"/>
    </row>
    <row r="31">
      <c r="A31" s="21"/>
      <c r="B31" s="32"/>
      <c r="C31" s="23"/>
      <c r="D31" s="23"/>
      <c r="E31" s="24"/>
      <c r="F31" s="24"/>
      <c r="G31" s="24"/>
      <c r="H31" s="24"/>
      <c r="I31" s="24"/>
      <c r="J31" s="25"/>
    </row>
    <row r="32">
      <c r="A32" s="21"/>
      <c r="B32" s="32"/>
      <c r="C32" s="23"/>
      <c r="D32" s="23"/>
      <c r="E32" s="30" t="s">
        <v>31</v>
      </c>
      <c r="J32" s="25"/>
    </row>
    <row r="33">
      <c r="A33" s="21"/>
      <c r="B33" s="32"/>
      <c r="C33" s="23"/>
      <c r="D33" s="23"/>
      <c r="J33" s="25"/>
    </row>
    <row r="34">
      <c r="A34" s="21"/>
      <c r="B34" s="32"/>
      <c r="C34" s="23"/>
      <c r="D34" s="23"/>
      <c r="E34" s="24"/>
      <c r="F34" s="24"/>
      <c r="G34" s="24"/>
      <c r="H34" s="24"/>
      <c r="I34" s="24"/>
      <c r="J34" s="25"/>
    </row>
    <row r="35">
      <c r="A35" s="21"/>
      <c r="B35" s="32"/>
      <c r="C35" s="23"/>
      <c r="D35" s="23"/>
      <c r="E35" s="24"/>
      <c r="F35" s="24"/>
      <c r="G35" s="24"/>
      <c r="H35" s="24"/>
      <c r="I35" s="24"/>
      <c r="J35" s="25"/>
    </row>
    <row r="36">
      <c r="A36" s="21"/>
      <c r="B36" s="32"/>
      <c r="C36" s="23"/>
      <c r="D36" s="23"/>
      <c r="E36" s="24"/>
      <c r="F36" s="24"/>
      <c r="G36" s="24"/>
      <c r="H36" s="24"/>
      <c r="I36" s="24"/>
      <c r="J36" s="25"/>
    </row>
    <row r="37">
      <c r="A37" s="21"/>
      <c r="B37" s="32"/>
      <c r="C37" s="23"/>
      <c r="D37" s="23"/>
      <c r="E37" s="24"/>
      <c r="F37" s="24"/>
      <c r="G37" s="24"/>
      <c r="H37" s="24"/>
      <c r="I37" s="24"/>
      <c r="J37" s="25"/>
    </row>
    <row r="38">
      <c r="A38" s="21"/>
      <c r="B38" s="32"/>
      <c r="C38" s="23"/>
      <c r="D38" s="23"/>
      <c r="E38" s="24"/>
      <c r="F38" s="24"/>
      <c r="G38" s="24"/>
      <c r="H38" s="24"/>
      <c r="I38" s="24"/>
      <c r="J38" s="25"/>
    </row>
    <row r="39">
      <c r="A39" s="21"/>
      <c r="B39" s="32"/>
      <c r="C39" s="23"/>
      <c r="D39" s="23"/>
      <c r="E39" s="24"/>
      <c r="F39" s="24"/>
      <c r="G39" s="24"/>
      <c r="H39" s="24"/>
      <c r="I39" s="24"/>
      <c r="J39" s="25"/>
    </row>
    <row r="40">
      <c r="A40" s="21"/>
      <c r="B40" s="32"/>
      <c r="C40" s="23"/>
      <c r="D40" s="23"/>
      <c r="E40" s="24"/>
      <c r="F40" s="24"/>
      <c r="G40" s="24"/>
      <c r="H40" s="24"/>
      <c r="I40" s="24"/>
      <c r="J40" s="25"/>
    </row>
    <row r="41">
      <c r="A41" s="21"/>
      <c r="B41" s="32"/>
      <c r="C41" s="23"/>
      <c r="D41" s="23"/>
      <c r="E41" s="24"/>
      <c r="F41" s="24"/>
      <c r="G41" s="24"/>
      <c r="H41" s="24"/>
      <c r="I41" s="24"/>
      <c r="J41" s="25"/>
    </row>
    <row r="42">
      <c r="A42" s="21"/>
      <c r="B42" s="32"/>
      <c r="C42" s="23"/>
      <c r="D42" s="23"/>
      <c r="E42" s="24"/>
      <c r="F42" s="24"/>
      <c r="G42" s="24"/>
      <c r="H42" s="24"/>
      <c r="I42" s="24"/>
      <c r="J42" s="25"/>
    </row>
    <row r="43">
      <c r="A43" s="21"/>
      <c r="B43" s="32"/>
      <c r="C43" s="23"/>
      <c r="D43" s="23"/>
      <c r="E43" s="24"/>
      <c r="F43" s="24"/>
      <c r="G43" s="24"/>
      <c r="H43" s="24"/>
      <c r="I43" s="24"/>
      <c r="J43" s="25"/>
    </row>
    <row r="44">
      <c r="A44" s="21"/>
      <c r="B44" s="32"/>
      <c r="C44" s="23"/>
      <c r="D44" s="23"/>
      <c r="E44" s="24"/>
      <c r="F44" s="24"/>
      <c r="G44" s="24"/>
      <c r="H44" s="24"/>
      <c r="I44" s="24"/>
      <c r="J44" s="25"/>
    </row>
    <row r="45">
      <c r="A45" s="21"/>
      <c r="B45" s="32"/>
      <c r="C45" s="23"/>
      <c r="D45" s="23"/>
      <c r="E45" s="24"/>
      <c r="F45" s="24"/>
      <c r="G45" s="24"/>
      <c r="H45" s="24"/>
      <c r="I45" s="24"/>
      <c r="J45" s="25"/>
    </row>
    <row r="46">
      <c r="A46" s="21"/>
      <c r="B46" s="32"/>
      <c r="C46" s="23"/>
      <c r="D46" s="23"/>
      <c r="E46" s="24"/>
      <c r="F46" s="24"/>
      <c r="G46" s="24"/>
      <c r="H46" s="24"/>
      <c r="I46" s="24"/>
      <c r="J46" s="25"/>
    </row>
    <row r="47">
      <c r="A47" s="21"/>
      <c r="B47" s="32"/>
      <c r="C47" s="23"/>
      <c r="D47" s="23"/>
      <c r="E47" s="24"/>
      <c r="F47" s="24"/>
      <c r="G47" s="24"/>
      <c r="H47" s="24"/>
      <c r="I47" s="24"/>
      <c r="J47" s="25"/>
    </row>
    <row r="48">
      <c r="A48" s="21"/>
      <c r="B48" s="32"/>
      <c r="C48" s="23"/>
      <c r="D48" s="23"/>
      <c r="E48" s="24"/>
      <c r="F48" s="24"/>
      <c r="G48" s="24"/>
      <c r="H48" s="24"/>
      <c r="I48" s="24"/>
      <c r="J48" s="25"/>
    </row>
  </sheetData>
  <mergeCells count="9">
    <mergeCell ref="E20:I23"/>
    <mergeCell ref="E32:I33"/>
    <mergeCell ref="B1:C1"/>
    <mergeCell ref="B2:H2"/>
    <mergeCell ref="B6:H6"/>
    <mergeCell ref="B7:H7"/>
    <mergeCell ref="B8:H8"/>
    <mergeCell ref="E12:I12"/>
    <mergeCell ref="E14:I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 outlineLevelRow="1"/>
  <cols>
    <col customWidth="1" min="1" max="1" width="30.88"/>
    <col customWidth="1" min="2" max="2" width="40.13"/>
    <col customWidth="1" min="3" max="3" width="26.38"/>
    <col customWidth="1" min="4" max="16" width="7.63" outlineLevel="1"/>
    <col customWidth="1" min="17" max="17" width="11.13"/>
    <col customWidth="1" min="18" max="18" width="8.13"/>
    <col customWidth="1" min="19" max="19" width="8.88"/>
  </cols>
  <sheetData>
    <row r="1" ht="38.25" customHeight="1">
      <c r="A1" s="41"/>
      <c r="B1" s="42"/>
      <c r="C1" s="43" t="s">
        <v>32</v>
      </c>
      <c r="D1" s="44" t="s">
        <v>33</v>
      </c>
      <c r="E1" s="44" t="s">
        <v>34</v>
      </c>
      <c r="F1" s="44" t="s">
        <v>35</v>
      </c>
      <c r="G1" s="44" t="s">
        <v>36</v>
      </c>
      <c r="H1" s="44" t="s">
        <v>37</v>
      </c>
      <c r="I1" s="44" t="s">
        <v>38</v>
      </c>
      <c r="J1" s="44" t="s">
        <v>39</v>
      </c>
      <c r="K1" s="44" t="s">
        <v>40</v>
      </c>
      <c r="L1" s="44" t="s">
        <v>41</v>
      </c>
      <c r="M1" s="44" t="s">
        <v>42</v>
      </c>
      <c r="N1" s="44" t="s">
        <v>43</v>
      </c>
      <c r="O1" s="44" t="s">
        <v>44</v>
      </c>
      <c r="P1" s="44" t="s">
        <v>45</v>
      </c>
      <c r="Q1" s="45" t="s">
        <v>46</v>
      </c>
      <c r="R1" s="46" t="s">
        <v>47</v>
      </c>
      <c r="S1" s="46"/>
    </row>
    <row r="2" ht="24.0" customHeight="1">
      <c r="A2" s="47" t="s">
        <v>48</v>
      </c>
      <c r="B2" s="48" t="s">
        <v>49</v>
      </c>
      <c r="C2" s="49" t="s">
        <v>50</v>
      </c>
      <c r="D2" s="50">
        <f t="shared" ref="D2:P2" si="1">sum(D3:D13)</f>
        <v>20</v>
      </c>
      <c r="E2" s="50">
        <f t="shared" si="1"/>
        <v>20</v>
      </c>
      <c r="F2" s="50">
        <f t="shared" si="1"/>
        <v>20</v>
      </c>
      <c r="G2" s="50">
        <f t="shared" si="1"/>
        <v>20</v>
      </c>
      <c r="H2" s="50">
        <f t="shared" si="1"/>
        <v>20</v>
      </c>
      <c r="I2" s="50">
        <f t="shared" si="1"/>
        <v>20</v>
      </c>
      <c r="J2" s="50">
        <f t="shared" si="1"/>
        <v>20</v>
      </c>
      <c r="K2" s="50">
        <f t="shared" si="1"/>
        <v>20</v>
      </c>
      <c r="L2" s="50">
        <f t="shared" si="1"/>
        <v>10</v>
      </c>
      <c r="M2" s="50">
        <f t="shared" si="1"/>
        <v>10</v>
      </c>
      <c r="N2" s="50">
        <f t="shared" si="1"/>
        <v>10</v>
      </c>
      <c r="O2" s="50">
        <f t="shared" si="1"/>
        <v>10</v>
      </c>
      <c r="P2" s="50">
        <f t="shared" si="1"/>
        <v>10</v>
      </c>
      <c r="Q2" s="51">
        <f t="shared" ref="Q2:Q11" si="2">sum(D2:P2)</f>
        <v>210</v>
      </c>
      <c r="R2" s="51">
        <f>iferror(average(D2:P2))</f>
        <v>16.15384615</v>
      </c>
      <c r="S2" s="52"/>
    </row>
    <row r="3" ht="19.5" customHeight="1" outlineLevel="1">
      <c r="A3" s="53"/>
      <c r="B3" s="54" t="s">
        <v>51</v>
      </c>
      <c r="C3" s="55" t="s">
        <v>52</v>
      </c>
      <c r="D3" s="56">
        <v>20.0</v>
      </c>
      <c r="E3" s="56">
        <v>20.0</v>
      </c>
      <c r="F3" s="56">
        <v>20.0</v>
      </c>
      <c r="G3" s="56">
        <v>20.0</v>
      </c>
      <c r="H3" s="56">
        <v>20.0</v>
      </c>
      <c r="I3" s="56">
        <v>20.0</v>
      </c>
      <c r="J3" s="56">
        <v>20.0</v>
      </c>
      <c r="K3" s="56">
        <v>20.0</v>
      </c>
      <c r="L3" s="56">
        <v>10.0</v>
      </c>
      <c r="M3" s="56">
        <v>10.0</v>
      </c>
      <c r="N3" s="56">
        <v>10.0</v>
      </c>
      <c r="O3" s="56">
        <v>10.0</v>
      </c>
      <c r="P3" s="56">
        <v>10.0</v>
      </c>
      <c r="Q3" s="57">
        <f t="shared" si="2"/>
        <v>210</v>
      </c>
      <c r="R3" s="57">
        <f t="shared" ref="R3:R11" si="3">iferror(average(D3:P3),0)</f>
        <v>16.15384615</v>
      </c>
      <c r="S3" s="58"/>
    </row>
    <row r="4" ht="19.5" customHeight="1" outlineLevel="1">
      <c r="A4" s="53"/>
      <c r="B4" s="59"/>
      <c r="C4" s="60" t="s">
        <v>53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>
        <f t="shared" si="2"/>
        <v>0</v>
      </c>
      <c r="R4" s="57">
        <f t="shared" si="3"/>
        <v>0</v>
      </c>
      <c r="S4" s="58"/>
    </row>
    <row r="5" ht="19.5" customHeight="1" outlineLevel="1">
      <c r="A5" s="53"/>
      <c r="B5" s="59"/>
      <c r="C5" s="60" t="s">
        <v>54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>
        <f t="shared" si="2"/>
        <v>0</v>
      </c>
      <c r="R5" s="57">
        <f t="shared" si="3"/>
        <v>0</v>
      </c>
      <c r="S5" s="58"/>
    </row>
    <row r="6" ht="19.5" customHeight="1" outlineLevel="1">
      <c r="A6" s="61"/>
      <c r="B6" s="59"/>
      <c r="C6" s="60" t="s">
        <v>55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>
        <f t="shared" si="2"/>
        <v>0</v>
      </c>
      <c r="R6" s="57">
        <f t="shared" si="3"/>
        <v>0</v>
      </c>
      <c r="S6" s="58"/>
    </row>
    <row r="7" ht="19.5" customHeight="1" outlineLevel="1">
      <c r="A7" s="61"/>
      <c r="B7" s="59"/>
      <c r="C7" s="60" t="s">
        <v>56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7">
        <f t="shared" si="2"/>
        <v>0</v>
      </c>
      <c r="R7" s="57">
        <f t="shared" si="3"/>
        <v>0</v>
      </c>
      <c r="S7" s="58"/>
    </row>
    <row r="8" ht="19.5" customHeight="1" outlineLevel="1">
      <c r="A8" s="61"/>
      <c r="B8" s="59"/>
      <c r="C8" s="60" t="s">
        <v>57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7">
        <f t="shared" si="2"/>
        <v>0</v>
      </c>
      <c r="R8" s="57">
        <f t="shared" si="3"/>
        <v>0</v>
      </c>
      <c r="S8" s="58"/>
    </row>
    <row r="9" ht="19.5" customHeight="1" outlineLevel="1">
      <c r="A9" s="61"/>
      <c r="B9" s="59"/>
      <c r="C9" s="60" t="s">
        <v>58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7">
        <f t="shared" si="2"/>
        <v>0</v>
      </c>
      <c r="R9" s="57">
        <f t="shared" si="3"/>
        <v>0</v>
      </c>
      <c r="S9" s="58"/>
    </row>
    <row r="10" ht="19.5" customHeight="1" outlineLevel="1">
      <c r="A10" s="61"/>
      <c r="B10" s="59"/>
      <c r="C10" s="60" t="s">
        <v>59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>
        <f t="shared" si="2"/>
        <v>0</v>
      </c>
      <c r="R10" s="57">
        <f t="shared" si="3"/>
        <v>0</v>
      </c>
      <c r="S10" s="58"/>
    </row>
    <row r="11" ht="19.5" customHeight="1" outlineLevel="1">
      <c r="A11" s="61"/>
      <c r="B11" s="62" t="s">
        <v>60</v>
      </c>
      <c r="C11" s="63" t="s">
        <v>61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7">
        <f t="shared" si="2"/>
        <v>0</v>
      </c>
      <c r="R11" s="57">
        <f t="shared" si="3"/>
        <v>0</v>
      </c>
      <c r="S11" s="58"/>
    </row>
    <row r="12" ht="19.5" customHeight="1">
      <c r="A12" s="64"/>
      <c r="B12" s="65"/>
      <c r="C12" s="6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  <c r="R12" s="57"/>
      <c r="S12" s="58"/>
    </row>
    <row r="13" ht="19.5" hidden="1" customHeight="1">
      <c r="A13" s="64"/>
      <c r="B13" s="67"/>
      <c r="C13" s="6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68"/>
      <c r="R13" s="68"/>
      <c r="S13" s="58"/>
    </row>
    <row r="14" ht="24.0" customHeight="1">
      <c r="A14" s="47" t="s">
        <v>62</v>
      </c>
      <c r="B14" s="69" t="s">
        <v>63</v>
      </c>
      <c r="C14" s="49" t="s">
        <v>50</v>
      </c>
      <c r="D14" s="50">
        <f t="shared" ref="D14:P14" si="4">sum(D15:D22)</f>
        <v>10</v>
      </c>
      <c r="E14" s="50">
        <f t="shared" si="4"/>
        <v>10</v>
      </c>
      <c r="F14" s="50">
        <f t="shared" si="4"/>
        <v>10</v>
      </c>
      <c r="G14" s="50">
        <f t="shared" si="4"/>
        <v>15</v>
      </c>
      <c r="H14" s="50">
        <f t="shared" si="4"/>
        <v>15</v>
      </c>
      <c r="I14" s="50">
        <f t="shared" si="4"/>
        <v>15</v>
      </c>
      <c r="J14" s="50">
        <f t="shared" si="4"/>
        <v>15</v>
      </c>
      <c r="K14" s="50">
        <f t="shared" si="4"/>
        <v>15</v>
      </c>
      <c r="L14" s="50">
        <f t="shared" si="4"/>
        <v>25</v>
      </c>
      <c r="M14" s="50">
        <f t="shared" si="4"/>
        <v>25</v>
      </c>
      <c r="N14" s="50">
        <f t="shared" si="4"/>
        <v>25</v>
      </c>
      <c r="O14" s="50">
        <f t="shared" si="4"/>
        <v>25</v>
      </c>
      <c r="P14" s="50">
        <f t="shared" si="4"/>
        <v>30</v>
      </c>
      <c r="Q14" s="51">
        <f t="shared" ref="Q14:Q20" si="5">sum(D14:P14)</f>
        <v>235</v>
      </c>
      <c r="R14" s="51">
        <f>iferror(average(D14:P14))</f>
        <v>18.07692308</v>
      </c>
      <c r="S14" s="52"/>
    </row>
    <row r="15" ht="19.5" customHeight="1" outlineLevel="1">
      <c r="A15" s="53"/>
      <c r="B15" s="70" t="s">
        <v>51</v>
      </c>
      <c r="C15" s="55" t="s">
        <v>64</v>
      </c>
      <c r="D15" s="56">
        <v>10.0</v>
      </c>
      <c r="E15" s="56">
        <v>10.0</v>
      </c>
      <c r="F15" s="56">
        <v>10.0</v>
      </c>
      <c r="G15" s="56">
        <v>15.0</v>
      </c>
      <c r="H15" s="56">
        <v>15.0</v>
      </c>
      <c r="I15" s="56">
        <v>15.0</v>
      </c>
      <c r="J15" s="56">
        <v>15.0</v>
      </c>
      <c r="K15" s="56">
        <v>15.0</v>
      </c>
      <c r="L15" s="56">
        <v>25.0</v>
      </c>
      <c r="M15" s="56">
        <v>25.0</v>
      </c>
      <c r="N15" s="56">
        <v>25.0</v>
      </c>
      <c r="O15" s="56">
        <v>25.0</v>
      </c>
      <c r="P15" s="56">
        <v>30.0</v>
      </c>
      <c r="Q15" s="57">
        <f t="shared" si="5"/>
        <v>235</v>
      </c>
      <c r="R15" s="57">
        <f t="shared" ref="R15:R20" si="6">iferror(average(D15:P15),0)</f>
        <v>18.07692308</v>
      </c>
      <c r="S15" s="58"/>
    </row>
    <row r="16" ht="19.5" customHeight="1" outlineLevel="1">
      <c r="A16" s="53"/>
      <c r="B16" s="71"/>
      <c r="C16" s="60" t="s">
        <v>65</v>
      </c>
      <c r="D16" s="56"/>
      <c r="E16" s="56"/>
      <c r="F16" s="56"/>
      <c r="G16" s="56"/>
      <c r="H16" s="56"/>
      <c r="I16" s="56"/>
      <c r="J16" s="72"/>
      <c r="K16" s="72"/>
      <c r="L16" s="56"/>
      <c r="M16" s="56"/>
      <c r="N16" s="56"/>
      <c r="O16" s="56"/>
      <c r="P16" s="56"/>
      <c r="Q16" s="57">
        <f t="shared" si="5"/>
        <v>0</v>
      </c>
      <c r="R16" s="57">
        <f t="shared" si="6"/>
        <v>0</v>
      </c>
      <c r="S16" s="58"/>
    </row>
    <row r="17" ht="19.5" customHeight="1" outlineLevel="1">
      <c r="A17" s="53"/>
      <c r="B17" s="71"/>
      <c r="C17" s="60" t="s">
        <v>66</v>
      </c>
      <c r="D17" s="56"/>
      <c r="E17" s="56"/>
      <c r="F17" s="56"/>
      <c r="G17" s="56"/>
      <c r="H17" s="56"/>
      <c r="I17" s="56"/>
      <c r="J17" s="72"/>
      <c r="K17" s="72"/>
      <c r="L17" s="56"/>
      <c r="M17" s="56"/>
      <c r="N17" s="56"/>
      <c r="O17" s="56"/>
      <c r="P17" s="56"/>
      <c r="Q17" s="57">
        <f t="shared" si="5"/>
        <v>0</v>
      </c>
      <c r="R17" s="57">
        <f t="shared" si="6"/>
        <v>0</v>
      </c>
      <c r="S17" s="58"/>
    </row>
    <row r="18" ht="19.5" customHeight="1" outlineLevel="1">
      <c r="A18" s="53"/>
      <c r="B18" s="71"/>
      <c r="C18" s="60" t="s">
        <v>67</v>
      </c>
      <c r="D18" s="56"/>
      <c r="E18" s="56"/>
      <c r="F18" s="56"/>
      <c r="G18" s="56"/>
      <c r="H18" s="56"/>
      <c r="I18" s="56"/>
      <c r="J18" s="72"/>
      <c r="K18" s="72"/>
      <c r="L18" s="56"/>
      <c r="M18" s="56"/>
      <c r="N18" s="56"/>
      <c r="O18" s="56"/>
      <c r="P18" s="56"/>
      <c r="Q18" s="57">
        <f t="shared" si="5"/>
        <v>0</v>
      </c>
      <c r="R18" s="57">
        <f t="shared" si="6"/>
        <v>0</v>
      </c>
      <c r="S18" s="58"/>
    </row>
    <row r="19" ht="19.5" customHeight="1" outlineLevel="1">
      <c r="A19" s="53"/>
      <c r="B19" s="71"/>
      <c r="C19" s="60" t="s">
        <v>68</v>
      </c>
      <c r="D19" s="56"/>
      <c r="E19" s="56"/>
      <c r="F19" s="56"/>
      <c r="G19" s="56"/>
      <c r="H19" s="56"/>
      <c r="I19" s="56"/>
      <c r="J19" s="72"/>
      <c r="K19" s="72"/>
      <c r="L19" s="56"/>
      <c r="M19" s="56"/>
      <c r="N19" s="56"/>
      <c r="O19" s="56"/>
      <c r="P19" s="56"/>
      <c r="Q19" s="57">
        <f t="shared" si="5"/>
        <v>0</v>
      </c>
      <c r="R19" s="57">
        <f t="shared" si="6"/>
        <v>0</v>
      </c>
      <c r="S19" s="58"/>
    </row>
    <row r="20" ht="19.5" customHeight="1" outlineLevel="1">
      <c r="A20" s="53"/>
      <c r="B20" s="73" t="s">
        <v>60</v>
      </c>
      <c r="C20" s="63" t="s">
        <v>69</v>
      </c>
      <c r="D20" s="56"/>
      <c r="E20" s="56"/>
      <c r="F20" s="56"/>
      <c r="G20" s="56"/>
      <c r="H20" s="56"/>
      <c r="I20" s="56"/>
      <c r="J20" s="72"/>
      <c r="K20" s="72"/>
      <c r="L20" s="56"/>
      <c r="M20" s="56"/>
      <c r="N20" s="56"/>
      <c r="O20" s="56"/>
      <c r="P20" s="56"/>
      <c r="Q20" s="57">
        <f t="shared" si="5"/>
        <v>0</v>
      </c>
      <c r="R20" s="57">
        <f t="shared" si="6"/>
        <v>0</v>
      </c>
      <c r="S20" s="58"/>
    </row>
    <row r="21" ht="19.5" customHeight="1">
      <c r="A21" s="74"/>
      <c r="B21" s="75"/>
      <c r="C21" s="76"/>
      <c r="D21" s="56"/>
      <c r="E21" s="56"/>
      <c r="F21" s="56"/>
      <c r="G21" s="56"/>
      <c r="H21" s="56"/>
      <c r="I21" s="56"/>
      <c r="J21" s="72"/>
      <c r="K21" s="72"/>
      <c r="L21" s="56"/>
      <c r="M21" s="56"/>
      <c r="N21" s="56"/>
      <c r="O21" s="56"/>
      <c r="P21" s="56"/>
      <c r="Q21" s="57"/>
      <c r="R21" s="57"/>
      <c r="S21" s="58"/>
    </row>
    <row r="22" ht="19.5" hidden="1" customHeight="1">
      <c r="A22" s="64"/>
      <c r="B22" s="67"/>
      <c r="C22" s="7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68"/>
      <c r="R22" s="68"/>
      <c r="S22" s="58"/>
    </row>
    <row r="23" ht="24.0" customHeight="1">
      <c r="A23" s="47" t="s">
        <v>70</v>
      </c>
      <c r="B23" s="69" t="s">
        <v>71</v>
      </c>
      <c r="C23" s="49" t="s">
        <v>50</v>
      </c>
      <c r="D23" s="50">
        <f t="shared" ref="D23:P23" si="7">sum(D24:D33)</f>
        <v>50</v>
      </c>
      <c r="E23" s="50">
        <f t="shared" si="7"/>
        <v>50</v>
      </c>
      <c r="F23" s="50">
        <f t="shared" si="7"/>
        <v>50</v>
      </c>
      <c r="G23" s="50">
        <f t="shared" si="7"/>
        <v>60</v>
      </c>
      <c r="H23" s="50">
        <f t="shared" si="7"/>
        <v>60</v>
      </c>
      <c r="I23" s="50">
        <f t="shared" si="7"/>
        <v>60</v>
      </c>
      <c r="J23" s="50">
        <f t="shared" si="7"/>
        <v>60</v>
      </c>
      <c r="K23" s="50">
        <f t="shared" si="7"/>
        <v>60</v>
      </c>
      <c r="L23" s="50">
        <f t="shared" si="7"/>
        <v>80</v>
      </c>
      <c r="M23" s="50">
        <f t="shared" si="7"/>
        <v>80</v>
      </c>
      <c r="N23" s="50">
        <f t="shared" si="7"/>
        <v>80</v>
      </c>
      <c r="O23" s="50">
        <f t="shared" si="7"/>
        <v>80</v>
      </c>
      <c r="P23" s="50">
        <f t="shared" si="7"/>
        <v>90</v>
      </c>
      <c r="Q23" s="51">
        <f t="shared" ref="Q23:Q31" si="8">sum(D23:P23)</f>
        <v>860</v>
      </c>
      <c r="R23" s="51">
        <f>iferror(average(D23:P23))</f>
        <v>66.15384615</v>
      </c>
      <c r="S23" s="52"/>
    </row>
    <row r="24" ht="19.5" customHeight="1" outlineLevel="1">
      <c r="A24" s="53"/>
      <c r="B24" s="70" t="s">
        <v>51</v>
      </c>
      <c r="C24" s="55" t="s">
        <v>72</v>
      </c>
      <c r="D24" s="56">
        <v>10.0</v>
      </c>
      <c r="E24" s="56">
        <v>10.0</v>
      </c>
      <c r="F24" s="56">
        <v>10.0</v>
      </c>
      <c r="G24" s="56">
        <v>10.0</v>
      </c>
      <c r="H24" s="56">
        <v>10.0</v>
      </c>
      <c r="I24" s="56">
        <v>10.0</v>
      </c>
      <c r="J24" s="56">
        <v>10.0</v>
      </c>
      <c r="K24" s="56">
        <v>10.0</v>
      </c>
      <c r="L24" s="56">
        <v>10.0</v>
      </c>
      <c r="M24" s="56">
        <v>10.0</v>
      </c>
      <c r="N24" s="56">
        <v>10.0</v>
      </c>
      <c r="O24" s="56">
        <v>10.0</v>
      </c>
      <c r="P24" s="56">
        <v>10.0</v>
      </c>
      <c r="Q24" s="57">
        <f t="shared" si="8"/>
        <v>130</v>
      </c>
      <c r="R24" s="57">
        <f t="shared" ref="R24:R31" si="9">iferror(average(D24:P24),0)</f>
        <v>10</v>
      </c>
      <c r="S24" s="58"/>
    </row>
    <row r="25" ht="19.5" customHeight="1" outlineLevel="1">
      <c r="A25" s="53"/>
      <c r="B25" s="71"/>
      <c r="C25" s="60" t="s">
        <v>73</v>
      </c>
      <c r="D25" s="56">
        <v>10.0</v>
      </c>
      <c r="E25" s="56">
        <v>10.0</v>
      </c>
      <c r="F25" s="56">
        <v>10.0</v>
      </c>
      <c r="G25" s="56">
        <v>10.0</v>
      </c>
      <c r="H25" s="56">
        <v>10.0</v>
      </c>
      <c r="I25" s="56">
        <v>10.0</v>
      </c>
      <c r="J25" s="56">
        <v>10.0</v>
      </c>
      <c r="K25" s="56">
        <v>10.0</v>
      </c>
      <c r="L25" s="56">
        <v>10.0</v>
      </c>
      <c r="M25" s="56">
        <v>10.0</v>
      </c>
      <c r="N25" s="56">
        <v>10.0</v>
      </c>
      <c r="O25" s="56">
        <v>10.0</v>
      </c>
      <c r="P25" s="56">
        <v>10.0</v>
      </c>
      <c r="Q25" s="57">
        <f t="shared" si="8"/>
        <v>130</v>
      </c>
      <c r="R25" s="57">
        <f t="shared" si="9"/>
        <v>10</v>
      </c>
      <c r="S25" s="58"/>
    </row>
    <row r="26" ht="19.5" customHeight="1" outlineLevel="1">
      <c r="A26" s="53"/>
      <c r="B26" s="71"/>
      <c r="C26" s="60" t="s">
        <v>74</v>
      </c>
      <c r="D26" s="56"/>
      <c r="E26" s="56"/>
      <c r="F26" s="56"/>
      <c r="G26" s="56"/>
      <c r="H26" s="56"/>
      <c r="I26" s="56"/>
      <c r="J26" s="72"/>
      <c r="K26" s="72"/>
      <c r="L26" s="56"/>
      <c r="M26" s="56"/>
      <c r="N26" s="56"/>
      <c r="O26" s="56"/>
      <c r="P26" s="56"/>
      <c r="Q26" s="57">
        <f t="shared" si="8"/>
        <v>0</v>
      </c>
      <c r="R26" s="57">
        <f t="shared" si="9"/>
        <v>0</v>
      </c>
      <c r="S26" s="58"/>
    </row>
    <row r="27" ht="19.5" customHeight="1" outlineLevel="1">
      <c r="A27" s="53"/>
      <c r="B27" s="71"/>
      <c r="C27" s="60" t="s">
        <v>75</v>
      </c>
      <c r="D27" s="56">
        <v>10.0</v>
      </c>
      <c r="E27" s="56">
        <v>10.0</v>
      </c>
      <c r="F27" s="56">
        <v>10.0</v>
      </c>
      <c r="G27" s="56">
        <v>10.0</v>
      </c>
      <c r="H27" s="56">
        <v>10.0</v>
      </c>
      <c r="I27" s="56">
        <v>10.0</v>
      </c>
      <c r="J27" s="56">
        <v>10.0</v>
      </c>
      <c r="K27" s="56">
        <v>10.0</v>
      </c>
      <c r="L27" s="56">
        <v>10.0</v>
      </c>
      <c r="M27" s="56">
        <v>10.0</v>
      </c>
      <c r="N27" s="56">
        <v>10.0</v>
      </c>
      <c r="O27" s="56">
        <v>10.0</v>
      </c>
      <c r="P27" s="56">
        <v>10.0</v>
      </c>
      <c r="Q27" s="57">
        <f t="shared" si="8"/>
        <v>130</v>
      </c>
      <c r="R27" s="57">
        <f t="shared" si="9"/>
        <v>10</v>
      </c>
      <c r="S27" s="58"/>
    </row>
    <row r="28" ht="19.5" customHeight="1" outlineLevel="1">
      <c r="A28" s="53"/>
      <c r="B28" s="71"/>
      <c r="C28" s="60" t="s">
        <v>76</v>
      </c>
      <c r="D28" s="56"/>
      <c r="E28" s="56"/>
      <c r="F28" s="56"/>
      <c r="G28" s="56"/>
      <c r="H28" s="56"/>
      <c r="I28" s="56"/>
      <c r="J28" s="72"/>
      <c r="K28" s="72"/>
      <c r="L28" s="56"/>
      <c r="M28" s="56"/>
      <c r="N28" s="56"/>
      <c r="O28" s="56"/>
      <c r="P28" s="56"/>
      <c r="Q28" s="57">
        <f t="shared" si="8"/>
        <v>0</v>
      </c>
      <c r="R28" s="57">
        <f t="shared" si="9"/>
        <v>0</v>
      </c>
      <c r="S28" s="58"/>
    </row>
    <row r="29" ht="19.5" customHeight="1" outlineLevel="1">
      <c r="A29" s="53"/>
      <c r="B29" s="71"/>
      <c r="C29" s="60" t="s">
        <v>77</v>
      </c>
      <c r="D29" s="56">
        <v>10.0</v>
      </c>
      <c r="E29" s="56">
        <v>10.0</v>
      </c>
      <c r="F29" s="56">
        <v>10.0</v>
      </c>
      <c r="G29" s="56">
        <v>15.0</v>
      </c>
      <c r="H29" s="56">
        <v>15.0</v>
      </c>
      <c r="I29" s="56">
        <v>15.0</v>
      </c>
      <c r="J29" s="56">
        <v>15.0</v>
      </c>
      <c r="K29" s="56">
        <v>15.0</v>
      </c>
      <c r="L29" s="56">
        <v>25.0</v>
      </c>
      <c r="M29" s="56">
        <v>25.0</v>
      </c>
      <c r="N29" s="56">
        <v>25.0</v>
      </c>
      <c r="O29" s="56">
        <v>25.0</v>
      </c>
      <c r="P29" s="56">
        <v>30.0</v>
      </c>
      <c r="Q29" s="57">
        <f t="shared" si="8"/>
        <v>235</v>
      </c>
      <c r="R29" s="57">
        <f t="shared" si="9"/>
        <v>18.07692308</v>
      </c>
      <c r="S29" s="58"/>
    </row>
    <row r="30" ht="19.5" customHeight="1" outlineLevel="1">
      <c r="A30" s="53"/>
      <c r="B30" s="77"/>
      <c r="C30" s="60" t="s">
        <v>78</v>
      </c>
      <c r="D30" s="56">
        <v>10.0</v>
      </c>
      <c r="E30" s="56">
        <v>10.0</v>
      </c>
      <c r="F30" s="56">
        <v>10.0</v>
      </c>
      <c r="G30" s="56">
        <v>15.0</v>
      </c>
      <c r="H30" s="56">
        <v>15.0</v>
      </c>
      <c r="I30" s="56">
        <v>15.0</v>
      </c>
      <c r="J30" s="56">
        <v>15.0</v>
      </c>
      <c r="K30" s="56">
        <v>15.0</v>
      </c>
      <c r="L30" s="56">
        <v>25.0</v>
      </c>
      <c r="M30" s="56">
        <v>25.0</v>
      </c>
      <c r="N30" s="56">
        <v>25.0</v>
      </c>
      <c r="O30" s="56">
        <v>25.0</v>
      </c>
      <c r="P30" s="56">
        <v>30.0</v>
      </c>
      <c r="Q30" s="57">
        <f t="shared" si="8"/>
        <v>235</v>
      </c>
      <c r="R30" s="57">
        <f t="shared" si="9"/>
        <v>18.07692308</v>
      </c>
      <c r="S30" s="58"/>
    </row>
    <row r="31" ht="19.5" customHeight="1" outlineLevel="1">
      <c r="A31" s="53"/>
      <c r="B31" s="78" t="s">
        <v>60</v>
      </c>
      <c r="C31" s="63" t="s">
        <v>79</v>
      </c>
      <c r="D31" s="56"/>
      <c r="E31" s="56"/>
      <c r="F31" s="56"/>
      <c r="G31" s="56"/>
      <c r="H31" s="56"/>
      <c r="I31" s="56"/>
      <c r="J31" s="72"/>
      <c r="K31" s="72"/>
      <c r="L31" s="56"/>
      <c r="M31" s="56"/>
      <c r="N31" s="56"/>
      <c r="O31" s="56"/>
      <c r="P31" s="56"/>
      <c r="Q31" s="57">
        <f t="shared" si="8"/>
        <v>0</v>
      </c>
      <c r="R31" s="57">
        <f t="shared" si="9"/>
        <v>0</v>
      </c>
      <c r="S31" s="58"/>
    </row>
    <row r="32" ht="19.5" customHeight="1">
      <c r="A32" s="74"/>
      <c r="B32" s="79"/>
      <c r="C32" s="76"/>
      <c r="D32" s="56"/>
      <c r="E32" s="56"/>
      <c r="F32" s="56"/>
      <c r="G32" s="56"/>
      <c r="H32" s="56"/>
      <c r="I32" s="56"/>
      <c r="J32" s="72"/>
      <c r="K32" s="72"/>
      <c r="L32" s="56"/>
      <c r="M32" s="56"/>
      <c r="N32" s="56"/>
      <c r="O32" s="56"/>
      <c r="P32" s="56"/>
      <c r="Q32" s="57"/>
      <c r="R32" s="57"/>
      <c r="S32" s="58"/>
    </row>
    <row r="33" ht="19.5" hidden="1" customHeight="1">
      <c r="A33" s="64"/>
      <c r="B33" s="67"/>
      <c r="C33" s="7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80"/>
      <c r="R33" s="68"/>
      <c r="S33" s="58"/>
    </row>
    <row r="34" ht="24.0" customHeight="1">
      <c r="A34" s="47" t="s">
        <v>80</v>
      </c>
      <c r="B34" s="69" t="s">
        <v>81</v>
      </c>
      <c r="C34" s="49" t="s">
        <v>50</v>
      </c>
      <c r="D34" s="50">
        <f t="shared" ref="D34:P34" si="10">sum(D35:D42)</f>
        <v>10</v>
      </c>
      <c r="E34" s="50">
        <f t="shared" si="10"/>
        <v>10</v>
      </c>
      <c r="F34" s="50">
        <f t="shared" si="10"/>
        <v>10</v>
      </c>
      <c r="G34" s="50">
        <f t="shared" si="10"/>
        <v>10</v>
      </c>
      <c r="H34" s="50">
        <f t="shared" si="10"/>
        <v>10</v>
      </c>
      <c r="I34" s="50">
        <f t="shared" si="10"/>
        <v>10</v>
      </c>
      <c r="J34" s="50">
        <f t="shared" si="10"/>
        <v>10</v>
      </c>
      <c r="K34" s="50">
        <f t="shared" si="10"/>
        <v>10</v>
      </c>
      <c r="L34" s="50">
        <f t="shared" si="10"/>
        <v>10</v>
      </c>
      <c r="M34" s="50">
        <f t="shared" si="10"/>
        <v>10</v>
      </c>
      <c r="N34" s="50">
        <f t="shared" si="10"/>
        <v>10</v>
      </c>
      <c r="O34" s="50">
        <f t="shared" si="10"/>
        <v>10</v>
      </c>
      <c r="P34" s="50">
        <f t="shared" si="10"/>
        <v>10</v>
      </c>
      <c r="Q34" s="51">
        <f t="shared" ref="Q34:Q40" si="11">sum(D34:P34)</f>
        <v>130</v>
      </c>
      <c r="R34" s="51">
        <f>iferror(average(D34:P34))</f>
        <v>10</v>
      </c>
      <c r="S34" s="52"/>
    </row>
    <row r="35" ht="19.5" customHeight="1" outlineLevel="1">
      <c r="A35" s="53"/>
      <c r="B35" s="70" t="s">
        <v>51</v>
      </c>
      <c r="C35" s="55" t="s">
        <v>82</v>
      </c>
      <c r="D35" s="56"/>
      <c r="E35" s="56"/>
      <c r="F35" s="56"/>
      <c r="G35" s="56"/>
      <c r="H35" s="56"/>
      <c r="I35" s="56"/>
      <c r="J35" s="72"/>
      <c r="K35" s="72"/>
      <c r="L35" s="56"/>
      <c r="M35" s="56"/>
      <c r="N35" s="56"/>
      <c r="O35" s="56"/>
      <c r="P35" s="56"/>
      <c r="Q35" s="57">
        <f t="shared" si="11"/>
        <v>0</v>
      </c>
      <c r="R35" s="57">
        <f t="shared" ref="R35:R40" si="12">iferror(average(D35:P35),0)</f>
        <v>0</v>
      </c>
      <c r="S35" s="58"/>
    </row>
    <row r="36" ht="19.5" customHeight="1" outlineLevel="1">
      <c r="A36" s="53"/>
      <c r="B36" s="71"/>
      <c r="C36" s="60" t="s">
        <v>83</v>
      </c>
      <c r="D36" s="56">
        <v>10.0</v>
      </c>
      <c r="E36" s="56">
        <v>10.0</v>
      </c>
      <c r="F36" s="56">
        <v>10.0</v>
      </c>
      <c r="G36" s="56">
        <v>10.0</v>
      </c>
      <c r="H36" s="56">
        <v>10.0</v>
      </c>
      <c r="I36" s="56">
        <v>10.0</v>
      </c>
      <c r="J36" s="56">
        <v>10.0</v>
      </c>
      <c r="K36" s="56">
        <v>10.0</v>
      </c>
      <c r="L36" s="56">
        <v>10.0</v>
      </c>
      <c r="M36" s="56">
        <v>10.0</v>
      </c>
      <c r="N36" s="56">
        <v>10.0</v>
      </c>
      <c r="O36" s="56">
        <v>10.0</v>
      </c>
      <c r="P36" s="56">
        <v>10.0</v>
      </c>
      <c r="Q36" s="57">
        <f t="shared" si="11"/>
        <v>130</v>
      </c>
      <c r="R36" s="57">
        <f t="shared" si="12"/>
        <v>10</v>
      </c>
      <c r="S36" s="58"/>
    </row>
    <row r="37" ht="19.5" customHeight="1" outlineLevel="1">
      <c r="A37" s="53"/>
      <c r="B37" s="71"/>
      <c r="C37" s="60" t="s">
        <v>84</v>
      </c>
      <c r="D37" s="56"/>
      <c r="E37" s="56"/>
      <c r="F37" s="56"/>
      <c r="G37" s="56"/>
      <c r="H37" s="56"/>
      <c r="I37" s="56"/>
      <c r="J37" s="72"/>
      <c r="K37" s="72"/>
      <c r="L37" s="56"/>
      <c r="M37" s="56"/>
      <c r="N37" s="56"/>
      <c r="O37" s="56"/>
      <c r="P37" s="56"/>
      <c r="Q37" s="57">
        <f t="shared" si="11"/>
        <v>0</v>
      </c>
      <c r="R37" s="57">
        <f t="shared" si="12"/>
        <v>0</v>
      </c>
      <c r="S37" s="58"/>
    </row>
    <row r="38" ht="19.5" customHeight="1" outlineLevel="1">
      <c r="A38" s="53"/>
      <c r="B38" s="71"/>
      <c r="C38" s="60" t="s">
        <v>85</v>
      </c>
      <c r="D38" s="56"/>
      <c r="E38" s="56"/>
      <c r="F38" s="56"/>
      <c r="G38" s="56"/>
      <c r="H38" s="56"/>
      <c r="I38" s="56"/>
      <c r="J38" s="72"/>
      <c r="K38" s="72"/>
      <c r="L38" s="56"/>
      <c r="M38" s="56"/>
      <c r="N38" s="56"/>
      <c r="O38" s="56"/>
      <c r="P38" s="56"/>
      <c r="Q38" s="57">
        <f t="shared" si="11"/>
        <v>0</v>
      </c>
      <c r="R38" s="57">
        <f t="shared" si="12"/>
        <v>0</v>
      </c>
      <c r="S38" s="58"/>
    </row>
    <row r="39" ht="19.5" customHeight="1" outlineLevel="1">
      <c r="A39" s="53"/>
      <c r="B39" s="77"/>
      <c r="C39" s="60" t="s">
        <v>86</v>
      </c>
      <c r="D39" s="56"/>
      <c r="E39" s="56"/>
      <c r="F39" s="56"/>
      <c r="G39" s="56"/>
      <c r="H39" s="56"/>
      <c r="I39" s="56"/>
      <c r="J39" s="72"/>
      <c r="K39" s="72"/>
      <c r="L39" s="56"/>
      <c r="M39" s="56"/>
      <c r="N39" s="56"/>
      <c r="O39" s="56"/>
      <c r="P39" s="56"/>
      <c r="Q39" s="57">
        <f t="shared" si="11"/>
        <v>0</v>
      </c>
      <c r="R39" s="57">
        <f t="shared" si="12"/>
        <v>0</v>
      </c>
      <c r="S39" s="58"/>
    </row>
    <row r="40" ht="19.5" customHeight="1" outlineLevel="1">
      <c r="A40" s="53"/>
      <c r="B40" s="78" t="s">
        <v>87</v>
      </c>
      <c r="C40" s="63" t="s">
        <v>88</v>
      </c>
      <c r="D40" s="56"/>
      <c r="E40" s="56"/>
      <c r="F40" s="56"/>
      <c r="G40" s="56"/>
      <c r="H40" s="56"/>
      <c r="I40" s="56"/>
      <c r="J40" s="72"/>
      <c r="K40" s="72"/>
      <c r="L40" s="56"/>
      <c r="M40" s="56"/>
      <c r="N40" s="56"/>
      <c r="O40" s="56"/>
      <c r="P40" s="56"/>
      <c r="Q40" s="57">
        <f t="shared" si="11"/>
        <v>0</v>
      </c>
      <c r="R40" s="57">
        <f t="shared" si="12"/>
        <v>0</v>
      </c>
      <c r="S40" s="58"/>
    </row>
    <row r="41" ht="19.5" customHeight="1">
      <c r="A41" s="74"/>
      <c r="B41" s="79"/>
      <c r="C41" s="76"/>
      <c r="D41" s="56"/>
      <c r="E41" s="56"/>
      <c r="F41" s="56"/>
      <c r="G41" s="56"/>
      <c r="H41" s="56"/>
      <c r="I41" s="56"/>
      <c r="J41" s="72"/>
      <c r="K41" s="72"/>
      <c r="L41" s="56"/>
      <c r="M41" s="56"/>
      <c r="N41" s="56"/>
      <c r="O41" s="56"/>
      <c r="P41" s="56"/>
      <c r="Q41" s="57"/>
      <c r="R41" s="57"/>
      <c r="S41" s="58"/>
    </row>
    <row r="42" ht="19.5" hidden="1" customHeight="1">
      <c r="A42" s="81"/>
      <c r="B42" s="82"/>
      <c r="C42" s="83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68"/>
      <c r="R42" s="68"/>
      <c r="S42" s="58"/>
    </row>
    <row r="43" ht="24.0" customHeight="1">
      <c r="A43" s="47" t="s">
        <v>89</v>
      </c>
      <c r="B43" s="69" t="s">
        <v>90</v>
      </c>
      <c r="C43" s="49" t="s">
        <v>50</v>
      </c>
      <c r="D43" s="50">
        <f t="shared" ref="D43:P43" si="13">sum(D44:D48)</f>
        <v>10</v>
      </c>
      <c r="E43" s="50">
        <f t="shared" si="13"/>
        <v>10</v>
      </c>
      <c r="F43" s="50">
        <f t="shared" si="13"/>
        <v>10</v>
      </c>
      <c r="G43" s="50">
        <f t="shared" si="13"/>
        <v>10</v>
      </c>
      <c r="H43" s="50">
        <f t="shared" si="13"/>
        <v>10</v>
      </c>
      <c r="I43" s="50">
        <f t="shared" si="13"/>
        <v>10</v>
      </c>
      <c r="J43" s="50">
        <f t="shared" si="13"/>
        <v>10</v>
      </c>
      <c r="K43" s="50">
        <f t="shared" si="13"/>
        <v>10</v>
      </c>
      <c r="L43" s="50">
        <f t="shared" si="13"/>
        <v>10</v>
      </c>
      <c r="M43" s="50">
        <f t="shared" si="13"/>
        <v>10</v>
      </c>
      <c r="N43" s="50">
        <f t="shared" si="13"/>
        <v>10</v>
      </c>
      <c r="O43" s="50">
        <f t="shared" si="13"/>
        <v>10</v>
      </c>
      <c r="P43" s="50">
        <f t="shared" si="13"/>
        <v>10</v>
      </c>
      <c r="Q43" s="51">
        <f t="shared" ref="Q43:Q46" si="14">sum(D43:P43)</f>
        <v>130</v>
      </c>
      <c r="R43" s="51">
        <f>iferror(average(D43:P43))</f>
        <v>10</v>
      </c>
      <c r="S43" s="52"/>
    </row>
    <row r="44" ht="19.5" customHeight="1" outlineLevel="1">
      <c r="A44" s="53"/>
      <c r="B44" s="70" t="s">
        <v>51</v>
      </c>
      <c r="C44" s="55" t="s">
        <v>91</v>
      </c>
      <c r="D44" s="56"/>
      <c r="E44" s="56"/>
      <c r="F44" s="56"/>
      <c r="G44" s="56"/>
      <c r="H44" s="56"/>
      <c r="I44" s="56"/>
      <c r="J44" s="72"/>
      <c r="K44" s="72"/>
      <c r="L44" s="56"/>
      <c r="M44" s="56"/>
      <c r="N44" s="56"/>
      <c r="O44" s="56"/>
      <c r="P44" s="56"/>
      <c r="Q44" s="57">
        <f t="shared" si="14"/>
        <v>0</v>
      </c>
      <c r="R44" s="57">
        <f t="shared" ref="R44:R46" si="15">iferror(average(D44:P44),0)</f>
        <v>0</v>
      </c>
      <c r="S44" s="58"/>
    </row>
    <row r="45" ht="19.5" customHeight="1" outlineLevel="1">
      <c r="A45" s="53"/>
      <c r="B45" s="71"/>
      <c r="C45" s="60" t="s">
        <v>92</v>
      </c>
      <c r="D45" s="56">
        <v>10.0</v>
      </c>
      <c r="E45" s="56">
        <v>10.0</v>
      </c>
      <c r="F45" s="56">
        <v>10.0</v>
      </c>
      <c r="G45" s="56">
        <v>10.0</v>
      </c>
      <c r="H45" s="56">
        <v>10.0</v>
      </c>
      <c r="I45" s="56">
        <v>10.0</v>
      </c>
      <c r="J45" s="56">
        <v>10.0</v>
      </c>
      <c r="K45" s="56">
        <v>10.0</v>
      </c>
      <c r="L45" s="56">
        <v>10.0</v>
      </c>
      <c r="M45" s="56">
        <v>10.0</v>
      </c>
      <c r="N45" s="56">
        <v>10.0</v>
      </c>
      <c r="O45" s="56">
        <v>10.0</v>
      </c>
      <c r="P45" s="56">
        <v>10.0</v>
      </c>
      <c r="Q45" s="57">
        <f t="shared" si="14"/>
        <v>130</v>
      </c>
      <c r="R45" s="57">
        <f t="shared" si="15"/>
        <v>10</v>
      </c>
      <c r="S45" s="58"/>
    </row>
    <row r="46" ht="19.5" customHeight="1" outlineLevel="1">
      <c r="A46" s="53"/>
      <c r="B46" s="73" t="s">
        <v>60</v>
      </c>
      <c r="C46" s="63" t="s">
        <v>84</v>
      </c>
      <c r="D46" s="56"/>
      <c r="E46" s="56"/>
      <c r="F46" s="56"/>
      <c r="G46" s="56"/>
      <c r="H46" s="56"/>
      <c r="I46" s="56"/>
      <c r="J46" s="72"/>
      <c r="K46" s="72"/>
      <c r="L46" s="56"/>
      <c r="M46" s="56"/>
      <c r="N46" s="56"/>
      <c r="O46" s="56"/>
      <c r="P46" s="56"/>
      <c r="Q46" s="57">
        <f t="shared" si="14"/>
        <v>0</v>
      </c>
      <c r="R46" s="57">
        <f t="shared" si="15"/>
        <v>0</v>
      </c>
      <c r="S46" s="58"/>
    </row>
    <row r="47" ht="19.5" customHeight="1">
      <c r="A47" s="74"/>
      <c r="B47" s="79"/>
      <c r="C47" s="76"/>
      <c r="D47" s="56"/>
      <c r="E47" s="56"/>
      <c r="F47" s="56"/>
      <c r="G47" s="56"/>
      <c r="H47" s="56"/>
      <c r="I47" s="56"/>
      <c r="J47" s="72"/>
      <c r="K47" s="72"/>
      <c r="L47" s="56"/>
      <c r="M47" s="56"/>
      <c r="N47" s="56"/>
      <c r="O47" s="56"/>
      <c r="P47" s="56"/>
      <c r="Q47" s="57"/>
      <c r="R47" s="57"/>
      <c r="S47" s="58"/>
    </row>
    <row r="48" ht="19.5" hidden="1" customHeight="1">
      <c r="A48" s="81"/>
      <c r="B48" s="82"/>
      <c r="C48" s="83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68"/>
      <c r="R48" s="68"/>
      <c r="S48" s="58"/>
    </row>
    <row r="49" ht="24.0" customHeight="1">
      <c r="A49" s="47" t="s">
        <v>93</v>
      </c>
      <c r="B49" s="69" t="s">
        <v>94</v>
      </c>
      <c r="C49" s="49" t="s">
        <v>50</v>
      </c>
      <c r="D49" s="50">
        <f t="shared" ref="D49:P49" si="16">sum(D50:D56)</f>
        <v>0</v>
      </c>
      <c r="E49" s="50">
        <f t="shared" si="16"/>
        <v>0</v>
      </c>
      <c r="F49" s="50">
        <f t="shared" si="16"/>
        <v>0</v>
      </c>
      <c r="G49" s="50">
        <f t="shared" si="16"/>
        <v>0</v>
      </c>
      <c r="H49" s="50">
        <f t="shared" si="16"/>
        <v>0</v>
      </c>
      <c r="I49" s="50">
        <f t="shared" si="16"/>
        <v>0</v>
      </c>
      <c r="J49" s="50">
        <f t="shared" si="16"/>
        <v>0</v>
      </c>
      <c r="K49" s="50">
        <f t="shared" si="16"/>
        <v>0</v>
      </c>
      <c r="L49" s="50">
        <f t="shared" si="16"/>
        <v>0</v>
      </c>
      <c r="M49" s="50">
        <f t="shared" si="16"/>
        <v>0</v>
      </c>
      <c r="N49" s="50">
        <f t="shared" si="16"/>
        <v>0</v>
      </c>
      <c r="O49" s="50">
        <f t="shared" si="16"/>
        <v>0</v>
      </c>
      <c r="P49" s="50">
        <f t="shared" si="16"/>
        <v>0</v>
      </c>
      <c r="Q49" s="51">
        <f t="shared" ref="Q49:Q54" si="17">sum(D49:P49)</f>
        <v>0</v>
      </c>
      <c r="R49" s="51">
        <f>iferror(average(D49:P49))</f>
        <v>0</v>
      </c>
      <c r="S49" s="52"/>
    </row>
    <row r="50" ht="19.5" customHeight="1" outlineLevel="1">
      <c r="A50" s="53"/>
      <c r="B50" s="70" t="s">
        <v>51</v>
      </c>
      <c r="C50" s="55" t="s">
        <v>95</v>
      </c>
      <c r="D50" s="56"/>
      <c r="E50" s="56"/>
      <c r="F50" s="56"/>
      <c r="G50" s="56"/>
      <c r="H50" s="56"/>
      <c r="I50" s="56"/>
      <c r="J50" s="72"/>
      <c r="K50" s="72"/>
      <c r="L50" s="56"/>
      <c r="M50" s="56"/>
      <c r="N50" s="56"/>
      <c r="O50" s="56"/>
      <c r="P50" s="56"/>
      <c r="Q50" s="57">
        <f t="shared" si="17"/>
        <v>0</v>
      </c>
      <c r="R50" s="57">
        <f t="shared" ref="R50:R54" si="18">iferror(average(D50:P50),0)</f>
        <v>0</v>
      </c>
      <c r="S50" s="58"/>
    </row>
    <row r="51" ht="19.5" customHeight="1" outlineLevel="1">
      <c r="A51" s="53"/>
      <c r="B51" s="71"/>
      <c r="C51" s="60" t="s">
        <v>96</v>
      </c>
      <c r="D51" s="56"/>
      <c r="E51" s="56"/>
      <c r="F51" s="56"/>
      <c r="G51" s="56"/>
      <c r="H51" s="56"/>
      <c r="I51" s="56"/>
      <c r="J51" s="72"/>
      <c r="K51" s="72"/>
      <c r="L51" s="56"/>
      <c r="M51" s="56"/>
      <c r="N51" s="56"/>
      <c r="O51" s="56"/>
      <c r="P51" s="56"/>
      <c r="Q51" s="57">
        <f t="shared" si="17"/>
        <v>0</v>
      </c>
      <c r="R51" s="57">
        <f t="shared" si="18"/>
        <v>0</v>
      </c>
      <c r="S51" s="58"/>
    </row>
    <row r="52" ht="19.5" customHeight="1" outlineLevel="1">
      <c r="A52" s="53"/>
      <c r="B52" s="71"/>
      <c r="C52" s="60" t="s">
        <v>97</v>
      </c>
      <c r="D52" s="56"/>
      <c r="E52" s="56"/>
      <c r="F52" s="56"/>
      <c r="G52" s="56"/>
      <c r="H52" s="56"/>
      <c r="I52" s="56"/>
      <c r="J52" s="72"/>
      <c r="K52" s="72"/>
      <c r="L52" s="56"/>
      <c r="M52" s="56"/>
      <c r="N52" s="56"/>
      <c r="O52" s="56"/>
      <c r="P52" s="56"/>
      <c r="Q52" s="57">
        <f t="shared" si="17"/>
        <v>0</v>
      </c>
      <c r="R52" s="57">
        <f t="shared" si="18"/>
        <v>0</v>
      </c>
      <c r="S52" s="58"/>
    </row>
    <row r="53" ht="19.5" customHeight="1" outlineLevel="1">
      <c r="A53" s="53"/>
      <c r="B53" s="71"/>
      <c r="C53" s="60" t="s">
        <v>98</v>
      </c>
      <c r="D53" s="56"/>
      <c r="E53" s="56"/>
      <c r="F53" s="56"/>
      <c r="G53" s="56"/>
      <c r="H53" s="56"/>
      <c r="I53" s="56"/>
      <c r="J53" s="72"/>
      <c r="K53" s="72"/>
      <c r="L53" s="56"/>
      <c r="M53" s="56"/>
      <c r="N53" s="56"/>
      <c r="O53" s="56"/>
      <c r="P53" s="56"/>
      <c r="Q53" s="57">
        <f t="shared" si="17"/>
        <v>0</v>
      </c>
      <c r="R53" s="57">
        <f t="shared" si="18"/>
        <v>0</v>
      </c>
      <c r="S53" s="58"/>
    </row>
    <row r="54" ht="19.5" customHeight="1" outlineLevel="1">
      <c r="A54" s="53"/>
      <c r="B54" s="78" t="s">
        <v>60</v>
      </c>
      <c r="C54" s="63" t="s">
        <v>99</v>
      </c>
      <c r="D54" s="56"/>
      <c r="E54" s="56"/>
      <c r="F54" s="56"/>
      <c r="G54" s="56"/>
      <c r="H54" s="56"/>
      <c r="I54" s="56"/>
      <c r="J54" s="72"/>
      <c r="K54" s="72"/>
      <c r="L54" s="56"/>
      <c r="M54" s="56"/>
      <c r="N54" s="56"/>
      <c r="O54" s="56"/>
      <c r="P54" s="56"/>
      <c r="Q54" s="57">
        <f t="shared" si="17"/>
        <v>0</v>
      </c>
      <c r="R54" s="57">
        <f t="shared" si="18"/>
        <v>0</v>
      </c>
      <c r="S54" s="58"/>
    </row>
    <row r="55" ht="19.5" customHeight="1">
      <c r="A55" s="74"/>
      <c r="B55" s="79"/>
      <c r="C55" s="76"/>
      <c r="D55" s="56"/>
      <c r="E55" s="56"/>
      <c r="F55" s="56"/>
      <c r="G55" s="56"/>
      <c r="H55" s="56"/>
      <c r="I55" s="56"/>
      <c r="J55" s="72"/>
      <c r="K55" s="72"/>
      <c r="L55" s="56"/>
      <c r="M55" s="56"/>
      <c r="N55" s="56"/>
      <c r="O55" s="56"/>
      <c r="P55" s="56"/>
      <c r="Q55" s="57"/>
      <c r="R55" s="57"/>
      <c r="S55" s="58"/>
    </row>
    <row r="56" ht="19.5" hidden="1" customHeight="1">
      <c r="A56" s="84"/>
      <c r="B56" s="85"/>
      <c r="C56" s="83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68"/>
      <c r="R56" s="68"/>
      <c r="S56" s="58"/>
    </row>
    <row r="57" ht="24.0" customHeight="1">
      <c r="A57" s="47" t="s">
        <v>100</v>
      </c>
      <c r="B57" s="69" t="s">
        <v>101</v>
      </c>
      <c r="C57" s="49" t="s">
        <v>50</v>
      </c>
      <c r="D57" s="50">
        <f t="shared" ref="D57:P57" si="19">sum(D58:D63)</f>
        <v>10</v>
      </c>
      <c r="E57" s="50">
        <f t="shared" si="19"/>
        <v>10</v>
      </c>
      <c r="F57" s="50">
        <f t="shared" si="19"/>
        <v>10</v>
      </c>
      <c r="G57" s="50">
        <f t="shared" si="19"/>
        <v>10</v>
      </c>
      <c r="H57" s="50">
        <f t="shared" si="19"/>
        <v>10</v>
      </c>
      <c r="I57" s="50">
        <f t="shared" si="19"/>
        <v>10</v>
      </c>
      <c r="J57" s="50">
        <f t="shared" si="19"/>
        <v>10</v>
      </c>
      <c r="K57" s="50">
        <f t="shared" si="19"/>
        <v>10</v>
      </c>
      <c r="L57" s="50">
        <f t="shared" si="19"/>
        <v>10</v>
      </c>
      <c r="M57" s="50">
        <f t="shared" si="19"/>
        <v>10</v>
      </c>
      <c r="N57" s="50">
        <f t="shared" si="19"/>
        <v>10</v>
      </c>
      <c r="O57" s="50">
        <f t="shared" si="19"/>
        <v>10</v>
      </c>
      <c r="P57" s="50">
        <f t="shared" si="19"/>
        <v>10</v>
      </c>
      <c r="Q57" s="51">
        <f t="shared" ref="Q57:Q61" si="20">sum(D57:P57)</f>
        <v>130</v>
      </c>
      <c r="R57" s="51">
        <f>iferror(average(D57:P57))</f>
        <v>10</v>
      </c>
      <c r="S57" s="52"/>
    </row>
    <row r="58" ht="19.5" customHeight="1" outlineLevel="1">
      <c r="A58" s="53"/>
      <c r="B58" s="70" t="s">
        <v>51</v>
      </c>
      <c r="C58" s="55" t="s">
        <v>102</v>
      </c>
      <c r="D58" s="56">
        <v>10.0</v>
      </c>
      <c r="E58" s="56">
        <v>10.0</v>
      </c>
      <c r="F58" s="56">
        <v>10.0</v>
      </c>
      <c r="G58" s="56">
        <v>10.0</v>
      </c>
      <c r="H58" s="56">
        <v>10.0</v>
      </c>
      <c r="I58" s="56">
        <v>10.0</v>
      </c>
      <c r="J58" s="56">
        <v>10.0</v>
      </c>
      <c r="K58" s="56">
        <v>10.0</v>
      </c>
      <c r="L58" s="56">
        <v>10.0</v>
      </c>
      <c r="M58" s="56">
        <v>10.0</v>
      </c>
      <c r="N58" s="56">
        <v>10.0</v>
      </c>
      <c r="O58" s="56">
        <v>10.0</v>
      </c>
      <c r="P58" s="56">
        <v>10.0</v>
      </c>
      <c r="Q58" s="57">
        <f t="shared" si="20"/>
        <v>130</v>
      </c>
      <c r="R58" s="57">
        <f t="shared" ref="R58:R61" si="21">iferror(average(D58:P58),0)</f>
        <v>10</v>
      </c>
      <c r="S58" s="58"/>
    </row>
    <row r="59" ht="19.5" customHeight="1" outlineLevel="1">
      <c r="A59" s="53"/>
      <c r="B59" s="71"/>
      <c r="C59" s="60" t="s">
        <v>103</v>
      </c>
      <c r="D59" s="56"/>
      <c r="E59" s="56"/>
      <c r="F59" s="56"/>
      <c r="G59" s="56"/>
      <c r="H59" s="56"/>
      <c r="I59" s="56"/>
      <c r="J59" s="72"/>
      <c r="K59" s="72"/>
      <c r="L59" s="56"/>
      <c r="M59" s="56"/>
      <c r="N59" s="56"/>
      <c r="O59" s="56"/>
      <c r="P59" s="56"/>
      <c r="Q59" s="57">
        <f t="shared" si="20"/>
        <v>0</v>
      </c>
      <c r="R59" s="57">
        <f t="shared" si="21"/>
        <v>0</v>
      </c>
      <c r="S59" s="58"/>
    </row>
    <row r="60" ht="19.5" customHeight="1" outlineLevel="1">
      <c r="A60" s="53"/>
      <c r="B60" s="71"/>
      <c r="C60" s="60" t="s">
        <v>104</v>
      </c>
      <c r="D60" s="56"/>
      <c r="E60" s="56"/>
      <c r="F60" s="56"/>
      <c r="G60" s="56"/>
      <c r="H60" s="56"/>
      <c r="I60" s="56"/>
      <c r="J60" s="72"/>
      <c r="K60" s="72"/>
      <c r="L60" s="56"/>
      <c r="M60" s="56"/>
      <c r="N60" s="56"/>
      <c r="O60" s="56"/>
      <c r="P60" s="56"/>
      <c r="Q60" s="57">
        <f t="shared" si="20"/>
        <v>0</v>
      </c>
      <c r="R60" s="57">
        <f t="shared" si="21"/>
        <v>0</v>
      </c>
      <c r="S60" s="58"/>
    </row>
    <row r="61" ht="19.5" customHeight="1" outlineLevel="1">
      <c r="A61" s="53"/>
      <c r="B61" s="73" t="s">
        <v>60</v>
      </c>
      <c r="C61" s="63" t="s">
        <v>105</v>
      </c>
      <c r="D61" s="56"/>
      <c r="E61" s="56"/>
      <c r="F61" s="56"/>
      <c r="G61" s="56"/>
      <c r="H61" s="56"/>
      <c r="I61" s="56"/>
      <c r="J61" s="72"/>
      <c r="K61" s="72"/>
      <c r="L61" s="56"/>
      <c r="M61" s="56"/>
      <c r="N61" s="56"/>
      <c r="O61" s="56"/>
      <c r="P61" s="56"/>
      <c r="Q61" s="57">
        <f t="shared" si="20"/>
        <v>0</v>
      </c>
      <c r="R61" s="57">
        <f t="shared" si="21"/>
        <v>0</v>
      </c>
      <c r="S61" s="58"/>
    </row>
    <row r="62" ht="19.5" customHeight="1">
      <c r="A62" s="74"/>
      <c r="B62" s="79"/>
      <c r="C62" s="76"/>
      <c r="D62" s="56"/>
      <c r="E62" s="56"/>
      <c r="F62" s="56"/>
      <c r="G62" s="56"/>
      <c r="H62" s="56"/>
      <c r="I62" s="56"/>
      <c r="J62" s="72"/>
      <c r="K62" s="72"/>
      <c r="L62" s="56"/>
      <c r="M62" s="56"/>
      <c r="N62" s="56"/>
      <c r="O62" s="56"/>
      <c r="P62" s="56"/>
      <c r="Q62" s="57"/>
      <c r="R62" s="57"/>
      <c r="S62" s="58"/>
    </row>
    <row r="63" ht="19.5" hidden="1" customHeight="1">
      <c r="A63" s="84"/>
      <c r="B63" s="85"/>
      <c r="C63" s="83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68"/>
      <c r="R63" s="68"/>
      <c r="S63" s="58"/>
    </row>
    <row r="64" ht="24.0" customHeight="1">
      <c r="A64" s="47" t="s">
        <v>106</v>
      </c>
      <c r="B64" s="69" t="s">
        <v>107</v>
      </c>
      <c r="C64" s="49" t="s">
        <v>50</v>
      </c>
      <c r="D64" s="50">
        <f t="shared" ref="D64:P64" si="22">sum(D65:D70)</f>
        <v>10</v>
      </c>
      <c r="E64" s="50">
        <f t="shared" si="22"/>
        <v>10</v>
      </c>
      <c r="F64" s="50">
        <f t="shared" si="22"/>
        <v>10</v>
      </c>
      <c r="G64" s="50">
        <f t="shared" si="22"/>
        <v>10</v>
      </c>
      <c r="H64" s="50">
        <f t="shared" si="22"/>
        <v>10</v>
      </c>
      <c r="I64" s="50">
        <f t="shared" si="22"/>
        <v>10</v>
      </c>
      <c r="J64" s="50">
        <f t="shared" si="22"/>
        <v>10</v>
      </c>
      <c r="K64" s="50">
        <f t="shared" si="22"/>
        <v>10</v>
      </c>
      <c r="L64" s="50">
        <f t="shared" si="22"/>
        <v>10</v>
      </c>
      <c r="M64" s="50">
        <f t="shared" si="22"/>
        <v>10</v>
      </c>
      <c r="N64" s="50">
        <f t="shared" si="22"/>
        <v>10</v>
      </c>
      <c r="O64" s="50">
        <f t="shared" si="22"/>
        <v>10</v>
      </c>
      <c r="P64" s="50">
        <f t="shared" si="22"/>
        <v>10</v>
      </c>
      <c r="Q64" s="51">
        <f t="shared" ref="Q64:Q68" si="23">sum(D64:P64)</f>
        <v>130</v>
      </c>
      <c r="R64" s="51">
        <f>iferror(average(D64:P64))</f>
        <v>10</v>
      </c>
      <c r="S64" s="52"/>
    </row>
    <row r="65" ht="19.5" customHeight="1" outlineLevel="1">
      <c r="A65" s="53"/>
      <c r="B65" s="70" t="s">
        <v>51</v>
      </c>
      <c r="C65" s="55" t="s">
        <v>108</v>
      </c>
      <c r="D65" s="56"/>
      <c r="E65" s="56"/>
      <c r="F65" s="56"/>
      <c r="G65" s="56"/>
      <c r="H65" s="56"/>
      <c r="I65" s="56"/>
      <c r="J65" s="72"/>
      <c r="K65" s="72"/>
      <c r="L65" s="56"/>
      <c r="M65" s="56"/>
      <c r="N65" s="56"/>
      <c r="O65" s="56"/>
      <c r="P65" s="56"/>
      <c r="Q65" s="57">
        <f t="shared" si="23"/>
        <v>0</v>
      </c>
      <c r="R65" s="57">
        <f t="shared" ref="R65:R68" si="24">iferror(average(D65:P65),0)</f>
        <v>0</v>
      </c>
      <c r="S65" s="58"/>
    </row>
    <row r="66" ht="19.5" customHeight="1" outlineLevel="1">
      <c r="A66" s="53"/>
      <c r="B66" s="71"/>
      <c r="C66" s="60" t="s">
        <v>109</v>
      </c>
      <c r="D66" s="56">
        <v>10.0</v>
      </c>
      <c r="E66" s="56">
        <v>10.0</v>
      </c>
      <c r="F66" s="56">
        <v>10.0</v>
      </c>
      <c r="G66" s="56">
        <v>10.0</v>
      </c>
      <c r="H66" s="56">
        <v>10.0</v>
      </c>
      <c r="I66" s="56">
        <v>10.0</v>
      </c>
      <c r="J66" s="56">
        <v>10.0</v>
      </c>
      <c r="K66" s="56">
        <v>10.0</v>
      </c>
      <c r="L66" s="56">
        <v>10.0</v>
      </c>
      <c r="M66" s="56">
        <v>10.0</v>
      </c>
      <c r="N66" s="56">
        <v>10.0</v>
      </c>
      <c r="O66" s="56">
        <v>10.0</v>
      </c>
      <c r="P66" s="56">
        <v>10.0</v>
      </c>
      <c r="Q66" s="57">
        <f t="shared" si="23"/>
        <v>130</v>
      </c>
      <c r="R66" s="57">
        <f t="shared" si="24"/>
        <v>10</v>
      </c>
      <c r="S66" s="58"/>
    </row>
    <row r="67" ht="19.5" customHeight="1" outlineLevel="1">
      <c r="A67" s="53"/>
      <c r="B67" s="71"/>
      <c r="C67" s="60" t="s">
        <v>110</v>
      </c>
      <c r="D67" s="56"/>
      <c r="E67" s="56"/>
      <c r="F67" s="56"/>
      <c r="G67" s="56"/>
      <c r="H67" s="56"/>
      <c r="I67" s="56"/>
      <c r="J67" s="72"/>
      <c r="K67" s="72"/>
      <c r="L67" s="56"/>
      <c r="M67" s="56"/>
      <c r="N67" s="56"/>
      <c r="O67" s="56"/>
      <c r="P67" s="56"/>
      <c r="Q67" s="57">
        <f t="shared" si="23"/>
        <v>0</v>
      </c>
      <c r="R67" s="57">
        <f t="shared" si="24"/>
        <v>0</v>
      </c>
      <c r="S67" s="58"/>
    </row>
    <row r="68" ht="19.5" customHeight="1" outlineLevel="1">
      <c r="A68" s="53"/>
      <c r="B68" s="73" t="s">
        <v>60</v>
      </c>
      <c r="C68" s="63" t="s">
        <v>111</v>
      </c>
      <c r="D68" s="56"/>
      <c r="E68" s="56"/>
      <c r="F68" s="56"/>
      <c r="G68" s="56"/>
      <c r="H68" s="56"/>
      <c r="I68" s="56"/>
      <c r="J68" s="72"/>
      <c r="K68" s="72"/>
      <c r="L68" s="56"/>
      <c r="M68" s="56"/>
      <c r="N68" s="56"/>
      <c r="O68" s="56"/>
      <c r="P68" s="56"/>
      <c r="Q68" s="57">
        <f t="shared" si="23"/>
        <v>0</v>
      </c>
      <c r="R68" s="57">
        <f t="shared" si="24"/>
        <v>0</v>
      </c>
      <c r="S68" s="58"/>
    </row>
    <row r="69" ht="19.5" customHeight="1">
      <c r="A69" s="74"/>
      <c r="B69" s="79"/>
      <c r="C69" s="76"/>
      <c r="D69" s="56"/>
      <c r="E69" s="56"/>
      <c r="F69" s="56"/>
      <c r="G69" s="56"/>
      <c r="H69" s="56"/>
      <c r="I69" s="56"/>
      <c r="J69" s="72"/>
      <c r="K69" s="72"/>
      <c r="L69" s="56"/>
      <c r="M69" s="56"/>
      <c r="N69" s="56"/>
      <c r="O69" s="56"/>
      <c r="P69" s="56"/>
      <c r="Q69" s="57"/>
      <c r="R69" s="57"/>
      <c r="S69" s="58"/>
    </row>
    <row r="70" ht="19.5" hidden="1" customHeight="1">
      <c r="A70" s="84"/>
      <c r="B70" s="85"/>
      <c r="C70" s="83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68"/>
      <c r="R70" s="68"/>
      <c r="S70" s="58"/>
    </row>
    <row r="71" ht="24.0" customHeight="1">
      <c r="A71" s="47" t="s">
        <v>112</v>
      </c>
      <c r="B71" s="69" t="s">
        <v>113</v>
      </c>
      <c r="C71" s="49" t="s">
        <v>50</v>
      </c>
      <c r="D71" s="50">
        <f t="shared" ref="D71:P71" si="25">sum(D72:D80)</f>
        <v>10</v>
      </c>
      <c r="E71" s="50">
        <f t="shared" si="25"/>
        <v>10</v>
      </c>
      <c r="F71" s="50">
        <f t="shared" si="25"/>
        <v>10</v>
      </c>
      <c r="G71" s="50">
        <f t="shared" si="25"/>
        <v>10</v>
      </c>
      <c r="H71" s="50">
        <f t="shared" si="25"/>
        <v>10</v>
      </c>
      <c r="I71" s="50">
        <f t="shared" si="25"/>
        <v>10</v>
      </c>
      <c r="J71" s="50">
        <f t="shared" si="25"/>
        <v>10</v>
      </c>
      <c r="K71" s="50">
        <f t="shared" si="25"/>
        <v>10</v>
      </c>
      <c r="L71" s="50">
        <f t="shared" si="25"/>
        <v>10</v>
      </c>
      <c r="M71" s="50">
        <f t="shared" si="25"/>
        <v>10</v>
      </c>
      <c r="N71" s="50">
        <f t="shared" si="25"/>
        <v>10</v>
      </c>
      <c r="O71" s="50">
        <f t="shared" si="25"/>
        <v>10</v>
      </c>
      <c r="P71" s="50">
        <f t="shared" si="25"/>
        <v>10</v>
      </c>
      <c r="Q71" s="51">
        <f t="shared" ref="Q71:Q78" si="26">sum(D71:P71)</f>
        <v>130</v>
      </c>
      <c r="R71" s="51">
        <f>iferror(average(D71:P71))</f>
        <v>10</v>
      </c>
      <c r="S71" s="52"/>
    </row>
    <row r="72" ht="19.5" customHeight="1" outlineLevel="1">
      <c r="A72" s="53"/>
      <c r="B72" s="86" t="s">
        <v>114</v>
      </c>
      <c r="C72" s="55" t="s">
        <v>115</v>
      </c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7">
        <f t="shared" si="26"/>
        <v>0</v>
      </c>
      <c r="R72" s="57">
        <f t="shared" ref="R72:R78" si="27">iferror(average(D72:P72),0)</f>
        <v>0</v>
      </c>
      <c r="S72" s="58"/>
    </row>
    <row r="73" ht="19.5" customHeight="1" outlineLevel="1">
      <c r="A73" s="53"/>
      <c r="B73" s="77"/>
      <c r="C73" s="60" t="s">
        <v>116</v>
      </c>
      <c r="D73" s="56"/>
      <c r="E73" s="56"/>
      <c r="F73" s="56"/>
      <c r="G73" s="56"/>
      <c r="H73" s="56"/>
      <c r="I73" s="56"/>
      <c r="J73" s="72"/>
      <c r="K73" s="72"/>
      <c r="L73" s="56"/>
      <c r="M73" s="56"/>
      <c r="N73" s="56"/>
      <c r="O73" s="56"/>
      <c r="P73" s="56"/>
      <c r="Q73" s="57">
        <f t="shared" si="26"/>
        <v>0</v>
      </c>
      <c r="R73" s="57">
        <f t="shared" si="27"/>
        <v>0</v>
      </c>
      <c r="S73" s="58"/>
    </row>
    <row r="74" ht="19.5" customHeight="1" outlineLevel="1">
      <c r="A74" s="53"/>
      <c r="B74" s="77"/>
      <c r="C74" s="60" t="s">
        <v>117</v>
      </c>
      <c r="D74" s="56"/>
      <c r="E74" s="56"/>
      <c r="F74" s="56"/>
      <c r="G74" s="56"/>
      <c r="H74" s="56"/>
      <c r="I74" s="56"/>
      <c r="J74" s="72"/>
      <c r="K74" s="72"/>
      <c r="L74" s="56"/>
      <c r="M74" s="56"/>
      <c r="N74" s="56"/>
      <c r="O74" s="56"/>
      <c r="P74" s="56"/>
      <c r="Q74" s="57">
        <f t="shared" si="26"/>
        <v>0</v>
      </c>
      <c r="R74" s="57">
        <f t="shared" si="27"/>
        <v>0</v>
      </c>
      <c r="S74" s="58"/>
    </row>
    <row r="75" ht="19.5" customHeight="1" outlineLevel="1">
      <c r="A75" s="53"/>
      <c r="B75" s="77"/>
      <c r="C75" s="60" t="s">
        <v>118</v>
      </c>
      <c r="D75" s="56"/>
      <c r="E75" s="56"/>
      <c r="F75" s="56"/>
      <c r="G75" s="56"/>
      <c r="H75" s="56"/>
      <c r="I75" s="56"/>
      <c r="J75" s="72"/>
      <c r="K75" s="72"/>
      <c r="L75" s="56"/>
      <c r="M75" s="56"/>
      <c r="N75" s="56"/>
      <c r="O75" s="56"/>
      <c r="P75" s="56"/>
      <c r="Q75" s="57">
        <f t="shared" si="26"/>
        <v>0</v>
      </c>
      <c r="R75" s="57">
        <f t="shared" si="27"/>
        <v>0</v>
      </c>
      <c r="S75" s="58"/>
    </row>
    <row r="76" ht="19.5" customHeight="1" outlineLevel="1">
      <c r="A76" s="53"/>
      <c r="B76" s="77"/>
      <c r="C76" s="60" t="s">
        <v>119</v>
      </c>
      <c r="D76" s="56"/>
      <c r="E76" s="56"/>
      <c r="F76" s="56"/>
      <c r="G76" s="56"/>
      <c r="H76" s="56"/>
      <c r="I76" s="56"/>
      <c r="J76" s="72"/>
      <c r="K76" s="72"/>
      <c r="L76" s="56"/>
      <c r="M76" s="56"/>
      <c r="N76" s="56"/>
      <c r="O76" s="56"/>
      <c r="P76" s="56"/>
      <c r="Q76" s="57">
        <f t="shared" si="26"/>
        <v>0</v>
      </c>
      <c r="R76" s="57">
        <f t="shared" si="27"/>
        <v>0</v>
      </c>
      <c r="S76" s="58"/>
    </row>
    <row r="77" ht="19.5" customHeight="1" outlineLevel="1">
      <c r="A77" s="53"/>
      <c r="B77" s="77"/>
      <c r="C77" s="60" t="s">
        <v>120</v>
      </c>
      <c r="D77" s="56"/>
      <c r="E77" s="56"/>
      <c r="F77" s="56"/>
      <c r="G77" s="56"/>
      <c r="H77" s="56"/>
      <c r="I77" s="56"/>
      <c r="J77" s="72"/>
      <c r="K77" s="72"/>
      <c r="L77" s="56"/>
      <c r="M77" s="56"/>
      <c r="N77" s="56"/>
      <c r="O77" s="56"/>
      <c r="P77" s="56"/>
      <c r="Q77" s="57">
        <f t="shared" si="26"/>
        <v>0</v>
      </c>
      <c r="R77" s="57">
        <f t="shared" si="27"/>
        <v>0</v>
      </c>
      <c r="S77" s="58"/>
    </row>
    <row r="78" ht="19.5" customHeight="1" outlineLevel="1">
      <c r="A78" s="53"/>
      <c r="B78" s="78" t="s">
        <v>60</v>
      </c>
      <c r="C78" s="60" t="s">
        <v>121</v>
      </c>
      <c r="D78" s="56">
        <v>10.0</v>
      </c>
      <c r="E78" s="56">
        <v>10.0</v>
      </c>
      <c r="F78" s="56">
        <v>10.0</v>
      </c>
      <c r="G78" s="56">
        <v>10.0</v>
      </c>
      <c r="H78" s="56">
        <v>10.0</v>
      </c>
      <c r="I78" s="56">
        <v>10.0</v>
      </c>
      <c r="J78" s="56">
        <v>10.0</v>
      </c>
      <c r="K78" s="56">
        <v>10.0</v>
      </c>
      <c r="L78" s="56">
        <v>10.0</v>
      </c>
      <c r="M78" s="56">
        <v>10.0</v>
      </c>
      <c r="N78" s="56">
        <v>10.0</v>
      </c>
      <c r="O78" s="56">
        <v>10.0</v>
      </c>
      <c r="P78" s="56">
        <v>10.0</v>
      </c>
      <c r="Q78" s="57">
        <f t="shared" si="26"/>
        <v>130</v>
      </c>
      <c r="R78" s="57">
        <f t="shared" si="27"/>
        <v>10</v>
      </c>
      <c r="S78" s="58"/>
    </row>
    <row r="79" ht="19.5" customHeight="1">
      <c r="A79" s="74"/>
      <c r="B79" s="79"/>
      <c r="C79" s="76"/>
      <c r="D79" s="56"/>
      <c r="E79" s="56"/>
      <c r="F79" s="56"/>
      <c r="G79" s="56"/>
      <c r="H79" s="56"/>
      <c r="I79" s="56"/>
      <c r="J79" s="72"/>
      <c r="K79" s="72"/>
      <c r="L79" s="56"/>
      <c r="M79" s="56"/>
      <c r="N79" s="56"/>
      <c r="O79" s="56"/>
      <c r="P79" s="56"/>
      <c r="Q79" s="57"/>
      <c r="R79" s="57"/>
      <c r="S79" s="58"/>
    </row>
    <row r="80" ht="19.5" hidden="1" customHeight="1">
      <c r="A80" s="84"/>
      <c r="B80" s="85"/>
      <c r="C80" s="7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68"/>
      <c r="R80" s="68"/>
      <c r="S80" s="58"/>
    </row>
    <row r="81" ht="24.0" customHeight="1">
      <c r="A81" s="47" t="s">
        <v>122</v>
      </c>
      <c r="B81" s="69" t="s">
        <v>123</v>
      </c>
      <c r="C81" s="49" t="s">
        <v>50</v>
      </c>
      <c r="D81" s="50">
        <f t="shared" ref="D81:P81" si="28">sum(D82:D89)</f>
        <v>0</v>
      </c>
      <c r="E81" s="50">
        <f t="shared" si="28"/>
        <v>0</v>
      </c>
      <c r="F81" s="50">
        <f t="shared" si="28"/>
        <v>0</v>
      </c>
      <c r="G81" s="50">
        <f t="shared" si="28"/>
        <v>0</v>
      </c>
      <c r="H81" s="50">
        <f t="shared" si="28"/>
        <v>0</v>
      </c>
      <c r="I81" s="50">
        <f t="shared" si="28"/>
        <v>0</v>
      </c>
      <c r="J81" s="50">
        <f t="shared" si="28"/>
        <v>0</v>
      </c>
      <c r="K81" s="50">
        <f t="shared" si="28"/>
        <v>0</v>
      </c>
      <c r="L81" s="50">
        <f t="shared" si="28"/>
        <v>0</v>
      </c>
      <c r="M81" s="50">
        <f t="shared" si="28"/>
        <v>0</v>
      </c>
      <c r="N81" s="50">
        <f t="shared" si="28"/>
        <v>0</v>
      </c>
      <c r="O81" s="50">
        <f t="shared" si="28"/>
        <v>0</v>
      </c>
      <c r="P81" s="50">
        <f t="shared" si="28"/>
        <v>0</v>
      </c>
      <c r="Q81" s="51">
        <f t="shared" ref="Q81:Q87" si="29">sum(D81:P81)</f>
        <v>0</v>
      </c>
      <c r="R81" s="51">
        <f>iferror(average(D81:P81))</f>
        <v>0</v>
      </c>
      <c r="S81" s="52"/>
    </row>
    <row r="82" ht="19.5" customHeight="1" outlineLevel="1">
      <c r="A82" s="53"/>
      <c r="B82" s="70" t="s">
        <v>124</v>
      </c>
      <c r="C82" s="55" t="s">
        <v>125</v>
      </c>
      <c r="D82" s="56"/>
      <c r="E82" s="56"/>
      <c r="F82" s="56"/>
      <c r="G82" s="56"/>
      <c r="H82" s="56"/>
      <c r="I82" s="56"/>
      <c r="J82" s="72"/>
      <c r="K82" s="72"/>
      <c r="L82" s="56"/>
      <c r="M82" s="56"/>
      <c r="N82" s="56"/>
      <c r="O82" s="56"/>
      <c r="P82" s="56"/>
      <c r="Q82" s="57">
        <f t="shared" si="29"/>
        <v>0</v>
      </c>
      <c r="R82" s="57">
        <f t="shared" ref="R82:R87" si="30">iferror(average(D82:P82),0)</f>
        <v>0</v>
      </c>
      <c r="S82" s="58"/>
    </row>
    <row r="83" ht="19.5" customHeight="1" outlineLevel="1">
      <c r="A83" s="53"/>
      <c r="B83" s="71"/>
      <c r="C83" s="60" t="s">
        <v>126</v>
      </c>
      <c r="D83" s="56"/>
      <c r="E83" s="56"/>
      <c r="F83" s="56"/>
      <c r="G83" s="56"/>
      <c r="H83" s="56"/>
      <c r="I83" s="56"/>
      <c r="J83" s="72"/>
      <c r="K83" s="72"/>
      <c r="L83" s="56"/>
      <c r="M83" s="56"/>
      <c r="N83" s="56"/>
      <c r="O83" s="56"/>
      <c r="P83" s="56"/>
      <c r="Q83" s="57">
        <f t="shared" si="29"/>
        <v>0</v>
      </c>
      <c r="R83" s="57">
        <f t="shared" si="30"/>
        <v>0</v>
      </c>
      <c r="S83" s="58"/>
    </row>
    <row r="84" ht="19.5" customHeight="1" outlineLevel="1">
      <c r="A84" s="53"/>
      <c r="B84" s="71"/>
      <c r="C84" s="60" t="s">
        <v>127</v>
      </c>
      <c r="D84" s="56"/>
      <c r="E84" s="56"/>
      <c r="F84" s="56"/>
      <c r="G84" s="56"/>
      <c r="H84" s="56"/>
      <c r="I84" s="56"/>
      <c r="J84" s="72"/>
      <c r="K84" s="72"/>
      <c r="L84" s="56"/>
      <c r="M84" s="56"/>
      <c r="N84" s="56"/>
      <c r="O84" s="56"/>
      <c r="P84" s="56"/>
      <c r="Q84" s="57">
        <f t="shared" si="29"/>
        <v>0</v>
      </c>
      <c r="R84" s="57">
        <f t="shared" si="30"/>
        <v>0</v>
      </c>
      <c r="S84" s="58"/>
    </row>
    <row r="85" ht="19.5" customHeight="1" outlineLevel="1">
      <c r="A85" s="53"/>
      <c r="B85" s="71"/>
      <c r="C85" s="60" t="s">
        <v>128</v>
      </c>
      <c r="D85" s="56"/>
      <c r="E85" s="56"/>
      <c r="F85" s="56"/>
      <c r="G85" s="56"/>
      <c r="H85" s="56"/>
      <c r="I85" s="56"/>
      <c r="J85" s="72"/>
      <c r="K85" s="72"/>
      <c r="L85" s="56"/>
      <c r="M85" s="56"/>
      <c r="N85" s="56"/>
      <c r="O85" s="56"/>
      <c r="P85" s="56"/>
      <c r="Q85" s="57">
        <f t="shared" si="29"/>
        <v>0</v>
      </c>
      <c r="R85" s="57">
        <f t="shared" si="30"/>
        <v>0</v>
      </c>
      <c r="S85" s="58"/>
    </row>
    <row r="86" ht="19.5" customHeight="1" outlineLevel="1">
      <c r="A86" s="53"/>
      <c r="B86" s="77"/>
      <c r="C86" s="60" t="s">
        <v>129</v>
      </c>
      <c r="D86" s="56"/>
      <c r="E86" s="56"/>
      <c r="F86" s="56"/>
      <c r="G86" s="56"/>
      <c r="H86" s="56"/>
      <c r="I86" s="56"/>
      <c r="J86" s="72"/>
      <c r="K86" s="72"/>
      <c r="L86" s="56"/>
      <c r="M86" s="56"/>
      <c r="N86" s="56"/>
      <c r="O86" s="56"/>
      <c r="P86" s="56"/>
      <c r="Q86" s="57">
        <f t="shared" si="29"/>
        <v>0</v>
      </c>
      <c r="R86" s="57">
        <f t="shared" si="30"/>
        <v>0</v>
      </c>
      <c r="S86" s="58"/>
    </row>
    <row r="87" ht="19.5" customHeight="1" outlineLevel="1">
      <c r="A87" s="53"/>
      <c r="B87" s="87" t="s">
        <v>60</v>
      </c>
      <c r="C87" s="63" t="s">
        <v>130</v>
      </c>
      <c r="D87" s="56"/>
      <c r="E87" s="56"/>
      <c r="F87" s="56"/>
      <c r="G87" s="56"/>
      <c r="H87" s="56"/>
      <c r="I87" s="56"/>
      <c r="J87" s="72"/>
      <c r="K87" s="72"/>
      <c r="L87" s="56"/>
      <c r="M87" s="56"/>
      <c r="N87" s="56"/>
      <c r="O87" s="56"/>
      <c r="P87" s="56"/>
      <c r="Q87" s="57">
        <f t="shared" si="29"/>
        <v>0</v>
      </c>
      <c r="R87" s="57">
        <f t="shared" si="30"/>
        <v>0</v>
      </c>
      <c r="S87" s="58"/>
    </row>
    <row r="88" ht="19.5" customHeight="1">
      <c r="A88" s="74"/>
      <c r="B88" s="79"/>
      <c r="C88" s="76"/>
      <c r="D88" s="56"/>
      <c r="E88" s="56"/>
      <c r="F88" s="56"/>
      <c r="G88" s="56"/>
      <c r="H88" s="56"/>
      <c r="I88" s="56"/>
      <c r="J88" s="72"/>
      <c r="K88" s="72"/>
      <c r="L88" s="56"/>
      <c r="M88" s="56"/>
      <c r="N88" s="56"/>
      <c r="O88" s="56"/>
      <c r="P88" s="56"/>
      <c r="Q88" s="57"/>
      <c r="R88" s="57"/>
      <c r="S88" s="58"/>
    </row>
    <row r="89" ht="19.5" hidden="1" customHeight="1">
      <c r="A89" s="84"/>
      <c r="B89" s="85"/>
      <c r="C89" s="7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68"/>
      <c r="R89" s="68"/>
      <c r="S89" s="58"/>
    </row>
    <row r="90" ht="24.0" customHeight="1" collapsed="1">
      <c r="A90" s="47" t="s">
        <v>131</v>
      </c>
      <c r="B90" s="88"/>
      <c r="C90" s="49" t="s">
        <v>50</v>
      </c>
      <c r="D90" s="50">
        <f t="shared" ref="D90:P90" si="31">sum(D91:D96)</f>
        <v>0</v>
      </c>
      <c r="E90" s="50">
        <f t="shared" si="31"/>
        <v>0</v>
      </c>
      <c r="F90" s="50">
        <f t="shared" si="31"/>
        <v>0</v>
      </c>
      <c r="G90" s="50">
        <f t="shared" si="31"/>
        <v>0</v>
      </c>
      <c r="H90" s="50">
        <f t="shared" si="31"/>
        <v>0</v>
      </c>
      <c r="I90" s="50">
        <f t="shared" si="31"/>
        <v>0</v>
      </c>
      <c r="J90" s="50">
        <f t="shared" si="31"/>
        <v>0</v>
      </c>
      <c r="K90" s="50">
        <f t="shared" si="31"/>
        <v>0</v>
      </c>
      <c r="L90" s="50">
        <f t="shared" si="31"/>
        <v>0</v>
      </c>
      <c r="M90" s="50">
        <f t="shared" si="31"/>
        <v>0</v>
      </c>
      <c r="N90" s="50">
        <f t="shared" si="31"/>
        <v>0</v>
      </c>
      <c r="O90" s="50">
        <f t="shared" si="31"/>
        <v>0</v>
      </c>
      <c r="P90" s="50">
        <f t="shared" si="31"/>
        <v>0</v>
      </c>
      <c r="Q90" s="51">
        <f t="shared" ref="Q90:Q94" si="32">sum(D90:P90)</f>
        <v>0</v>
      </c>
      <c r="R90" s="51">
        <f>iferror(average(D90:P90))</f>
        <v>0</v>
      </c>
      <c r="S90" s="52"/>
    </row>
    <row r="91" ht="19.5" hidden="1" customHeight="1" outlineLevel="1">
      <c r="A91" s="74"/>
      <c r="B91" s="75"/>
      <c r="C91" s="66" t="s">
        <v>132</v>
      </c>
      <c r="D91" s="56"/>
      <c r="E91" s="56"/>
      <c r="F91" s="56"/>
      <c r="G91" s="56"/>
      <c r="H91" s="56"/>
      <c r="I91" s="56"/>
      <c r="J91" s="72"/>
      <c r="K91" s="72"/>
      <c r="L91" s="56"/>
      <c r="M91" s="56"/>
      <c r="N91" s="56"/>
      <c r="O91" s="56"/>
      <c r="P91" s="56"/>
      <c r="Q91" s="57">
        <f t="shared" si="32"/>
        <v>0</v>
      </c>
      <c r="R91" s="57">
        <f t="shared" ref="R91:R94" si="33">iferror(average(D91:P91),0)</f>
        <v>0</v>
      </c>
      <c r="S91" s="58"/>
    </row>
    <row r="92" ht="19.5" hidden="1" customHeight="1" outlineLevel="1">
      <c r="A92" s="74"/>
      <c r="B92" s="75"/>
      <c r="C92" s="66" t="s">
        <v>132</v>
      </c>
      <c r="D92" s="56"/>
      <c r="E92" s="56"/>
      <c r="F92" s="56"/>
      <c r="G92" s="56"/>
      <c r="H92" s="56"/>
      <c r="I92" s="56"/>
      <c r="J92" s="72"/>
      <c r="K92" s="72"/>
      <c r="L92" s="56"/>
      <c r="M92" s="56"/>
      <c r="N92" s="56"/>
      <c r="O92" s="56"/>
      <c r="P92" s="56"/>
      <c r="Q92" s="57">
        <f t="shared" si="32"/>
        <v>0</v>
      </c>
      <c r="R92" s="57">
        <f t="shared" si="33"/>
        <v>0</v>
      </c>
      <c r="S92" s="58"/>
    </row>
    <row r="93" ht="19.5" hidden="1" customHeight="1" outlineLevel="1">
      <c r="A93" s="74"/>
      <c r="B93" s="75"/>
      <c r="C93" s="66" t="s">
        <v>132</v>
      </c>
      <c r="D93" s="56"/>
      <c r="E93" s="56"/>
      <c r="F93" s="56"/>
      <c r="G93" s="56"/>
      <c r="H93" s="56"/>
      <c r="I93" s="56"/>
      <c r="J93" s="72"/>
      <c r="K93" s="72"/>
      <c r="L93" s="56"/>
      <c r="M93" s="56"/>
      <c r="N93" s="56"/>
      <c r="O93" s="56"/>
      <c r="P93" s="56"/>
      <c r="Q93" s="57">
        <f t="shared" si="32"/>
        <v>0</v>
      </c>
      <c r="R93" s="57">
        <f t="shared" si="33"/>
        <v>0</v>
      </c>
      <c r="S93" s="58"/>
    </row>
    <row r="94" ht="19.5" hidden="1" customHeight="1" outlineLevel="1">
      <c r="A94" s="74"/>
      <c r="B94" s="75"/>
      <c r="C94" s="66" t="s">
        <v>132</v>
      </c>
      <c r="D94" s="56"/>
      <c r="E94" s="56"/>
      <c r="F94" s="56"/>
      <c r="G94" s="56"/>
      <c r="H94" s="56"/>
      <c r="I94" s="56"/>
      <c r="J94" s="72"/>
      <c r="K94" s="72"/>
      <c r="L94" s="56"/>
      <c r="M94" s="56"/>
      <c r="N94" s="56"/>
      <c r="O94" s="56"/>
      <c r="P94" s="56"/>
      <c r="Q94" s="57">
        <f t="shared" si="32"/>
        <v>0</v>
      </c>
      <c r="R94" s="57">
        <f t="shared" si="33"/>
        <v>0</v>
      </c>
      <c r="S94" s="58"/>
    </row>
    <row r="95" ht="19.5" customHeight="1">
      <c r="A95" s="74"/>
      <c r="B95" s="75"/>
      <c r="C95" s="76"/>
      <c r="D95" s="56"/>
      <c r="E95" s="56"/>
      <c r="F95" s="56"/>
      <c r="G95" s="56"/>
      <c r="H95" s="56"/>
      <c r="I95" s="56"/>
      <c r="J95" s="72"/>
      <c r="K95" s="72"/>
      <c r="L95" s="56"/>
      <c r="M95" s="56"/>
      <c r="N95" s="56"/>
      <c r="O95" s="56"/>
      <c r="P95" s="56"/>
      <c r="Q95" s="57"/>
      <c r="R95" s="57"/>
      <c r="S95" s="58"/>
    </row>
    <row r="96" ht="19.5" hidden="1" customHeight="1">
      <c r="A96" s="84"/>
      <c r="B96" s="85"/>
      <c r="C96" s="7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68"/>
      <c r="R96" s="68"/>
      <c r="S96" s="58"/>
    </row>
    <row r="97" ht="24.0" customHeight="1" collapsed="1">
      <c r="A97" s="47" t="s">
        <v>133</v>
      </c>
      <c r="B97" s="88"/>
      <c r="C97" s="49" t="s">
        <v>50</v>
      </c>
      <c r="D97" s="50">
        <f t="shared" ref="D97:P97" si="34">sum(D98:D103)</f>
        <v>0</v>
      </c>
      <c r="E97" s="50">
        <f t="shared" si="34"/>
        <v>0</v>
      </c>
      <c r="F97" s="50">
        <f t="shared" si="34"/>
        <v>0</v>
      </c>
      <c r="G97" s="50">
        <f t="shared" si="34"/>
        <v>0</v>
      </c>
      <c r="H97" s="50">
        <f t="shared" si="34"/>
        <v>0</v>
      </c>
      <c r="I97" s="50">
        <f t="shared" si="34"/>
        <v>0</v>
      </c>
      <c r="J97" s="50">
        <f t="shared" si="34"/>
        <v>0</v>
      </c>
      <c r="K97" s="50">
        <f t="shared" si="34"/>
        <v>0</v>
      </c>
      <c r="L97" s="50">
        <f t="shared" si="34"/>
        <v>0</v>
      </c>
      <c r="M97" s="50">
        <f t="shared" si="34"/>
        <v>0</v>
      </c>
      <c r="N97" s="50">
        <f t="shared" si="34"/>
        <v>0</v>
      </c>
      <c r="O97" s="50">
        <f t="shared" si="34"/>
        <v>0</v>
      </c>
      <c r="P97" s="50">
        <f t="shared" si="34"/>
        <v>0</v>
      </c>
      <c r="Q97" s="51">
        <f t="shared" ref="Q97:Q101" si="35">sum(D97:P97)</f>
        <v>0</v>
      </c>
      <c r="R97" s="51">
        <f>iferror(average(D97:P97))</f>
        <v>0</v>
      </c>
      <c r="S97" s="52"/>
    </row>
    <row r="98" ht="19.5" hidden="1" customHeight="1" outlineLevel="1">
      <c r="A98" s="74"/>
      <c r="B98" s="75"/>
      <c r="C98" s="66" t="s">
        <v>132</v>
      </c>
      <c r="D98" s="56"/>
      <c r="E98" s="56"/>
      <c r="F98" s="56"/>
      <c r="G98" s="56"/>
      <c r="H98" s="56"/>
      <c r="I98" s="56"/>
      <c r="J98" s="72"/>
      <c r="K98" s="72"/>
      <c r="L98" s="56"/>
      <c r="M98" s="56"/>
      <c r="N98" s="56"/>
      <c r="O98" s="56"/>
      <c r="P98" s="56"/>
      <c r="Q98" s="57">
        <f t="shared" si="35"/>
        <v>0</v>
      </c>
      <c r="R98" s="57">
        <f t="shared" ref="R98:R101" si="36">iferror(average(D98:P98),0)</f>
        <v>0</v>
      </c>
      <c r="S98" s="58"/>
    </row>
    <row r="99" ht="19.5" hidden="1" customHeight="1" outlineLevel="1">
      <c r="A99" s="74"/>
      <c r="B99" s="75"/>
      <c r="C99" s="66" t="s">
        <v>132</v>
      </c>
      <c r="D99" s="56"/>
      <c r="E99" s="56"/>
      <c r="F99" s="56"/>
      <c r="G99" s="56"/>
      <c r="H99" s="56"/>
      <c r="I99" s="56"/>
      <c r="J99" s="72"/>
      <c r="K99" s="72"/>
      <c r="L99" s="56"/>
      <c r="M99" s="56"/>
      <c r="N99" s="56"/>
      <c r="O99" s="56"/>
      <c r="P99" s="56"/>
      <c r="Q99" s="57">
        <f t="shared" si="35"/>
        <v>0</v>
      </c>
      <c r="R99" s="57">
        <f t="shared" si="36"/>
        <v>0</v>
      </c>
      <c r="S99" s="58"/>
    </row>
    <row r="100" ht="19.5" hidden="1" customHeight="1" outlineLevel="1">
      <c r="A100" s="74"/>
      <c r="B100" s="75"/>
      <c r="C100" s="66" t="s">
        <v>132</v>
      </c>
      <c r="D100" s="56"/>
      <c r="E100" s="56"/>
      <c r="F100" s="56"/>
      <c r="G100" s="56"/>
      <c r="H100" s="56"/>
      <c r="I100" s="56"/>
      <c r="J100" s="72"/>
      <c r="K100" s="72"/>
      <c r="L100" s="56"/>
      <c r="M100" s="56"/>
      <c r="N100" s="56"/>
      <c r="O100" s="56"/>
      <c r="P100" s="56"/>
      <c r="Q100" s="57">
        <f t="shared" si="35"/>
        <v>0</v>
      </c>
      <c r="R100" s="57">
        <f t="shared" si="36"/>
        <v>0</v>
      </c>
      <c r="S100" s="58"/>
    </row>
    <row r="101" ht="19.5" hidden="1" customHeight="1" outlineLevel="1">
      <c r="A101" s="74"/>
      <c r="B101" s="75"/>
      <c r="C101" s="66" t="s">
        <v>132</v>
      </c>
      <c r="D101" s="56"/>
      <c r="E101" s="56"/>
      <c r="F101" s="56"/>
      <c r="G101" s="56"/>
      <c r="H101" s="56"/>
      <c r="I101" s="56"/>
      <c r="J101" s="72"/>
      <c r="K101" s="72"/>
      <c r="L101" s="56"/>
      <c r="M101" s="56"/>
      <c r="N101" s="56"/>
      <c r="O101" s="56"/>
      <c r="P101" s="56"/>
      <c r="Q101" s="57">
        <f t="shared" si="35"/>
        <v>0</v>
      </c>
      <c r="R101" s="57">
        <f t="shared" si="36"/>
        <v>0</v>
      </c>
      <c r="S101" s="58"/>
    </row>
    <row r="102" ht="19.5" customHeight="1">
      <c r="A102" s="74"/>
      <c r="B102" s="75"/>
      <c r="C102" s="76"/>
      <c r="D102" s="56"/>
      <c r="E102" s="56"/>
      <c r="F102" s="56"/>
      <c r="G102" s="56"/>
      <c r="H102" s="56"/>
      <c r="I102" s="56"/>
      <c r="J102" s="72"/>
      <c r="K102" s="72"/>
      <c r="L102" s="56"/>
      <c r="M102" s="56"/>
      <c r="N102" s="56"/>
      <c r="O102" s="56"/>
      <c r="P102" s="56"/>
      <c r="Q102" s="57"/>
      <c r="R102" s="57"/>
      <c r="S102" s="58"/>
    </row>
    <row r="103" ht="19.5" hidden="1" customHeight="1">
      <c r="A103" s="81"/>
      <c r="B103" s="82"/>
      <c r="C103" s="7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68"/>
      <c r="R103" s="68"/>
      <c r="S103" s="58"/>
    </row>
    <row r="104" ht="24.0" customHeight="1" collapsed="1">
      <c r="A104" s="47" t="s">
        <v>134</v>
      </c>
      <c r="B104" s="88"/>
      <c r="C104" s="49" t="s">
        <v>50</v>
      </c>
      <c r="D104" s="50">
        <f t="shared" ref="D104:P104" si="37">sum(D105:D110)</f>
        <v>0</v>
      </c>
      <c r="E104" s="50">
        <f t="shared" si="37"/>
        <v>0</v>
      </c>
      <c r="F104" s="50">
        <f t="shared" si="37"/>
        <v>0</v>
      </c>
      <c r="G104" s="50">
        <f t="shared" si="37"/>
        <v>0</v>
      </c>
      <c r="H104" s="50">
        <f t="shared" si="37"/>
        <v>0</v>
      </c>
      <c r="I104" s="50">
        <f t="shared" si="37"/>
        <v>0</v>
      </c>
      <c r="J104" s="50">
        <f t="shared" si="37"/>
        <v>0</v>
      </c>
      <c r="K104" s="50">
        <f t="shared" si="37"/>
        <v>0</v>
      </c>
      <c r="L104" s="50">
        <f t="shared" si="37"/>
        <v>0</v>
      </c>
      <c r="M104" s="50">
        <f t="shared" si="37"/>
        <v>0</v>
      </c>
      <c r="N104" s="50">
        <f t="shared" si="37"/>
        <v>0</v>
      </c>
      <c r="O104" s="50">
        <f t="shared" si="37"/>
        <v>0</v>
      </c>
      <c r="P104" s="50">
        <f t="shared" si="37"/>
        <v>0</v>
      </c>
      <c r="Q104" s="51">
        <f t="shared" ref="Q104:Q108" si="38">sum(D104:P104)</f>
        <v>0</v>
      </c>
      <c r="R104" s="51">
        <f>iferror(average(D104:P104))</f>
        <v>0</v>
      </c>
      <c r="S104" s="52"/>
    </row>
    <row r="105" ht="19.5" hidden="1" customHeight="1" outlineLevel="1">
      <c r="A105" s="74"/>
      <c r="B105" s="75"/>
      <c r="C105" s="66" t="s">
        <v>132</v>
      </c>
      <c r="D105" s="56"/>
      <c r="E105" s="56"/>
      <c r="F105" s="56"/>
      <c r="G105" s="56"/>
      <c r="H105" s="56"/>
      <c r="I105" s="56"/>
      <c r="J105" s="72"/>
      <c r="K105" s="72"/>
      <c r="L105" s="56"/>
      <c r="M105" s="56"/>
      <c r="N105" s="56"/>
      <c r="O105" s="56"/>
      <c r="P105" s="56"/>
      <c r="Q105" s="57">
        <f t="shared" si="38"/>
        <v>0</v>
      </c>
      <c r="R105" s="57">
        <f t="shared" ref="R105:R108" si="39">iferror(average(D105:P105),0)</f>
        <v>0</v>
      </c>
      <c r="S105" s="58"/>
    </row>
    <row r="106" ht="19.5" hidden="1" customHeight="1" outlineLevel="1">
      <c r="A106" s="74"/>
      <c r="B106" s="75"/>
      <c r="C106" s="66" t="s">
        <v>132</v>
      </c>
      <c r="D106" s="56"/>
      <c r="E106" s="56"/>
      <c r="F106" s="56"/>
      <c r="G106" s="56"/>
      <c r="H106" s="56"/>
      <c r="I106" s="56"/>
      <c r="J106" s="72"/>
      <c r="K106" s="72"/>
      <c r="L106" s="56"/>
      <c r="M106" s="56"/>
      <c r="N106" s="56"/>
      <c r="O106" s="56"/>
      <c r="P106" s="56"/>
      <c r="Q106" s="57">
        <f t="shared" si="38"/>
        <v>0</v>
      </c>
      <c r="R106" s="57">
        <f t="shared" si="39"/>
        <v>0</v>
      </c>
      <c r="S106" s="58"/>
    </row>
    <row r="107" ht="19.5" hidden="1" customHeight="1" outlineLevel="1">
      <c r="A107" s="74"/>
      <c r="B107" s="75"/>
      <c r="C107" s="66" t="s">
        <v>132</v>
      </c>
      <c r="D107" s="56"/>
      <c r="E107" s="56"/>
      <c r="F107" s="56"/>
      <c r="G107" s="56"/>
      <c r="H107" s="56"/>
      <c r="I107" s="56"/>
      <c r="J107" s="72"/>
      <c r="K107" s="72"/>
      <c r="L107" s="56"/>
      <c r="M107" s="56"/>
      <c r="N107" s="56"/>
      <c r="O107" s="56"/>
      <c r="P107" s="56"/>
      <c r="Q107" s="57">
        <f t="shared" si="38"/>
        <v>0</v>
      </c>
      <c r="R107" s="57">
        <f t="shared" si="39"/>
        <v>0</v>
      </c>
      <c r="S107" s="58"/>
    </row>
    <row r="108" ht="19.5" hidden="1" customHeight="1" outlineLevel="1">
      <c r="A108" s="74"/>
      <c r="B108" s="75"/>
      <c r="C108" s="66" t="s">
        <v>132</v>
      </c>
      <c r="D108" s="56"/>
      <c r="E108" s="56"/>
      <c r="F108" s="56"/>
      <c r="G108" s="56"/>
      <c r="H108" s="56"/>
      <c r="I108" s="56"/>
      <c r="J108" s="72"/>
      <c r="K108" s="72"/>
      <c r="L108" s="56"/>
      <c r="M108" s="56"/>
      <c r="N108" s="56"/>
      <c r="O108" s="56"/>
      <c r="P108" s="56"/>
      <c r="Q108" s="57">
        <f t="shared" si="38"/>
        <v>0</v>
      </c>
      <c r="R108" s="57">
        <f t="shared" si="39"/>
        <v>0</v>
      </c>
      <c r="S108" s="58"/>
    </row>
    <row r="109" ht="19.5" customHeight="1">
      <c r="A109" s="74"/>
      <c r="B109" s="75"/>
      <c r="C109" s="76"/>
      <c r="D109" s="56"/>
      <c r="E109" s="56"/>
      <c r="F109" s="56"/>
      <c r="G109" s="56"/>
      <c r="H109" s="56"/>
      <c r="I109" s="56"/>
      <c r="J109" s="72"/>
      <c r="K109" s="72"/>
      <c r="L109" s="56"/>
      <c r="M109" s="56"/>
      <c r="N109" s="56"/>
      <c r="O109" s="56"/>
      <c r="P109" s="56"/>
      <c r="Q109" s="57"/>
      <c r="R109" s="57"/>
      <c r="S109" s="58"/>
    </row>
    <row r="110" ht="19.5" hidden="1" customHeight="1">
      <c r="A110" s="81"/>
      <c r="B110" s="82"/>
      <c r="C110" s="7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68"/>
      <c r="R110" s="68"/>
      <c r="S110" s="58"/>
    </row>
    <row r="111" ht="24.0" customHeight="1" collapsed="1">
      <c r="A111" s="47" t="s">
        <v>135</v>
      </c>
      <c r="B111" s="88"/>
      <c r="C111" s="49" t="s">
        <v>50</v>
      </c>
      <c r="D111" s="50">
        <f t="shared" ref="D111:P111" si="40">sum(D112:D116)</f>
        <v>0</v>
      </c>
      <c r="E111" s="50">
        <f t="shared" si="40"/>
        <v>0</v>
      </c>
      <c r="F111" s="50">
        <f t="shared" si="40"/>
        <v>0</v>
      </c>
      <c r="G111" s="50">
        <f t="shared" si="40"/>
        <v>0</v>
      </c>
      <c r="H111" s="50">
        <f t="shared" si="40"/>
        <v>0</v>
      </c>
      <c r="I111" s="50">
        <f t="shared" si="40"/>
        <v>0</v>
      </c>
      <c r="J111" s="50">
        <f t="shared" si="40"/>
        <v>0</v>
      </c>
      <c r="K111" s="50">
        <f t="shared" si="40"/>
        <v>0</v>
      </c>
      <c r="L111" s="50">
        <f t="shared" si="40"/>
        <v>0</v>
      </c>
      <c r="M111" s="50">
        <f t="shared" si="40"/>
        <v>0</v>
      </c>
      <c r="N111" s="50">
        <f t="shared" si="40"/>
        <v>0</v>
      </c>
      <c r="O111" s="50">
        <f t="shared" si="40"/>
        <v>0</v>
      </c>
      <c r="P111" s="50">
        <f t="shared" si="40"/>
        <v>0</v>
      </c>
      <c r="Q111" s="51">
        <f t="shared" ref="Q111:Q115" si="41">sum(D111:P111)</f>
        <v>0</v>
      </c>
      <c r="R111" s="51">
        <f>iferror(average(D111:P111))</f>
        <v>0</v>
      </c>
      <c r="S111" s="52"/>
    </row>
    <row r="112" ht="19.5" hidden="1" customHeight="1" outlineLevel="1">
      <c r="A112" s="74"/>
      <c r="B112" s="75"/>
      <c r="C112" s="66" t="s">
        <v>132</v>
      </c>
      <c r="D112" s="56"/>
      <c r="E112" s="56"/>
      <c r="F112" s="56"/>
      <c r="G112" s="56"/>
      <c r="H112" s="56"/>
      <c r="I112" s="56"/>
      <c r="J112" s="72"/>
      <c r="K112" s="72"/>
      <c r="L112" s="56"/>
      <c r="M112" s="56"/>
      <c r="N112" s="56"/>
      <c r="O112" s="56"/>
      <c r="P112" s="56"/>
      <c r="Q112" s="57">
        <f t="shared" si="41"/>
        <v>0</v>
      </c>
      <c r="R112" s="57">
        <f t="shared" ref="R112:R115" si="42">iferror(average(D112:P112),0)</f>
        <v>0</v>
      </c>
      <c r="S112" s="58"/>
    </row>
    <row r="113" ht="19.5" hidden="1" customHeight="1" outlineLevel="1">
      <c r="A113" s="74"/>
      <c r="B113" s="75"/>
      <c r="C113" s="66" t="s">
        <v>132</v>
      </c>
      <c r="D113" s="56"/>
      <c r="E113" s="56"/>
      <c r="F113" s="56"/>
      <c r="G113" s="56"/>
      <c r="H113" s="56"/>
      <c r="I113" s="56"/>
      <c r="J113" s="72"/>
      <c r="K113" s="72"/>
      <c r="L113" s="56"/>
      <c r="M113" s="56"/>
      <c r="N113" s="56"/>
      <c r="O113" s="56"/>
      <c r="P113" s="56"/>
      <c r="Q113" s="57">
        <f t="shared" si="41"/>
        <v>0</v>
      </c>
      <c r="R113" s="57">
        <f t="shared" si="42"/>
        <v>0</v>
      </c>
      <c r="S113" s="58"/>
    </row>
    <row r="114" ht="19.5" hidden="1" customHeight="1" outlineLevel="1">
      <c r="A114" s="74"/>
      <c r="B114" s="75"/>
      <c r="C114" s="66" t="s">
        <v>132</v>
      </c>
      <c r="D114" s="56"/>
      <c r="E114" s="56"/>
      <c r="F114" s="56"/>
      <c r="G114" s="56"/>
      <c r="H114" s="56"/>
      <c r="I114" s="56"/>
      <c r="J114" s="72"/>
      <c r="K114" s="72"/>
      <c r="L114" s="56"/>
      <c r="M114" s="56"/>
      <c r="N114" s="56"/>
      <c r="O114" s="56"/>
      <c r="P114" s="56"/>
      <c r="Q114" s="57">
        <f t="shared" si="41"/>
        <v>0</v>
      </c>
      <c r="R114" s="57">
        <f t="shared" si="42"/>
        <v>0</v>
      </c>
      <c r="S114" s="58"/>
    </row>
    <row r="115" ht="19.5" hidden="1" customHeight="1" outlineLevel="1">
      <c r="A115" s="74"/>
      <c r="B115" s="75"/>
      <c r="C115" s="66" t="s">
        <v>132</v>
      </c>
      <c r="D115" s="56"/>
      <c r="E115" s="56"/>
      <c r="F115" s="56"/>
      <c r="G115" s="56"/>
      <c r="H115" s="56"/>
      <c r="I115" s="56"/>
      <c r="J115" s="72"/>
      <c r="K115" s="72"/>
      <c r="L115" s="56"/>
      <c r="M115" s="56"/>
      <c r="N115" s="56"/>
      <c r="O115" s="56"/>
      <c r="P115" s="56"/>
      <c r="Q115" s="57">
        <f t="shared" si="41"/>
        <v>0</v>
      </c>
      <c r="R115" s="57">
        <f t="shared" si="42"/>
        <v>0</v>
      </c>
      <c r="S115" s="58"/>
    </row>
    <row r="116" ht="19.5" customHeight="1">
      <c r="A116" s="74"/>
      <c r="B116" s="75"/>
      <c r="C116" s="76"/>
      <c r="D116" s="56"/>
      <c r="E116" s="56"/>
      <c r="F116" s="56"/>
      <c r="G116" s="56"/>
      <c r="H116" s="56"/>
      <c r="I116" s="56"/>
      <c r="J116" s="72"/>
      <c r="K116" s="72"/>
      <c r="L116" s="56"/>
      <c r="M116" s="56"/>
      <c r="N116" s="56"/>
      <c r="O116" s="56"/>
      <c r="P116" s="56"/>
      <c r="Q116" s="57"/>
      <c r="R116" s="57"/>
      <c r="S116" s="5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 outlineLevelRow="1"/>
  <cols>
    <col customWidth="1" min="1" max="1" width="32.13"/>
    <col customWidth="1" min="2" max="2" width="43.63"/>
    <col customWidth="1" min="3" max="3" width="29.5"/>
    <col customWidth="1" min="4" max="16" width="7.63" outlineLevel="1"/>
    <col customWidth="1" min="17" max="17" width="11.13"/>
    <col customWidth="1" min="18" max="18" width="8.13"/>
    <col customWidth="1" min="19" max="19" width="8.88"/>
  </cols>
  <sheetData>
    <row r="1" ht="38.25" customHeight="1">
      <c r="A1" s="41"/>
      <c r="B1" s="42"/>
      <c r="C1" s="89" t="s">
        <v>136</v>
      </c>
      <c r="D1" s="44" t="s">
        <v>33</v>
      </c>
      <c r="E1" s="44" t="s">
        <v>34</v>
      </c>
      <c r="F1" s="44" t="s">
        <v>35</v>
      </c>
      <c r="G1" s="44" t="s">
        <v>36</v>
      </c>
      <c r="H1" s="44" t="s">
        <v>37</v>
      </c>
      <c r="I1" s="44" t="s">
        <v>38</v>
      </c>
      <c r="J1" s="44" t="s">
        <v>39</v>
      </c>
      <c r="K1" s="44" t="s">
        <v>40</v>
      </c>
      <c r="L1" s="44" t="s">
        <v>41</v>
      </c>
      <c r="M1" s="44" t="s">
        <v>42</v>
      </c>
      <c r="N1" s="44" t="s">
        <v>43</v>
      </c>
      <c r="O1" s="44" t="s">
        <v>44</v>
      </c>
      <c r="P1" s="44" t="s">
        <v>45</v>
      </c>
      <c r="Q1" s="45" t="s">
        <v>46</v>
      </c>
      <c r="R1" s="46" t="s">
        <v>47</v>
      </c>
      <c r="S1" s="46"/>
    </row>
    <row r="2" ht="24.0" customHeight="1">
      <c r="A2" s="47" t="s">
        <v>137</v>
      </c>
      <c r="B2" s="69" t="s">
        <v>138</v>
      </c>
      <c r="C2" s="49" t="s">
        <v>50</v>
      </c>
      <c r="D2" s="50">
        <f t="shared" ref="D2:P2" si="1">sum(D3:D8)</f>
        <v>40</v>
      </c>
      <c r="E2" s="50">
        <f t="shared" si="1"/>
        <v>40</v>
      </c>
      <c r="F2" s="50">
        <f t="shared" si="1"/>
        <v>40</v>
      </c>
      <c r="G2" s="50">
        <f t="shared" si="1"/>
        <v>40</v>
      </c>
      <c r="H2" s="50">
        <f t="shared" si="1"/>
        <v>40</v>
      </c>
      <c r="I2" s="50">
        <f t="shared" si="1"/>
        <v>40</v>
      </c>
      <c r="J2" s="50">
        <f t="shared" si="1"/>
        <v>40</v>
      </c>
      <c r="K2" s="50">
        <f t="shared" si="1"/>
        <v>40</v>
      </c>
      <c r="L2" s="50">
        <f t="shared" si="1"/>
        <v>40</v>
      </c>
      <c r="M2" s="50">
        <f t="shared" si="1"/>
        <v>40</v>
      </c>
      <c r="N2" s="50">
        <f t="shared" si="1"/>
        <v>40</v>
      </c>
      <c r="O2" s="50">
        <f t="shared" si="1"/>
        <v>40</v>
      </c>
      <c r="P2" s="50">
        <f t="shared" si="1"/>
        <v>40</v>
      </c>
      <c r="Q2" s="51">
        <f t="shared" ref="Q2:Q6" si="2">sum(D2:P2)</f>
        <v>520</v>
      </c>
      <c r="R2" s="51">
        <f>iferror(average(D2:P2))</f>
        <v>40</v>
      </c>
      <c r="S2" s="52"/>
    </row>
    <row r="3" ht="19.5" customHeight="1" outlineLevel="1">
      <c r="A3" s="53"/>
      <c r="B3" s="86"/>
      <c r="C3" s="55" t="s">
        <v>139</v>
      </c>
      <c r="D3" s="56">
        <v>20.0</v>
      </c>
      <c r="E3" s="56">
        <v>20.0</v>
      </c>
      <c r="F3" s="56">
        <v>20.0</v>
      </c>
      <c r="G3" s="56">
        <v>20.0</v>
      </c>
      <c r="H3" s="56">
        <v>20.0</v>
      </c>
      <c r="I3" s="56">
        <v>20.0</v>
      </c>
      <c r="J3" s="56">
        <v>20.0</v>
      </c>
      <c r="K3" s="56">
        <v>20.0</v>
      </c>
      <c r="L3" s="56">
        <v>20.0</v>
      </c>
      <c r="M3" s="56">
        <v>20.0</v>
      </c>
      <c r="N3" s="56">
        <v>20.0</v>
      </c>
      <c r="O3" s="56">
        <v>20.0</v>
      </c>
      <c r="P3" s="56">
        <v>20.0</v>
      </c>
      <c r="Q3" s="57">
        <f t="shared" si="2"/>
        <v>260</v>
      </c>
      <c r="R3" s="57">
        <f t="shared" ref="R3:R6" si="3">iferror(average(D3:P3),0)</f>
        <v>20</v>
      </c>
      <c r="S3" s="58"/>
    </row>
    <row r="4" ht="19.5" customHeight="1" outlineLevel="1">
      <c r="A4" s="61"/>
      <c r="B4" s="77"/>
      <c r="C4" s="60" t="s">
        <v>140</v>
      </c>
      <c r="D4" s="56">
        <v>20.0</v>
      </c>
      <c r="E4" s="56">
        <v>20.0</v>
      </c>
      <c r="F4" s="56">
        <v>20.0</v>
      </c>
      <c r="G4" s="56">
        <v>20.0</v>
      </c>
      <c r="H4" s="56">
        <v>20.0</v>
      </c>
      <c r="I4" s="56">
        <v>20.0</v>
      </c>
      <c r="J4" s="56">
        <v>20.0</v>
      </c>
      <c r="K4" s="56">
        <v>20.0</v>
      </c>
      <c r="L4" s="56">
        <v>20.0</v>
      </c>
      <c r="M4" s="56">
        <v>20.0</v>
      </c>
      <c r="N4" s="56">
        <v>20.0</v>
      </c>
      <c r="O4" s="56">
        <v>20.0</v>
      </c>
      <c r="P4" s="56">
        <v>20.0</v>
      </c>
      <c r="Q4" s="57">
        <f t="shared" si="2"/>
        <v>260</v>
      </c>
      <c r="R4" s="57">
        <f t="shared" si="3"/>
        <v>20</v>
      </c>
      <c r="S4" s="58"/>
    </row>
    <row r="5" ht="19.5" customHeight="1" outlineLevel="1">
      <c r="A5" s="61"/>
      <c r="B5" s="77"/>
      <c r="C5" s="60" t="s">
        <v>141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>
        <f t="shared" si="2"/>
        <v>0</v>
      </c>
      <c r="R5" s="57">
        <f t="shared" si="3"/>
        <v>0</v>
      </c>
      <c r="S5" s="58"/>
    </row>
    <row r="6" ht="19.5" customHeight="1" outlineLevel="1">
      <c r="A6" s="61"/>
      <c r="B6" s="87" t="s">
        <v>60</v>
      </c>
      <c r="C6" s="63" t="s">
        <v>142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>
        <f t="shared" si="2"/>
        <v>0</v>
      </c>
      <c r="R6" s="57">
        <f t="shared" si="3"/>
        <v>0</v>
      </c>
      <c r="S6" s="58"/>
    </row>
    <row r="7" ht="19.5" customHeight="1">
      <c r="A7" s="64"/>
      <c r="B7" s="79"/>
      <c r="C7" s="6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7"/>
      <c r="R7" s="57"/>
      <c r="S7" s="58"/>
    </row>
    <row r="8" ht="19.5" hidden="1" customHeight="1">
      <c r="A8" s="64"/>
      <c r="B8" s="67"/>
      <c r="C8" s="6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68"/>
      <c r="R8" s="68"/>
      <c r="S8" s="58"/>
    </row>
    <row r="9" ht="24.0" customHeight="1" collapsed="1">
      <c r="A9" s="47" t="s">
        <v>143</v>
      </c>
      <c r="B9" s="69" t="s">
        <v>144</v>
      </c>
      <c r="C9" s="49" t="s">
        <v>50</v>
      </c>
      <c r="D9" s="50">
        <f t="shared" ref="D9:P9" si="4">sum(D10:D15)</f>
        <v>0</v>
      </c>
      <c r="E9" s="50">
        <f t="shared" si="4"/>
        <v>0</v>
      </c>
      <c r="F9" s="50">
        <f t="shared" si="4"/>
        <v>0</v>
      </c>
      <c r="G9" s="50">
        <f t="shared" si="4"/>
        <v>0</v>
      </c>
      <c r="H9" s="50">
        <f t="shared" si="4"/>
        <v>0</v>
      </c>
      <c r="I9" s="50">
        <f t="shared" si="4"/>
        <v>0</v>
      </c>
      <c r="J9" s="50">
        <f t="shared" si="4"/>
        <v>0</v>
      </c>
      <c r="K9" s="50">
        <f t="shared" si="4"/>
        <v>0</v>
      </c>
      <c r="L9" s="50">
        <f t="shared" si="4"/>
        <v>0</v>
      </c>
      <c r="M9" s="50">
        <f t="shared" si="4"/>
        <v>0</v>
      </c>
      <c r="N9" s="50">
        <f t="shared" si="4"/>
        <v>0</v>
      </c>
      <c r="O9" s="50">
        <f t="shared" si="4"/>
        <v>0</v>
      </c>
      <c r="P9" s="50">
        <f t="shared" si="4"/>
        <v>0</v>
      </c>
      <c r="Q9" s="51">
        <f t="shared" ref="Q9:Q13" si="5">sum(D9:P9)</f>
        <v>0</v>
      </c>
      <c r="R9" s="51">
        <f>iferror(average(D9:P9))</f>
        <v>0</v>
      </c>
      <c r="S9" s="52"/>
    </row>
    <row r="10" ht="19.5" hidden="1" customHeight="1" outlineLevel="1">
      <c r="A10" s="53"/>
      <c r="B10" s="86" t="s">
        <v>145</v>
      </c>
      <c r="C10" s="55" t="s">
        <v>146</v>
      </c>
      <c r="D10" s="56"/>
      <c r="E10" s="56"/>
      <c r="F10" s="56"/>
      <c r="G10" s="56"/>
      <c r="H10" s="56"/>
      <c r="I10" s="56"/>
      <c r="J10" s="72"/>
      <c r="K10" s="72"/>
      <c r="L10" s="56"/>
      <c r="M10" s="56"/>
      <c r="N10" s="56"/>
      <c r="O10" s="56"/>
      <c r="P10" s="56"/>
      <c r="Q10" s="57">
        <f t="shared" si="5"/>
        <v>0</v>
      </c>
      <c r="R10" s="57">
        <f t="shared" ref="R10:R13" si="6">iferror(average(D10:P10),0)</f>
        <v>0</v>
      </c>
      <c r="S10" s="58"/>
    </row>
    <row r="11" ht="19.5" hidden="1" customHeight="1" outlineLevel="1">
      <c r="A11" s="53"/>
      <c r="B11" s="77"/>
      <c r="C11" s="60" t="s">
        <v>146</v>
      </c>
      <c r="D11" s="56"/>
      <c r="E11" s="56"/>
      <c r="F11" s="56"/>
      <c r="G11" s="56"/>
      <c r="H11" s="56"/>
      <c r="I11" s="56"/>
      <c r="J11" s="72"/>
      <c r="K11" s="72"/>
      <c r="L11" s="56"/>
      <c r="M11" s="56"/>
      <c r="N11" s="56"/>
      <c r="O11" s="56"/>
      <c r="P11" s="56"/>
      <c r="Q11" s="57">
        <f t="shared" si="5"/>
        <v>0</v>
      </c>
      <c r="R11" s="57">
        <f t="shared" si="6"/>
        <v>0</v>
      </c>
      <c r="S11" s="58"/>
    </row>
    <row r="12" ht="19.5" hidden="1" customHeight="1" outlineLevel="1">
      <c r="A12" s="53"/>
      <c r="B12" s="77"/>
      <c r="C12" s="60" t="s">
        <v>146</v>
      </c>
      <c r="D12" s="56"/>
      <c r="E12" s="56"/>
      <c r="F12" s="56"/>
      <c r="G12" s="56"/>
      <c r="H12" s="56"/>
      <c r="I12" s="56"/>
      <c r="J12" s="72"/>
      <c r="K12" s="72"/>
      <c r="L12" s="56"/>
      <c r="M12" s="56"/>
      <c r="N12" s="56"/>
      <c r="O12" s="56"/>
      <c r="P12" s="56"/>
      <c r="Q12" s="57">
        <f t="shared" si="5"/>
        <v>0</v>
      </c>
      <c r="R12" s="57">
        <f t="shared" si="6"/>
        <v>0</v>
      </c>
      <c r="S12" s="58"/>
    </row>
    <row r="13" ht="19.5" hidden="1" customHeight="1" outlineLevel="1">
      <c r="A13" s="53"/>
      <c r="B13" s="87" t="s">
        <v>60</v>
      </c>
      <c r="C13" s="63" t="s">
        <v>147</v>
      </c>
      <c r="D13" s="56"/>
      <c r="E13" s="56"/>
      <c r="F13" s="56"/>
      <c r="G13" s="56"/>
      <c r="H13" s="56"/>
      <c r="I13" s="56"/>
      <c r="J13" s="72"/>
      <c r="K13" s="72"/>
      <c r="L13" s="56"/>
      <c r="M13" s="56"/>
      <c r="N13" s="56"/>
      <c r="O13" s="56"/>
      <c r="P13" s="56"/>
      <c r="Q13" s="57">
        <f t="shared" si="5"/>
        <v>0</v>
      </c>
      <c r="R13" s="57">
        <f t="shared" si="6"/>
        <v>0</v>
      </c>
      <c r="S13" s="58"/>
    </row>
    <row r="14" ht="19.5" customHeight="1">
      <c r="A14" s="74"/>
      <c r="B14" s="79"/>
      <c r="C14" s="76"/>
      <c r="D14" s="56"/>
      <c r="E14" s="56"/>
      <c r="F14" s="56"/>
      <c r="G14" s="56"/>
      <c r="H14" s="56"/>
      <c r="I14" s="56"/>
      <c r="J14" s="72"/>
      <c r="K14" s="72"/>
      <c r="L14" s="56"/>
      <c r="M14" s="56"/>
      <c r="N14" s="56"/>
      <c r="O14" s="56"/>
      <c r="P14" s="56"/>
      <c r="Q14" s="57"/>
      <c r="R14" s="57"/>
      <c r="S14" s="58"/>
    </row>
    <row r="15" ht="19.5" hidden="1" customHeight="1">
      <c r="A15" s="64"/>
      <c r="B15" s="67"/>
      <c r="C15" s="7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68"/>
      <c r="R15" s="68"/>
      <c r="S15" s="58"/>
    </row>
    <row r="16" ht="24.0" customHeight="1" collapsed="1">
      <c r="A16" s="47" t="s">
        <v>148</v>
      </c>
      <c r="B16" s="69" t="s">
        <v>144</v>
      </c>
      <c r="C16" s="49" t="s">
        <v>50</v>
      </c>
      <c r="D16" s="50">
        <f t="shared" ref="D16:P16" si="7">sum(D17:D28)</f>
        <v>10</v>
      </c>
      <c r="E16" s="50">
        <f t="shared" si="7"/>
        <v>10</v>
      </c>
      <c r="F16" s="50">
        <f t="shared" si="7"/>
        <v>10</v>
      </c>
      <c r="G16" s="50">
        <f t="shared" si="7"/>
        <v>15</v>
      </c>
      <c r="H16" s="50">
        <f t="shared" si="7"/>
        <v>15</v>
      </c>
      <c r="I16" s="50">
        <f t="shared" si="7"/>
        <v>15</v>
      </c>
      <c r="J16" s="50">
        <f t="shared" si="7"/>
        <v>15</v>
      </c>
      <c r="K16" s="50">
        <f t="shared" si="7"/>
        <v>15</v>
      </c>
      <c r="L16" s="50">
        <f t="shared" si="7"/>
        <v>25</v>
      </c>
      <c r="M16" s="50">
        <f t="shared" si="7"/>
        <v>25</v>
      </c>
      <c r="N16" s="50">
        <f t="shared" si="7"/>
        <v>25</v>
      </c>
      <c r="O16" s="50">
        <f t="shared" si="7"/>
        <v>25</v>
      </c>
      <c r="P16" s="50">
        <f t="shared" si="7"/>
        <v>30</v>
      </c>
      <c r="Q16" s="51">
        <f t="shared" ref="Q16:Q26" si="8">sum(D16:P16)</f>
        <v>235</v>
      </c>
      <c r="R16" s="51">
        <f>iferror(average(D16:P16))</f>
        <v>18.07692308</v>
      </c>
      <c r="S16" s="52"/>
    </row>
    <row r="17" ht="19.5" hidden="1" customHeight="1" outlineLevel="1">
      <c r="A17" s="53"/>
      <c r="B17" s="86" t="s">
        <v>149</v>
      </c>
      <c r="C17" s="55" t="s">
        <v>150</v>
      </c>
      <c r="D17" s="56">
        <v>10.0</v>
      </c>
      <c r="E17" s="56">
        <v>10.0</v>
      </c>
      <c r="F17" s="56">
        <v>10.0</v>
      </c>
      <c r="G17" s="56">
        <v>15.0</v>
      </c>
      <c r="H17" s="56">
        <v>15.0</v>
      </c>
      <c r="I17" s="56">
        <v>15.0</v>
      </c>
      <c r="J17" s="56">
        <v>15.0</v>
      </c>
      <c r="K17" s="56">
        <v>15.0</v>
      </c>
      <c r="L17" s="56">
        <v>25.0</v>
      </c>
      <c r="M17" s="56">
        <v>25.0</v>
      </c>
      <c r="N17" s="56">
        <v>25.0</v>
      </c>
      <c r="O17" s="56">
        <v>25.0</v>
      </c>
      <c r="P17" s="56">
        <v>30.0</v>
      </c>
      <c r="Q17" s="57">
        <f t="shared" si="8"/>
        <v>235</v>
      </c>
      <c r="R17" s="57">
        <f t="shared" ref="R17:R26" si="9">iferror(average(D17:P17),0)</f>
        <v>18.07692308</v>
      </c>
      <c r="S17" s="58"/>
    </row>
    <row r="18" ht="19.5" hidden="1" customHeight="1" outlineLevel="1">
      <c r="A18" s="53"/>
      <c r="B18" s="77"/>
      <c r="C18" s="60" t="s">
        <v>151</v>
      </c>
      <c r="D18" s="56"/>
      <c r="E18" s="56"/>
      <c r="F18" s="56"/>
      <c r="G18" s="56"/>
      <c r="H18" s="56"/>
      <c r="I18" s="56"/>
      <c r="J18" s="72"/>
      <c r="K18" s="72"/>
      <c r="L18" s="56"/>
      <c r="M18" s="56"/>
      <c r="N18" s="56"/>
      <c r="O18" s="56"/>
      <c r="P18" s="56"/>
      <c r="Q18" s="57">
        <f t="shared" si="8"/>
        <v>0</v>
      </c>
      <c r="R18" s="57">
        <f t="shared" si="9"/>
        <v>0</v>
      </c>
      <c r="S18" s="58"/>
    </row>
    <row r="19" ht="19.5" hidden="1" customHeight="1" outlineLevel="1">
      <c r="A19" s="53"/>
      <c r="B19" s="77"/>
      <c r="C19" s="60" t="s">
        <v>152</v>
      </c>
      <c r="D19" s="56"/>
      <c r="E19" s="56"/>
      <c r="F19" s="56"/>
      <c r="G19" s="56"/>
      <c r="H19" s="56"/>
      <c r="I19" s="56"/>
      <c r="J19" s="72"/>
      <c r="K19" s="72"/>
      <c r="L19" s="56"/>
      <c r="M19" s="56"/>
      <c r="N19" s="56"/>
      <c r="O19" s="56"/>
      <c r="P19" s="56"/>
      <c r="Q19" s="57">
        <f t="shared" si="8"/>
        <v>0</v>
      </c>
      <c r="R19" s="57">
        <f t="shared" si="9"/>
        <v>0</v>
      </c>
      <c r="S19" s="58"/>
    </row>
    <row r="20" ht="19.5" hidden="1" customHeight="1" outlineLevel="1">
      <c r="A20" s="53"/>
      <c r="B20" s="77"/>
      <c r="C20" s="60" t="s">
        <v>153</v>
      </c>
      <c r="D20" s="56"/>
      <c r="E20" s="56"/>
      <c r="F20" s="56"/>
      <c r="G20" s="56"/>
      <c r="H20" s="56"/>
      <c r="I20" s="56"/>
      <c r="J20" s="72"/>
      <c r="K20" s="72"/>
      <c r="L20" s="56"/>
      <c r="M20" s="56"/>
      <c r="N20" s="56"/>
      <c r="O20" s="56"/>
      <c r="P20" s="56"/>
      <c r="Q20" s="57">
        <f t="shared" si="8"/>
        <v>0</v>
      </c>
      <c r="R20" s="57">
        <f t="shared" si="9"/>
        <v>0</v>
      </c>
      <c r="S20" s="58"/>
    </row>
    <row r="21" ht="19.5" hidden="1" customHeight="1" outlineLevel="1">
      <c r="A21" s="53"/>
      <c r="B21" s="77"/>
      <c r="C21" s="60" t="s">
        <v>154</v>
      </c>
      <c r="D21" s="56"/>
      <c r="E21" s="56"/>
      <c r="F21" s="56"/>
      <c r="G21" s="56"/>
      <c r="H21" s="56"/>
      <c r="I21" s="56"/>
      <c r="J21" s="72"/>
      <c r="K21" s="72"/>
      <c r="L21" s="56"/>
      <c r="M21" s="56"/>
      <c r="N21" s="56"/>
      <c r="O21" s="56"/>
      <c r="P21" s="56"/>
      <c r="Q21" s="57">
        <f t="shared" si="8"/>
        <v>0</v>
      </c>
      <c r="R21" s="57">
        <f t="shared" si="9"/>
        <v>0</v>
      </c>
      <c r="S21" s="58"/>
    </row>
    <row r="22" ht="19.5" hidden="1" customHeight="1" outlineLevel="1">
      <c r="A22" s="53"/>
      <c r="B22" s="77"/>
      <c r="C22" s="60" t="s">
        <v>155</v>
      </c>
      <c r="D22" s="56"/>
      <c r="E22" s="56"/>
      <c r="F22" s="56"/>
      <c r="G22" s="56"/>
      <c r="H22" s="56"/>
      <c r="I22" s="56"/>
      <c r="J22" s="72"/>
      <c r="K22" s="72"/>
      <c r="L22" s="56"/>
      <c r="M22" s="56"/>
      <c r="N22" s="56"/>
      <c r="O22" s="56"/>
      <c r="P22" s="56"/>
      <c r="Q22" s="57">
        <f t="shared" si="8"/>
        <v>0</v>
      </c>
      <c r="R22" s="57">
        <f t="shared" si="9"/>
        <v>0</v>
      </c>
      <c r="S22" s="58"/>
    </row>
    <row r="23" ht="19.5" hidden="1" customHeight="1" outlineLevel="1">
      <c r="A23" s="53"/>
      <c r="B23" s="77"/>
      <c r="C23" s="60" t="s">
        <v>156</v>
      </c>
      <c r="D23" s="56"/>
      <c r="E23" s="56"/>
      <c r="F23" s="56"/>
      <c r="G23" s="56"/>
      <c r="H23" s="56"/>
      <c r="I23" s="56"/>
      <c r="J23" s="72"/>
      <c r="K23" s="72"/>
      <c r="L23" s="56"/>
      <c r="M23" s="56"/>
      <c r="N23" s="56"/>
      <c r="O23" s="56"/>
      <c r="P23" s="56"/>
      <c r="Q23" s="57">
        <f t="shared" si="8"/>
        <v>0</v>
      </c>
      <c r="R23" s="57">
        <f t="shared" si="9"/>
        <v>0</v>
      </c>
      <c r="S23" s="58"/>
    </row>
    <row r="24" ht="19.5" hidden="1" customHeight="1" outlineLevel="1">
      <c r="A24" s="53"/>
      <c r="B24" s="77"/>
      <c r="C24" s="60" t="s">
        <v>157</v>
      </c>
      <c r="D24" s="56"/>
      <c r="E24" s="56"/>
      <c r="F24" s="56"/>
      <c r="G24" s="56"/>
      <c r="H24" s="56"/>
      <c r="I24" s="56"/>
      <c r="J24" s="72"/>
      <c r="K24" s="72"/>
      <c r="L24" s="56"/>
      <c r="M24" s="56"/>
      <c r="N24" s="56"/>
      <c r="O24" s="56"/>
      <c r="P24" s="56"/>
      <c r="Q24" s="57">
        <f t="shared" si="8"/>
        <v>0</v>
      </c>
      <c r="R24" s="57">
        <f t="shared" si="9"/>
        <v>0</v>
      </c>
      <c r="S24" s="58"/>
    </row>
    <row r="25" ht="19.5" hidden="1" customHeight="1" outlineLevel="1">
      <c r="A25" s="53"/>
      <c r="B25" s="77"/>
      <c r="C25" s="60" t="s">
        <v>158</v>
      </c>
      <c r="D25" s="56"/>
      <c r="E25" s="56"/>
      <c r="F25" s="56"/>
      <c r="G25" s="56"/>
      <c r="H25" s="56"/>
      <c r="I25" s="56"/>
      <c r="J25" s="72"/>
      <c r="K25" s="72"/>
      <c r="L25" s="56"/>
      <c r="M25" s="56"/>
      <c r="N25" s="56"/>
      <c r="O25" s="56"/>
      <c r="P25" s="56"/>
      <c r="Q25" s="57">
        <f t="shared" si="8"/>
        <v>0</v>
      </c>
      <c r="R25" s="57">
        <f t="shared" si="9"/>
        <v>0</v>
      </c>
      <c r="S25" s="58"/>
    </row>
    <row r="26" ht="19.5" hidden="1" customHeight="1" outlineLevel="1">
      <c r="A26" s="53"/>
      <c r="B26" s="87" t="s">
        <v>60</v>
      </c>
      <c r="C26" s="63" t="s">
        <v>159</v>
      </c>
      <c r="D26" s="56"/>
      <c r="E26" s="56"/>
      <c r="F26" s="56"/>
      <c r="G26" s="56"/>
      <c r="H26" s="56"/>
      <c r="I26" s="56"/>
      <c r="J26" s="72"/>
      <c r="K26" s="72"/>
      <c r="L26" s="56"/>
      <c r="M26" s="56"/>
      <c r="N26" s="56"/>
      <c r="O26" s="56"/>
      <c r="P26" s="56"/>
      <c r="Q26" s="57">
        <f t="shared" si="8"/>
        <v>0</v>
      </c>
      <c r="R26" s="57">
        <f t="shared" si="9"/>
        <v>0</v>
      </c>
      <c r="S26" s="58"/>
    </row>
    <row r="27" ht="19.5" customHeight="1">
      <c r="A27" s="74"/>
      <c r="B27" s="79"/>
      <c r="C27" s="76"/>
      <c r="D27" s="56"/>
      <c r="E27" s="56"/>
      <c r="F27" s="56"/>
      <c r="G27" s="56"/>
      <c r="H27" s="56"/>
      <c r="I27" s="56"/>
      <c r="J27" s="72"/>
      <c r="K27" s="72"/>
      <c r="L27" s="56"/>
      <c r="M27" s="56"/>
      <c r="N27" s="56"/>
      <c r="O27" s="56"/>
      <c r="P27" s="56"/>
      <c r="Q27" s="57"/>
      <c r="R27" s="57"/>
      <c r="S27" s="58"/>
    </row>
    <row r="28" ht="19.5" hidden="1" customHeight="1">
      <c r="A28" s="64"/>
      <c r="B28" s="75"/>
      <c r="C28" s="7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80"/>
      <c r="R28" s="68"/>
      <c r="S28" s="58"/>
    </row>
    <row r="29" ht="24.0" customHeight="1" collapsed="1">
      <c r="A29" s="47" t="s">
        <v>160</v>
      </c>
      <c r="B29" s="90" t="s">
        <v>161</v>
      </c>
      <c r="C29" s="49" t="s">
        <v>50</v>
      </c>
      <c r="D29" s="50">
        <f t="shared" ref="D29:P29" si="10">sum(D30:D39)</f>
        <v>0</v>
      </c>
      <c r="E29" s="50">
        <f t="shared" si="10"/>
        <v>0</v>
      </c>
      <c r="F29" s="50">
        <f t="shared" si="10"/>
        <v>0</v>
      </c>
      <c r="G29" s="50">
        <f t="shared" si="10"/>
        <v>0</v>
      </c>
      <c r="H29" s="50">
        <f t="shared" si="10"/>
        <v>0</v>
      </c>
      <c r="I29" s="50">
        <f t="shared" si="10"/>
        <v>0</v>
      </c>
      <c r="J29" s="50">
        <f t="shared" si="10"/>
        <v>0</v>
      </c>
      <c r="K29" s="50">
        <f t="shared" si="10"/>
        <v>0</v>
      </c>
      <c r="L29" s="50">
        <f t="shared" si="10"/>
        <v>0</v>
      </c>
      <c r="M29" s="50">
        <f t="shared" si="10"/>
        <v>0</v>
      </c>
      <c r="N29" s="50">
        <f t="shared" si="10"/>
        <v>0</v>
      </c>
      <c r="O29" s="50">
        <f t="shared" si="10"/>
        <v>0</v>
      </c>
      <c r="P29" s="50">
        <f t="shared" si="10"/>
        <v>0</v>
      </c>
      <c r="Q29" s="51">
        <f t="shared" ref="Q29:Q37" si="11">sum(D29:P29)</f>
        <v>0</v>
      </c>
      <c r="R29" s="51">
        <f>iferror(average(D29:P29))</f>
        <v>0</v>
      </c>
      <c r="S29" s="52"/>
    </row>
    <row r="30" ht="19.5" hidden="1" customHeight="1" outlineLevel="1">
      <c r="A30" s="53"/>
      <c r="B30" s="86" t="s">
        <v>162</v>
      </c>
      <c r="C30" s="55" t="s">
        <v>163</v>
      </c>
      <c r="D30" s="56"/>
      <c r="E30" s="56"/>
      <c r="F30" s="56"/>
      <c r="G30" s="56"/>
      <c r="H30" s="56"/>
      <c r="I30" s="56"/>
      <c r="J30" s="72"/>
      <c r="K30" s="72"/>
      <c r="L30" s="56"/>
      <c r="M30" s="56"/>
      <c r="N30" s="56"/>
      <c r="O30" s="56"/>
      <c r="P30" s="56"/>
      <c r="Q30" s="57">
        <f t="shared" si="11"/>
        <v>0</v>
      </c>
      <c r="R30" s="57">
        <f t="shared" ref="R30:R37" si="12">iferror(average(D30:P30),0)</f>
        <v>0</v>
      </c>
      <c r="S30" s="58"/>
    </row>
    <row r="31" ht="19.5" hidden="1" customHeight="1" outlineLevel="1">
      <c r="A31" s="53"/>
      <c r="B31" s="77"/>
      <c r="C31" s="60" t="s">
        <v>164</v>
      </c>
      <c r="D31" s="56"/>
      <c r="E31" s="56"/>
      <c r="F31" s="56"/>
      <c r="G31" s="56"/>
      <c r="H31" s="56"/>
      <c r="I31" s="56"/>
      <c r="J31" s="72"/>
      <c r="K31" s="72"/>
      <c r="L31" s="56"/>
      <c r="M31" s="56"/>
      <c r="N31" s="56"/>
      <c r="O31" s="56"/>
      <c r="P31" s="56"/>
      <c r="Q31" s="57">
        <f t="shared" si="11"/>
        <v>0</v>
      </c>
      <c r="R31" s="57">
        <f t="shared" si="12"/>
        <v>0</v>
      </c>
      <c r="S31" s="58"/>
    </row>
    <row r="32" ht="19.5" hidden="1" customHeight="1" outlineLevel="1">
      <c r="A32" s="53"/>
      <c r="B32" s="77"/>
      <c r="C32" s="60" t="s">
        <v>165</v>
      </c>
      <c r="D32" s="56"/>
      <c r="E32" s="56"/>
      <c r="F32" s="56"/>
      <c r="G32" s="56"/>
      <c r="H32" s="56"/>
      <c r="I32" s="56"/>
      <c r="J32" s="72"/>
      <c r="K32" s="72"/>
      <c r="L32" s="56"/>
      <c r="M32" s="56"/>
      <c r="N32" s="56"/>
      <c r="O32" s="56"/>
      <c r="P32" s="56"/>
      <c r="Q32" s="57">
        <f t="shared" si="11"/>
        <v>0</v>
      </c>
      <c r="R32" s="57">
        <f t="shared" si="12"/>
        <v>0</v>
      </c>
      <c r="S32" s="58"/>
    </row>
    <row r="33" ht="19.5" hidden="1" customHeight="1" outlineLevel="1">
      <c r="A33" s="53"/>
      <c r="B33" s="77"/>
      <c r="C33" s="60" t="s">
        <v>166</v>
      </c>
      <c r="D33" s="56"/>
      <c r="E33" s="56"/>
      <c r="F33" s="56"/>
      <c r="G33" s="56"/>
      <c r="H33" s="56"/>
      <c r="I33" s="56"/>
      <c r="J33" s="72"/>
      <c r="K33" s="72"/>
      <c r="L33" s="56"/>
      <c r="M33" s="56"/>
      <c r="N33" s="56"/>
      <c r="O33" s="56"/>
      <c r="P33" s="56"/>
      <c r="Q33" s="57">
        <f t="shared" si="11"/>
        <v>0</v>
      </c>
      <c r="R33" s="57">
        <f t="shared" si="12"/>
        <v>0</v>
      </c>
      <c r="S33" s="58"/>
    </row>
    <row r="34" ht="19.5" hidden="1" customHeight="1" outlineLevel="1">
      <c r="A34" s="53"/>
      <c r="B34" s="77"/>
      <c r="C34" s="60" t="s">
        <v>167</v>
      </c>
      <c r="D34" s="56"/>
      <c r="E34" s="56"/>
      <c r="F34" s="56"/>
      <c r="G34" s="56"/>
      <c r="H34" s="56"/>
      <c r="I34" s="56"/>
      <c r="J34" s="72"/>
      <c r="K34" s="72"/>
      <c r="L34" s="56"/>
      <c r="M34" s="56"/>
      <c r="N34" s="56"/>
      <c r="O34" s="56"/>
      <c r="P34" s="56"/>
      <c r="Q34" s="57">
        <f t="shared" si="11"/>
        <v>0</v>
      </c>
      <c r="R34" s="57">
        <f t="shared" si="12"/>
        <v>0</v>
      </c>
      <c r="S34" s="58"/>
    </row>
    <row r="35" ht="19.5" hidden="1" customHeight="1" outlineLevel="1">
      <c r="A35" s="53"/>
      <c r="B35" s="77"/>
      <c r="C35" s="60" t="s">
        <v>168</v>
      </c>
      <c r="D35" s="56"/>
      <c r="E35" s="56"/>
      <c r="F35" s="56"/>
      <c r="G35" s="56"/>
      <c r="H35" s="56"/>
      <c r="I35" s="56"/>
      <c r="J35" s="72"/>
      <c r="K35" s="72"/>
      <c r="L35" s="56"/>
      <c r="M35" s="56"/>
      <c r="N35" s="56"/>
      <c r="O35" s="56"/>
      <c r="P35" s="56"/>
      <c r="Q35" s="57">
        <f t="shared" si="11"/>
        <v>0</v>
      </c>
      <c r="R35" s="57">
        <f t="shared" si="12"/>
        <v>0</v>
      </c>
      <c r="S35" s="58"/>
    </row>
    <row r="36" ht="19.5" hidden="1" customHeight="1" outlineLevel="1">
      <c r="A36" s="53"/>
      <c r="B36" s="91"/>
      <c r="C36" s="60" t="s">
        <v>169</v>
      </c>
      <c r="D36" s="56"/>
      <c r="E36" s="56"/>
      <c r="F36" s="56"/>
      <c r="G36" s="56"/>
      <c r="H36" s="56"/>
      <c r="I36" s="56"/>
      <c r="J36" s="72"/>
      <c r="K36" s="72"/>
      <c r="L36" s="56"/>
      <c r="M36" s="56"/>
      <c r="N36" s="56"/>
      <c r="O36" s="56"/>
      <c r="P36" s="56"/>
      <c r="Q36" s="57">
        <f t="shared" si="11"/>
        <v>0</v>
      </c>
      <c r="R36" s="57">
        <f t="shared" si="12"/>
        <v>0</v>
      </c>
      <c r="S36" s="58"/>
    </row>
    <row r="37" ht="19.5" hidden="1" customHeight="1" outlineLevel="1">
      <c r="A37" s="53"/>
      <c r="B37" s="87" t="s">
        <v>60</v>
      </c>
      <c r="C37" s="92" t="s">
        <v>170</v>
      </c>
      <c r="D37" s="56"/>
      <c r="E37" s="56"/>
      <c r="F37" s="56"/>
      <c r="G37" s="56"/>
      <c r="H37" s="56"/>
      <c r="I37" s="56"/>
      <c r="J37" s="72"/>
      <c r="K37" s="72"/>
      <c r="L37" s="56"/>
      <c r="M37" s="56"/>
      <c r="N37" s="56"/>
      <c r="O37" s="56"/>
      <c r="P37" s="56"/>
      <c r="Q37" s="57">
        <f t="shared" si="11"/>
        <v>0</v>
      </c>
      <c r="R37" s="57">
        <f t="shared" si="12"/>
        <v>0</v>
      </c>
      <c r="S37" s="58"/>
    </row>
    <row r="38" ht="19.5" customHeight="1">
      <c r="A38" s="74"/>
      <c r="B38" s="79"/>
      <c r="C38" s="76"/>
      <c r="D38" s="56"/>
      <c r="E38" s="56"/>
      <c r="F38" s="56"/>
      <c r="G38" s="56"/>
      <c r="H38" s="56"/>
      <c r="I38" s="56"/>
      <c r="J38" s="72"/>
      <c r="K38" s="72"/>
      <c r="L38" s="56"/>
      <c r="M38" s="56"/>
      <c r="N38" s="56"/>
      <c r="O38" s="56"/>
      <c r="P38" s="56"/>
      <c r="Q38" s="57"/>
      <c r="R38" s="57"/>
      <c r="S38" s="58"/>
    </row>
    <row r="39" ht="19.5" hidden="1" customHeight="1">
      <c r="A39" s="81"/>
      <c r="B39" s="82"/>
      <c r="C39" s="83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68"/>
      <c r="R39" s="68"/>
      <c r="S39" s="58"/>
    </row>
    <row r="40" ht="24.0" customHeight="1" collapsed="1">
      <c r="A40" s="47" t="s">
        <v>171</v>
      </c>
      <c r="B40" s="69" t="s">
        <v>172</v>
      </c>
      <c r="C40" s="49" t="s">
        <v>50</v>
      </c>
      <c r="D40" s="50">
        <f t="shared" ref="D40:P40" si="13">sum(D41:D46)</f>
        <v>20</v>
      </c>
      <c r="E40" s="50">
        <f t="shared" si="13"/>
        <v>20</v>
      </c>
      <c r="F40" s="50">
        <f t="shared" si="13"/>
        <v>20</v>
      </c>
      <c r="G40" s="50">
        <f t="shared" si="13"/>
        <v>25</v>
      </c>
      <c r="H40" s="50">
        <f t="shared" si="13"/>
        <v>25</v>
      </c>
      <c r="I40" s="50">
        <f t="shared" si="13"/>
        <v>25</v>
      </c>
      <c r="J40" s="50">
        <f t="shared" si="13"/>
        <v>25</v>
      </c>
      <c r="K40" s="50">
        <f t="shared" si="13"/>
        <v>25</v>
      </c>
      <c r="L40" s="50">
        <f t="shared" si="13"/>
        <v>35</v>
      </c>
      <c r="M40" s="50">
        <f t="shared" si="13"/>
        <v>35</v>
      </c>
      <c r="N40" s="50">
        <f t="shared" si="13"/>
        <v>35</v>
      </c>
      <c r="O40" s="50">
        <f t="shared" si="13"/>
        <v>35</v>
      </c>
      <c r="P40" s="50">
        <f t="shared" si="13"/>
        <v>40</v>
      </c>
      <c r="Q40" s="51">
        <f t="shared" ref="Q40:Q44" si="14">sum(D40:P40)</f>
        <v>365</v>
      </c>
      <c r="R40" s="51">
        <f>iferror(average(D40:P40))</f>
        <v>28.07692308</v>
      </c>
      <c r="S40" s="52"/>
    </row>
    <row r="41" ht="19.5" hidden="1" customHeight="1" outlineLevel="1">
      <c r="A41" s="53"/>
      <c r="B41" s="86" t="s">
        <v>173</v>
      </c>
      <c r="C41" s="55" t="s">
        <v>174</v>
      </c>
      <c r="D41" s="56">
        <v>10.0</v>
      </c>
      <c r="E41" s="56">
        <v>10.0</v>
      </c>
      <c r="F41" s="56">
        <v>10.0</v>
      </c>
      <c r="G41" s="56">
        <v>10.0</v>
      </c>
      <c r="H41" s="56">
        <v>10.0</v>
      </c>
      <c r="I41" s="56">
        <v>10.0</v>
      </c>
      <c r="J41" s="56">
        <v>10.0</v>
      </c>
      <c r="K41" s="56">
        <v>10.0</v>
      </c>
      <c r="L41" s="56">
        <v>10.0</v>
      </c>
      <c r="M41" s="56">
        <v>10.0</v>
      </c>
      <c r="N41" s="56">
        <v>10.0</v>
      </c>
      <c r="O41" s="56">
        <v>10.0</v>
      </c>
      <c r="P41" s="56">
        <v>10.0</v>
      </c>
      <c r="Q41" s="57">
        <f t="shared" si="14"/>
        <v>130</v>
      </c>
      <c r="R41" s="57">
        <f t="shared" ref="R41:R44" si="15">iferror(average(D41:P41),0)</f>
        <v>10</v>
      </c>
      <c r="S41" s="58"/>
    </row>
    <row r="42" ht="19.5" hidden="1" customHeight="1" outlineLevel="1">
      <c r="A42" s="53"/>
      <c r="B42" s="77"/>
      <c r="C42" s="60" t="s">
        <v>175</v>
      </c>
      <c r="D42" s="56">
        <v>10.0</v>
      </c>
      <c r="E42" s="56">
        <v>10.0</v>
      </c>
      <c r="F42" s="56">
        <v>10.0</v>
      </c>
      <c r="G42" s="56">
        <v>15.0</v>
      </c>
      <c r="H42" s="56">
        <v>15.0</v>
      </c>
      <c r="I42" s="56">
        <v>15.0</v>
      </c>
      <c r="J42" s="56">
        <v>15.0</v>
      </c>
      <c r="K42" s="56">
        <v>15.0</v>
      </c>
      <c r="L42" s="56">
        <v>25.0</v>
      </c>
      <c r="M42" s="56">
        <v>25.0</v>
      </c>
      <c r="N42" s="56">
        <v>25.0</v>
      </c>
      <c r="O42" s="56">
        <v>25.0</v>
      </c>
      <c r="P42" s="56">
        <v>30.0</v>
      </c>
      <c r="Q42" s="57">
        <f t="shared" si="14"/>
        <v>235</v>
      </c>
      <c r="R42" s="57">
        <f t="shared" si="15"/>
        <v>18.07692308</v>
      </c>
      <c r="S42" s="58"/>
    </row>
    <row r="43" ht="19.5" hidden="1" customHeight="1" outlineLevel="1">
      <c r="A43" s="53"/>
      <c r="B43" s="77"/>
      <c r="C43" s="60" t="s">
        <v>176</v>
      </c>
      <c r="D43" s="56"/>
      <c r="E43" s="56"/>
      <c r="F43" s="56"/>
      <c r="G43" s="56"/>
      <c r="H43" s="56"/>
      <c r="I43" s="56"/>
      <c r="J43" s="72"/>
      <c r="K43" s="72"/>
      <c r="L43" s="56"/>
      <c r="M43" s="56"/>
      <c r="N43" s="56"/>
      <c r="O43" s="56"/>
      <c r="P43" s="56"/>
      <c r="Q43" s="57">
        <f t="shared" si="14"/>
        <v>0</v>
      </c>
      <c r="R43" s="57">
        <f t="shared" si="15"/>
        <v>0</v>
      </c>
      <c r="S43" s="58"/>
    </row>
    <row r="44" ht="19.5" hidden="1" customHeight="1" outlineLevel="1">
      <c r="A44" s="53"/>
      <c r="B44" s="87" t="s">
        <v>60</v>
      </c>
      <c r="C44" s="63" t="s">
        <v>177</v>
      </c>
      <c r="D44" s="56"/>
      <c r="E44" s="56"/>
      <c r="F44" s="56"/>
      <c r="G44" s="56"/>
      <c r="H44" s="56"/>
      <c r="I44" s="56"/>
      <c r="J44" s="72"/>
      <c r="K44" s="72"/>
      <c r="L44" s="56"/>
      <c r="M44" s="56"/>
      <c r="N44" s="56"/>
      <c r="O44" s="56"/>
      <c r="P44" s="56"/>
      <c r="Q44" s="57">
        <f t="shared" si="14"/>
        <v>0</v>
      </c>
      <c r="R44" s="57">
        <f t="shared" si="15"/>
        <v>0</v>
      </c>
      <c r="S44" s="58"/>
    </row>
    <row r="45" ht="19.5" customHeight="1">
      <c r="A45" s="74"/>
      <c r="B45" s="79"/>
      <c r="C45" s="76"/>
      <c r="D45" s="56"/>
      <c r="E45" s="56"/>
      <c r="F45" s="56"/>
      <c r="G45" s="56"/>
      <c r="H45" s="56"/>
      <c r="I45" s="56"/>
      <c r="J45" s="72"/>
      <c r="K45" s="72"/>
      <c r="L45" s="56"/>
      <c r="M45" s="56"/>
      <c r="N45" s="56"/>
      <c r="O45" s="56"/>
      <c r="P45" s="56"/>
      <c r="Q45" s="57"/>
      <c r="R45" s="57"/>
      <c r="S45" s="58"/>
    </row>
    <row r="46" ht="19.5" hidden="1" customHeight="1">
      <c r="A46" s="81"/>
      <c r="B46" s="82"/>
      <c r="C46" s="83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68"/>
      <c r="R46" s="68"/>
      <c r="S46" s="58"/>
    </row>
    <row r="47" ht="24.0" customHeight="1" collapsed="1">
      <c r="A47" s="47" t="s">
        <v>178</v>
      </c>
      <c r="B47" s="69" t="s">
        <v>179</v>
      </c>
      <c r="C47" s="49" t="s">
        <v>50</v>
      </c>
      <c r="D47" s="50">
        <f t="shared" ref="D47:P47" si="16">sum(D48:D53)</f>
        <v>0</v>
      </c>
      <c r="E47" s="50">
        <f t="shared" si="16"/>
        <v>0</v>
      </c>
      <c r="F47" s="50">
        <f t="shared" si="16"/>
        <v>0</v>
      </c>
      <c r="G47" s="50">
        <f t="shared" si="16"/>
        <v>0</v>
      </c>
      <c r="H47" s="50">
        <f t="shared" si="16"/>
        <v>0</v>
      </c>
      <c r="I47" s="50">
        <f t="shared" si="16"/>
        <v>0</v>
      </c>
      <c r="J47" s="50">
        <f t="shared" si="16"/>
        <v>0</v>
      </c>
      <c r="K47" s="50">
        <f t="shared" si="16"/>
        <v>0</v>
      </c>
      <c r="L47" s="50">
        <f t="shared" si="16"/>
        <v>0</v>
      </c>
      <c r="M47" s="50">
        <f t="shared" si="16"/>
        <v>0</v>
      </c>
      <c r="N47" s="50">
        <f t="shared" si="16"/>
        <v>0</v>
      </c>
      <c r="O47" s="50">
        <f t="shared" si="16"/>
        <v>0</v>
      </c>
      <c r="P47" s="50">
        <f t="shared" si="16"/>
        <v>0</v>
      </c>
      <c r="Q47" s="51">
        <f t="shared" ref="Q47:Q51" si="17">sum(D47:P47)</f>
        <v>0</v>
      </c>
      <c r="R47" s="51">
        <f>iferror(average(D47:P47))</f>
        <v>0</v>
      </c>
      <c r="S47" s="52"/>
    </row>
    <row r="48" ht="19.5" hidden="1" customHeight="1" outlineLevel="1">
      <c r="A48" s="53"/>
      <c r="B48" s="86"/>
      <c r="C48" s="55" t="s">
        <v>180</v>
      </c>
      <c r="D48" s="56"/>
      <c r="E48" s="56"/>
      <c r="F48" s="56"/>
      <c r="G48" s="56"/>
      <c r="H48" s="56"/>
      <c r="I48" s="56"/>
      <c r="J48" s="72"/>
      <c r="K48" s="72"/>
      <c r="L48" s="56"/>
      <c r="M48" s="56"/>
      <c r="N48" s="56"/>
      <c r="O48" s="56"/>
      <c r="P48" s="56"/>
      <c r="Q48" s="57">
        <f t="shared" si="17"/>
        <v>0</v>
      </c>
      <c r="R48" s="57">
        <f t="shared" ref="R48:R51" si="18">iferror(average(D48:P48),0)</f>
        <v>0</v>
      </c>
      <c r="S48" s="58"/>
    </row>
    <row r="49" ht="19.5" hidden="1" customHeight="1" outlineLevel="1">
      <c r="A49" s="53"/>
      <c r="B49" s="77"/>
      <c r="C49" s="60" t="s">
        <v>181</v>
      </c>
      <c r="D49" s="56"/>
      <c r="E49" s="56"/>
      <c r="F49" s="56"/>
      <c r="G49" s="56"/>
      <c r="H49" s="56"/>
      <c r="I49" s="56"/>
      <c r="J49" s="72"/>
      <c r="K49" s="72"/>
      <c r="L49" s="56"/>
      <c r="M49" s="56"/>
      <c r="N49" s="56"/>
      <c r="O49" s="56"/>
      <c r="P49" s="56"/>
      <c r="Q49" s="57">
        <f t="shared" si="17"/>
        <v>0</v>
      </c>
      <c r="R49" s="57">
        <f t="shared" si="18"/>
        <v>0</v>
      </c>
      <c r="S49" s="58"/>
    </row>
    <row r="50" ht="19.5" hidden="1" customHeight="1" outlineLevel="1">
      <c r="A50" s="53"/>
      <c r="B50" s="77"/>
      <c r="C50" s="60" t="s">
        <v>182</v>
      </c>
      <c r="D50" s="56"/>
      <c r="E50" s="56"/>
      <c r="F50" s="56"/>
      <c r="G50" s="56"/>
      <c r="H50" s="56"/>
      <c r="I50" s="56"/>
      <c r="J50" s="72"/>
      <c r="K50" s="72"/>
      <c r="L50" s="56"/>
      <c r="M50" s="56"/>
      <c r="N50" s="56"/>
      <c r="O50" s="56"/>
      <c r="P50" s="56"/>
      <c r="Q50" s="57">
        <f t="shared" si="17"/>
        <v>0</v>
      </c>
      <c r="R50" s="57">
        <f t="shared" si="18"/>
        <v>0</v>
      </c>
      <c r="S50" s="58"/>
    </row>
    <row r="51" ht="19.5" hidden="1" customHeight="1" outlineLevel="1">
      <c r="A51" s="53"/>
      <c r="B51" s="87" t="s">
        <v>60</v>
      </c>
      <c r="C51" s="63" t="s">
        <v>183</v>
      </c>
      <c r="D51" s="56"/>
      <c r="E51" s="56"/>
      <c r="F51" s="56"/>
      <c r="G51" s="56"/>
      <c r="H51" s="56"/>
      <c r="I51" s="56"/>
      <c r="J51" s="72"/>
      <c r="K51" s="72"/>
      <c r="L51" s="56"/>
      <c r="M51" s="56"/>
      <c r="N51" s="56"/>
      <c r="O51" s="56"/>
      <c r="P51" s="56"/>
      <c r="Q51" s="57">
        <f t="shared" si="17"/>
        <v>0</v>
      </c>
      <c r="R51" s="57">
        <f t="shared" si="18"/>
        <v>0</v>
      </c>
      <c r="S51" s="58"/>
    </row>
    <row r="52" ht="19.5" customHeight="1">
      <c r="A52" s="74"/>
      <c r="B52" s="79"/>
      <c r="C52" s="76"/>
      <c r="D52" s="56"/>
      <c r="E52" s="56"/>
      <c r="F52" s="56"/>
      <c r="G52" s="56"/>
      <c r="H52" s="56"/>
      <c r="I52" s="56"/>
      <c r="J52" s="72"/>
      <c r="K52" s="72"/>
      <c r="L52" s="56"/>
      <c r="M52" s="56"/>
      <c r="N52" s="56"/>
      <c r="O52" s="56"/>
      <c r="P52" s="56"/>
      <c r="Q52" s="57"/>
      <c r="R52" s="57"/>
      <c r="S52" s="58"/>
    </row>
    <row r="53" ht="19.5" hidden="1" customHeight="1">
      <c r="A53" s="84"/>
      <c r="B53" s="85"/>
      <c r="C53" s="83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68"/>
      <c r="R53" s="68"/>
      <c r="S53" s="58"/>
    </row>
    <row r="54" ht="24.0" customHeight="1" collapsed="1">
      <c r="A54" s="47" t="s">
        <v>184</v>
      </c>
      <c r="B54" s="69" t="s">
        <v>185</v>
      </c>
      <c r="C54" s="49" t="s">
        <v>50</v>
      </c>
      <c r="D54" s="50">
        <f t="shared" ref="D54:P54" si="19">sum(D55:D60)</f>
        <v>0</v>
      </c>
      <c r="E54" s="50">
        <f t="shared" si="19"/>
        <v>0</v>
      </c>
      <c r="F54" s="50">
        <f t="shared" si="19"/>
        <v>0</v>
      </c>
      <c r="G54" s="50">
        <f t="shared" si="19"/>
        <v>0</v>
      </c>
      <c r="H54" s="50">
        <f t="shared" si="19"/>
        <v>0</v>
      </c>
      <c r="I54" s="50">
        <f t="shared" si="19"/>
        <v>0</v>
      </c>
      <c r="J54" s="50">
        <f t="shared" si="19"/>
        <v>0</v>
      </c>
      <c r="K54" s="50">
        <f t="shared" si="19"/>
        <v>0</v>
      </c>
      <c r="L54" s="50">
        <f t="shared" si="19"/>
        <v>0</v>
      </c>
      <c r="M54" s="50">
        <f t="shared" si="19"/>
        <v>0</v>
      </c>
      <c r="N54" s="50">
        <f t="shared" si="19"/>
        <v>0</v>
      </c>
      <c r="O54" s="50">
        <f t="shared" si="19"/>
        <v>0</v>
      </c>
      <c r="P54" s="50">
        <f t="shared" si="19"/>
        <v>0</v>
      </c>
      <c r="Q54" s="51">
        <f t="shared" ref="Q54:Q58" si="20">sum(D54:P54)</f>
        <v>0</v>
      </c>
      <c r="R54" s="51">
        <f>iferror(average(D54:P54))</f>
        <v>0</v>
      </c>
      <c r="S54" s="52"/>
    </row>
    <row r="55" ht="19.5" hidden="1" customHeight="1" outlineLevel="1">
      <c r="A55" s="53"/>
      <c r="B55" s="86"/>
      <c r="C55" s="55" t="s">
        <v>186</v>
      </c>
      <c r="D55" s="56"/>
      <c r="E55" s="56"/>
      <c r="F55" s="56"/>
      <c r="G55" s="56"/>
      <c r="H55" s="56"/>
      <c r="I55" s="56"/>
      <c r="J55" s="72"/>
      <c r="K55" s="72"/>
      <c r="L55" s="56"/>
      <c r="M55" s="56"/>
      <c r="N55" s="56"/>
      <c r="O55" s="56"/>
      <c r="P55" s="56"/>
      <c r="Q55" s="57">
        <f t="shared" si="20"/>
        <v>0</v>
      </c>
      <c r="R55" s="57">
        <f t="shared" ref="R55:R58" si="21">iferror(average(D55:P55),0)</f>
        <v>0</v>
      </c>
      <c r="S55" s="58"/>
    </row>
    <row r="56" ht="19.5" hidden="1" customHeight="1" outlineLevel="1">
      <c r="A56" s="53"/>
      <c r="B56" s="77"/>
      <c r="C56" s="60" t="s">
        <v>187</v>
      </c>
      <c r="D56" s="56"/>
      <c r="E56" s="56"/>
      <c r="F56" s="56"/>
      <c r="G56" s="56"/>
      <c r="H56" s="56"/>
      <c r="I56" s="56"/>
      <c r="J56" s="72"/>
      <c r="K56" s="72"/>
      <c r="L56" s="56"/>
      <c r="M56" s="56"/>
      <c r="N56" s="56"/>
      <c r="O56" s="56"/>
      <c r="P56" s="56"/>
      <c r="Q56" s="57">
        <f t="shared" si="20"/>
        <v>0</v>
      </c>
      <c r="R56" s="57">
        <f t="shared" si="21"/>
        <v>0</v>
      </c>
      <c r="S56" s="58"/>
    </row>
    <row r="57" ht="19.5" hidden="1" customHeight="1" outlineLevel="1">
      <c r="A57" s="53"/>
      <c r="B57" s="77"/>
      <c r="C57" s="60" t="s">
        <v>188</v>
      </c>
      <c r="D57" s="56"/>
      <c r="E57" s="56"/>
      <c r="F57" s="56"/>
      <c r="G57" s="56"/>
      <c r="H57" s="56"/>
      <c r="I57" s="56"/>
      <c r="J57" s="72"/>
      <c r="K57" s="72"/>
      <c r="L57" s="56"/>
      <c r="M57" s="56"/>
      <c r="N57" s="56"/>
      <c r="O57" s="56"/>
      <c r="P57" s="56"/>
      <c r="Q57" s="57">
        <f t="shared" si="20"/>
        <v>0</v>
      </c>
      <c r="R57" s="57">
        <f t="shared" si="21"/>
        <v>0</v>
      </c>
      <c r="S57" s="58"/>
    </row>
    <row r="58" ht="19.5" hidden="1" customHeight="1" outlineLevel="1">
      <c r="A58" s="53"/>
      <c r="B58" s="87" t="s">
        <v>60</v>
      </c>
      <c r="C58" s="63" t="s">
        <v>189</v>
      </c>
      <c r="D58" s="56"/>
      <c r="E58" s="56"/>
      <c r="F58" s="56"/>
      <c r="G58" s="56"/>
      <c r="H58" s="56"/>
      <c r="I58" s="56"/>
      <c r="J58" s="72"/>
      <c r="K58" s="72"/>
      <c r="L58" s="56"/>
      <c r="M58" s="56"/>
      <c r="N58" s="56"/>
      <c r="O58" s="56"/>
      <c r="P58" s="56"/>
      <c r="Q58" s="57">
        <f t="shared" si="20"/>
        <v>0</v>
      </c>
      <c r="R58" s="57">
        <f t="shared" si="21"/>
        <v>0</v>
      </c>
      <c r="S58" s="58"/>
    </row>
    <row r="59" ht="19.5" customHeight="1">
      <c r="A59" s="74"/>
      <c r="B59" s="79"/>
      <c r="C59" s="76"/>
      <c r="D59" s="56"/>
      <c r="E59" s="56"/>
      <c r="F59" s="56"/>
      <c r="G59" s="56"/>
      <c r="H59" s="56"/>
      <c r="I59" s="56"/>
      <c r="J59" s="72"/>
      <c r="K59" s="72"/>
      <c r="L59" s="56"/>
      <c r="M59" s="56"/>
      <c r="N59" s="56"/>
      <c r="O59" s="56"/>
      <c r="P59" s="56"/>
      <c r="Q59" s="57"/>
      <c r="R59" s="57"/>
      <c r="S59" s="58"/>
    </row>
    <row r="60" ht="19.5" hidden="1" customHeight="1">
      <c r="A60" s="84"/>
      <c r="B60" s="85"/>
      <c r="C60" s="83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68"/>
      <c r="R60" s="68"/>
      <c r="S60" s="58"/>
    </row>
    <row r="61" ht="24.0" customHeight="1" collapsed="1">
      <c r="A61" s="47" t="s">
        <v>190</v>
      </c>
      <c r="B61" s="69" t="s">
        <v>191</v>
      </c>
      <c r="C61" s="49" t="s">
        <v>50</v>
      </c>
      <c r="D61" s="50">
        <f t="shared" ref="D61:P61" si="22">sum(D62:D68)</f>
        <v>0</v>
      </c>
      <c r="E61" s="50">
        <f t="shared" si="22"/>
        <v>0</v>
      </c>
      <c r="F61" s="50">
        <f t="shared" si="22"/>
        <v>0</v>
      </c>
      <c r="G61" s="50">
        <f t="shared" si="22"/>
        <v>0</v>
      </c>
      <c r="H61" s="50">
        <f t="shared" si="22"/>
        <v>0</v>
      </c>
      <c r="I61" s="50">
        <f t="shared" si="22"/>
        <v>0</v>
      </c>
      <c r="J61" s="50">
        <f t="shared" si="22"/>
        <v>0</v>
      </c>
      <c r="K61" s="50">
        <f t="shared" si="22"/>
        <v>0</v>
      </c>
      <c r="L61" s="50">
        <f t="shared" si="22"/>
        <v>0</v>
      </c>
      <c r="M61" s="50">
        <f t="shared" si="22"/>
        <v>0</v>
      </c>
      <c r="N61" s="50">
        <f t="shared" si="22"/>
        <v>0</v>
      </c>
      <c r="O61" s="50">
        <f t="shared" si="22"/>
        <v>0</v>
      </c>
      <c r="P61" s="50">
        <f t="shared" si="22"/>
        <v>0</v>
      </c>
      <c r="Q61" s="51">
        <f t="shared" ref="Q61:Q66" si="23">sum(D61:P61)</f>
        <v>0</v>
      </c>
      <c r="R61" s="51">
        <f>iferror(average(D61:P61))</f>
        <v>0</v>
      </c>
      <c r="S61" s="52"/>
    </row>
    <row r="62" ht="19.5" hidden="1" customHeight="1" outlineLevel="1">
      <c r="A62" s="53"/>
      <c r="B62" s="86"/>
      <c r="C62" s="55" t="s">
        <v>192</v>
      </c>
      <c r="D62" s="56"/>
      <c r="E62" s="56"/>
      <c r="F62" s="56"/>
      <c r="G62" s="56"/>
      <c r="H62" s="56"/>
      <c r="I62" s="56"/>
      <c r="J62" s="72"/>
      <c r="K62" s="72"/>
      <c r="L62" s="56"/>
      <c r="M62" s="56"/>
      <c r="N62" s="56"/>
      <c r="O62" s="56"/>
      <c r="P62" s="56"/>
      <c r="Q62" s="57">
        <f t="shared" si="23"/>
        <v>0</v>
      </c>
      <c r="R62" s="57">
        <f t="shared" ref="R62:R66" si="24">iferror(average(D62:P62),0)</f>
        <v>0</v>
      </c>
      <c r="S62" s="58"/>
    </row>
    <row r="63" ht="19.5" hidden="1" customHeight="1" outlineLevel="1">
      <c r="A63" s="53"/>
      <c r="B63" s="77"/>
      <c r="C63" s="60" t="s">
        <v>193</v>
      </c>
      <c r="D63" s="56"/>
      <c r="E63" s="56"/>
      <c r="F63" s="56"/>
      <c r="G63" s="56"/>
      <c r="H63" s="56"/>
      <c r="I63" s="56"/>
      <c r="J63" s="72"/>
      <c r="K63" s="72"/>
      <c r="L63" s="56"/>
      <c r="M63" s="56"/>
      <c r="N63" s="56"/>
      <c r="O63" s="56"/>
      <c r="P63" s="56"/>
      <c r="Q63" s="57">
        <f t="shared" si="23"/>
        <v>0</v>
      </c>
      <c r="R63" s="57">
        <f t="shared" si="24"/>
        <v>0</v>
      </c>
      <c r="S63" s="58"/>
    </row>
    <row r="64" ht="19.5" hidden="1" customHeight="1" outlineLevel="1">
      <c r="A64" s="53"/>
      <c r="B64" s="77"/>
      <c r="C64" s="60" t="s">
        <v>194</v>
      </c>
      <c r="D64" s="56"/>
      <c r="E64" s="56"/>
      <c r="F64" s="56"/>
      <c r="G64" s="56"/>
      <c r="H64" s="56"/>
      <c r="I64" s="56"/>
      <c r="J64" s="72"/>
      <c r="K64" s="72"/>
      <c r="L64" s="56"/>
      <c r="M64" s="56"/>
      <c r="N64" s="56"/>
      <c r="O64" s="56"/>
      <c r="P64" s="56"/>
      <c r="Q64" s="57">
        <f t="shared" si="23"/>
        <v>0</v>
      </c>
      <c r="R64" s="57">
        <f t="shared" si="24"/>
        <v>0</v>
      </c>
      <c r="S64" s="58"/>
    </row>
    <row r="65" ht="19.5" hidden="1" customHeight="1" outlineLevel="1">
      <c r="A65" s="53"/>
      <c r="B65" s="77"/>
      <c r="C65" s="60" t="s">
        <v>195</v>
      </c>
      <c r="D65" s="56"/>
      <c r="E65" s="56"/>
      <c r="F65" s="56"/>
      <c r="G65" s="56"/>
      <c r="H65" s="56"/>
      <c r="I65" s="56"/>
      <c r="J65" s="72"/>
      <c r="K65" s="72"/>
      <c r="L65" s="56"/>
      <c r="M65" s="56"/>
      <c r="N65" s="56"/>
      <c r="O65" s="56"/>
      <c r="P65" s="56"/>
      <c r="Q65" s="57">
        <f t="shared" si="23"/>
        <v>0</v>
      </c>
      <c r="R65" s="57">
        <f t="shared" si="24"/>
        <v>0</v>
      </c>
      <c r="S65" s="58"/>
    </row>
    <row r="66" ht="19.5" hidden="1" customHeight="1" outlineLevel="1">
      <c r="A66" s="53"/>
      <c r="B66" s="87" t="s">
        <v>60</v>
      </c>
      <c r="C66" s="63" t="s">
        <v>196</v>
      </c>
      <c r="D66" s="56"/>
      <c r="E66" s="56"/>
      <c r="F66" s="56"/>
      <c r="G66" s="56"/>
      <c r="H66" s="56"/>
      <c r="I66" s="56"/>
      <c r="J66" s="72"/>
      <c r="K66" s="72"/>
      <c r="L66" s="56"/>
      <c r="M66" s="56"/>
      <c r="N66" s="56"/>
      <c r="O66" s="56"/>
      <c r="P66" s="56"/>
      <c r="Q66" s="57">
        <f t="shared" si="23"/>
        <v>0</v>
      </c>
      <c r="R66" s="57">
        <f t="shared" si="24"/>
        <v>0</v>
      </c>
      <c r="S66" s="58"/>
    </row>
    <row r="67" ht="19.5" customHeight="1">
      <c r="A67" s="74"/>
      <c r="B67" s="79"/>
      <c r="C67" s="76"/>
      <c r="D67" s="56"/>
      <c r="E67" s="56"/>
      <c r="F67" s="56"/>
      <c r="G67" s="56"/>
      <c r="H67" s="56"/>
      <c r="I67" s="56"/>
      <c r="J67" s="72"/>
      <c r="K67" s="72"/>
      <c r="L67" s="56"/>
      <c r="M67" s="56"/>
      <c r="N67" s="56"/>
      <c r="O67" s="56"/>
      <c r="P67" s="56"/>
      <c r="Q67" s="57"/>
      <c r="R67" s="57"/>
      <c r="S67" s="58"/>
    </row>
    <row r="68" ht="19.5" hidden="1" customHeight="1">
      <c r="A68" s="84"/>
      <c r="B68" s="85"/>
      <c r="C68" s="83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68"/>
      <c r="R68" s="68"/>
      <c r="S68" s="58"/>
    </row>
    <row r="69" ht="24.0" customHeight="1" collapsed="1">
      <c r="A69" s="47" t="s">
        <v>197</v>
      </c>
      <c r="B69" s="69" t="s">
        <v>198</v>
      </c>
      <c r="C69" s="49" t="s">
        <v>50</v>
      </c>
      <c r="D69" s="50">
        <f t="shared" ref="D69:P69" si="25">sum(D70:D75)</f>
        <v>0</v>
      </c>
      <c r="E69" s="50">
        <f t="shared" si="25"/>
        <v>0</v>
      </c>
      <c r="F69" s="50">
        <f t="shared" si="25"/>
        <v>0</v>
      </c>
      <c r="G69" s="50">
        <f t="shared" si="25"/>
        <v>0</v>
      </c>
      <c r="H69" s="50">
        <f t="shared" si="25"/>
        <v>0</v>
      </c>
      <c r="I69" s="50">
        <f t="shared" si="25"/>
        <v>0</v>
      </c>
      <c r="J69" s="50">
        <f t="shared" si="25"/>
        <v>0</v>
      </c>
      <c r="K69" s="50">
        <f t="shared" si="25"/>
        <v>0</v>
      </c>
      <c r="L69" s="50">
        <f t="shared" si="25"/>
        <v>0</v>
      </c>
      <c r="M69" s="50">
        <f t="shared" si="25"/>
        <v>0</v>
      </c>
      <c r="N69" s="50">
        <f t="shared" si="25"/>
        <v>0</v>
      </c>
      <c r="O69" s="50">
        <f t="shared" si="25"/>
        <v>0</v>
      </c>
      <c r="P69" s="50">
        <f t="shared" si="25"/>
        <v>0</v>
      </c>
      <c r="Q69" s="51">
        <f t="shared" ref="Q69:Q73" si="26">sum(D69:P69)</f>
        <v>0</v>
      </c>
      <c r="R69" s="51">
        <f>iferror(average(D69:P69))</f>
        <v>0</v>
      </c>
      <c r="S69" s="52"/>
    </row>
    <row r="70" ht="19.5" hidden="1" customHeight="1" outlineLevel="1">
      <c r="A70" s="53"/>
      <c r="B70" s="86"/>
      <c r="C70" s="55" t="s">
        <v>199</v>
      </c>
      <c r="D70" s="56"/>
      <c r="E70" s="56"/>
      <c r="F70" s="56"/>
      <c r="G70" s="56"/>
      <c r="H70" s="56"/>
      <c r="I70" s="56"/>
      <c r="J70" s="72"/>
      <c r="K70" s="72"/>
      <c r="L70" s="56"/>
      <c r="M70" s="56"/>
      <c r="N70" s="56"/>
      <c r="O70" s="56"/>
      <c r="P70" s="56"/>
      <c r="Q70" s="57">
        <f t="shared" si="26"/>
        <v>0</v>
      </c>
      <c r="R70" s="57">
        <f t="shared" ref="R70:R73" si="27">iferror(average(D70:P70),0)</f>
        <v>0</v>
      </c>
      <c r="S70" s="58"/>
    </row>
    <row r="71" ht="19.5" hidden="1" customHeight="1" outlineLevel="1">
      <c r="A71" s="53"/>
      <c r="B71" s="77"/>
      <c r="C71" s="60" t="s">
        <v>200</v>
      </c>
      <c r="D71" s="56"/>
      <c r="E71" s="56"/>
      <c r="F71" s="56"/>
      <c r="G71" s="56"/>
      <c r="H71" s="56"/>
      <c r="I71" s="56"/>
      <c r="J71" s="72"/>
      <c r="K71" s="72"/>
      <c r="L71" s="56"/>
      <c r="M71" s="56"/>
      <c r="N71" s="56"/>
      <c r="O71" s="56"/>
      <c r="P71" s="56"/>
      <c r="Q71" s="57">
        <f t="shared" si="26"/>
        <v>0</v>
      </c>
      <c r="R71" s="57">
        <f t="shared" si="27"/>
        <v>0</v>
      </c>
      <c r="S71" s="58"/>
    </row>
    <row r="72" ht="19.5" hidden="1" customHeight="1" outlineLevel="1">
      <c r="A72" s="53"/>
      <c r="B72" s="77"/>
      <c r="C72" s="60" t="s">
        <v>201</v>
      </c>
      <c r="D72" s="56"/>
      <c r="E72" s="56"/>
      <c r="F72" s="56"/>
      <c r="G72" s="56"/>
      <c r="H72" s="56"/>
      <c r="I72" s="56"/>
      <c r="J72" s="72"/>
      <c r="K72" s="72"/>
      <c r="L72" s="56"/>
      <c r="M72" s="56"/>
      <c r="N72" s="56"/>
      <c r="O72" s="56"/>
      <c r="P72" s="56"/>
      <c r="Q72" s="57">
        <f t="shared" si="26"/>
        <v>0</v>
      </c>
      <c r="R72" s="57">
        <f t="shared" si="27"/>
        <v>0</v>
      </c>
      <c r="S72" s="58"/>
    </row>
    <row r="73" ht="19.5" hidden="1" customHeight="1" outlineLevel="1">
      <c r="A73" s="53"/>
      <c r="B73" s="87" t="s">
        <v>60</v>
      </c>
      <c r="C73" s="63" t="s">
        <v>202</v>
      </c>
      <c r="D73" s="56"/>
      <c r="E73" s="56"/>
      <c r="F73" s="56"/>
      <c r="G73" s="56"/>
      <c r="H73" s="56"/>
      <c r="I73" s="56"/>
      <c r="J73" s="72"/>
      <c r="K73" s="72"/>
      <c r="L73" s="56"/>
      <c r="M73" s="56"/>
      <c r="N73" s="56"/>
      <c r="O73" s="56"/>
      <c r="P73" s="56"/>
      <c r="Q73" s="57">
        <f t="shared" si="26"/>
        <v>0</v>
      </c>
      <c r="R73" s="57">
        <f t="shared" si="27"/>
        <v>0</v>
      </c>
      <c r="S73" s="58"/>
    </row>
    <row r="74" ht="19.5" customHeight="1">
      <c r="A74" s="74"/>
      <c r="B74" s="79"/>
      <c r="C74" s="76"/>
      <c r="D74" s="56"/>
      <c r="E74" s="56"/>
      <c r="F74" s="56"/>
      <c r="G74" s="56"/>
      <c r="H74" s="56"/>
      <c r="I74" s="56"/>
      <c r="J74" s="72"/>
      <c r="K74" s="72"/>
      <c r="L74" s="56"/>
      <c r="M74" s="56"/>
      <c r="N74" s="56"/>
      <c r="O74" s="56"/>
      <c r="P74" s="56"/>
      <c r="Q74" s="57"/>
      <c r="R74" s="57"/>
      <c r="S74" s="58"/>
    </row>
    <row r="75" ht="19.5" hidden="1" customHeight="1">
      <c r="A75" s="84"/>
      <c r="B75" s="85"/>
      <c r="C75" s="7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68"/>
      <c r="R75" s="68"/>
      <c r="S75" s="58"/>
    </row>
    <row r="76" ht="24.0" customHeight="1" collapsed="1">
      <c r="A76" s="47" t="s">
        <v>203</v>
      </c>
      <c r="B76" s="69" t="s">
        <v>204</v>
      </c>
      <c r="C76" s="49" t="s">
        <v>50</v>
      </c>
      <c r="D76" s="50">
        <f t="shared" ref="D76:P76" si="28">sum(D77:D82)</f>
        <v>0</v>
      </c>
      <c r="E76" s="50">
        <f t="shared" si="28"/>
        <v>0</v>
      </c>
      <c r="F76" s="50">
        <f t="shared" si="28"/>
        <v>0</v>
      </c>
      <c r="G76" s="50">
        <f t="shared" si="28"/>
        <v>0</v>
      </c>
      <c r="H76" s="50">
        <f t="shared" si="28"/>
        <v>0</v>
      </c>
      <c r="I76" s="50">
        <f t="shared" si="28"/>
        <v>0</v>
      </c>
      <c r="J76" s="50">
        <f t="shared" si="28"/>
        <v>0</v>
      </c>
      <c r="K76" s="50">
        <f t="shared" si="28"/>
        <v>0</v>
      </c>
      <c r="L76" s="50">
        <f t="shared" si="28"/>
        <v>0</v>
      </c>
      <c r="M76" s="50">
        <f t="shared" si="28"/>
        <v>0</v>
      </c>
      <c r="N76" s="50">
        <f t="shared" si="28"/>
        <v>0</v>
      </c>
      <c r="O76" s="50">
        <f t="shared" si="28"/>
        <v>0</v>
      </c>
      <c r="P76" s="50">
        <f t="shared" si="28"/>
        <v>0</v>
      </c>
      <c r="Q76" s="51">
        <f t="shared" ref="Q76:Q80" si="29">sum(D76:P76)</f>
        <v>0</v>
      </c>
      <c r="R76" s="51">
        <f>iferror(average(D76:P76))</f>
        <v>0</v>
      </c>
      <c r="S76" s="52"/>
    </row>
    <row r="77" ht="19.5" hidden="1" customHeight="1" outlineLevel="1">
      <c r="A77" s="53"/>
      <c r="B77" s="86"/>
      <c r="C77" s="55" t="s">
        <v>205</v>
      </c>
      <c r="D77" s="56"/>
      <c r="E77" s="56"/>
      <c r="F77" s="56"/>
      <c r="G77" s="56"/>
      <c r="H77" s="56"/>
      <c r="I77" s="56"/>
      <c r="J77" s="72"/>
      <c r="K77" s="72"/>
      <c r="L77" s="56"/>
      <c r="M77" s="56"/>
      <c r="N77" s="56"/>
      <c r="O77" s="56"/>
      <c r="P77" s="56"/>
      <c r="Q77" s="57">
        <f t="shared" si="29"/>
        <v>0</v>
      </c>
      <c r="R77" s="57">
        <f t="shared" ref="R77:R80" si="30">iferror(average(D77:P77),0)</f>
        <v>0</v>
      </c>
      <c r="S77" s="58"/>
    </row>
    <row r="78" ht="19.5" hidden="1" customHeight="1" outlineLevel="1">
      <c r="A78" s="53"/>
      <c r="B78" s="77"/>
      <c r="C78" s="60" t="s">
        <v>206</v>
      </c>
      <c r="D78" s="56"/>
      <c r="E78" s="56"/>
      <c r="F78" s="56"/>
      <c r="G78" s="56"/>
      <c r="H78" s="56"/>
      <c r="I78" s="56"/>
      <c r="J78" s="72"/>
      <c r="K78" s="72"/>
      <c r="L78" s="56"/>
      <c r="M78" s="56"/>
      <c r="N78" s="56"/>
      <c r="O78" s="56"/>
      <c r="P78" s="56"/>
      <c r="Q78" s="57">
        <f t="shared" si="29"/>
        <v>0</v>
      </c>
      <c r="R78" s="57">
        <f t="shared" si="30"/>
        <v>0</v>
      </c>
      <c r="S78" s="58"/>
    </row>
    <row r="79" ht="19.5" hidden="1" customHeight="1" outlineLevel="1">
      <c r="A79" s="53"/>
      <c r="B79" s="77"/>
      <c r="C79" s="60" t="s">
        <v>207</v>
      </c>
      <c r="D79" s="56"/>
      <c r="E79" s="56"/>
      <c r="F79" s="56"/>
      <c r="G79" s="56"/>
      <c r="H79" s="56"/>
      <c r="I79" s="56"/>
      <c r="J79" s="72"/>
      <c r="K79" s="72"/>
      <c r="L79" s="56"/>
      <c r="M79" s="56"/>
      <c r="N79" s="56"/>
      <c r="O79" s="56"/>
      <c r="P79" s="56"/>
      <c r="Q79" s="57">
        <f t="shared" si="29"/>
        <v>0</v>
      </c>
      <c r="R79" s="57">
        <f t="shared" si="30"/>
        <v>0</v>
      </c>
      <c r="S79" s="58"/>
    </row>
    <row r="80" ht="19.5" hidden="1" customHeight="1" outlineLevel="1">
      <c r="A80" s="53"/>
      <c r="B80" s="87" t="s">
        <v>60</v>
      </c>
      <c r="C80" s="63" t="s">
        <v>208</v>
      </c>
      <c r="D80" s="56"/>
      <c r="E80" s="56"/>
      <c r="F80" s="56"/>
      <c r="G80" s="56"/>
      <c r="H80" s="56"/>
      <c r="I80" s="56"/>
      <c r="J80" s="72"/>
      <c r="K80" s="72"/>
      <c r="L80" s="56"/>
      <c r="M80" s="56"/>
      <c r="N80" s="56"/>
      <c r="O80" s="56"/>
      <c r="P80" s="56"/>
      <c r="Q80" s="57">
        <f t="shared" si="29"/>
        <v>0</v>
      </c>
      <c r="R80" s="57">
        <f t="shared" si="30"/>
        <v>0</v>
      </c>
      <c r="S80" s="58"/>
    </row>
    <row r="81" ht="19.5" customHeight="1">
      <c r="A81" s="74"/>
      <c r="B81" s="79"/>
      <c r="C81" s="76"/>
      <c r="D81" s="56"/>
      <c r="E81" s="56"/>
      <c r="F81" s="56"/>
      <c r="G81" s="56"/>
      <c r="H81" s="56"/>
      <c r="I81" s="56"/>
      <c r="J81" s="72"/>
      <c r="K81" s="72"/>
      <c r="L81" s="56"/>
      <c r="M81" s="56"/>
      <c r="N81" s="56"/>
      <c r="O81" s="56"/>
      <c r="P81" s="56"/>
      <c r="Q81" s="57"/>
      <c r="R81" s="57"/>
      <c r="S81" s="58"/>
    </row>
    <row r="82" ht="19.5" hidden="1" customHeight="1">
      <c r="A82" s="84"/>
      <c r="B82" s="85"/>
      <c r="C82" s="7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68"/>
      <c r="R82" s="68"/>
      <c r="S82" s="58"/>
    </row>
    <row r="83" ht="24.0" customHeight="1" collapsed="1">
      <c r="A83" s="47" t="s">
        <v>209</v>
      </c>
      <c r="B83" s="88"/>
      <c r="C83" s="49" t="s">
        <v>50</v>
      </c>
      <c r="D83" s="50">
        <f t="shared" ref="D83:P83" si="31">sum(D84:D89)</f>
        <v>0</v>
      </c>
      <c r="E83" s="50">
        <f t="shared" si="31"/>
        <v>0</v>
      </c>
      <c r="F83" s="50">
        <f t="shared" si="31"/>
        <v>0</v>
      </c>
      <c r="G83" s="50">
        <f t="shared" si="31"/>
        <v>0</v>
      </c>
      <c r="H83" s="50">
        <f t="shared" si="31"/>
        <v>0</v>
      </c>
      <c r="I83" s="50">
        <f t="shared" si="31"/>
        <v>0</v>
      </c>
      <c r="J83" s="50">
        <f t="shared" si="31"/>
        <v>0</v>
      </c>
      <c r="K83" s="50">
        <f t="shared" si="31"/>
        <v>0</v>
      </c>
      <c r="L83" s="50">
        <f t="shared" si="31"/>
        <v>0</v>
      </c>
      <c r="M83" s="50">
        <f t="shared" si="31"/>
        <v>0</v>
      </c>
      <c r="N83" s="50">
        <f t="shared" si="31"/>
        <v>0</v>
      </c>
      <c r="O83" s="50">
        <f t="shared" si="31"/>
        <v>0</v>
      </c>
      <c r="P83" s="50">
        <f t="shared" si="31"/>
        <v>0</v>
      </c>
      <c r="Q83" s="51">
        <f t="shared" ref="Q83:Q87" si="32">sum(D83:P83)</f>
        <v>0</v>
      </c>
      <c r="R83" s="51">
        <f>iferror(average(D83:P83))</f>
        <v>0</v>
      </c>
      <c r="S83" s="52"/>
    </row>
    <row r="84" ht="19.5" hidden="1" customHeight="1" outlineLevel="1">
      <c r="A84" s="74"/>
      <c r="B84" s="75"/>
      <c r="C84" s="66" t="s">
        <v>132</v>
      </c>
      <c r="D84" s="56"/>
      <c r="E84" s="56"/>
      <c r="F84" s="56"/>
      <c r="G84" s="56"/>
      <c r="H84" s="56"/>
      <c r="I84" s="56"/>
      <c r="J84" s="72"/>
      <c r="K84" s="72"/>
      <c r="L84" s="56"/>
      <c r="M84" s="56"/>
      <c r="N84" s="56"/>
      <c r="O84" s="56"/>
      <c r="P84" s="56"/>
      <c r="Q84" s="57">
        <f t="shared" si="32"/>
        <v>0</v>
      </c>
      <c r="R84" s="57">
        <f t="shared" ref="R84:R87" si="33">iferror(average(D84:P84),0)</f>
        <v>0</v>
      </c>
      <c r="S84" s="58"/>
    </row>
    <row r="85" ht="19.5" hidden="1" customHeight="1" outlineLevel="1">
      <c r="A85" s="74"/>
      <c r="B85" s="75"/>
      <c r="C85" s="66" t="s">
        <v>132</v>
      </c>
      <c r="D85" s="56"/>
      <c r="E85" s="56"/>
      <c r="F85" s="56"/>
      <c r="G85" s="56"/>
      <c r="H85" s="56"/>
      <c r="I85" s="56"/>
      <c r="J85" s="72"/>
      <c r="K85" s="72"/>
      <c r="L85" s="56"/>
      <c r="M85" s="56"/>
      <c r="N85" s="56"/>
      <c r="O85" s="56"/>
      <c r="P85" s="56"/>
      <c r="Q85" s="57">
        <f t="shared" si="32"/>
        <v>0</v>
      </c>
      <c r="R85" s="57">
        <f t="shared" si="33"/>
        <v>0</v>
      </c>
      <c r="S85" s="58"/>
    </row>
    <row r="86" ht="19.5" hidden="1" customHeight="1" outlineLevel="1">
      <c r="A86" s="74"/>
      <c r="B86" s="75"/>
      <c r="C86" s="66" t="s">
        <v>132</v>
      </c>
      <c r="D86" s="56"/>
      <c r="E86" s="56"/>
      <c r="F86" s="56"/>
      <c r="G86" s="56"/>
      <c r="H86" s="56"/>
      <c r="I86" s="56"/>
      <c r="J86" s="72"/>
      <c r="K86" s="72"/>
      <c r="L86" s="56"/>
      <c r="M86" s="56"/>
      <c r="N86" s="56"/>
      <c r="O86" s="56"/>
      <c r="P86" s="56"/>
      <c r="Q86" s="57">
        <f t="shared" si="32"/>
        <v>0</v>
      </c>
      <c r="R86" s="57">
        <f t="shared" si="33"/>
        <v>0</v>
      </c>
      <c r="S86" s="58"/>
    </row>
    <row r="87" ht="19.5" hidden="1" customHeight="1" outlineLevel="1">
      <c r="A87" s="74"/>
      <c r="B87" s="75"/>
      <c r="C87" s="66" t="s">
        <v>132</v>
      </c>
      <c r="D87" s="56"/>
      <c r="E87" s="56"/>
      <c r="F87" s="56"/>
      <c r="G87" s="56"/>
      <c r="H87" s="56"/>
      <c r="I87" s="56"/>
      <c r="J87" s="72"/>
      <c r="K87" s="72"/>
      <c r="L87" s="56"/>
      <c r="M87" s="56"/>
      <c r="N87" s="56"/>
      <c r="O87" s="56"/>
      <c r="P87" s="56"/>
      <c r="Q87" s="57">
        <f t="shared" si="32"/>
        <v>0</v>
      </c>
      <c r="R87" s="57">
        <f t="shared" si="33"/>
        <v>0</v>
      </c>
      <c r="S87" s="58"/>
    </row>
    <row r="88" ht="19.5" customHeight="1">
      <c r="A88" s="74"/>
      <c r="B88" s="75"/>
      <c r="C88" s="76"/>
      <c r="D88" s="56"/>
      <c r="E88" s="56"/>
      <c r="F88" s="56"/>
      <c r="G88" s="56"/>
      <c r="H88" s="56"/>
      <c r="I88" s="56"/>
      <c r="J88" s="72"/>
      <c r="K88" s="72"/>
      <c r="L88" s="56"/>
      <c r="M88" s="56"/>
      <c r="N88" s="56"/>
      <c r="O88" s="56"/>
      <c r="P88" s="56"/>
      <c r="Q88" s="57"/>
      <c r="R88" s="57"/>
      <c r="S88" s="58"/>
    </row>
    <row r="89" ht="19.5" hidden="1" customHeight="1">
      <c r="A89" s="84"/>
      <c r="B89" s="85"/>
      <c r="C89" s="7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68"/>
      <c r="R89" s="68"/>
      <c r="S89" s="58"/>
    </row>
    <row r="90" ht="24.0" customHeight="1" collapsed="1">
      <c r="A90" s="47" t="s">
        <v>210</v>
      </c>
      <c r="B90" s="88"/>
      <c r="C90" s="49" t="s">
        <v>50</v>
      </c>
      <c r="D90" s="50">
        <f t="shared" ref="D90:P90" si="34">sum(D91:D96)</f>
        <v>0</v>
      </c>
      <c r="E90" s="50">
        <f t="shared" si="34"/>
        <v>0</v>
      </c>
      <c r="F90" s="50">
        <f t="shared" si="34"/>
        <v>0</v>
      </c>
      <c r="G90" s="50">
        <f t="shared" si="34"/>
        <v>0</v>
      </c>
      <c r="H90" s="50">
        <f t="shared" si="34"/>
        <v>0</v>
      </c>
      <c r="I90" s="50">
        <f t="shared" si="34"/>
        <v>0</v>
      </c>
      <c r="J90" s="50">
        <f t="shared" si="34"/>
        <v>0</v>
      </c>
      <c r="K90" s="50">
        <f t="shared" si="34"/>
        <v>0</v>
      </c>
      <c r="L90" s="50">
        <f t="shared" si="34"/>
        <v>0</v>
      </c>
      <c r="M90" s="50">
        <f t="shared" si="34"/>
        <v>0</v>
      </c>
      <c r="N90" s="50">
        <f t="shared" si="34"/>
        <v>0</v>
      </c>
      <c r="O90" s="50">
        <f t="shared" si="34"/>
        <v>0</v>
      </c>
      <c r="P90" s="50">
        <f t="shared" si="34"/>
        <v>0</v>
      </c>
      <c r="Q90" s="51">
        <f t="shared" ref="Q90:Q94" si="35">sum(D90:P90)</f>
        <v>0</v>
      </c>
      <c r="R90" s="51">
        <f>iferror(average(D90:P90))</f>
        <v>0</v>
      </c>
      <c r="S90" s="52"/>
    </row>
    <row r="91" ht="19.5" hidden="1" customHeight="1" outlineLevel="1">
      <c r="A91" s="74"/>
      <c r="B91" s="75"/>
      <c r="C91" s="66" t="s">
        <v>132</v>
      </c>
      <c r="D91" s="56"/>
      <c r="E91" s="56"/>
      <c r="F91" s="56"/>
      <c r="G91" s="56"/>
      <c r="H91" s="56"/>
      <c r="I91" s="56"/>
      <c r="J91" s="72"/>
      <c r="K91" s="72"/>
      <c r="L91" s="56"/>
      <c r="M91" s="56"/>
      <c r="N91" s="56"/>
      <c r="O91" s="56"/>
      <c r="P91" s="56"/>
      <c r="Q91" s="57">
        <f t="shared" si="35"/>
        <v>0</v>
      </c>
      <c r="R91" s="57">
        <f t="shared" ref="R91:R94" si="36">iferror(average(D91:P91),0)</f>
        <v>0</v>
      </c>
      <c r="S91" s="58"/>
    </row>
    <row r="92" ht="19.5" hidden="1" customHeight="1" outlineLevel="1">
      <c r="A92" s="74"/>
      <c r="B92" s="75"/>
      <c r="C92" s="66" t="s">
        <v>132</v>
      </c>
      <c r="D92" s="56"/>
      <c r="E92" s="56"/>
      <c r="F92" s="56"/>
      <c r="G92" s="56"/>
      <c r="H92" s="56"/>
      <c r="I92" s="56"/>
      <c r="J92" s="72"/>
      <c r="K92" s="72"/>
      <c r="L92" s="56"/>
      <c r="M92" s="56"/>
      <c r="N92" s="56"/>
      <c r="O92" s="56"/>
      <c r="P92" s="56"/>
      <c r="Q92" s="57">
        <f t="shared" si="35"/>
        <v>0</v>
      </c>
      <c r="R92" s="57">
        <f t="shared" si="36"/>
        <v>0</v>
      </c>
      <c r="S92" s="58"/>
    </row>
    <row r="93" ht="19.5" hidden="1" customHeight="1" outlineLevel="1">
      <c r="A93" s="74"/>
      <c r="B93" s="75"/>
      <c r="C93" s="66" t="s">
        <v>132</v>
      </c>
      <c r="D93" s="56"/>
      <c r="E93" s="56"/>
      <c r="F93" s="56"/>
      <c r="G93" s="56"/>
      <c r="H93" s="56"/>
      <c r="I93" s="56"/>
      <c r="J93" s="72"/>
      <c r="K93" s="72"/>
      <c r="L93" s="56"/>
      <c r="M93" s="56"/>
      <c r="N93" s="56"/>
      <c r="O93" s="56"/>
      <c r="P93" s="56"/>
      <c r="Q93" s="57">
        <f t="shared" si="35"/>
        <v>0</v>
      </c>
      <c r="R93" s="57">
        <f t="shared" si="36"/>
        <v>0</v>
      </c>
      <c r="S93" s="58"/>
    </row>
    <row r="94" ht="19.5" hidden="1" customHeight="1" outlineLevel="1">
      <c r="A94" s="74"/>
      <c r="B94" s="75"/>
      <c r="C94" s="66" t="s">
        <v>132</v>
      </c>
      <c r="D94" s="56"/>
      <c r="E94" s="56"/>
      <c r="F94" s="56"/>
      <c r="G94" s="56"/>
      <c r="H94" s="56"/>
      <c r="I94" s="56"/>
      <c r="J94" s="72"/>
      <c r="K94" s="72"/>
      <c r="L94" s="56"/>
      <c r="M94" s="56"/>
      <c r="N94" s="56"/>
      <c r="O94" s="56"/>
      <c r="P94" s="56"/>
      <c r="Q94" s="57">
        <f t="shared" si="35"/>
        <v>0</v>
      </c>
      <c r="R94" s="57">
        <f t="shared" si="36"/>
        <v>0</v>
      </c>
      <c r="S94" s="58"/>
    </row>
    <row r="95" ht="19.5" customHeight="1">
      <c r="A95" s="74"/>
      <c r="B95" s="75"/>
      <c r="C95" s="76"/>
      <c r="D95" s="56"/>
      <c r="E95" s="56"/>
      <c r="F95" s="56"/>
      <c r="G95" s="56"/>
      <c r="H95" s="56"/>
      <c r="I95" s="56"/>
      <c r="J95" s="72"/>
      <c r="K95" s="72"/>
      <c r="L95" s="56"/>
      <c r="M95" s="56"/>
      <c r="N95" s="56"/>
      <c r="O95" s="56"/>
      <c r="P95" s="56"/>
      <c r="Q95" s="57"/>
      <c r="R95" s="57"/>
      <c r="S95" s="58"/>
    </row>
    <row r="96" ht="19.5" hidden="1" customHeight="1">
      <c r="A96" s="81"/>
      <c r="B96" s="82"/>
      <c r="C96" s="7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68"/>
      <c r="R96" s="68"/>
      <c r="S96" s="58"/>
    </row>
    <row r="97" ht="24.0" customHeight="1" collapsed="1">
      <c r="A97" s="47" t="s">
        <v>211</v>
      </c>
      <c r="B97" s="88"/>
      <c r="C97" s="49" t="s">
        <v>50</v>
      </c>
      <c r="D97" s="50">
        <f t="shared" ref="D97:P97" si="37">sum(D98:D103)</f>
        <v>0</v>
      </c>
      <c r="E97" s="50">
        <f t="shared" si="37"/>
        <v>0</v>
      </c>
      <c r="F97" s="50">
        <f t="shared" si="37"/>
        <v>0</v>
      </c>
      <c r="G97" s="50">
        <f t="shared" si="37"/>
        <v>0</v>
      </c>
      <c r="H97" s="50">
        <f t="shared" si="37"/>
        <v>0</v>
      </c>
      <c r="I97" s="50">
        <f t="shared" si="37"/>
        <v>0</v>
      </c>
      <c r="J97" s="50">
        <f t="shared" si="37"/>
        <v>0</v>
      </c>
      <c r="K97" s="50">
        <f t="shared" si="37"/>
        <v>0</v>
      </c>
      <c r="L97" s="50">
        <f t="shared" si="37"/>
        <v>0</v>
      </c>
      <c r="M97" s="50">
        <f t="shared" si="37"/>
        <v>0</v>
      </c>
      <c r="N97" s="50">
        <f t="shared" si="37"/>
        <v>0</v>
      </c>
      <c r="O97" s="50">
        <f t="shared" si="37"/>
        <v>0</v>
      </c>
      <c r="P97" s="50">
        <f t="shared" si="37"/>
        <v>0</v>
      </c>
      <c r="Q97" s="51">
        <f t="shared" ref="Q97:Q101" si="38">sum(D97:P97)</f>
        <v>0</v>
      </c>
      <c r="R97" s="51">
        <f>iferror(average(D97:P97))</f>
        <v>0</v>
      </c>
      <c r="S97" s="52"/>
    </row>
    <row r="98" ht="19.5" hidden="1" customHeight="1" outlineLevel="1">
      <c r="A98" s="74"/>
      <c r="B98" s="75"/>
      <c r="C98" s="66" t="s">
        <v>132</v>
      </c>
      <c r="D98" s="56"/>
      <c r="E98" s="56"/>
      <c r="F98" s="56"/>
      <c r="G98" s="56"/>
      <c r="H98" s="56"/>
      <c r="I98" s="56"/>
      <c r="J98" s="72"/>
      <c r="K98" s="72"/>
      <c r="L98" s="56"/>
      <c r="M98" s="56"/>
      <c r="N98" s="56"/>
      <c r="O98" s="56"/>
      <c r="P98" s="56"/>
      <c r="Q98" s="57">
        <f t="shared" si="38"/>
        <v>0</v>
      </c>
      <c r="R98" s="57">
        <f t="shared" ref="R98:R101" si="39">iferror(average(D98:P98),0)</f>
        <v>0</v>
      </c>
      <c r="S98" s="58"/>
    </row>
    <row r="99" ht="19.5" hidden="1" customHeight="1" outlineLevel="1">
      <c r="A99" s="74"/>
      <c r="B99" s="75"/>
      <c r="C99" s="66" t="s">
        <v>132</v>
      </c>
      <c r="D99" s="56"/>
      <c r="E99" s="56"/>
      <c r="F99" s="56"/>
      <c r="G99" s="56"/>
      <c r="H99" s="56"/>
      <c r="I99" s="56"/>
      <c r="J99" s="72"/>
      <c r="K99" s="72"/>
      <c r="L99" s="56"/>
      <c r="M99" s="56"/>
      <c r="N99" s="56"/>
      <c r="O99" s="56"/>
      <c r="P99" s="56"/>
      <c r="Q99" s="57">
        <f t="shared" si="38"/>
        <v>0</v>
      </c>
      <c r="R99" s="57">
        <f t="shared" si="39"/>
        <v>0</v>
      </c>
      <c r="S99" s="58"/>
    </row>
    <row r="100" ht="19.5" hidden="1" customHeight="1" outlineLevel="1">
      <c r="A100" s="74"/>
      <c r="B100" s="75"/>
      <c r="C100" s="66" t="s">
        <v>132</v>
      </c>
      <c r="D100" s="56"/>
      <c r="E100" s="56"/>
      <c r="F100" s="56"/>
      <c r="G100" s="56"/>
      <c r="H100" s="56"/>
      <c r="I100" s="56"/>
      <c r="J100" s="72"/>
      <c r="K100" s="72"/>
      <c r="L100" s="56"/>
      <c r="M100" s="56"/>
      <c r="N100" s="56"/>
      <c r="O100" s="56"/>
      <c r="P100" s="56"/>
      <c r="Q100" s="57">
        <f t="shared" si="38"/>
        <v>0</v>
      </c>
      <c r="R100" s="57">
        <f t="shared" si="39"/>
        <v>0</v>
      </c>
      <c r="S100" s="58"/>
    </row>
    <row r="101" ht="19.5" hidden="1" customHeight="1" outlineLevel="1">
      <c r="A101" s="74"/>
      <c r="B101" s="75"/>
      <c r="C101" s="66" t="s">
        <v>132</v>
      </c>
      <c r="D101" s="56"/>
      <c r="E101" s="56"/>
      <c r="F101" s="56"/>
      <c r="G101" s="56"/>
      <c r="H101" s="56"/>
      <c r="I101" s="56"/>
      <c r="J101" s="72"/>
      <c r="K101" s="72"/>
      <c r="L101" s="56"/>
      <c r="M101" s="56"/>
      <c r="N101" s="56"/>
      <c r="O101" s="56"/>
      <c r="P101" s="56"/>
      <c r="Q101" s="57">
        <f t="shared" si="38"/>
        <v>0</v>
      </c>
      <c r="R101" s="57">
        <f t="shared" si="39"/>
        <v>0</v>
      </c>
      <c r="S101" s="58"/>
    </row>
    <row r="102" ht="19.5" customHeight="1">
      <c r="A102" s="74"/>
      <c r="B102" s="75"/>
      <c r="C102" s="76"/>
      <c r="D102" s="56"/>
      <c r="E102" s="56"/>
      <c r="F102" s="56"/>
      <c r="G102" s="56"/>
      <c r="H102" s="56"/>
      <c r="I102" s="56"/>
      <c r="J102" s="72"/>
      <c r="K102" s="72"/>
      <c r="L102" s="56"/>
      <c r="M102" s="56"/>
      <c r="N102" s="56"/>
      <c r="O102" s="56"/>
      <c r="P102" s="56"/>
      <c r="Q102" s="57"/>
      <c r="R102" s="57"/>
      <c r="S102" s="58"/>
    </row>
    <row r="103" ht="19.5" hidden="1" customHeight="1">
      <c r="A103" s="81"/>
      <c r="B103" s="82"/>
      <c r="C103" s="7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68"/>
      <c r="R103" s="68"/>
      <c r="S103" s="58"/>
    </row>
    <row r="104" ht="24.0" customHeight="1" collapsed="1">
      <c r="A104" s="47" t="s">
        <v>212</v>
      </c>
      <c r="B104" s="88"/>
      <c r="C104" s="49" t="s">
        <v>50</v>
      </c>
      <c r="D104" s="50">
        <f t="shared" ref="D104:P104" si="40">sum(D105:D109)</f>
        <v>0</v>
      </c>
      <c r="E104" s="50">
        <f t="shared" si="40"/>
        <v>0</v>
      </c>
      <c r="F104" s="50">
        <f t="shared" si="40"/>
        <v>0</v>
      </c>
      <c r="G104" s="50">
        <f t="shared" si="40"/>
        <v>0</v>
      </c>
      <c r="H104" s="50">
        <f t="shared" si="40"/>
        <v>0</v>
      </c>
      <c r="I104" s="50">
        <f t="shared" si="40"/>
        <v>0</v>
      </c>
      <c r="J104" s="50">
        <f t="shared" si="40"/>
        <v>0</v>
      </c>
      <c r="K104" s="50">
        <f t="shared" si="40"/>
        <v>0</v>
      </c>
      <c r="L104" s="50">
        <f t="shared" si="40"/>
        <v>0</v>
      </c>
      <c r="M104" s="50">
        <f t="shared" si="40"/>
        <v>0</v>
      </c>
      <c r="N104" s="50">
        <f t="shared" si="40"/>
        <v>0</v>
      </c>
      <c r="O104" s="50">
        <f t="shared" si="40"/>
        <v>0</v>
      </c>
      <c r="P104" s="50">
        <f t="shared" si="40"/>
        <v>0</v>
      </c>
      <c r="Q104" s="51">
        <f t="shared" ref="Q104:Q108" si="41">sum(D104:P104)</f>
        <v>0</v>
      </c>
      <c r="R104" s="51">
        <f>iferror(average(D104:P104))</f>
        <v>0</v>
      </c>
      <c r="S104" s="52"/>
    </row>
    <row r="105" ht="19.5" hidden="1" customHeight="1" outlineLevel="1">
      <c r="A105" s="74"/>
      <c r="B105" s="75"/>
      <c r="C105" s="66" t="s">
        <v>132</v>
      </c>
      <c r="D105" s="56"/>
      <c r="E105" s="56"/>
      <c r="F105" s="56"/>
      <c r="G105" s="56"/>
      <c r="H105" s="56"/>
      <c r="I105" s="56"/>
      <c r="J105" s="72"/>
      <c r="K105" s="72"/>
      <c r="L105" s="56"/>
      <c r="M105" s="56"/>
      <c r="N105" s="56"/>
      <c r="O105" s="56"/>
      <c r="P105" s="56"/>
      <c r="Q105" s="57">
        <f t="shared" si="41"/>
        <v>0</v>
      </c>
      <c r="R105" s="57">
        <f t="shared" ref="R105:R108" si="42">iferror(average(D105:P105),0)</f>
        <v>0</v>
      </c>
      <c r="S105" s="58"/>
    </row>
    <row r="106" ht="19.5" hidden="1" customHeight="1" outlineLevel="1">
      <c r="A106" s="74"/>
      <c r="B106" s="75"/>
      <c r="C106" s="66" t="s">
        <v>132</v>
      </c>
      <c r="D106" s="56"/>
      <c r="E106" s="56"/>
      <c r="F106" s="56"/>
      <c r="G106" s="56"/>
      <c r="H106" s="56"/>
      <c r="I106" s="56"/>
      <c r="J106" s="72"/>
      <c r="K106" s="72"/>
      <c r="L106" s="56"/>
      <c r="M106" s="56"/>
      <c r="N106" s="56"/>
      <c r="O106" s="56"/>
      <c r="P106" s="56"/>
      <c r="Q106" s="57">
        <f t="shared" si="41"/>
        <v>0</v>
      </c>
      <c r="R106" s="57">
        <f t="shared" si="42"/>
        <v>0</v>
      </c>
      <c r="S106" s="58"/>
    </row>
    <row r="107" ht="19.5" hidden="1" customHeight="1" outlineLevel="1">
      <c r="A107" s="74"/>
      <c r="B107" s="75"/>
      <c r="C107" s="66" t="s">
        <v>132</v>
      </c>
      <c r="D107" s="56"/>
      <c r="E107" s="56"/>
      <c r="F107" s="56"/>
      <c r="G107" s="56"/>
      <c r="H107" s="56"/>
      <c r="I107" s="56"/>
      <c r="J107" s="72"/>
      <c r="K107" s="72"/>
      <c r="L107" s="56"/>
      <c r="M107" s="56"/>
      <c r="N107" s="56"/>
      <c r="O107" s="56"/>
      <c r="P107" s="56"/>
      <c r="Q107" s="57">
        <f t="shared" si="41"/>
        <v>0</v>
      </c>
      <c r="R107" s="57">
        <f t="shared" si="42"/>
        <v>0</v>
      </c>
      <c r="S107" s="58"/>
    </row>
    <row r="108" ht="19.5" hidden="1" customHeight="1" outlineLevel="1">
      <c r="A108" s="74"/>
      <c r="B108" s="75"/>
      <c r="C108" s="66" t="s">
        <v>132</v>
      </c>
      <c r="D108" s="56"/>
      <c r="E108" s="56"/>
      <c r="F108" s="56"/>
      <c r="G108" s="56"/>
      <c r="H108" s="56"/>
      <c r="I108" s="56"/>
      <c r="J108" s="72"/>
      <c r="K108" s="72"/>
      <c r="L108" s="56"/>
      <c r="M108" s="56"/>
      <c r="N108" s="56"/>
      <c r="O108" s="56"/>
      <c r="P108" s="56"/>
      <c r="Q108" s="57">
        <f t="shared" si="41"/>
        <v>0</v>
      </c>
      <c r="R108" s="57">
        <f t="shared" si="42"/>
        <v>0</v>
      </c>
      <c r="S108" s="58"/>
    </row>
    <row r="109" ht="19.5" customHeight="1">
      <c r="A109" s="74"/>
      <c r="B109" s="75"/>
      <c r="C109" s="76"/>
      <c r="D109" s="56"/>
      <c r="E109" s="56"/>
      <c r="F109" s="56"/>
      <c r="G109" s="56"/>
      <c r="H109" s="56"/>
      <c r="I109" s="56"/>
      <c r="J109" s="72"/>
      <c r="K109" s="72"/>
      <c r="L109" s="56"/>
      <c r="M109" s="56"/>
      <c r="N109" s="56"/>
      <c r="O109" s="56"/>
      <c r="P109" s="56"/>
      <c r="Q109" s="57"/>
      <c r="R109" s="57"/>
      <c r="S109" s="58"/>
    </row>
    <row r="110" ht="19.5" hidden="1" customHeight="1">
      <c r="A110" s="81"/>
      <c r="B110" s="82"/>
      <c r="C110" s="7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68"/>
      <c r="R110" s="68"/>
      <c r="S110" s="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13"/>
    <col customWidth="1" min="3" max="3" width="15.63"/>
    <col customWidth="1" min="4" max="9" width="10.13"/>
    <col customWidth="1" min="10" max="10" width="15.88"/>
    <col customWidth="1" min="12" max="16" width="10.13"/>
    <col customWidth="1" min="17" max="17" width="12.63"/>
    <col customWidth="1" min="18" max="18" width="10.13"/>
    <col customWidth="1" min="19" max="19" width="5.13"/>
  </cols>
  <sheetData>
    <row r="1" ht="18.0" customHeight="1">
      <c r="A1" s="93"/>
      <c r="B1" s="94"/>
      <c r="C1" s="95"/>
      <c r="D1" s="95"/>
      <c r="E1" s="95"/>
      <c r="F1" s="95"/>
      <c r="G1" s="95"/>
      <c r="H1" s="95"/>
      <c r="I1" s="95"/>
      <c r="J1" s="95"/>
      <c r="L1" s="95"/>
      <c r="M1" s="95"/>
      <c r="N1" s="95"/>
      <c r="O1" s="95"/>
      <c r="P1" s="95"/>
      <c r="Q1" s="96"/>
      <c r="R1" s="96"/>
      <c r="S1" s="97"/>
    </row>
    <row r="2" ht="18.0" customHeight="1">
      <c r="A2" s="93"/>
      <c r="B2" s="98" t="str">
        <f> "Cloud Total Cost of Ownership for " &amp;'Info Setup'!D12  &amp; " "</f>
        <v>Cloud Total Cost of Ownership for Sample Team D635 </v>
      </c>
      <c r="C2" s="95"/>
      <c r="D2" s="95"/>
      <c r="E2" s="95"/>
      <c r="F2" s="95"/>
      <c r="G2" s="95"/>
      <c r="H2" s="95"/>
      <c r="I2" s="95"/>
      <c r="J2" s="95"/>
      <c r="L2" s="95"/>
      <c r="M2" s="95"/>
      <c r="N2" s="95"/>
      <c r="O2" s="95"/>
      <c r="P2" s="95"/>
      <c r="Q2" s="96"/>
      <c r="R2" s="96"/>
      <c r="S2" s="97"/>
    </row>
    <row r="3" ht="18.0" customHeight="1">
      <c r="A3" s="93"/>
      <c r="B3" s="94"/>
      <c r="C3" s="95"/>
      <c r="D3" s="95"/>
      <c r="E3" s="95"/>
      <c r="F3" s="95"/>
      <c r="G3" s="95"/>
      <c r="H3" s="95"/>
      <c r="I3" s="95"/>
      <c r="J3" s="95"/>
      <c r="L3" s="95"/>
      <c r="M3" s="95"/>
      <c r="N3" s="95"/>
      <c r="O3" s="95"/>
      <c r="P3" s="95"/>
      <c r="Q3" s="96"/>
      <c r="R3" s="96"/>
      <c r="S3" s="97"/>
    </row>
    <row r="4" ht="18.0" customHeight="1">
      <c r="A4" s="93"/>
      <c r="B4" s="94"/>
      <c r="C4" s="95"/>
      <c r="D4" s="95"/>
      <c r="E4" s="95"/>
      <c r="F4" s="95"/>
      <c r="G4" s="95"/>
      <c r="H4" s="95"/>
      <c r="I4" s="95"/>
      <c r="J4" s="95"/>
      <c r="L4" s="95"/>
      <c r="M4" s="95"/>
      <c r="N4" s="95"/>
      <c r="O4" s="95"/>
      <c r="P4" s="95"/>
      <c r="Q4" s="96"/>
      <c r="R4" s="96"/>
      <c r="S4" s="97"/>
    </row>
    <row r="5" ht="18.0" customHeight="1">
      <c r="A5" s="93"/>
      <c r="B5" s="94"/>
      <c r="C5" s="95"/>
      <c r="D5" s="95"/>
      <c r="E5" s="95"/>
      <c r="F5" s="95"/>
      <c r="G5" s="95"/>
      <c r="H5" s="95"/>
      <c r="I5" s="95"/>
      <c r="J5" s="95"/>
      <c r="L5" s="95"/>
      <c r="M5" s="95"/>
      <c r="N5" s="95"/>
      <c r="O5" s="95"/>
      <c r="P5" s="95"/>
      <c r="Q5" s="96"/>
      <c r="R5" s="96"/>
      <c r="S5" s="97"/>
    </row>
    <row r="6" ht="18.0" customHeight="1">
      <c r="A6" s="93"/>
      <c r="B6" s="94"/>
      <c r="C6" s="95"/>
      <c r="D6" s="95"/>
      <c r="E6" s="95"/>
      <c r="F6" s="95"/>
      <c r="G6" s="95"/>
      <c r="H6" s="95"/>
      <c r="I6" s="95"/>
      <c r="J6" s="95"/>
      <c r="L6" s="95"/>
      <c r="M6" s="95"/>
      <c r="N6" s="95"/>
      <c r="O6" s="95"/>
      <c r="P6" s="95"/>
      <c r="Q6" s="96"/>
      <c r="R6" s="96"/>
      <c r="S6" s="97"/>
    </row>
    <row r="7" ht="18.0" customHeight="1">
      <c r="A7" s="93"/>
      <c r="B7" s="94"/>
      <c r="C7" s="95"/>
      <c r="D7" s="95"/>
      <c r="E7" s="95"/>
      <c r="F7" s="95"/>
      <c r="G7" s="95"/>
      <c r="H7" s="95"/>
      <c r="I7" s="95"/>
      <c r="J7" s="95"/>
      <c r="L7" s="95"/>
      <c r="M7" s="95"/>
      <c r="N7" s="95"/>
      <c r="O7" s="95"/>
      <c r="P7" s="95"/>
      <c r="Q7" s="96"/>
      <c r="R7" s="96"/>
      <c r="S7" s="97"/>
    </row>
    <row r="8" ht="18.0" customHeight="1">
      <c r="A8" s="93"/>
      <c r="B8" s="94"/>
      <c r="C8" s="95"/>
      <c r="D8" s="95"/>
      <c r="E8" s="95"/>
      <c r="F8" s="95"/>
      <c r="G8" s="95"/>
      <c r="H8" s="95"/>
      <c r="I8" s="95"/>
      <c r="J8" s="95"/>
      <c r="L8" s="95"/>
      <c r="M8" s="95"/>
      <c r="N8" s="95"/>
      <c r="O8" s="95"/>
      <c r="P8" s="95"/>
      <c r="Q8" s="96"/>
      <c r="R8" s="96"/>
      <c r="S8" s="97"/>
    </row>
    <row r="9" ht="19.5" customHeight="1">
      <c r="A9" s="93"/>
      <c r="B9" s="94"/>
      <c r="J9" s="99" t="s">
        <v>213</v>
      </c>
      <c r="K9" s="100"/>
      <c r="M9" s="101"/>
      <c r="N9" s="101"/>
      <c r="O9" s="101"/>
      <c r="P9" s="101"/>
      <c r="Q9" s="102"/>
      <c r="R9" s="102"/>
      <c r="S9" s="101"/>
    </row>
    <row r="10" ht="19.5" customHeight="1">
      <c r="A10" s="103"/>
      <c r="B10" s="104"/>
      <c r="I10" s="105"/>
      <c r="J10" s="106"/>
      <c r="K10" s="35" t="s">
        <v>214</v>
      </c>
      <c r="L10" s="35" t="s">
        <v>215</v>
      </c>
      <c r="M10" s="35" t="s">
        <v>23</v>
      </c>
      <c r="N10" s="35" t="s">
        <v>24</v>
      </c>
      <c r="O10" s="35" t="s">
        <v>25</v>
      </c>
      <c r="P10" s="35" t="s">
        <v>26</v>
      </c>
      <c r="Q10" s="107" t="s">
        <v>46</v>
      </c>
      <c r="R10" s="107" t="s">
        <v>47</v>
      </c>
      <c r="S10" s="108"/>
    </row>
    <row r="11" ht="39.75" customHeight="1">
      <c r="A11" s="93"/>
      <c r="B11" s="94"/>
      <c r="J11" s="109" t="s">
        <v>216</v>
      </c>
      <c r="K11" s="110">
        <f>'Info Setup'!D20</f>
        <v>20</v>
      </c>
      <c r="L11" s="110">
        <f t="shared" ref="L11:L12" si="1">Q38</f>
        <v>1955</v>
      </c>
      <c r="M11" s="110">
        <f>L11*(1+'Info Setup'!$E$29)</f>
        <v>2150.5</v>
      </c>
      <c r="N11" s="110">
        <f>M11*(1+'Info Setup'!$F$29)</f>
        <v>2365.55</v>
      </c>
      <c r="O11" s="110">
        <f>N11*(1+'Info Setup'!$G$29)</f>
        <v>2602.105</v>
      </c>
      <c r="P11" s="110">
        <f>O11*(1+'Info Setup'!$H$29)</f>
        <v>2862.3155</v>
      </c>
      <c r="Q11" s="111">
        <f t="shared" ref="Q11:Q13" si="2">sum(K11:P11)</f>
        <v>11955.4705</v>
      </c>
      <c r="R11" s="111">
        <f t="shared" ref="R11:R13" si="3">iferror(averageif(K11:P11, "&gt;0", K11:P11), 0)</f>
        <v>1992.578417</v>
      </c>
      <c r="S11" s="112"/>
    </row>
    <row r="12">
      <c r="A12" s="113"/>
      <c r="B12" s="114"/>
      <c r="J12" s="115" t="s">
        <v>217</v>
      </c>
      <c r="K12" s="116">
        <f>'Info Setup'!D21</f>
        <v>20</v>
      </c>
      <c r="L12" s="116">
        <f t="shared" si="1"/>
        <v>1120</v>
      </c>
      <c r="M12" s="116">
        <f>L12*(1+'Info Setup'!$E$30)</f>
        <v>1142.4</v>
      </c>
      <c r="N12" s="116">
        <f>M12*(1+'Info Setup'!$F$30)</f>
        <v>1165.248</v>
      </c>
      <c r="O12" s="116">
        <f>N12*(1+'Info Setup'!$G$30)</f>
        <v>1188.55296</v>
      </c>
      <c r="P12" s="116">
        <f>O12*(1+'Info Setup'!$H$30)</f>
        <v>1307.408256</v>
      </c>
      <c r="Q12" s="117">
        <f t="shared" si="2"/>
        <v>5943.609216</v>
      </c>
      <c r="R12" s="117">
        <f t="shared" si="3"/>
        <v>990.601536</v>
      </c>
      <c r="S12" s="118"/>
    </row>
    <row r="13" ht="21.0" customHeight="1">
      <c r="A13" s="119"/>
      <c r="B13" s="120"/>
      <c r="I13" s="121"/>
      <c r="J13" s="122" t="s">
        <v>218</v>
      </c>
      <c r="K13" s="123">
        <f t="shared" ref="K13:P13" si="4">K11+K12</f>
        <v>40</v>
      </c>
      <c r="L13" s="123">
        <f t="shared" si="4"/>
        <v>3075</v>
      </c>
      <c r="M13" s="123">
        <f t="shared" si="4"/>
        <v>3292.9</v>
      </c>
      <c r="N13" s="123">
        <f t="shared" si="4"/>
        <v>3530.798</v>
      </c>
      <c r="O13" s="123">
        <f t="shared" si="4"/>
        <v>3790.65796</v>
      </c>
      <c r="P13" s="123">
        <f t="shared" si="4"/>
        <v>4169.723756</v>
      </c>
      <c r="Q13" s="124">
        <f t="shared" si="2"/>
        <v>17899.07972</v>
      </c>
      <c r="R13" s="124">
        <f t="shared" si="3"/>
        <v>2983.179953</v>
      </c>
      <c r="S13" s="125"/>
    </row>
    <row r="14" ht="18.0" customHeight="1">
      <c r="A14" s="93"/>
      <c r="B14" s="94"/>
      <c r="C14" s="95"/>
      <c r="D14" s="95"/>
      <c r="E14" s="95"/>
      <c r="F14" s="95"/>
      <c r="G14" s="95"/>
      <c r="H14" s="95"/>
      <c r="I14" s="95"/>
      <c r="J14" s="126" t="s">
        <v>219</v>
      </c>
      <c r="K14" s="127">
        <f>K13</f>
        <v>40</v>
      </c>
      <c r="L14" s="127">
        <f t="shared" ref="L14:P14" si="5">K14+L13</f>
        <v>3115</v>
      </c>
      <c r="M14" s="127">
        <f t="shared" si="5"/>
        <v>6407.9</v>
      </c>
      <c r="N14" s="127">
        <f t="shared" si="5"/>
        <v>9938.698</v>
      </c>
      <c r="O14" s="127">
        <f t="shared" si="5"/>
        <v>13729.35596</v>
      </c>
      <c r="P14" s="127">
        <f t="shared" si="5"/>
        <v>17899.07972</v>
      </c>
      <c r="Q14" s="128"/>
      <c r="R14" s="124"/>
      <c r="S14" s="129"/>
    </row>
    <row r="15" ht="18.0" customHeight="1">
      <c r="A15" s="93"/>
      <c r="B15" s="94"/>
      <c r="C15" s="95"/>
      <c r="D15" s="95"/>
      <c r="E15" s="95"/>
      <c r="F15" s="95"/>
      <c r="G15" s="95"/>
      <c r="H15" s="95"/>
      <c r="I15" s="95"/>
      <c r="J15" s="130" t="s">
        <v>220</v>
      </c>
      <c r="K15" s="131"/>
      <c r="L15" s="130" t="s">
        <v>221</v>
      </c>
      <c r="M15" s="132" t="str">
        <f>"+ "&amp;(AVERAGE('Info Setup'!E29:E30)*100)&amp;"%"</f>
        <v>+ 6%</v>
      </c>
      <c r="N15" s="132" t="str">
        <f>"+ "&amp;(AVERAGE('Info Setup'!F29:F30)*100)&amp;"%"</f>
        <v>+ 6%</v>
      </c>
      <c r="O15" s="132" t="str">
        <f>"+ "&amp;(AVERAGE('Info Setup'!G29:G30)*100)&amp;"%"</f>
        <v>+ 6%</v>
      </c>
      <c r="P15" s="132" t="str">
        <f>"+ "&amp;(AVERAGE('Info Setup'!H29:H30)*100)&amp;"%"</f>
        <v>+ 10%</v>
      </c>
      <c r="Q15" s="130"/>
      <c r="R15" s="130"/>
      <c r="S15" s="97"/>
    </row>
    <row r="16" ht="18.0" customHeight="1">
      <c r="A16" s="93"/>
      <c r="B16" s="94"/>
      <c r="C16" s="95"/>
      <c r="D16" s="95"/>
      <c r="E16" s="95"/>
      <c r="F16" s="95"/>
      <c r="G16" s="95"/>
      <c r="H16" s="95"/>
      <c r="I16" s="95"/>
      <c r="J16" s="133"/>
      <c r="K16" s="134" t="s">
        <v>214</v>
      </c>
      <c r="L16" s="134" t="s">
        <v>215</v>
      </c>
      <c r="M16" s="134" t="s">
        <v>23</v>
      </c>
      <c r="N16" s="134" t="s">
        <v>24</v>
      </c>
      <c r="O16" s="134" t="s">
        <v>25</v>
      </c>
      <c r="P16" s="134" t="s">
        <v>26</v>
      </c>
      <c r="Q16" s="135"/>
      <c r="R16" s="135"/>
      <c r="S16" s="97"/>
    </row>
    <row r="17" ht="18.0" customHeight="1">
      <c r="A17" s="93"/>
      <c r="B17" s="94"/>
      <c r="C17" s="95"/>
      <c r="D17" s="95"/>
      <c r="E17" s="95"/>
      <c r="F17" s="95"/>
      <c r="G17" s="95"/>
      <c r="H17" s="95"/>
      <c r="I17" s="95"/>
      <c r="J17" s="133" t="s">
        <v>222</v>
      </c>
      <c r="K17" s="136">
        <f t="shared" ref="K17:P17" si="6">K13</f>
        <v>40</v>
      </c>
      <c r="L17" s="137">
        <f t="shared" si="6"/>
        <v>3075</v>
      </c>
      <c r="M17" s="137">
        <f t="shared" si="6"/>
        <v>3292.9</v>
      </c>
      <c r="N17" s="137">
        <f t="shared" si="6"/>
        <v>3530.798</v>
      </c>
      <c r="O17" s="137">
        <f t="shared" si="6"/>
        <v>3790.65796</v>
      </c>
      <c r="P17" s="137">
        <f t="shared" si="6"/>
        <v>4169.723756</v>
      </c>
      <c r="Q17" s="135"/>
      <c r="R17" s="135"/>
      <c r="S17" s="97"/>
    </row>
    <row r="18" ht="18.0" customHeight="1">
      <c r="A18" s="93"/>
      <c r="B18" s="94"/>
      <c r="C18" s="95"/>
      <c r="D18" s="95"/>
      <c r="E18" s="95"/>
      <c r="F18" s="95"/>
      <c r="G18" s="95"/>
      <c r="H18" s="95"/>
      <c r="I18" s="95"/>
      <c r="J18" s="133" t="s">
        <v>219</v>
      </c>
      <c r="K18" s="136">
        <f t="shared" ref="K18:P18" si="7">K14</f>
        <v>40</v>
      </c>
      <c r="L18" s="137">
        <f t="shared" si="7"/>
        <v>3115</v>
      </c>
      <c r="M18" s="137">
        <f t="shared" si="7"/>
        <v>6407.9</v>
      </c>
      <c r="N18" s="137">
        <f t="shared" si="7"/>
        <v>9938.698</v>
      </c>
      <c r="O18" s="137">
        <f t="shared" si="7"/>
        <v>13729.35596</v>
      </c>
      <c r="P18" s="137">
        <f t="shared" si="7"/>
        <v>17899.07972</v>
      </c>
      <c r="Q18" s="135"/>
      <c r="R18" s="135"/>
      <c r="S18" s="97"/>
    </row>
    <row r="19" ht="18.0" customHeight="1">
      <c r="A19" s="93"/>
      <c r="B19" s="94"/>
      <c r="C19" s="95"/>
      <c r="D19" s="95"/>
      <c r="E19" s="95"/>
      <c r="F19" s="95"/>
      <c r="G19" s="95"/>
      <c r="H19" s="95"/>
      <c r="I19" s="95"/>
      <c r="J19" s="138"/>
      <c r="K19" s="79"/>
      <c r="L19" s="138"/>
      <c r="M19" s="138"/>
      <c r="N19" s="138"/>
      <c r="O19" s="138"/>
      <c r="P19" s="138"/>
      <c r="Q19" s="139"/>
      <c r="R19" s="139"/>
      <c r="S19" s="97"/>
    </row>
    <row r="20" ht="18.0" customHeight="1">
      <c r="A20" s="93"/>
      <c r="B20" s="94"/>
      <c r="C20" s="95"/>
      <c r="D20" s="95"/>
      <c r="E20" s="95"/>
      <c r="F20" s="95"/>
      <c r="G20" s="95"/>
      <c r="H20" s="95"/>
      <c r="I20" s="95"/>
      <c r="J20" s="138"/>
      <c r="K20" s="79"/>
      <c r="L20" s="138"/>
      <c r="M20" s="138"/>
      <c r="N20" s="138"/>
      <c r="O20" s="138"/>
      <c r="P20" s="138"/>
      <c r="Q20" s="139"/>
      <c r="R20" s="139"/>
      <c r="S20" s="97"/>
    </row>
    <row r="21" ht="18.0" customHeight="1">
      <c r="A21" s="93"/>
      <c r="B21" s="94"/>
      <c r="C21" s="95"/>
      <c r="D21" s="95"/>
      <c r="E21" s="95"/>
      <c r="F21" s="95"/>
      <c r="G21" s="95"/>
      <c r="H21" s="95"/>
      <c r="I21" s="95"/>
      <c r="J21" s="138"/>
      <c r="K21" s="79"/>
      <c r="L21" s="138"/>
      <c r="M21" s="138"/>
      <c r="N21" s="138"/>
      <c r="O21" s="138"/>
      <c r="P21" s="138"/>
      <c r="Q21" s="139"/>
      <c r="R21" s="139"/>
      <c r="S21" s="97"/>
    </row>
    <row r="22" ht="18.0" customHeight="1">
      <c r="A22" s="93"/>
      <c r="B22" s="94"/>
      <c r="C22" s="95"/>
      <c r="D22" s="95"/>
      <c r="E22" s="95"/>
      <c r="F22" s="95"/>
      <c r="G22" s="95"/>
      <c r="H22" s="95"/>
      <c r="I22" s="95"/>
      <c r="J22" s="95"/>
      <c r="L22" s="95"/>
      <c r="M22" s="95"/>
      <c r="N22" s="95"/>
      <c r="O22" s="95"/>
      <c r="P22" s="95"/>
      <c r="Q22" s="96"/>
      <c r="R22" s="96"/>
      <c r="S22" s="97"/>
    </row>
    <row r="23" ht="18.0" customHeight="1">
      <c r="A23" s="93"/>
      <c r="B23" s="94"/>
      <c r="C23" s="95"/>
      <c r="D23" s="95"/>
      <c r="E23" s="95"/>
      <c r="F23" s="95"/>
      <c r="G23" s="95"/>
      <c r="H23" s="95"/>
      <c r="I23" s="95"/>
      <c r="J23" s="95"/>
      <c r="L23" s="95"/>
      <c r="M23" s="95"/>
      <c r="N23" s="95"/>
      <c r="O23" s="95"/>
      <c r="P23" s="95"/>
      <c r="Q23" s="96"/>
      <c r="R23" s="96"/>
      <c r="S23" s="97"/>
    </row>
    <row r="24" ht="18.0" customHeight="1">
      <c r="A24" s="93"/>
      <c r="B24" s="94"/>
      <c r="C24" s="95"/>
      <c r="D24" s="95"/>
      <c r="E24" s="95"/>
      <c r="F24" s="95"/>
      <c r="G24" s="95"/>
      <c r="H24" s="95"/>
      <c r="I24" s="95"/>
      <c r="J24" s="95"/>
      <c r="L24" s="95"/>
      <c r="M24" s="95"/>
      <c r="N24" s="95"/>
      <c r="O24" s="95"/>
      <c r="P24" s="95"/>
      <c r="Q24" s="96"/>
      <c r="R24" s="96"/>
      <c r="S24" s="97"/>
    </row>
    <row r="25" ht="18.0" customHeight="1">
      <c r="A25" s="93"/>
      <c r="B25" s="94"/>
      <c r="C25" s="95"/>
      <c r="D25" s="95"/>
      <c r="E25" s="95"/>
      <c r="F25" s="95"/>
      <c r="G25" s="95"/>
      <c r="H25" s="95"/>
      <c r="I25" s="95"/>
      <c r="J25" s="95"/>
      <c r="L25" s="95"/>
      <c r="M25" s="95"/>
      <c r="N25" s="95"/>
      <c r="O25" s="95"/>
      <c r="P25" s="95"/>
      <c r="Q25" s="96"/>
      <c r="R25" s="96"/>
      <c r="S25" s="97"/>
    </row>
    <row r="26" ht="18.0" customHeight="1">
      <c r="A26" s="93"/>
      <c r="B26" s="94"/>
      <c r="C26" s="95"/>
      <c r="D26" s="95"/>
      <c r="E26" s="95"/>
      <c r="F26" s="95"/>
      <c r="G26" s="95"/>
      <c r="H26" s="95"/>
      <c r="I26" s="95"/>
      <c r="J26" s="95"/>
      <c r="L26" s="95"/>
      <c r="M26" s="95"/>
      <c r="N26" s="95"/>
      <c r="O26" s="95"/>
      <c r="P26" s="95"/>
      <c r="Q26" s="96"/>
      <c r="R26" s="96"/>
      <c r="S26" s="97"/>
    </row>
    <row r="27" ht="18.0" customHeight="1">
      <c r="A27" s="93"/>
      <c r="B27" s="94"/>
      <c r="C27" s="95"/>
      <c r="D27" s="95"/>
      <c r="E27" s="95"/>
      <c r="F27" s="95"/>
      <c r="G27" s="95"/>
      <c r="H27" s="95"/>
      <c r="I27" s="95"/>
      <c r="J27" s="95"/>
      <c r="L27" s="95"/>
      <c r="M27" s="95"/>
      <c r="N27" s="95"/>
      <c r="O27" s="95"/>
      <c r="P27" s="95"/>
      <c r="Q27" s="96"/>
      <c r="R27" s="96"/>
      <c r="S27" s="97"/>
    </row>
    <row r="28" ht="18.0" customHeight="1">
      <c r="A28" s="93"/>
      <c r="B28" s="94"/>
      <c r="C28" s="95"/>
      <c r="D28" s="95"/>
      <c r="E28" s="95"/>
      <c r="F28" s="95"/>
      <c r="G28" s="95"/>
      <c r="H28" s="95"/>
      <c r="I28" s="95"/>
      <c r="J28" s="95"/>
      <c r="L28" s="95"/>
      <c r="M28" s="95"/>
      <c r="N28" s="95"/>
      <c r="O28" s="95"/>
      <c r="P28" s="95"/>
      <c r="Q28" s="96"/>
      <c r="R28" s="96"/>
      <c r="S28" s="97"/>
    </row>
    <row r="29" ht="18.0" customHeight="1">
      <c r="A29" s="93"/>
      <c r="B29" s="94"/>
      <c r="C29" s="95"/>
      <c r="D29" s="95"/>
      <c r="E29" s="95"/>
      <c r="F29" s="95"/>
      <c r="G29" s="95"/>
      <c r="H29" s="95"/>
      <c r="I29" s="95"/>
      <c r="J29" s="95"/>
      <c r="L29" s="95"/>
      <c r="M29" s="95"/>
      <c r="N29" s="95"/>
      <c r="O29" s="95"/>
      <c r="P29" s="95"/>
      <c r="Q29" s="96"/>
      <c r="R29" s="96"/>
      <c r="S29" s="97"/>
    </row>
    <row r="30" ht="18.0" customHeight="1">
      <c r="A30" s="93"/>
      <c r="B30" s="94"/>
      <c r="C30" s="95"/>
      <c r="D30" s="95"/>
      <c r="E30" s="95"/>
      <c r="F30" s="95"/>
      <c r="G30" s="95"/>
      <c r="H30" s="95"/>
      <c r="I30" s="95"/>
      <c r="J30" s="95"/>
      <c r="L30" s="95"/>
      <c r="M30" s="95"/>
      <c r="N30" s="95"/>
      <c r="O30" s="95"/>
      <c r="P30" s="95"/>
      <c r="Q30" s="96"/>
      <c r="R30" s="96"/>
      <c r="S30" s="97"/>
    </row>
    <row r="31" ht="18.0" customHeight="1">
      <c r="A31" s="93"/>
      <c r="B31" s="94"/>
      <c r="C31" s="95"/>
      <c r="D31" s="95"/>
      <c r="E31" s="95"/>
      <c r="F31" s="95"/>
      <c r="G31" s="95"/>
      <c r="H31" s="95"/>
      <c r="I31" s="95"/>
      <c r="J31" s="95"/>
      <c r="L31" s="95"/>
      <c r="M31" s="95"/>
      <c r="N31" s="95"/>
      <c r="O31" s="95"/>
      <c r="P31" s="95"/>
      <c r="Q31" s="96"/>
      <c r="R31" s="96"/>
      <c r="S31" s="97"/>
    </row>
    <row r="32" ht="18.0" customHeight="1">
      <c r="A32" s="93"/>
      <c r="B32" s="94"/>
      <c r="C32" s="95"/>
      <c r="D32" s="95"/>
      <c r="E32" s="95"/>
      <c r="F32" s="95"/>
      <c r="G32" s="95"/>
      <c r="H32" s="95"/>
      <c r="I32" s="95"/>
      <c r="J32" s="95"/>
      <c r="L32" s="95"/>
      <c r="M32" s="95"/>
      <c r="N32" s="95"/>
      <c r="O32" s="95"/>
      <c r="P32" s="95"/>
      <c r="Q32" s="96"/>
      <c r="R32" s="96"/>
      <c r="S32" s="97"/>
    </row>
    <row r="33" ht="18.0" customHeight="1">
      <c r="A33" s="93"/>
      <c r="B33" s="94"/>
      <c r="C33" s="95"/>
      <c r="D33" s="95"/>
      <c r="E33" s="95"/>
      <c r="F33" s="95"/>
      <c r="G33" s="95"/>
      <c r="H33" s="95"/>
      <c r="I33" s="95"/>
      <c r="J33" s="95"/>
      <c r="L33" s="95"/>
      <c r="M33" s="95"/>
      <c r="N33" s="95"/>
      <c r="O33" s="95"/>
      <c r="P33" s="95"/>
      <c r="Q33" s="96"/>
      <c r="R33" s="96"/>
      <c r="S33" s="97"/>
    </row>
    <row r="34" ht="18.0" customHeight="1">
      <c r="A34" s="93"/>
      <c r="B34" s="94"/>
      <c r="C34" s="95"/>
      <c r="D34" s="95"/>
      <c r="E34" s="95"/>
      <c r="F34" s="95"/>
      <c r="G34" s="95"/>
      <c r="H34" s="95"/>
      <c r="I34" s="95"/>
      <c r="J34" s="95"/>
      <c r="L34" s="95"/>
      <c r="M34" s="95"/>
      <c r="N34" s="95"/>
      <c r="O34" s="95"/>
      <c r="P34" s="95"/>
      <c r="Q34" s="96"/>
      <c r="R34" s="96"/>
      <c r="S34" s="97"/>
    </row>
    <row r="35" ht="30.0" customHeight="1">
      <c r="A35" s="93"/>
      <c r="B35" s="94"/>
      <c r="C35" s="97"/>
      <c r="D35" s="97"/>
      <c r="E35" s="97"/>
      <c r="F35" s="97"/>
      <c r="G35" s="97"/>
      <c r="H35" s="97"/>
      <c r="I35" s="97"/>
      <c r="J35" s="97"/>
      <c r="L35" s="97"/>
      <c r="M35" s="97"/>
      <c r="N35" s="140"/>
      <c r="O35" s="97"/>
      <c r="P35" s="97"/>
      <c r="Q35" s="141"/>
      <c r="R35" s="141"/>
      <c r="S35" s="97"/>
    </row>
    <row r="36" ht="19.5" customHeight="1">
      <c r="A36" s="93"/>
      <c r="B36" s="94"/>
      <c r="C36" s="99" t="s">
        <v>223</v>
      </c>
      <c r="D36" s="142"/>
      <c r="E36" s="101"/>
      <c r="F36" s="101"/>
      <c r="G36" s="101"/>
      <c r="H36" s="101"/>
      <c r="I36" s="101"/>
      <c r="J36" s="101"/>
      <c r="L36" s="101"/>
      <c r="M36" s="101"/>
      <c r="N36" s="101"/>
      <c r="O36" s="101"/>
      <c r="P36" s="101"/>
      <c r="Q36" s="102"/>
      <c r="R36" s="102"/>
      <c r="S36" s="101"/>
    </row>
    <row r="37" ht="19.5" customHeight="1">
      <c r="A37" s="103"/>
      <c r="B37" s="104"/>
      <c r="C37" s="143"/>
      <c r="D37" s="144" t="str">
        <f>'Direct Costs'!D1</f>
        <v>P1</v>
      </c>
      <c r="E37" s="144" t="str">
        <f>'Direct Costs'!E1</f>
        <v>P2</v>
      </c>
      <c r="F37" s="144" t="str">
        <f>'Direct Costs'!F1</f>
        <v>P3</v>
      </c>
      <c r="G37" s="144" t="str">
        <f>'Direct Costs'!G1</f>
        <v>P4</v>
      </c>
      <c r="H37" s="144" t="str">
        <f>'Direct Costs'!H1</f>
        <v>P5</v>
      </c>
      <c r="I37" s="144" t="str">
        <f>'Direct Costs'!J1</f>
        <v>P7</v>
      </c>
      <c r="J37" s="144" t="str">
        <f>'Direct Costs'!K1</f>
        <v>P8</v>
      </c>
      <c r="K37" s="144" t="str">
        <f>'Direct Costs'!L1</f>
        <v>P9</v>
      </c>
      <c r="L37" s="144" t="str">
        <f>'Direct Costs'!M1</f>
        <v>P10</v>
      </c>
      <c r="M37" s="144" t="str">
        <f>'Direct Costs'!M1</f>
        <v>P10</v>
      </c>
      <c r="N37" s="144" t="str">
        <f>'Direct Costs'!N1</f>
        <v>P11</v>
      </c>
      <c r="O37" s="144" t="str">
        <f>'Direct Costs'!O1</f>
        <v>P12</v>
      </c>
      <c r="P37" s="144" t="str">
        <f>'Direct Costs'!P1</f>
        <v>P13</v>
      </c>
      <c r="Q37" s="145" t="s">
        <v>46</v>
      </c>
      <c r="R37" s="145" t="s">
        <v>47</v>
      </c>
      <c r="S37" s="146"/>
    </row>
    <row r="38" ht="24.0" customHeight="1">
      <c r="A38" s="93"/>
      <c r="B38" s="94"/>
      <c r="C38" s="147" t="s">
        <v>216</v>
      </c>
      <c r="D38" s="148">
        <f t="shared" ref="D38:P38" si="8">sum(D45:D59)</f>
        <v>130</v>
      </c>
      <c r="E38" s="148">
        <f t="shared" si="8"/>
        <v>130</v>
      </c>
      <c r="F38" s="148">
        <f t="shared" si="8"/>
        <v>130</v>
      </c>
      <c r="G38" s="148">
        <f t="shared" si="8"/>
        <v>145</v>
      </c>
      <c r="H38" s="148">
        <f t="shared" si="8"/>
        <v>145</v>
      </c>
      <c r="I38" s="148">
        <f t="shared" si="8"/>
        <v>145</v>
      </c>
      <c r="J38" s="148">
        <f t="shared" si="8"/>
        <v>145</v>
      </c>
      <c r="K38" s="148">
        <f t="shared" si="8"/>
        <v>145</v>
      </c>
      <c r="L38" s="148">
        <f t="shared" si="8"/>
        <v>165</v>
      </c>
      <c r="M38" s="148">
        <f t="shared" si="8"/>
        <v>165</v>
      </c>
      <c r="N38" s="148">
        <f t="shared" si="8"/>
        <v>165</v>
      </c>
      <c r="O38" s="148">
        <f t="shared" si="8"/>
        <v>165</v>
      </c>
      <c r="P38" s="148">
        <f t="shared" si="8"/>
        <v>180</v>
      </c>
      <c r="Q38" s="149">
        <f t="shared" ref="Q38:Q40" si="10">sum(D38:P38)</f>
        <v>1955</v>
      </c>
      <c r="R38" s="149">
        <f t="shared" ref="R38:R40" si="11">iferror(averageif(D38:P38, "&gt;0", D38:P38), 0)</f>
        <v>150.3846154</v>
      </c>
      <c r="S38" s="150"/>
    </row>
    <row r="39" ht="21.0" customHeight="1">
      <c r="A39" s="113"/>
      <c r="B39" s="114"/>
      <c r="C39" s="151" t="s">
        <v>217</v>
      </c>
      <c r="D39" s="152">
        <f t="shared" ref="D39:P39" si="9">sum(D63:D77)</f>
        <v>70</v>
      </c>
      <c r="E39" s="152">
        <f t="shared" si="9"/>
        <v>70</v>
      </c>
      <c r="F39" s="152">
        <f t="shared" si="9"/>
        <v>70</v>
      </c>
      <c r="G39" s="152">
        <f t="shared" si="9"/>
        <v>80</v>
      </c>
      <c r="H39" s="152">
        <f t="shared" si="9"/>
        <v>80</v>
      </c>
      <c r="I39" s="152">
        <f t="shared" si="9"/>
        <v>80</v>
      </c>
      <c r="J39" s="152">
        <f t="shared" si="9"/>
        <v>80</v>
      </c>
      <c r="K39" s="152">
        <f t="shared" si="9"/>
        <v>80</v>
      </c>
      <c r="L39" s="152">
        <f t="shared" si="9"/>
        <v>100</v>
      </c>
      <c r="M39" s="152">
        <f t="shared" si="9"/>
        <v>100</v>
      </c>
      <c r="N39" s="152">
        <f t="shared" si="9"/>
        <v>100</v>
      </c>
      <c r="O39" s="152">
        <f t="shared" si="9"/>
        <v>100</v>
      </c>
      <c r="P39" s="152">
        <f t="shared" si="9"/>
        <v>110</v>
      </c>
      <c r="Q39" s="153">
        <f t="shared" si="10"/>
        <v>1120</v>
      </c>
      <c r="R39" s="154">
        <f t="shared" si="11"/>
        <v>86.15384615</v>
      </c>
      <c r="S39" s="155"/>
    </row>
    <row r="40" ht="21.0" customHeight="1">
      <c r="A40" s="119"/>
      <c r="B40" s="120"/>
      <c r="C40" s="156" t="s">
        <v>218</v>
      </c>
      <c r="D40" s="121">
        <f t="shared" ref="D40:P40" si="12">D38+D39</f>
        <v>200</v>
      </c>
      <c r="E40" s="121">
        <f t="shared" si="12"/>
        <v>200</v>
      </c>
      <c r="F40" s="121">
        <f t="shared" si="12"/>
        <v>200</v>
      </c>
      <c r="G40" s="121">
        <f t="shared" si="12"/>
        <v>225</v>
      </c>
      <c r="H40" s="121">
        <f t="shared" si="12"/>
        <v>225</v>
      </c>
      <c r="I40" s="121">
        <f t="shared" si="12"/>
        <v>225</v>
      </c>
      <c r="J40" s="121">
        <f t="shared" si="12"/>
        <v>225</v>
      </c>
      <c r="K40" s="121">
        <f t="shared" si="12"/>
        <v>225</v>
      </c>
      <c r="L40" s="121">
        <f t="shared" si="12"/>
        <v>265</v>
      </c>
      <c r="M40" s="121">
        <f t="shared" si="12"/>
        <v>265</v>
      </c>
      <c r="N40" s="121">
        <f t="shared" si="12"/>
        <v>265</v>
      </c>
      <c r="O40" s="121">
        <f t="shared" si="12"/>
        <v>265</v>
      </c>
      <c r="P40" s="121">
        <f t="shared" si="12"/>
        <v>290</v>
      </c>
      <c r="Q40" s="157">
        <f t="shared" si="10"/>
        <v>3075</v>
      </c>
      <c r="R40" s="157">
        <f t="shared" si="11"/>
        <v>236.5384615</v>
      </c>
      <c r="S40" s="158"/>
    </row>
    <row r="41" ht="19.5" customHeight="1">
      <c r="A41" s="93"/>
      <c r="B41" s="94"/>
      <c r="C41" s="97"/>
      <c r="D41" s="150"/>
      <c r="E41" s="150"/>
      <c r="F41" s="150"/>
      <c r="G41" s="150"/>
      <c r="H41" s="150"/>
      <c r="I41" s="150"/>
      <c r="J41" s="150"/>
      <c r="L41" s="150"/>
      <c r="M41" s="150"/>
      <c r="N41" s="150"/>
      <c r="O41" s="150"/>
      <c r="P41" s="150"/>
      <c r="Q41" s="159"/>
      <c r="R41" s="159"/>
      <c r="S41" s="150"/>
    </row>
    <row r="42" ht="19.5" customHeight="1">
      <c r="A42" s="93"/>
      <c r="B42" s="94"/>
      <c r="C42" s="97"/>
      <c r="D42" s="160"/>
      <c r="E42" s="160"/>
      <c r="F42" s="160"/>
      <c r="G42" s="160"/>
      <c r="H42" s="160"/>
      <c r="I42" s="160"/>
      <c r="J42" s="160"/>
      <c r="L42" s="160"/>
      <c r="M42" s="160"/>
      <c r="N42" s="160"/>
      <c r="O42" s="160"/>
      <c r="P42" s="160"/>
      <c r="Q42" s="161"/>
      <c r="R42" s="161"/>
      <c r="S42" s="160"/>
    </row>
    <row r="43" ht="19.5" customHeight="1">
      <c r="A43" s="93"/>
      <c r="B43" s="94"/>
      <c r="C43" s="162" t="s">
        <v>224</v>
      </c>
      <c r="D43" s="163"/>
      <c r="E43" s="164"/>
      <c r="F43" s="164"/>
      <c r="G43" s="165"/>
      <c r="H43" s="165"/>
      <c r="I43" s="165"/>
      <c r="J43" s="165"/>
      <c r="L43" s="165"/>
      <c r="M43" s="165"/>
      <c r="N43" s="165"/>
      <c r="O43" s="165"/>
      <c r="P43" s="165"/>
      <c r="Q43" s="149"/>
      <c r="R43" s="149"/>
      <c r="S43" s="160"/>
    </row>
    <row r="44" ht="19.5" customHeight="1">
      <c r="A44" s="103"/>
      <c r="B44" s="104" t="s">
        <v>225</v>
      </c>
      <c r="C44" s="166" t="str">
        <f>IFERROR(__xludf.DUMMYFUNCTION("unique('Direct Costs'!A:A)"),"")</f>
        <v/>
      </c>
      <c r="D44" s="144" t="str">
        <f>'Direct Costs'!D1</f>
        <v>P1</v>
      </c>
      <c r="E44" s="144" t="str">
        <f>'Direct Costs'!E1</f>
        <v>P2</v>
      </c>
      <c r="F44" s="144" t="str">
        <f>'Direct Costs'!F1</f>
        <v>P3</v>
      </c>
      <c r="G44" s="144" t="str">
        <f>'Direct Costs'!G1</f>
        <v>P4</v>
      </c>
      <c r="H44" s="144" t="str">
        <f>'Direct Costs'!H1</f>
        <v>P5</v>
      </c>
      <c r="I44" s="144" t="str">
        <f>'Direct Costs'!I1</f>
        <v>P6</v>
      </c>
      <c r="J44" s="144" t="str">
        <f>'Direct Costs'!J1</f>
        <v>P7</v>
      </c>
      <c r="K44" s="144" t="str">
        <f>'Direct Costs'!K1</f>
        <v>P8</v>
      </c>
      <c r="L44" s="144" t="str">
        <f>'Direct Costs'!L1</f>
        <v>P9</v>
      </c>
      <c r="M44" s="144" t="str">
        <f>'Direct Costs'!M1</f>
        <v>P10</v>
      </c>
      <c r="N44" s="144" t="str">
        <f>'Direct Costs'!N1</f>
        <v>P11</v>
      </c>
      <c r="O44" s="144" t="str">
        <f>'Direct Costs'!O1</f>
        <v>P12</v>
      </c>
      <c r="P44" s="144" t="str">
        <f>'Direct Costs'!P1</f>
        <v>P13</v>
      </c>
      <c r="Q44" s="145" t="s">
        <v>46</v>
      </c>
      <c r="R44" s="145" t="s">
        <v>47</v>
      </c>
      <c r="S44" s="146"/>
    </row>
    <row r="45" ht="19.5" customHeight="1">
      <c r="A45" s="167"/>
      <c r="B45" s="168">
        <f t="array" ref="B45:B59">iferror(match(C45:C59,'Direct Costs'!A:A,0))</f>
        <v>2</v>
      </c>
      <c r="C45" s="169" t="str">
        <f>IFERROR(__xludf.DUMMYFUNCTION("""COMPUTED_VALUE"""),"Compute Costs")</f>
        <v>Compute Costs</v>
      </c>
      <c r="D45" s="170">
        <f t="shared" ref="D45:D58" si="13">if(not(isblank(B45)), indirect("Direct Costs!D"&amp;B45&amp;":R"&amp;B45),"")</f>
        <v>20</v>
      </c>
      <c r="E45" s="170">
        <v>20.0</v>
      </c>
      <c r="F45" s="170">
        <v>20.0</v>
      </c>
      <c r="G45" s="170">
        <v>20.0</v>
      </c>
      <c r="H45" s="170">
        <v>20.0</v>
      </c>
      <c r="I45" s="170">
        <v>20.0</v>
      </c>
      <c r="J45" s="170">
        <v>20.0</v>
      </c>
      <c r="K45" s="171">
        <v>20.0</v>
      </c>
      <c r="L45" s="170">
        <v>10.0</v>
      </c>
      <c r="M45" s="170">
        <v>10.0</v>
      </c>
      <c r="N45" s="170">
        <v>10.0</v>
      </c>
      <c r="O45" s="170">
        <v>10.0</v>
      </c>
      <c r="P45" s="170">
        <v>10.0</v>
      </c>
      <c r="Q45" s="172">
        <v>210.0</v>
      </c>
      <c r="R45" s="172">
        <v>16.153846153846153</v>
      </c>
      <c r="S45" s="173"/>
    </row>
    <row r="46" ht="19.5" customHeight="1">
      <c r="A46" s="93"/>
      <c r="B46" s="174">
        <v>14.0</v>
      </c>
      <c r="C46" s="175" t="str">
        <f>IFERROR(__xludf.DUMMYFUNCTION("""COMPUTED_VALUE"""),"Storage Costs")</f>
        <v>Storage Costs</v>
      </c>
      <c r="D46" s="170">
        <f t="shared" si="13"/>
        <v>10</v>
      </c>
      <c r="E46" s="176">
        <v>10.0</v>
      </c>
      <c r="F46" s="176">
        <v>10.0</v>
      </c>
      <c r="G46" s="176">
        <v>15.0</v>
      </c>
      <c r="H46" s="176">
        <v>15.0</v>
      </c>
      <c r="I46" s="176">
        <v>15.0</v>
      </c>
      <c r="J46" s="176">
        <v>15.0</v>
      </c>
      <c r="K46" s="171">
        <v>15.0</v>
      </c>
      <c r="L46" s="176">
        <v>25.0</v>
      </c>
      <c r="M46" s="176">
        <v>25.0</v>
      </c>
      <c r="N46" s="176">
        <v>25.0</v>
      </c>
      <c r="O46" s="176">
        <v>25.0</v>
      </c>
      <c r="P46" s="176">
        <v>30.0</v>
      </c>
      <c r="Q46" s="177">
        <v>235.0</v>
      </c>
      <c r="R46" s="177">
        <v>18.076923076923077</v>
      </c>
      <c r="S46" s="178"/>
    </row>
    <row r="47" ht="19.5" customHeight="1">
      <c r="A47" s="93"/>
      <c r="B47" s="174">
        <v>23.0</v>
      </c>
      <c r="C47" s="175" t="str">
        <f>IFERROR(__xludf.DUMMYFUNCTION("""COMPUTED_VALUE"""),"Network Costs")</f>
        <v>Network Costs</v>
      </c>
      <c r="D47" s="170">
        <f t="shared" si="13"/>
        <v>50</v>
      </c>
      <c r="E47" s="176">
        <v>50.0</v>
      </c>
      <c r="F47" s="176">
        <v>50.0</v>
      </c>
      <c r="G47" s="176">
        <v>60.0</v>
      </c>
      <c r="H47" s="176">
        <v>60.0</v>
      </c>
      <c r="I47" s="176">
        <v>60.0</v>
      </c>
      <c r="J47" s="176">
        <v>60.0</v>
      </c>
      <c r="K47" s="171">
        <v>60.0</v>
      </c>
      <c r="L47" s="176">
        <v>80.0</v>
      </c>
      <c r="M47" s="176">
        <v>80.0</v>
      </c>
      <c r="N47" s="176">
        <v>80.0</v>
      </c>
      <c r="O47" s="176">
        <v>80.0</v>
      </c>
      <c r="P47" s="176">
        <v>90.0</v>
      </c>
      <c r="Q47" s="177">
        <v>860.0</v>
      </c>
      <c r="R47" s="177">
        <v>66.15384615384616</v>
      </c>
      <c r="S47" s="178"/>
    </row>
    <row r="48" ht="19.5" customHeight="1">
      <c r="A48" s="93"/>
      <c r="B48" s="174">
        <v>34.0</v>
      </c>
      <c r="C48" s="175" t="str">
        <f>IFERROR(__xludf.DUMMYFUNCTION("""COMPUTED_VALUE"""),"Database Costs")</f>
        <v>Database Costs</v>
      </c>
      <c r="D48" s="170">
        <f t="shared" si="13"/>
        <v>10</v>
      </c>
      <c r="E48" s="176">
        <v>10.0</v>
      </c>
      <c r="F48" s="176">
        <v>10.0</v>
      </c>
      <c r="G48" s="176">
        <v>10.0</v>
      </c>
      <c r="H48" s="176">
        <v>10.0</v>
      </c>
      <c r="I48" s="176">
        <v>10.0</v>
      </c>
      <c r="J48" s="176">
        <v>10.0</v>
      </c>
      <c r="K48" s="171">
        <v>10.0</v>
      </c>
      <c r="L48" s="176">
        <v>10.0</v>
      </c>
      <c r="M48" s="176">
        <v>10.0</v>
      </c>
      <c r="N48" s="176">
        <v>10.0</v>
      </c>
      <c r="O48" s="176">
        <v>10.0</v>
      </c>
      <c r="P48" s="176">
        <v>10.0</v>
      </c>
      <c r="Q48" s="177">
        <v>130.0</v>
      </c>
      <c r="R48" s="177">
        <v>10.0</v>
      </c>
      <c r="S48" s="178"/>
    </row>
    <row r="49" ht="19.5" customHeight="1">
      <c r="A49" s="93"/>
      <c r="B49" s="174">
        <v>43.0</v>
      </c>
      <c r="C49" s="175" t="str">
        <f>IFERROR(__xludf.DUMMYFUNCTION("""COMPUTED_VALUE"""),"Analytics Costs")</f>
        <v>Analytics Costs</v>
      </c>
      <c r="D49" s="170">
        <f t="shared" si="13"/>
        <v>10</v>
      </c>
      <c r="E49" s="176">
        <v>10.0</v>
      </c>
      <c r="F49" s="176">
        <v>10.0</v>
      </c>
      <c r="G49" s="176">
        <v>10.0</v>
      </c>
      <c r="H49" s="176">
        <v>10.0</v>
      </c>
      <c r="I49" s="176">
        <v>10.0</v>
      </c>
      <c r="J49" s="176">
        <v>10.0</v>
      </c>
      <c r="K49" s="171">
        <v>10.0</v>
      </c>
      <c r="L49" s="176">
        <v>10.0</v>
      </c>
      <c r="M49" s="176">
        <v>10.0</v>
      </c>
      <c r="N49" s="176">
        <v>10.0</v>
      </c>
      <c r="O49" s="176">
        <v>10.0</v>
      </c>
      <c r="P49" s="176">
        <v>10.0</v>
      </c>
      <c r="Q49" s="177">
        <v>130.0</v>
      </c>
      <c r="R49" s="177">
        <v>10.0</v>
      </c>
      <c r="S49" s="178"/>
    </row>
    <row r="50" ht="19.5" customHeight="1">
      <c r="A50" s="93"/>
      <c r="B50" s="174">
        <v>49.0</v>
      </c>
      <c r="C50" s="175" t="str">
        <f>IFERROR(__xludf.DUMMYFUNCTION("""COMPUTED_VALUE"""),"Integration Costs")</f>
        <v>Integration Costs</v>
      </c>
      <c r="D50" s="170">
        <f t="shared" si="13"/>
        <v>0</v>
      </c>
      <c r="E50" s="176">
        <v>0.0</v>
      </c>
      <c r="F50" s="176">
        <v>0.0</v>
      </c>
      <c r="G50" s="176">
        <v>0.0</v>
      </c>
      <c r="H50" s="176">
        <v>0.0</v>
      </c>
      <c r="I50" s="176">
        <v>0.0</v>
      </c>
      <c r="J50" s="176">
        <v>0.0</v>
      </c>
      <c r="K50" s="171">
        <v>0.0</v>
      </c>
      <c r="L50" s="176">
        <v>0.0</v>
      </c>
      <c r="M50" s="176">
        <v>0.0</v>
      </c>
      <c r="N50" s="176">
        <v>0.0</v>
      </c>
      <c r="O50" s="176">
        <v>0.0</v>
      </c>
      <c r="P50" s="176">
        <v>0.0</v>
      </c>
      <c r="Q50" s="177">
        <v>0.0</v>
      </c>
      <c r="R50" s="177">
        <v>0.0</v>
      </c>
      <c r="S50" s="178"/>
    </row>
    <row r="51" ht="19.5" customHeight="1">
      <c r="A51" s="93"/>
      <c r="B51" s="174">
        <v>57.0</v>
      </c>
      <c r="C51" s="175" t="str">
        <f>IFERROR(__xludf.DUMMYFUNCTION("""COMPUTED_VALUE"""),"Security Costs")</f>
        <v>Security Costs</v>
      </c>
      <c r="D51" s="170">
        <f t="shared" si="13"/>
        <v>10</v>
      </c>
      <c r="E51" s="176">
        <v>10.0</v>
      </c>
      <c r="F51" s="176">
        <v>10.0</v>
      </c>
      <c r="G51" s="176">
        <v>10.0</v>
      </c>
      <c r="H51" s="176">
        <v>10.0</v>
      </c>
      <c r="I51" s="176">
        <v>10.0</v>
      </c>
      <c r="J51" s="176">
        <v>10.0</v>
      </c>
      <c r="K51" s="171">
        <v>10.0</v>
      </c>
      <c r="L51" s="176">
        <v>10.0</v>
      </c>
      <c r="M51" s="176">
        <v>10.0</v>
      </c>
      <c r="N51" s="176">
        <v>10.0</v>
      </c>
      <c r="O51" s="176">
        <v>10.0</v>
      </c>
      <c r="P51" s="176">
        <v>10.0</v>
      </c>
      <c r="Q51" s="177">
        <v>130.0</v>
      </c>
      <c r="R51" s="177">
        <v>10.0</v>
      </c>
      <c r="S51" s="178"/>
    </row>
    <row r="52" ht="19.5" customHeight="1">
      <c r="A52" s="93"/>
      <c r="B52" s="174">
        <v>64.0</v>
      </c>
      <c r="C52" s="175" t="str">
        <f>IFERROR(__xludf.DUMMYFUNCTION("""COMPUTED_VALUE"""),"Monitoring and Management Costs")</f>
        <v>Monitoring and Management Costs</v>
      </c>
      <c r="D52" s="170">
        <f t="shared" si="13"/>
        <v>10</v>
      </c>
      <c r="E52" s="176">
        <v>10.0</v>
      </c>
      <c r="F52" s="176">
        <v>10.0</v>
      </c>
      <c r="G52" s="176">
        <v>10.0</v>
      </c>
      <c r="H52" s="176">
        <v>10.0</v>
      </c>
      <c r="I52" s="176">
        <v>10.0</v>
      </c>
      <c r="J52" s="176">
        <v>10.0</v>
      </c>
      <c r="K52" s="171">
        <v>10.0</v>
      </c>
      <c r="L52" s="176">
        <v>10.0</v>
      </c>
      <c r="M52" s="176">
        <v>10.0</v>
      </c>
      <c r="N52" s="176">
        <v>10.0</v>
      </c>
      <c r="O52" s="176">
        <v>10.0</v>
      </c>
      <c r="P52" s="176">
        <v>10.0</v>
      </c>
      <c r="Q52" s="177">
        <v>130.0</v>
      </c>
      <c r="R52" s="177">
        <v>10.0</v>
      </c>
      <c r="S52" s="178"/>
    </row>
    <row r="53" ht="19.5" customHeight="1">
      <c r="A53" s="93"/>
      <c r="B53" s="174">
        <v>71.0</v>
      </c>
      <c r="C53" s="175" t="str">
        <f>IFERROR(__xludf.DUMMYFUNCTION("""COMPUTED_VALUE"""),"Application Development Costs")</f>
        <v>Application Development Costs</v>
      </c>
      <c r="D53" s="170">
        <f t="shared" si="13"/>
        <v>10</v>
      </c>
      <c r="E53" s="176">
        <v>10.0</v>
      </c>
      <c r="F53" s="176">
        <v>10.0</v>
      </c>
      <c r="G53" s="176">
        <v>10.0</v>
      </c>
      <c r="H53" s="176">
        <v>10.0</v>
      </c>
      <c r="I53" s="176">
        <v>10.0</v>
      </c>
      <c r="J53" s="176">
        <v>10.0</v>
      </c>
      <c r="K53" s="171">
        <v>10.0</v>
      </c>
      <c r="L53" s="176">
        <v>10.0</v>
      </c>
      <c r="M53" s="176">
        <v>10.0</v>
      </c>
      <c r="N53" s="176">
        <v>10.0</v>
      </c>
      <c r="O53" s="176">
        <v>10.0</v>
      </c>
      <c r="P53" s="176">
        <v>10.0</v>
      </c>
      <c r="Q53" s="177">
        <v>130.0</v>
      </c>
      <c r="R53" s="177">
        <v>10.0</v>
      </c>
      <c r="S53" s="178"/>
    </row>
    <row r="54" ht="19.5" customHeight="1">
      <c r="A54" s="93"/>
      <c r="B54" s="174">
        <v>81.0</v>
      </c>
      <c r="C54" s="175" t="str">
        <f>IFERROR(__xludf.DUMMYFUNCTION("""COMPUTED_VALUE"""),"Third-Party Service Costs")</f>
        <v>Third-Party Service Costs</v>
      </c>
      <c r="D54" s="170">
        <f t="shared" si="13"/>
        <v>0</v>
      </c>
      <c r="E54" s="176">
        <v>0.0</v>
      </c>
      <c r="F54" s="176">
        <v>0.0</v>
      </c>
      <c r="G54" s="176">
        <v>0.0</v>
      </c>
      <c r="H54" s="176">
        <v>0.0</v>
      </c>
      <c r="I54" s="176">
        <v>0.0</v>
      </c>
      <c r="J54" s="176">
        <v>0.0</v>
      </c>
      <c r="K54" s="171">
        <v>0.0</v>
      </c>
      <c r="L54" s="176">
        <v>0.0</v>
      </c>
      <c r="M54" s="176">
        <v>0.0</v>
      </c>
      <c r="N54" s="176">
        <v>0.0</v>
      </c>
      <c r="O54" s="176">
        <v>0.0</v>
      </c>
      <c r="P54" s="176">
        <v>0.0</v>
      </c>
      <c r="Q54" s="177">
        <v>0.0</v>
      </c>
      <c r="R54" s="177">
        <v>0.0</v>
      </c>
      <c r="S54" s="178"/>
    </row>
    <row r="55" ht="19.5" customHeight="1">
      <c r="A55" s="93"/>
      <c r="B55" s="174">
        <v>90.0</v>
      </c>
      <c r="C55" s="175" t="str">
        <f>IFERROR(__xludf.DUMMYFUNCTION("""COMPUTED_VALUE"""),"Other 1")</f>
        <v>Other 1</v>
      </c>
      <c r="D55" s="170">
        <f t="shared" si="13"/>
        <v>0</v>
      </c>
      <c r="E55" s="176">
        <v>0.0</v>
      </c>
      <c r="F55" s="176">
        <v>0.0</v>
      </c>
      <c r="G55" s="176">
        <v>0.0</v>
      </c>
      <c r="H55" s="176">
        <v>0.0</v>
      </c>
      <c r="I55" s="176">
        <v>0.0</v>
      </c>
      <c r="J55" s="176">
        <v>0.0</v>
      </c>
      <c r="K55" s="171">
        <v>0.0</v>
      </c>
      <c r="L55" s="176">
        <v>0.0</v>
      </c>
      <c r="M55" s="176">
        <v>0.0</v>
      </c>
      <c r="N55" s="176">
        <v>0.0</v>
      </c>
      <c r="O55" s="176">
        <v>0.0</v>
      </c>
      <c r="P55" s="176">
        <v>0.0</v>
      </c>
      <c r="Q55" s="177">
        <v>0.0</v>
      </c>
      <c r="R55" s="177">
        <v>0.0</v>
      </c>
      <c r="S55" s="178"/>
    </row>
    <row r="56" ht="19.5" customHeight="1">
      <c r="A56" s="93"/>
      <c r="B56" s="174">
        <v>97.0</v>
      </c>
      <c r="C56" s="175" t="str">
        <f>IFERROR(__xludf.DUMMYFUNCTION("""COMPUTED_VALUE"""),"Other 2")</f>
        <v>Other 2</v>
      </c>
      <c r="D56" s="170">
        <f t="shared" si="13"/>
        <v>0</v>
      </c>
      <c r="E56" s="176">
        <v>0.0</v>
      </c>
      <c r="F56" s="176">
        <v>0.0</v>
      </c>
      <c r="G56" s="176">
        <v>0.0</v>
      </c>
      <c r="H56" s="176">
        <v>0.0</v>
      </c>
      <c r="I56" s="176">
        <v>0.0</v>
      </c>
      <c r="J56" s="176">
        <v>0.0</v>
      </c>
      <c r="K56" s="171">
        <v>0.0</v>
      </c>
      <c r="L56" s="176">
        <v>0.0</v>
      </c>
      <c r="M56" s="176">
        <v>0.0</v>
      </c>
      <c r="N56" s="176">
        <v>0.0</v>
      </c>
      <c r="O56" s="176">
        <v>0.0</v>
      </c>
      <c r="P56" s="176">
        <v>0.0</v>
      </c>
      <c r="Q56" s="177">
        <v>0.0</v>
      </c>
      <c r="R56" s="177">
        <v>0.0</v>
      </c>
      <c r="S56" s="178"/>
    </row>
    <row r="57" ht="19.5" customHeight="1">
      <c r="A57" s="93"/>
      <c r="B57" s="174">
        <v>104.0</v>
      </c>
      <c r="C57" s="175" t="str">
        <f>IFERROR(__xludf.DUMMYFUNCTION("""COMPUTED_VALUE"""),"Other 3")</f>
        <v>Other 3</v>
      </c>
      <c r="D57" s="170">
        <f t="shared" si="13"/>
        <v>0</v>
      </c>
      <c r="E57" s="176">
        <v>0.0</v>
      </c>
      <c r="F57" s="176">
        <v>0.0</v>
      </c>
      <c r="G57" s="176">
        <v>0.0</v>
      </c>
      <c r="H57" s="176">
        <v>0.0</v>
      </c>
      <c r="I57" s="176">
        <v>0.0</v>
      </c>
      <c r="J57" s="176">
        <v>0.0</v>
      </c>
      <c r="K57" s="171">
        <v>0.0</v>
      </c>
      <c r="L57" s="176">
        <v>0.0</v>
      </c>
      <c r="M57" s="176">
        <v>0.0</v>
      </c>
      <c r="N57" s="176">
        <v>0.0</v>
      </c>
      <c r="O57" s="176">
        <v>0.0</v>
      </c>
      <c r="P57" s="176">
        <v>0.0</v>
      </c>
      <c r="Q57" s="177">
        <v>0.0</v>
      </c>
      <c r="R57" s="177">
        <v>0.0</v>
      </c>
      <c r="S57" s="178"/>
    </row>
    <row r="58" ht="19.5" customHeight="1">
      <c r="A58" s="93"/>
      <c r="B58" s="174">
        <v>111.0</v>
      </c>
      <c r="C58" s="179" t="str">
        <f>IFERROR(__xludf.DUMMYFUNCTION("""COMPUTED_VALUE"""),"Other 4")</f>
        <v>Other 4</v>
      </c>
      <c r="D58" s="170">
        <f t="shared" si="13"/>
        <v>0</v>
      </c>
      <c r="E58" s="176">
        <v>0.0</v>
      </c>
      <c r="F58" s="176">
        <v>0.0</v>
      </c>
      <c r="G58" s="176">
        <v>0.0</v>
      </c>
      <c r="H58" s="176">
        <v>0.0</v>
      </c>
      <c r="I58" s="176">
        <v>0.0</v>
      </c>
      <c r="J58" s="176">
        <v>0.0</v>
      </c>
      <c r="K58" s="171">
        <v>0.0</v>
      </c>
      <c r="L58" s="176">
        <v>0.0</v>
      </c>
      <c r="M58" s="176">
        <v>0.0</v>
      </c>
      <c r="N58" s="176">
        <v>0.0</v>
      </c>
      <c r="O58" s="176">
        <v>0.0</v>
      </c>
      <c r="P58" s="176">
        <v>0.0</v>
      </c>
      <c r="Q58" s="177">
        <v>0.0</v>
      </c>
      <c r="R58" s="177">
        <v>0.0</v>
      </c>
      <c r="S58" s="178"/>
    </row>
    <row r="59" ht="19.5" customHeight="1">
      <c r="A59" s="93"/>
      <c r="B59" s="174"/>
      <c r="C59" s="175"/>
      <c r="D59" s="176" t="str">
        <f>if(not(isblank(B59)), indirect("Expenses!D"&amp;B59&amp;":Q"&amp;B59),"")</f>
        <v/>
      </c>
      <c r="E59" s="176"/>
      <c r="F59" s="176"/>
      <c r="G59" s="176"/>
      <c r="H59" s="176"/>
      <c r="I59" s="176"/>
      <c r="J59" s="176"/>
      <c r="K59" s="180"/>
      <c r="L59" s="176"/>
      <c r="M59" s="176"/>
      <c r="N59" s="176"/>
      <c r="O59" s="176"/>
      <c r="P59" s="176"/>
      <c r="Q59" s="177"/>
      <c r="R59" s="177"/>
      <c r="S59" s="178"/>
    </row>
    <row r="60" ht="19.5" customHeight="1">
      <c r="A60" s="93"/>
      <c r="B60" s="94"/>
      <c r="C60" s="181"/>
      <c r="D60" s="182"/>
      <c r="E60" s="182"/>
      <c r="F60" s="182"/>
      <c r="G60" s="182"/>
      <c r="H60" s="182"/>
      <c r="I60" s="182"/>
      <c r="J60" s="182"/>
      <c r="L60" s="182"/>
      <c r="M60" s="182"/>
      <c r="N60" s="182"/>
      <c r="O60" s="182"/>
      <c r="P60" s="182"/>
      <c r="Q60" s="183"/>
      <c r="R60" s="183"/>
      <c r="S60" s="160"/>
    </row>
    <row r="61" ht="19.5" customHeight="1">
      <c r="A61" s="93"/>
      <c r="B61" s="94"/>
      <c r="C61" s="184" t="s">
        <v>226</v>
      </c>
      <c r="D61" s="163"/>
      <c r="E61" s="164"/>
      <c r="F61" s="164"/>
      <c r="G61" s="165"/>
      <c r="H61" s="165"/>
      <c r="I61" s="165"/>
      <c r="J61" s="165"/>
      <c r="L61" s="165"/>
      <c r="M61" s="165"/>
      <c r="N61" s="165"/>
      <c r="O61" s="165"/>
      <c r="P61" s="165"/>
      <c r="Q61" s="149"/>
      <c r="R61" s="149"/>
      <c r="S61" s="160"/>
    </row>
    <row r="62" ht="19.5" customHeight="1">
      <c r="A62" s="103"/>
      <c r="B62" s="104" t="s">
        <v>225</v>
      </c>
      <c r="C62" s="166" t="str">
        <f>IFERROR(__xludf.DUMMYFUNCTION("unique('Indirect Costs'!A:A)"),"")</f>
        <v/>
      </c>
      <c r="D62" s="144" t="str">
        <f>'Indirect Costs'!D1</f>
        <v>P1</v>
      </c>
      <c r="E62" s="144" t="str">
        <f>'Indirect Costs'!E1</f>
        <v>P2</v>
      </c>
      <c r="F62" s="144" t="str">
        <f>'Indirect Costs'!F1</f>
        <v>P3</v>
      </c>
      <c r="G62" s="144" t="str">
        <f>'Indirect Costs'!G1</f>
        <v>P4</v>
      </c>
      <c r="H62" s="144" t="str">
        <f>'Indirect Costs'!H1</f>
        <v>P5</v>
      </c>
      <c r="I62" s="144" t="str">
        <f>'Indirect Costs'!I1</f>
        <v>P6</v>
      </c>
      <c r="J62" s="144" t="str">
        <f>'Indirect Costs'!J1</f>
        <v>P7</v>
      </c>
      <c r="K62" s="144" t="str">
        <f>'Indirect Costs'!K1</f>
        <v>P8</v>
      </c>
      <c r="L62" s="144" t="str">
        <f>'Indirect Costs'!L1</f>
        <v>P9</v>
      </c>
      <c r="M62" s="144" t="str">
        <f>'Indirect Costs'!M1</f>
        <v>P10</v>
      </c>
      <c r="N62" s="144" t="str">
        <f>'Indirect Costs'!N1</f>
        <v>P11</v>
      </c>
      <c r="O62" s="144" t="str">
        <f>'Indirect Costs'!O1</f>
        <v>P12</v>
      </c>
      <c r="P62" s="144" t="str">
        <f>'Indirect Costs'!P1</f>
        <v>P13</v>
      </c>
      <c r="Q62" s="145" t="s">
        <v>46</v>
      </c>
      <c r="R62" s="145" t="s">
        <v>47</v>
      </c>
      <c r="S62" s="146"/>
    </row>
    <row r="63" ht="19.5" customHeight="1">
      <c r="A63" s="167"/>
      <c r="B63" s="168">
        <f t="array" ref="B63:B77">iferror(match(C63:C77,'Indirect Costs'!A:A,0))</f>
        <v>2</v>
      </c>
      <c r="C63" s="169" t="str">
        <f>IFERROR(__xludf.DUMMYFUNCTION("""COMPUTED_VALUE"""),"Talent Costs")</f>
        <v>Talent Costs</v>
      </c>
      <c r="D63" s="170">
        <f t="shared" ref="D63:D76" si="14">if(not(isblank(B63)), indirect("Indirect Costs!D"&amp;B63&amp;":R"&amp;B63),"")</f>
        <v>40</v>
      </c>
      <c r="E63" s="170">
        <v>40.0</v>
      </c>
      <c r="F63" s="170">
        <v>40.0</v>
      </c>
      <c r="G63" s="170">
        <v>40.0</v>
      </c>
      <c r="H63" s="170">
        <v>40.0</v>
      </c>
      <c r="I63" s="170">
        <v>40.0</v>
      </c>
      <c r="J63" s="170">
        <v>40.0</v>
      </c>
      <c r="K63" s="171">
        <v>40.0</v>
      </c>
      <c r="L63" s="170">
        <v>40.0</v>
      </c>
      <c r="M63" s="170">
        <v>40.0</v>
      </c>
      <c r="N63" s="170">
        <v>40.0</v>
      </c>
      <c r="O63" s="170">
        <v>40.0</v>
      </c>
      <c r="P63" s="170">
        <v>40.0</v>
      </c>
      <c r="Q63" s="172">
        <v>520.0</v>
      </c>
      <c r="R63" s="172">
        <v>40.0</v>
      </c>
      <c r="S63" s="173"/>
    </row>
    <row r="64" ht="19.5" customHeight="1">
      <c r="A64" s="93"/>
      <c r="B64" s="174">
        <v>9.0</v>
      </c>
      <c r="C64" s="175" t="str">
        <f>IFERROR(__xludf.DUMMYFUNCTION("""COMPUTED_VALUE"""),"Professional Services Costs")</f>
        <v>Professional Services Costs</v>
      </c>
      <c r="D64" s="170">
        <f t="shared" si="14"/>
        <v>0</v>
      </c>
      <c r="E64" s="170">
        <v>0.0</v>
      </c>
      <c r="F64" s="170">
        <v>0.0</v>
      </c>
      <c r="G64" s="170">
        <v>0.0</v>
      </c>
      <c r="H64" s="170">
        <v>0.0</v>
      </c>
      <c r="I64" s="170">
        <v>0.0</v>
      </c>
      <c r="J64" s="170">
        <v>0.0</v>
      </c>
      <c r="K64" s="171">
        <v>0.0</v>
      </c>
      <c r="L64" s="170">
        <v>0.0</v>
      </c>
      <c r="M64" s="170">
        <v>0.0</v>
      </c>
      <c r="N64" s="170">
        <v>0.0</v>
      </c>
      <c r="O64" s="170">
        <v>0.0</v>
      </c>
      <c r="P64" s="170">
        <v>0.0</v>
      </c>
      <c r="Q64" s="172">
        <v>0.0</v>
      </c>
      <c r="R64" s="177">
        <v>0.0</v>
      </c>
      <c r="S64" s="178"/>
    </row>
    <row r="65" ht="19.5" customHeight="1">
      <c r="A65" s="93"/>
      <c r="B65" s="174">
        <v>16.0</v>
      </c>
      <c r="C65" s="175" t="str">
        <f>IFERROR(__xludf.DUMMYFUNCTION("""COMPUTED_VALUE"""),"Licensing Costs")</f>
        <v>Licensing Costs</v>
      </c>
      <c r="D65" s="170">
        <f t="shared" si="14"/>
        <v>10</v>
      </c>
      <c r="E65" s="170">
        <v>10.0</v>
      </c>
      <c r="F65" s="170">
        <v>10.0</v>
      </c>
      <c r="G65" s="170">
        <v>15.0</v>
      </c>
      <c r="H65" s="170">
        <v>15.0</v>
      </c>
      <c r="I65" s="170">
        <v>15.0</v>
      </c>
      <c r="J65" s="170">
        <v>15.0</v>
      </c>
      <c r="K65" s="171">
        <v>15.0</v>
      </c>
      <c r="L65" s="170">
        <v>25.0</v>
      </c>
      <c r="M65" s="170">
        <v>25.0</v>
      </c>
      <c r="N65" s="170">
        <v>25.0</v>
      </c>
      <c r="O65" s="170">
        <v>25.0</v>
      </c>
      <c r="P65" s="170">
        <v>30.0</v>
      </c>
      <c r="Q65" s="172">
        <v>235.0</v>
      </c>
      <c r="R65" s="177">
        <v>18.076923076923077</v>
      </c>
      <c r="S65" s="178"/>
    </row>
    <row r="66" ht="19.5" customHeight="1">
      <c r="A66" s="93"/>
      <c r="B66" s="174">
        <v>29.0</v>
      </c>
      <c r="C66" s="175" t="str">
        <f>IFERROR(__xludf.DUMMYFUNCTION("""COMPUTED_VALUE"""),"Operational Costs")</f>
        <v>Operational Costs</v>
      </c>
      <c r="D66" s="170">
        <f t="shared" si="14"/>
        <v>0</v>
      </c>
      <c r="E66" s="170">
        <v>0.0</v>
      </c>
      <c r="F66" s="170">
        <v>0.0</v>
      </c>
      <c r="G66" s="170">
        <v>0.0</v>
      </c>
      <c r="H66" s="170">
        <v>0.0</v>
      </c>
      <c r="I66" s="170">
        <v>0.0</v>
      </c>
      <c r="J66" s="170">
        <v>0.0</v>
      </c>
      <c r="K66" s="171">
        <v>0.0</v>
      </c>
      <c r="L66" s="170">
        <v>0.0</v>
      </c>
      <c r="M66" s="170">
        <v>0.0</v>
      </c>
      <c r="N66" s="170">
        <v>0.0</v>
      </c>
      <c r="O66" s="170">
        <v>0.0</v>
      </c>
      <c r="P66" s="170">
        <v>0.0</v>
      </c>
      <c r="Q66" s="172">
        <v>0.0</v>
      </c>
      <c r="R66" s="177">
        <v>0.0</v>
      </c>
      <c r="S66" s="178"/>
    </row>
    <row r="67" ht="19.5" customHeight="1">
      <c r="A67" s="93"/>
      <c r="B67" s="174">
        <v>40.0</v>
      </c>
      <c r="C67" s="175" t="str">
        <f>IFERROR(__xludf.DUMMYFUNCTION("""COMPUTED_VALUE"""),"Data Transfer Costs")</f>
        <v>Data Transfer Costs</v>
      </c>
      <c r="D67" s="170">
        <f t="shared" si="14"/>
        <v>20</v>
      </c>
      <c r="E67" s="170">
        <v>20.0</v>
      </c>
      <c r="F67" s="170">
        <v>20.0</v>
      </c>
      <c r="G67" s="170">
        <v>25.0</v>
      </c>
      <c r="H67" s="170">
        <v>25.0</v>
      </c>
      <c r="I67" s="170">
        <v>25.0</v>
      </c>
      <c r="J67" s="170">
        <v>25.0</v>
      </c>
      <c r="K67" s="171">
        <v>25.0</v>
      </c>
      <c r="L67" s="170">
        <v>35.0</v>
      </c>
      <c r="M67" s="170">
        <v>35.0</v>
      </c>
      <c r="N67" s="170">
        <v>35.0</v>
      </c>
      <c r="O67" s="170">
        <v>35.0</v>
      </c>
      <c r="P67" s="170">
        <v>40.0</v>
      </c>
      <c r="Q67" s="172">
        <v>365.0</v>
      </c>
      <c r="R67" s="177">
        <v>28.076923076923077</v>
      </c>
      <c r="S67" s="178"/>
    </row>
    <row r="68" ht="19.5" customHeight="1">
      <c r="A68" s="93"/>
      <c r="B68" s="174">
        <v>47.0</v>
      </c>
      <c r="C68" s="175" t="str">
        <f>IFERROR(__xludf.DUMMYFUNCTION("""COMPUTED_VALUE"""),"Compliance Costs")</f>
        <v>Compliance Costs</v>
      </c>
      <c r="D68" s="170">
        <f t="shared" si="14"/>
        <v>0</v>
      </c>
      <c r="E68" s="170">
        <v>0.0</v>
      </c>
      <c r="F68" s="170">
        <v>0.0</v>
      </c>
      <c r="G68" s="170">
        <v>0.0</v>
      </c>
      <c r="H68" s="170">
        <v>0.0</v>
      </c>
      <c r="I68" s="170">
        <v>0.0</v>
      </c>
      <c r="J68" s="170">
        <v>0.0</v>
      </c>
      <c r="K68" s="171">
        <v>0.0</v>
      </c>
      <c r="L68" s="170">
        <v>0.0</v>
      </c>
      <c r="M68" s="170">
        <v>0.0</v>
      </c>
      <c r="N68" s="170">
        <v>0.0</v>
      </c>
      <c r="O68" s="170">
        <v>0.0</v>
      </c>
      <c r="P68" s="170">
        <v>0.0</v>
      </c>
      <c r="Q68" s="172">
        <v>0.0</v>
      </c>
      <c r="R68" s="177">
        <v>0.0</v>
      </c>
      <c r="S68" s="178"/>
    </row>
    <row r="69" ht="19.5" customHeight="1">
      <c r="A69" s="93"/>
      <c r="B69" s="174">
        <v>54.0</v>
      </c>
      <c r="C69" s="175" t="str">
        <f>IFERROR(__xludf.DUMMYFUNCTION("""COMPUTED_VALUE"""),"Risk Management Costs")</f>
        <v>Risk Management Costs</v>
      </c>
      <c r="D69" s="170">
        <f t="shared" si="14"/>
        <v>0</v>
      </c>
      <c r="E69" s="170">
        <v>0.0</v>
      </c>
      <c r="F69" s="170">
        <v>0.0</v>
      </c>
      <c r="G69" s="170">
        <v>0.0</v>
      </c>
      <c r="H69" s="170">
        <v>0.0</v>
      </c>
      <c r="I69" s="170">
        <v>0.0</v>
      </c>
      <c r="J69" s="170">
        <v>0.0</v>
      </c>
      <c r="K69" s="171">
        <v>0.0</v>
      </c>
      <c r="L69" s="170">
        <v>0.0</v>
      </c>
      <c r="M69" s="170">
        <v>0.0</v>
      </c>
      <c r="N69" s="170">
        <v>0.0</v>
      </c>
      <c r="O69" s="170">
        <v>0.0</v>
      </c>
      <c r="P69" s="170">
        <v>0.0</v>
      </c>
      <c r="Q69" s="172">
        <v>0.0</v>
      </c>
      <c r="R69" s="177">
        <v>0.0</v>
      </c>
      <c r="S69" s="178"/>
    </row>
    <row r="70" ht="19.5" customHeight="1">
      <c r="A70" s="93"/>
      <c r="B70" s="174">
        <v>61.0</v>
      </c>
      <c r="C70" s="175" t="str">
        <f>IFERROR(__xludf.DUMMYFUNCTION("""COMPUTED_VALUE"""),"Incident Costs")</f>
        <v>Incident Costs</v>
      </c>
      <c r="D70" s="170">
        <f t="shared" si="14"/>
        <v>0</v>
      </c>
      <c r="E70" s="170">
        <v>0.0</v>
      </c>
      <c r="F70" s="170">
        <v>0.0</v>
      </c>
      <c r="G70" s="170">
        <v>0.0</v>
      </c>
      <c r="H70" s="170">
        <v>0.0</v>
      </c>
      <c r="I70" s="170">
        <v>0.0</v>
      </c>
      <c r="J70" s="170">
        <v>0.0</v>
      </c>
      <c r="K70" s="171">
        <v>0.0</v>
      </c>
      <c r="L70" s="170">
        <v>0.0</v>
      </c>
      <c r="M70" s="170">
        <v>0.0</v>
      </c>
      <c r="N70" s="170">
        <v>0.0</v>
      </c>
      <c r="O70" s="170">
        <v>0.0</v>
      </c>
      <c r="P70" s="170">
        <v>0.0</v>
      </c>
      <c r="Q70" s="172">
        <v>0.0</v>
      </c>
      <c r="R70" s="177">
        <v>0.0</v>
      </c>
      <c r="S70" s="178"/>
    </row>
    <row r="71" ht="19.5" customHeight="1">
      <c r="A71" s="93"/>
      <c r="B71" s="174">
        <v>69.0</v>
      </c>
      <c r="C71" s="175" t="str">
        <f>IFERROR(__xludf.DUMMYFUNCTION("""COMPUTED_VALUE"""),"Backup and Recovery Costs")</f>
        <v>Backup and Recovery Costs</v>
      </c>
      <c r="D71" s="170">
        <f t="shared" si="14"/>
        <v>0</v>
      </c>
      <c r="E71" s="170">
        <v>0.0</v>
      </c>
      <c r="F71" s="170">
        <v>0.0</v>
      </c>
      <c r="G71" s="170">
        <v>0.0</v>
      </c>
      <c r="H71" s="170">
        <v>0.0</v>
      </c>
      <c r="I71" s="170">
        <v>0.0</v>
      </c>
      <c r="J71" s="170">
        <v>0.0</v>
      </c>
      <c r="K71" s="171">
        <v>0.0</v>
      </c>
      <c r="L71" s="170">
        <v>0.0</v>
      </c>
      <c r="M71" s="170">
        <v>0.0</v>
      </c>
      <c r="N71" s="170">
        <v>0.0</v>
      </c>
      <c r="O71" s="170">
        <v>0.0</v>
      </c>
      <c r="P71" s="170">
        <v>0.0</v>
      </c>
      <c r="Q71" s="172">
        <v>0.0</v>
      </c>
      <c r="R71" s="177">
        <v>0.0</v>
      </c>
      <c r="S71" s="178"/>
    </row>
    <row r="72" ht="19.5" customHeight="1">
      <c r="A72" s="93"/>
      <c r="B72" s="174">
        <v>76.0</v>
      </c>
      <c r="C72" s="175" t="str">
        <f>IFERROR(__xludf.DUMMYFUNCTION("""COMPUTED_VALUE"""),"Downtime Costs")</f>
        <v>Downtime Costs</v>
      </c>
      <c r="D72" s="170">
        <f t="shared" si="14"/>
        <v>0</v>
      </c>
      <c r="E72" s="170">
        <v>0.0</v>
      </c>
      <c r="F72" s="170">
        <v>0.0</v>
      </c>
      <c r="G72" s="170">
        <v>0.0</v>
      </c>
      <c r="H72" s="170">
        <v>0.0</v>
      </c>
      <c r="I72" s="170">
        <v>0.0</v>
      </c>
      <c r="J72" s="170">
        <v>0.0</v>
      </c>
      <c r="K72" s="171">
        <v>0.0</v>
      </c>
      <c r="L72" s="170">
        <v>0.0</v>
      </c>
      <c r="M72" s="170">
        <v>0.0</v>
      </c>
      <c r="N72" s="170">
        <v>0.0</v>
      </c>
      <c r="O72" s="170">
        <v>0.0</v>
      </c>
      <c r="P72" s="170">
        <v>0.0</v>
      </c>
      <c r="Q72" s="172">
        <v>0.0</v>
      </c>
      <c r="R72" s="177">
        <v>0.0</v>
      </c>
      <c r="S72" s="178"/>
    </row>
    <row r="73" ht="19.5" customHeight="1">
      <c r="A73" s="93"/>
      <c r="B73" s="174">
        <v>83.0</v>
      </c>
      <c r="C73" s="175" t="str">
        <f>IFERROR(__xludf.DUMMYFUNCTION("""COMPUTED_VALUE"""),"Other 5")</f>
        <v>Other 5</v>
      </c>
      <c r="D73" s="170">
        <f t="shared" si="14"/>
        <v>0</v>
      </c>
      <c r="E73" s="170">
        <v>0.0</v>
      </c>
      <c r="F73" s="170">
        <v>0.0</v>
      </c>
      <c r="G73" s="170">
        <v>0.0</v>
      </c>
      <c r="H73" s="170">
        <v>0.0</v>
      </c>
      <c r="I73" s="170">
        <v>0.0</v>
      </c>
      <c r="J73" s="170">
        <v>0.0</v>
      </c>
      <c r="K73" s="171">
        <v>0.0</v>
      </c>
      <c r="L73" s="170">
        <v>0.0</v>
      </c>
      <c r="M73" s="170">
        <v>0.0</v>
      </c>
      <c r="N73" s="170">
        <v>0.0</v>
      </c>
      <c r="O73" s="170">
        <v>0.0</v>
      </c>
      <c r="P73" s="170">
        <v>0.0</v>
      </c>
      <c r="Q73" s="172">
        <v>0.0</v>
      </c>
      <c r="R73" s="177">
        <v>0.0</v>
      </c>
      <c r="S73" s="178"/>
    </row>
    <row r="74" ht="19.5" customHeight="1">
      <c r="A74" s="93"/>
      <c r="B74" s="174">
        <v>90.0</v>
      </c>
      <c r="C74" s="175" t="str">
        <f>IFERROR(__xludf.DUMMYFUNCTION("""COMPUTED_VALUE"""),"Other 6")</f>
        <v>Other 6</v>
      </c>
      <c r="D74" s="170">
        <f t="shared" si="14"/>
        <v>0</v>
      </c>
      <c r="E74" s="170">
        <v>0.0</v>
      </c>
      <c r="F74" s="170">
        <v>0.0</v>
      </c>
      <c r="G74" s="170">
        <v>0.0</v>
      </c>
      <c r="H74" s="170">
        <v>0.0</v>
      </c>
      <c r="I74" s="170">
        <v>0.0</v>
      </c>
      <c r="J74" s="170">
        <v>0.0</v>
      </c>
      <c r="K74" s="171">
        <v>0.0</v>
      </c>
      <c r="L74" s="170">
        <v>0.0</v>
      </c>
      <c r="M74" s="170">
        <v>0.0</v>
      </c>
      <c r="N74" s="170">
        <v>0.0</v>
      </c>
      <c r="O74" s="170">
        <v>0.0</v>
      </c>
      <c r="P74" s="170">
        <v>0.0</v>
      </c>
      <c r="Q74" s="172">
        <v>0.0</v>
      </c>
      <c r="R74" s="177">
        <v>0.0</v>
      </c>
      <c r="S74" s="178"/>
    </row>
    <row r="75" ht="19.5" customHeight="1">
      <c r="A75" s="93"/>
      <c r="B75" s="174">
        <v>97.0</v>
      </c>
      <c r="C75" s="175" t="str">
        <f>IFERROR(__xludf.DUMMYFUNCTION("""COMPUTED_VALUE"""),"Other 7")</f>
        <v>Other 7</v>
      </c>
      <c r="D75" s="170">
        <f t="shared" si="14"/>
        <v>0</v>
      </c>
      <c r="E75" s="170">
        <v>0.0</v>
      </c>
      <c r="F75" s="170">
        <v>0.0</v>
      </c>
      <c r="G75" s="170">
        <v>0.0</v>
      </c>
      <c r="H75" s="170">
        <v>0.0</v>
      </c>
      <c r="I75" s="170">
        <v>0.0</v>
      </c>
      <c r="J75" s="170">
        <v>0.0</v>
      </c>
      <c r="K75" s="171">
        <v>0.0</v>
      </c>
      <c r="L75" s="170">
        <v>0.0</v>
      </c>
      <c r="M75" s="170">
        <v>0.0</v>
      </c>
      <c r="N75" s="170">
        <v>0.0</v>
      </c>
      <c r="O75" s="170">
        <v>0.0</v>
      </c>
      <c r="P75" s="170">
        <v>0.0</v>
      </c>
      <c r="Q75" s="172">
        <v>0.0</v>
      </c>
      <c r="R75" s="177">
        <v>0.0</v>
      </c>
      <c r="S75" s="178"/>
    </row>
    <row r="76" ht="19.5" customHeight="1">
      <c r="A76" s="93"/>
      <c r="B76" s="174">
        <v>104.0</v>
      </c>
      <c r="C76" s="179" t="str">
        <f>IFERROR(__xludf.DUMMYFUNCTION("""COMPUTED_VALUE"""),"Other 8")</f>
        <v>Other 8</v>
      </c>
      <c r="D76" s="170">
        <f t="shared" si="14"/>
        <v>0</v>
      </c>
      <c r="E76" s="170">
        <v>0.0</v>
      </c>
      <c r="F76" s="170">
        <v>0.0</v>
      </c>
      <c r="G76" s="170">
        <v>0.0</v>
      </c>
      <c r="H76" s="170">
        <v>0.0</v>
      </c>
      <c r="I76" s="170">
        <v>0.0</v>
      </c>
      <c r="J76" s="170">
        <v>0.0</v>
      </c>
      <c r="K76" s="171">
        <v>0.0</v>
      </c>
      <c r="L76" s="170">
        <v>0.0</v>
      </c>
      <c r="M76" s="170">
        <v>0.0</v>
      </c>
      <c r="N76" s="170">
        <v>0.0</v>
      </c>
      <c r="O76" s="170">
        <v>0.0</v>
      </c>
      <c r="P76" s="170">
        <v>0.0</v>
      </c>
      <c r="Q76" s="172">
        <v>0.0</v>
      </c>
      <c r="R76" s="177">
        <v>0.0</v>
      </c>
      <c r="S76" s="178"/>
    </row>
    <row r="77" ht="19.5" customHeight="1">
      <c r="A77" s="93"/>
      <c r="B77" s="174"/>
      <c r="C77" s="175"/>
      <c r="D77" s="176" t="str">
        <f t="shared" ref="D77:D80" si="15">if(not(isblank(B77)), indirect("Expenses!D"&amp;B77&amp;":Q"&amp;B77),"")</f>
        <v/>
      </c>
      <c r="E77" s="176"/>
      <c r="F77" s="176"/>
      <c r="G77" s="176"/>
      <c r="H77" s="176"/>
      <c r="I77" s="176"/>
      <c r="J77" s="176"/>
      <c r="K77" s="180"/>
      <c r="L77" s="176"/>
      <c r="M77" s="176"/>
      <c r="N77" s="176"/>
      <c r="O77" s="176"/>
      <c r="P77" s="176"/>
      <c r="Q77" s="177"/>
      <c r="R77" s="177"/>
      <c r="S77" s="178"/>
    </row>
    <row r="78" ht="19.5" customHeight="1">
      <c r="A78" s="93"/>
      <c r="B78" s="174"/>
      <c r="C78" s="185"/>
      <c r="D78" s="186" t="str">
        <f t="shared" si="15"/>
        <v/>
      </c>
      <c r="E78" s="186"/>
      <c r="F78" s="186"/>
      <c r="G78" s="186"/>
      <c r="H78" s="186"/>
      <c r="I78" s="186"/>
      <c r="J78" s="186"/>
      <c r="L78" s="186"/>
      <c r="M78" s="186"/>
      <c r="N78" s="186"/>
      <c r="O78" s="186"/>
      <c r="P78" s="186"/>
      <c r="Q78" s="187"/>
      <c r="R78" s="187"/>
      <c r="S78" s="188"/>
    </row>
    <row r="79" ht="19.5" customHeight="1">
      <c r="A79" s="93"/>
      <c r="B79" s="94"/>
      <c r="C79" s="97"/>
      <c r="D79" s="189" t="str">
        <f t="shared" si="15"/>
        <v/>
      </c>
      <c r="E79" s="182"/>
      <c r="F79" s="182"/>
      <c r="G79" s="182"/>
      <c r="H79" s="182"/>
      <c r="I79" s="182"/>
      <c r="J79" s="182"/>
      <c r="L79" s="182"/>
      <c r="M79" s="182"/>
      <c r="N79" s="182"/>
      <c r="O79" s="182"/>
      <c r="P79" s="182"/>
      <c r="Q79" s="183"/>
      <c r="R79" s="183"/>
      <c r="S79" s="190"/>
    </row>
    <row r="80" ht="19.5" customHeight="1">
      <c r="A80" s="93"/>
      <c r="B80" s="94"/>
      <c r="C80" s="191"/>
      <c r="D80" s="189" t="str">
        <f t="shared" si="15"/>
        <v/>
      </c>
      <c r="E80" s="182"/>
      <c r="F80" s="182"/>
      <c r="G80" s="182"/>
      <c r="H80" s="182"/>
      <c r="I80" s="182"/>
      <c r="J80" s="182"/>
      <c r="L80" s="182"/>
      <c r="M80" s="182"/>
      <c r="N80" s="182"/>
      <c r="O80" s="182"/>
      <c r="P80" s="182"/>
      <c r="Q80" s="183"/>
      <c r="R80" s="183"/>
      <c r="S80" s="97"/>
    </row>
    <row r="81" ht="19.5" customHeight="1">
      <c r="A81" s="93"/>
      <c r="B81" s="94"/>
      <c r="C81" s="191"/>
      <c r="D81" s="189"/>
      <c r="E81" s="192"/>
      <c r="F81" s="193"/>
      <c r="G81" s="193"/>
      <c r="H81" s="194"/>
      <c r="I81" s="193"/>
      <c r="J81" s="193"/>
      <c r="L81" s="193"/>
      <c r="M81" s="193"/>
      <c r="N81" s="193"/>
      <c r="O81" s="193"/>
      <c r="P81" s="193"/>
      <c r="Q81" s="195"/>
      <c r="R81" s="195"/>
      <c r="S81" s="97"/>
    </row>
    <row r="82" ht="19.5" customHeight="1">
      <c r="A82" s="93"/>
      <c r="B82" s="94"/>
      <c r="C82" s="191"/>
      <c r="D82" s="182"/>
      <c r="E82" s="192"/>
      <c r="F82" s="193"/>
      <c r="G82" s="193"/>
      <c r="H82" s="194"/>
      <c r="I82" s="193"/>
      <c r="J82" s="193"/>
      <c r="L82" s="193"/>
      <c r="M82" s="193"/>
      <c r="N82" s="193"/>
      <c r="O82" s="193"/>
      <c r="P82" s="193"/>
      <c r="Q82" s="195"/>
      <c r="R82" s="195"/>
      <c r="S82" s="97"/>
    </row>
    <row r="83" ht="19.5" customHeight="1">
      <c r="A83" s="93"/>
      <c r="B83" s="94"/>
      <c r="C83" s="191"/>
      <c r="D83" s="182"/>
      <c r="E83" s="192"/>
      <c r="F83" s="193"/>
      <c r="G83" s="193"/>
      <c r="H83" s="194"/>
      <c r="I83" s="193"/>
      <c r="J83" s="193"/>
      <c r="L83" s="193"/>
      <c r="M83" s="193"/>
      <c r="N83" s="193"/>
      <c r="O83" s="193"/>
      <c r="P83" s="193"/>
      <c r="Q83" s="195"/>
      <c r="R83" s="195"/>
      <c r="S83" s="97"/>
    </row>
    <row r="84" ht="19.5" customHeight="1">
      <c r="A84" s="93"/>
      <c r="B84" s="94"/>
      <c r="C84" s="191"/>
      <c r="D84" s="182"/>
      <c r="E84" s="192"/>
      <c r="F84" s="193"/>
      <c r="G84" s="193"/>
      <c r="H84" s="194"/>
      <c r="I84" s="193"/>
      <c r="J84" s="193"/>
      <c r="L84" s="193"/>
      <c r="M84" s="193"/>
      <c r="N84" s="193"/>
      <c r="O84" s="193"/>
      <c r="P84" s="193"/>
      <c r="Q84" s="195"/>
      <c r="R84" s="195"/>
      <c r="S84" s="97"/>
    </row>
    <row r="85" ht="19.5" customHeight="1">
      <c r="A85" s="93"/>
      <c r="B85" s="94"/>
      <c r="C85" s="191"/>
      <c r="D85" s="182"/>
      <c r="E85" s="192"/>
      <c r="F85" s="193"/>
      <c r="G85" s="193"/>
      <c r="H85" s="194"/>
      <c r="I85" s="193"/>
      <c r="J85" s="193"/>
      <c r="L85" s="193"/>
      <c r="M85" s="193"/>
      <c r="N85" s="193"/>
      <c r="O85" s="193"/>
      <c r="P85" s="193"/>
      <c r="Q85" s="195"/>
      <c r="R85" s="195"/>
      <c r="S85" s="97"/>
    </row>
    <row r="86" ht="19.5" customHeight="1">
      <c r="A86" s="93"/>
      <c r="B86" s="94"/>
      <c r="C86" s="191"/>
      <c r="D86" s="182"/>
      <c r="E86" s="192"/>
      <c r="F86" s="193"/>
      <c r="G86" s="193"/>
      <c r="H86" s="194"/>
      <c r="I86" s="193"/>
      <c r="J86" s="193"/>
      <c r="L86" s="193"/>
      <c r="M86" s="193"/>
      <c r="N86" s="193"/>
      <c r="O86" s="193"/>
      <c r="P86" s="193"/>
      <c r="Q86" s="195"/>
      <c r="R86" s="195"/>
      <c r="S86" s="97"/>
    </row>
    <row r="87" ht="19.5" customHeight="1">
      <c r="A87" s="93"/>
      <c r="B87" s="94"/>
      <c r="C87" s="191"/>
      <c r="D87" s="182"/>
      <c r="E87" s="192"/>
      <c r="F87" s="193"/>
      <c r="G87" s="193"/>
      <c r="H87" s="194"/>
      <c r="I87" s="193"/>
      <c r="J87" s="193"/>
      <c r="L87" s="193"/>
      <c r="M87" s="193"/>
      <c r="N87" s="193"/>
      <c r="O87" s="193"/>
      <c r="P87" s="193"/>
      <c r="Q87" s="195"/>
      <c r="R87" s="195"/>
      <c r="S87" s="97"/>
    </row>
    <row r="88" ht="19.5" customHeight="1">
      <c r="A88" s="93"/>
      <c r="B88" s="94"/>
      <c r="C88" s="191"/>
      <c r="D88" s="182"/>
      <c r="E88" s="192"/>
      <c r="F88" s="193"/>
      <c r="G88" s="193"/>
      <c r="H88" s="194"/>
      <c r="I88" s="193"/>
      <c r="J88" s="193"/>
      <c r="L88" s="193"/>
      <c r="M88" s="193"/>
      <c r="N88" s="193"/>
      <c r="O88" s="193"/>
      <c r="P88" s="193"/>
      <c r="Q88" s="195"/>
      <c r="R88" s="195"/>
      <c r="S88" s="97"/>
    </row>
    <row r="89" ht="19.5" customHeight="1">
      <c r="A89" s="93"/>
      <c r="B89" s="94"/>
      <c r="C89" s="191"/>
      <c r="D89" s="182"/>
      <c r="E89" s="192"/>
      <c r="F89" s="193"/>
      <c r="G89" s="193"/>
      <c r="H89" s="194"/>
      <c r="I89" s="193"/>
      <c r="J89" s="193"/>
      <c r="L89" s="193"/>
      <c r="M89" s="193"/>
      <c r="N89" s="193"/>
      <c r="O89" s="193"/>
      <c r="P89" s="193"/>
      <c r="Q89" s="195"/>
      <c r="R89" s="195"/>
      <c r="S89" s="97"/>
    </row>
    <row r="90" ht="19.5" customHeight="1">
      <c r="A90" s="93"/>
      <c r="B90" s="94"/>
      <c r="C90" s="191"/>
      <c r="D90" s="182"/>
      <c r="E90" s="192"/>
      <c r="F90" s="193"/>
      <c r="G90" s="193"/>
      <c r="H90" s="194"/>
      <c r="I90" s="193"/>
      <c r="J90" s="193"/>
      <c r="L90" s="193"/>
      <c r="M90" s="193"/>
      <c r="N90" s="193"/>
      <c r="O90" s="193"/>
      <c r="P90" s="193"/>
      <c r="Q90" s="195"/>
      <c r="R90" s="195"/>
      <c r="S90" s="97"/>
    </row>
    <row r="91" ht="19.5" customHeight="1">
      <c r="A91" s="93"/>
      <c r="B91" s="94"/>
      <c r="C91" s="191"/>
      <c r="D91" s="182"/>
      <c r="E91" s="192"/>
      <c r="F91" s="193"/>
      <c r="G91" s="193"/>
      <c r="H91" s="194"/>
      <c r="I91" s="193"/>
      <c r="J91" s="193"/>
      <c r="L91" s="193"/>
      <c r="M91" s="193"/>
      <c r="N91" s="193"/>
      <c r="O91" s="193"/>
      <c r="P91" s="193"/>
      <c r="Q91" s="195"/>
      <c r="R91" s="195"/>
      <c r="S91" s="97"/>
    </row>
    <row r="92" ht="19.5" customHeight="1">
      <c r="A92" s="93"/>
      <c r="B92" s="94"/>
      <c r="C92" s="191"/>
      <c r="D92" s="182"/>
      <c r="E92" s="192"/>
      <c r="F92" s="193"/>
      <c r="G92" s="193"/>
      <c r="H92" s="194"/>
      <c r="I92" s="193"/>
      <c r="J92" s="193"/>
      <c r="L92" s="193"/>
      <c r="M92" s="193"/>
      <c r="N92" s="193"/>
      <c r="O92" s="193"/>
      <c r="P92" s="193"/>
      <c r="Q92" s="195"/>
      <c r="R92" s="195"/>
      <c r="S92" s="97"/>
    </row>
    <row r="93" ht="19.5" customHeight="1">
      <c r="A93" s="93"/>
      <c r="B93" s="94"/>
      <c r="C93" s="191"/>
      <c r="D93" s="182"/>
      <c r="E93" s="192"/>
      <c r="F93" s="193"/>
      <c r="G93" s="193"/>
      <c r="H93" s="194"/>
      <c r="I93" s="193"/>
      <c r="J93" s="193"/>
      <c r="L93" s="193"/>
      <c r="M93" s="193"/>
      <c r="N93" s="193"/>
      <c r="O93" s="193"/>
      <c r="P93" s="193"/>
      <c r="Q93" s="195"/>
      <c r="R93" s="195"/>
      <c r="S93" s="97"/>
    </row>
    <row r="94" ht="19.5" customHeight="1">
      <c r="A94" s="93"/>
      <c r="B94" s="94"/>
      <c r="C94" s="191"/>
      <c r="D94" s="182"/>
      <c r="E94" s="192"/>
      <c r="F94" s="193"/>
      <c r="G94" s="193"/>
      <c r="H94" s="194"/>
      <c r="I94" s="193"/>
      <c r="J94" s="193"/>
      <c r="L94" s="193"/>
      <c r="M94" s="193"/>
      <c r="N94" s="193"/>
      <c r="O94" s="193"/>
      <c r="P94" s="193"/>
      <c r="Q94" s="195"/>
      <c r="R94" s="195"/>
      <c r="S94" s="97"/>
    </row>
    <row r="95" ht="19.5" customHeight="1">
      <c r="A95" s="93"/>
      <c r="B95" s="94"/>
      <c r="C95" s="191"/>
      <c r="D95" s="182"/>
      <c r="E95" s="192"/>
      <c r="F95" s="193"/>
      <c r="G95" s="193"/>
      <c r="H95" s="194"/>
      <c r="I95" s="193"/>
      <c r="J95" s="193"/>
      <c r="L95" s="193"/>
      <c r="M95" s="193"/>
      <c r="N95" s="193"/>
      <c r="O95" s="193"/>
      <c r="P95" s="193"/>
      <c r="Q95" s="195"/>
      <c r="R95" s="195"/>
      <c r="S95" s="97"/>
    </row>
    <row r="96" ht="19.5" customHeight="1">
      <c r="A96" s="93"/>
      <c r="B96" s="94"/>
      <c r="C96" s="191"/>
      <c r="D96" s="182"/>
      <c r="E96" s="192"/>
      <c r="F96" s="193"/>
      <c r="G96" s="193"/>
      <c r="H96" s="194"/>
      <c r="I96" s="193"/>
      <c r="J96" s="193"/>
      <c r="L96" s="193"/>
      <c r="M96" s="193"/>
      <c r="N96" s="193"/>
      <c r="O96" s="193"/>
      <c r="P96" s="193"/>
      <c r="Q96" s="195"/>
      <c r="R96" s="195"/>
      <c r="S96" s="97"/>
    </row>
    <row r="97" ht="19.5" customHeight="1">
      <c r="A97" s="93"/>
      <c r="B97" s="94"/>
      <c r="C97" s="191"/>
      <c r="D97" s="182"/>
      <c r="E97" s="192"/>
      <c r="F97" s="193"/>
      <c r="G97" s="193"/>
      <c r="H97" s="194"/>
      <c r="I97" s="193"/>
      <c r="J97" s="193"/>
      <c r="L97" s="193"/>
      <c r="M97" s="193"/>
      <c r="N97" s="193"/>
      <c r="O97" s="193"/>
      <c r="P97" s="193"/>
      <c r="Q97" s="195"/>
      <c r="R97" s="195"/>
      <c r="S97" s="97"/>
    </row>
    <row r="98" ht="19.5" customHeight="1">
      <c r="A98" s="93"/>
      <c r="B98" s="94"/>
      <c r="C98" s="191"/>
      <c r="D98" s="182"/>
      <c r="E98" s="192"/>
      <c r="F98" s="193"/>
      <c r="G98" s="193"/>
      <c r="H98" s="194"/>
      <c r="I98" s="193"/>
      <c r="J98" s="193"/>
      <c r="L98" s="193"/>
      <c r="M98" s="193"/>
      <c r="N98" s="193"/>
      <c r="O98" s="193"/>
      <c r="P98" s="193"/>
      <c r="Q98" s="195"/>
      <c r="R98" s="195"/>
      <c r="S98" s="97"/>
    </row>
    <row r="99" ht="19.5" customHeight="1">
      <c r="A99" s="93"/>
      <c r="B99" s="94"/>
      <c r="C99" s="191"/>
      <c r="D99" s="182"/>
      <c r="E99" s="192"/>
      <c r="F99" s="193"/>
      <c r="G99" s="193"/>
      <c r="H99" s="194"/>
      <c r="I99" s="193"/>
      <c r="J99" s="193"/>
      <c r="L99" s="193"/>
      <c r="M99" s="193"/>
      <c r="N99" s="193"/>
      <c r="O99" s="193"/>
      <c r="P99" s="193"/>
      <c r="Q99" s="195"/>
      <c r="R99" s="195"/>
      <c r="S99" s="97"/>
    </row>
    <row r="100" ht="19.5" customHeight="1">
      <c r="A100" s="93"/>
      <c r="B100" s="94"/>
      <c r="C100" s="191"/>
      <c r="D100" s="182"/>
      <c r="E100" s="192"/>
      <c r="F100" s="193"/>
      <c r="G100" s="193"/>
      <c r="H100" s="194"/>
      <c r="I100" s="193"/>
      <c r="J100" s="193"/>
      <c r="L100" s="193"/>
      <c r="M100" s="193"/>
      <c r="N100" s="193"/>
      <c r="O100" s="193"/>
      <c r="P100" s="193"/>
      <c r="Q100" s="195"/>
      <c r="R100" s="195"/>
      <c r="S100" s="97"/>
    </row>
    <row r="101" ht="19.5" customHeight="1">
      <c r="A101" s="93"/>
      <c r="B101" s="94"/>
      <c r="C101" s="191"/>
      <c r="D101" s="182"/>
      <c r="E101" s="192"/>
      <c r="F101" s="193"/>
      <c r="G101" s="193"/>
      <c r="H101" s="194"/>
      <c r="I101" s="193"/>
      <c r="J101" s="193"/>
      <c r="L101" s="193"/>
      <c r="M101" s="193"/>
      <c r="N101" s="193"/>
      <c r="O101" s="193"/>
      <c r="P101" s="193"/>
      <c r="Q101" s="195"/>
      <c r="R101" s="195"/>
      <c r="S101" s="97"/>
    </row>
    <row r="102" ht="19.5" customHeight="1">
      <c r="A102" s="93"/>
      <c r="B102" s="94"/>
      <c r="C102" s="191"/>
      <c r="D102" s="182"/>
      <c r="E102" s="192"/>
      <c r="F102" s="193"/>
      <c r="G102" s="193"/>
      <c r="H102" s="194"/>
      <c r="I102" s="193"/>
      <c r="J102" s="193"/>
      <c r="L102" s="193"/>
      <c r="M102" s="193"/>
      <c r="N102" s="193"/>
      <c r="O102" s="193"/>
      <c r="P102" s="193"/>
      <c r="Q102" s="195"/>
      <c r="R102" s="195"/>
      <c r="S102" s="97"/>
    </row>
    <row r="103" ht="19.5" customHeight="1">
      <c r="A103" s="93"/>
      <c r="B103" s="94"/>
      <c r="C103" s="191"/>
      <c r="D103" s="182"/>
      <c r="E103" s="192"/>
      <c r="F103" s="193"/>
      <c r="G103" s="193"/>
      <c r="H103" s="194"/>
      <c r="I103" s="193"/>
      <c r="J103" s="193"/>
      <c r="L103" s="193"/>
      <c r="M103" s="193"/>
      <c r="N103" s="193"/>
      <c r="O103" s="193"/>
      <c r="P103" s="193"/>
      <c r="Q103" s="195"/>
      <c r="R103" s="195"/>
      <c r="S103" s="97"/>
    </row>
    <row r="104" ht="19.5" customHeight="1">
      <c r="A104" s="93"/>
      <c r="B104" s="94"/>
      <c r="C104" s="191"/>
      <c r="D104" s="182"/>
      <c r="E104" s="192"/>
      <c r="F104" s="193"/>
      <c r="G104" s="193"/>
      <c r="H104" s="194"/>
      <c r="I104" s="193"/>
      <c r="J104" s="193"/>
      <c r="L104" s="193"/>
      <c r="M104" s="193"/>
      <c r="N104" s="193"/>
      <c r="O104" s="193"/>
      <c r="P104" s="193"/>
      <c r="Q104" s="195"/>
      <c r="R104" s="195"/>
      <c r="S104" s="97"/>
    </row>
  </sheetData>
  <conditionalFormatting sqref="D13:J13 K13:P14 D40:P40">
    <cfRule type="cellIs" dxfId="0" priority="1" operator="lessThan">
      <formula>0</formula>
    </cfRule>
  </conditionalFormatting>
  <drawing r:id="rId1"/>
</worksheet>
</file>