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University\Алгоритми та обчислювані методи матемматичної фізики (вар 5)\Lab_5\"/>
    </mc:Choice>
  </mc:AlternateContent>
  <xr:revisionPtr revIDLastSave="0" documentId="13_ncr:1_{92984245-DCAE-49CD-B82C-CBF88DA91F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C12" i="1"/>
  <c r="C11" i="1"/>
  <c r="D3" i="1"/>
  <c r="E21" i="1"/>
  <c r="E11" i="1"/>
  <c r="E16" i="1"/>
  <c r="F11" i="1"/>
  <c r="D11" i="1"/>
  <c r="C21" i="1"/>
  <c r="C16" i="1"/>
  <c r="M8" i="1"/>
  <c r="M7" i="1"/>
  <c r="M6" i="1"/>
  <c r="M5" i="1"/>
  <c r="M3" i="1"/>
  <c r="M4" i="1"/>
  <c r="M2" i="1"/>
  <c r="H4" i="1"/>
  <c r="H3" i="1"/>
  <c r="K8" i="1"/>
  <c r="F23" i="1" s="1"/>
  <c r="N2" i="1"/>
  <c r="N5" i="1" s="1"/>
  <c r="K7" i="1"/>
  <c r="O2" i="1"/>
  <c r="O5" i="1" s="1"/>
  <c r="P2" i="1"/>
  <c r="P3" i="1" s="1"/>
  <c r="Q2" i="1"/>
  <c r="Q3" i="1" s="1"/>
  <c r="R2" i="1"/>
  <c r="R4" i="1" s="1"/>
  <c r="E3" i="1"/>
  <c r="F3" i="1"/>
  <c r="G3" i="1"/>
  <c r="N4" i="1" l="1"/>
  <c r="H5" i="1"/>
  <c r="F13" i="1"/>
  <c r="F18" i="1"/>
  <c r="H6" i="1"/>
  <c r="R3" i="1"/>
  <c r="R5" i="1"/>
  <c r="Q4" i="1"/>
  <c r="N3" i="1"/>
  <c r="N7" i="1" s="1"/>
  <c r="P4" i="1"/>
  <c r="O4" i="1"/>
  <c r="O3" i="1"/>
  <c r="O8" i="1" s="1"/>
  <c r="N6" i="1"/>
  <c r="Q5" i="1"/>
  <c r="Q8" i="1" s="1"/>
  <c r="P5" i="1"/>
  <c r="Q6" i="1" l="1"/>
  <c r="N8" i="1"/>
  <c r="R8" i="1"/>
  <c r="R7" i="1"/>
  <c r="R6" i="1"/>
  <c r="P8" i="1"/>
  <c r="P7" i="1"/>
  <c r="Q7" i="1"/>
  <c r="P6" i="1"/>
  <c r="O7" i="1"/>
  <c r="O6" i="1"/>
  <c r="D12" i="1" l="1"/>
  <c r="D16" i="1"/>
  <c r="D21" i="1"/>
  <c r="F21" i="1" s="1"/>
  <c r="E12" i="1" l="1"/>
  <c r="F12" i="1" s="1"/>
  <c r="E13" i="1" s="1"/>
  <c r="F16" i="1"/>
  <c r="G4" i="1" l="1"/>
  <c r="D13" i="1"/>
  <c r="C13" i="1" l="1"/>
  <c r="F4" i="1"/>
  <c r="D4" i="1" l="1"/>
  <c r="C17" i="1" s="1"/>
  <c r="E4" i="1"/>
  <c r="D17" i="1" l="1"/>
  <c r="E17" i="1" s="1"/>
  <c r="F17" i="1" s="1"/>
  <c r="E18" i="1" s="1"/>
  <c r="G5" i="1" l="1"/>
  <c r="D18" i="1"/>
  <c r="C18" i="1" l="1"/>
  <c r="B18" i="1" s="1"/>
  <c r="D5" i="1" s="1"/>
  <c r="C22" i="1" s="1"/>
  <c r="F5" i="1"/>
  <c r="E5" i="1" l="1"/>
  <c r="D22" i="1" l="1"/>
  <c r="E22" i="1" l="1"/>
  <c r="F22" i="1" s="1"/>
  <c r="E23" i="1" s="1"/>
  <c r="G6" i="1" l="1"/>
  <c r="D23" i="1"/>
  <c r="C23" i="1"/>
  <c r="F6" i="1"/>
  <c r="B23" i="1" l="1"/>
  <c r="D6" i="1" s="1"/>
  <c r="E6" i="1"/>
</calcChain>
</file>

<file path=xl/sharedStrings.xml><?xml version="1.0" encoding="utf-8"?>
<sst xmlns="http://schemas.openxmlformats.org/spreadsheetml/2006/main" count="31" uniqueCount="25">
  <si>
    <t>1r</t>
  </si>
  <si>
    <t>2r</t>
  </si>
  <si>
    <t>3r</t>
  </si>
  <si>
    <t>k=1</t>
  </si>
  <si>
    <t>i</t>
  </si>
  <si>
    <t>ai</t>
  </si>
  <si>
    <t>bi</t>
  </si>
  <si>
    <t>Ti</t>
  </si>
  <si>
    <t>k=2</t>
  </si>
  <si>
    <t>k=3</t>
  </si>
  <si>
    <t>m=</t>
  </si>
  <si>
    <t>a0=</t>
  </si>
  <si>
    <t>r+</t>
  </si>
  <si>
    <t>r-</t>
  </si>
  <si>
    <t>L=</t>
  </si>
  <si>
    <t>n=</t>
  </si>
  <si>
    <t>h=</t>
  </si>
  <si>
    <t>r=</t>
  </si>
  <si>
    <t>t1</t>
  </si>
  <si>
    <t>r</t>
  </si>
  <si>
    <t>μ</t>
  </si>
  <si>
    <t>a</t>
  </si>
  <si>
    <t>b</t>
  </si>
  <si>
    <t>c</t>
  </si>
  <si>
    <t>rigth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</si>
</sst>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8" fillId="0" borderId="0" xfId="0" applyFont="1"/>
    <xf numFmtId="2" fontId="5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7" fillId="0" borderId="0" xfId="0" applyFont="1"/>
    <xf numFmtId="2" fontId="7" fillId="0" borderId="0" xfId="0" applyNumberFormat="1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360972</xdr:colOff>
      <xdr:row>5</xdr:row>
      <xdr:rowOff>50800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D3A871-1FE8-461A-8B40-EE019BC99DF5}"/>
            </a:ext>
          </a:extLst>
        </xdr:cNvPr>
        <xdr:cNvSpPr txBox="1"/>
      </xdr:nvSpPr>
      <xdr:spPr>
        <a:xfrm>
          <a:off x="10937532" y="96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11</xdr:col>
      <xdr:colOff>93133</xdr:colOff>
      <xdr:row>21</xdr:row>
      <xdr:rowOff>76200</xdr:rowOff>
    </xdr:from>
    <xdr:to>
      <xdr:col>19</xdr:col>
      <xdr:colOff>555931</xdr:colOff>
      <xdr:row>26</xdr:row>
      <xdr:rowOff>93640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42DB419-1255-494E-A8ED-3EFDEB649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4123267"/>
          <a:ext cx="5974598" cy="960203"/>
        </a:xfrm>
        <a:prstGeom prst="rect">
          <a:avLst/>
        </a:prstGeom>
      </xdr:spPr>
    </xdr:pic>
    <xdr:clientData/>
  </xdr:twoCellAnchor>
  <xdr:twoCellAnchor editAs="oneCell">
    <xdr:from>
      <xdr:col>12</xdr:col>
      <xdr:colOff>42333</xdr:colOff>
      <xdr:row>16</xdr:row>
      <xdr:rowOff>160867</xdr:rowOff>
    </xdr:from>
    <xdr:to>
      <xdr:col>13</xdr:col>
      <xdr:colOff>438659</xdr:colOff>
      <xdr:row>18</xdr:row>
      <xdr:rowOff>169367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1B64293-E12A-4D09-B9BB-F16E54EF8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0" y="3276600"/>
          <a:ext cx="990686" cy="388654"/>
        </a:xfrm>
        <a:prstGeom prst="rect">
          <a:avLst/>
        </a:prstGeom>
      </xdr:spPr>
    </xdr:pic>
    <xdr:clientData/>
  </xdr:twoCellAnchor>
  <xdr:twoCellAnchor editAs="oneCell">
    <xdr:from>
      <xdr:col>17</xdr:col>
      <xdr:colOff>465666</xdr:colOff>
      <xdr:row>9</xdr:row>
      <xdr:rowOff>110067</xdr:rowOff>
    </xdr:from>
    <xdr:to>
      <xdr:col>23</xdr:col>
      <xdr:colOff>208593</xdr:colOff>
      <xdr:row>17</xdr:row>
      <xdr:rowOff>22782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94F6593-327E-4579-8692-9B2BC8170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63866" y="1794934"/>
          <a:ext cx="3627434" cy="1539373"/>
        </a:xfrm>
        <a:prstGeom prst="rect">
          <a:avLst/>
        </a:prstGeom>
      </xdr:spPr>
    </xdr:pic>
    <xdr:clientData/>
  </xdr:twoCellAnchor>
  <xdr:twoCellAnchor editAs="oneCell">
    <xdr:from>
      <xdr:col>14</xdr:col>
      <xdr:colOff>778934</xdr:colOff>
      <xdr:row>15</xdr:row>
      <xdr:rowOff>42334</xdr:rowOff>
    </xdr:from>
    <xdr:to>
      <xdr:col>17</xdr:col>
      <xdr:colOff>437876</xdr:colOff>
      <xdr:row>17</xdr:row>
      <xdr:rowOff>172763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02FB2D8-5805-40E9-A1D4-B46478B93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36667" y="2971801"/>
          <a:ext cx="1714649" cy="487722"/>
        </a:xfrm>
        <a:prstGeom prst="rect">
          <a:avLst/>
        </a:prstGeom>
      </xdr:spPr>
    </xdr:pic>
    <xdr:clientData/>
  </xdr:twoCellAnchor>
  <xdr:twoCellAnchor editAs="oneCell">
    <xdr:from>
      <xdr:col>8</xdr:col>
      <xdr:colOff>59266</xdr:colOff>
      <xdr:row>9</xdr:row>
      <xdr:rowOff>169332</xdr:rowOff>
    </xdr:from>
    <xdr:to>
      <xdr:col>16</xdr:col>
      <xdr:colOff>129793</xdr:colOff>
      <xdr:row>14</xdr:row>
      <xdr:rowOff>40720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7E8D363-4350-4605-AC65-19FA31EA8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47733" y="1854199"/>
          <a:ext cx="5364945" cy="929721"/>
        </a:xfrm>
        <a:prstGeom prst="rect">
          <a:avLst/>
        </a:prstGeom>
      </xdr:spPr>
    </xdr:pic>
    <xdr:clientData/>
  </xdr:twoCellAnchor>
  <xdr:twoCellAnchor editAs="oneCell">
    <xdr:from>
      <xdr:col>7</xdr:col>
      <xdr:colOff>135466</xdr:colOff>
      <xdr:row>19</xdr:row>
      <xdr:rowOff>16934</xdr:rowOff>
    </xdr:from>
    <xdr:to>
      <xdr:col>11</xdr:col>
      <xdr:colOff>129961</xdr:colOff>
      <xdr:row>22</xdr:row>
      <xdr:rowOff>132563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49DEC4A-2D61-4577-9CA1-F0D6722FB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14333" y="3691467"/>
          <a:ext cx="2423370" cy="685859"/>
        </a:xfrm>
        <a:prstGeom prst="rect">
          <a:avLst/>
        </a:prstGeom>
      </xdr:spPr>
    </xdr:pic>
    <xdr:clientData/>
  </xdr:twoCellAnchor>
  <xdr:twoCellAnchor editAs="oneCell">
    <xdr:from>
      <xdr:col>7</xdr:col>
      <xdr:colOff>287866</xdr:colOff>
      <xdr:row>15</xdr:row>
      <xdr:rowOff>50800</xdr:rowOff>
    </xdr:from>
    <xdr:to>
      <xdr:col>8</xdr:col>
      <xdr:colOff>417470</xdr:colOff>
      <xdr:row>18</xdr:row>
      <xdr:rowOff>132136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839CA5-C5BE-4B1F-B3E3-97057088D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6733" y="2980267"/>
          <a:ext cx="739204" cy="647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zoomScale="90" zoomScaleNormal="90" workbookViewId="0">
      <selection activeCell="T6" sqref="T6"/>
    </sheetView>
  </sheetViews>
  <sheetFormatPr defaultRowHeight="14.4" x14ac:dyDescent="0.3"/>
  <cols>
    <col min="2" max="2" width="12" bestFit="1" customWidth="1"/>
    <col min="14" max="15" width="12" bestFit="1" customWidth="1"/>
    <col min="19" max="19" width="12" bestFit="1" customWidth="1"/>
  </cols>
  <sheetData>
    <row r="1" spans="1:19" ht="14.4" customHeight="1" x14ac:dyDescent="0.3">
      <c r="A1" s="15"/>
      <c r="B1" s="15"/>
      <c r="C1" s="3">
        <v>0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J1" t="s">
        <v>10</v>
      </c>
      <c r="K1">
        <v>1</v>
      </c>
      <c r="M1">
        <v>0</v>
      </c>
      <c r="N1" s="3">
        <v>0.2</v>
      </c>
      <c r="O1" s="4">
        <v>0.4</v>
      </c>
      <c r="P1" s="4">
        <v>0.6</v>
      </c>
      <c r="Q1" s="4">
        <v>0.8</v>
      </c>
      <c r="R1" s="4">
        <v>1</v>
      </c>
      <c r="S1" s="4"/>
    </row>
    <row r="2" spans="1:19" x14ac:dyDescent="0.3">
      <c r="A2" s="15"/>
      <c r="B2" s="15"/>
      <c r="C2" s="3">
        <v>0</v>
      </c>
      <c r="D2" s="4">
        <v>0.2</v>
      </c>
      <c r="E2" s="4">
        <v>0.4</v>
      </c>
      <c r="F2" s="4">
        <v>0.6</v>
      </c>
      <c r="G2" s="4">
        <v>0.8</v>
      </c>
      <c r="H2" s="4">
        <v>1</v>
      </c>
      <c r="J2" t="s">
        <v>11</v>
      </c>
      <c r="K2" s="4">
        <v>10</v>
      </c>
      <c r="L2" t="s">
        <v>19</v>
      </c>
      <c r="M2" s="12">
        <f>$K$1*COS(PI()*M1)</f>
        <v>1</v>
      </c>
      <c r="N2">
        <f>$K$1*COS(PI()*N1)</f>
        <v>0.80901699437494745</v>
      </c>
      <c r="O2">
        <f t="shared" ref="O2:Q2" si="0">$K$1*COS(PI()*O1)</f>
        <v>0.30901699437494745</v>
      </c>
      <c r="P2">
        <f t="shared" si="0"/>
        <v>-0.30901699437494734</v>
      </c>
      <c r="Q2">
        <f t="shared" si="0"/>
        <v>-0.80901699437494734</v>
      </c>
      <c r="R2" s="12">
        <f t="shared" ref="R2" si="1">$K$1*COS(PI()*R1)</f>
        <v>-1</v>
      </c>
      <c r="S2" s="7"/>
    </row>
    <row r="3" spans="1:19" x14ac:dyDescent="0.3">
      <c r="A3" s="3">
        <v>0</v>
      </c>
      <c r="B3" s="3">
        <v>0</v>
      </c>
      <c r="C3" s="4">
        <v>10</v>
      </c>
      <c r="D3">
        <f>$K$2*EXP(-$K$1*D2)</f>
        <v>8.1873075307798189</v>
      </c>
      <c r="E3">
        <f t="shared" ref="E3:G3" si="2">$K$2*EXP(-$K$1*E2)</f>
        <v>6.7032004603563937</v>
      </c>
      <c r="F3">
        <f t="shared" si="2"/>
        <v>5.4881163609402641</v>
      </c>
      <c r="G3">
        <f t="shared" si="2"/>
        <v>4.4932896411722156</v>
      </c>
      <c r="H3" s="4">
        <f>$K$8</f>
        <v>3.6787944117144233</v>
      </c>
      <c r="J3" t="s">
        <v>14</v>
      </c>
      <c r="K3">
        <v>1</v>
      </c>
      <c r="L3" t="s">
        <v>12</v>
      </c>
      <c r="M3" s="13">
        <f>0.5*(M2+ABS(M2))</f>
        <v>1</v>
      </c>
      <c r="N3" s="6">
        <f>0.5*(N2+ABS(N2))</f>
        <v>0.80901699437494745</v>
      </c>
      <c r="O3" s="6">
        <f t="shared" ref="O3:R3" si="3">0.5*(O2+ABS(O2))</f>
        <v>0.30901699437494745</v>
      </c>
      <c r="P3" s="6">
        <f t="shared" si="3"/>
        <v>0</v>
      </c>
      <c r="Q3" s="6">
        <f t="shared" si="3"/>
        <v>0</v>
      </c>
      <c r="R3" s="13">
        <f t="shared" si="3"/>
        <v>0</v>
      </c>
      <c r="S3" s="7"/>
    </row>
    <row r="4" spans="1:19" x14ac:dyDescent="0.3">
      <c r="A4" s="4">
        <v>1</v>
      </c>
      <c r="B4" s="4" t="s">
        <v>0</v>
      </c>
      <c r="C4" s="4">
        <v>10</v>
      </c>
      <c r="D4" s="5">
        <f>B13</f>
        <v>7.4268473841261571</v>
      </c>
      <c r="E4" s="5">
        <f t="shared" ref="E4:G4" si="4">C13</f>
        <v>5.8113325809681982</v>
      </c>
      <c r="F4" s="5">
        <f t="shared" si="4"/>
        <v>4.7777225458049495</v>
      </c>
      <c r="G4" s="5">
        <f t="shared" si="4"/>
        <v>4.1015807088503262</v>
      </c>
      <c r="H4" s="4">
        <f>$K$8</f>
        <v>3.6787944117144233</v>
      </c>
      <c r="J4" t="s">
        <v>15</v>
      </c>
      <c r="K4">
        <v>5</v>
      </c>
      <c r="L4" t="s">
        <v>13</v>
      </c>
      <c r="M4" s="12">
        <f>0.5*(M2-ABS(M2))</f>
        <v>0</v>
      </c>
      <c r="N4">
        <f>0.5*(N2-ABS(N2))</f>
        <v>0</v>
      </c>
      <c r="O4">
        <f t="shared" ref="O4:R4" si="5">0.5*(O2-ABS(O2))</f>
        <v>0</v>
      </c>
      <c r="P4">
        <f t="shared" si="5"/>
        <v>-0.30901699437494734</v>
      </c>
      <c r="Q4">
        <f t="shared" si="5"/>
        <v>-0.80901699437494734</v>
      </c>
      <c r="R4" s="12">
        <f t="shared" si="5"/>
        <v>-1</v>
      </c>
      <c r="S4" s="7"/>
    </row>
    <row r="5" spans="1:19" ht="15.6" x14ac:dyDescent="0.3">
      <c r="A5" s="4">
        <v>2</v>
      </c>
      <c r="B5" s="4" t="s">
        <v>1</v>
      </c>
      <c r="C5" s="4">
        <v>10</v>
      </c>
      <c r="D5" s="5">
        <f>B18</f>
        <v>7.4889751285492565</v>
      </c>
      <c r="E5" s="5">
        <f t="shared" ref="E5:G5" si="6">C18</f>
        <v>5.9006411680283684</v>
      </c>
      <c r="F5" s="5">
        <f t="shared" si="6"/>
        <v>4.8614717896732671</v>
      </c>
      <c r="G5" s="5">
        <f t="shared" si="6"/>
        <v>4.1535760476828045</v>
      </c>
      <c r="H5" s="4">
        <f t="shared" ref="H5" si="7">$K$8</f>
        <v>3.6787944117144233</v>
      </c>
      <c r="J5" t="s">
        <v>16</v>
      </c>
      <c r="K5">
        <v>0.2</v>
      </c>
      <c r="L5" s="9" t="s">
        <v>20</v>
      </c>
      <c r="M5" s="12">
        <f>1/(1+0.5*$K$5*ABS(M2))</f>
        <v>0.90909090909090906</v>
      </c>
      <c r="N5">
        <f>1/(1+0.5*$K$5*ABS(N2))</f>
        <v>0.92515350889021986</v>
      </c>
      <c r="O5">
        <f t="shared" ref="O5:R5" si="8">1/(1+0.5*$K$5*ABS(O2))</f>
        <v>0.97002459162269694</v>
      </c>
      <c r="P5">
        <f t="shared" si="8"/>
        <v>0.97002459162269694</v>
      </c>
      <c r="Q5">
        <f t="shared" si="8"/>
        <v>0.92515350889021986</v>
      </c>
      <c r="R5" s="12">
        <f t="shared" si="8"/>
        <v>0.90909090909090906</v>
      </c>
      <c r="S5" s="7"/>
    </row>
    <row r="6" spans="1:19" x14ac:dyDescent="0.3">
      <c r="A6" s="4">
        <v>3</v>
      </c>
      <c r="B6" s="4" t="s">
        <v>2</v>
      </c>
      <c r="C6" s="4">
        <v>10</v>
      </c>
      <c r="D6" s="5">
        <f>B23</f>
        <v>7.4828751607225676</v>
      </c>
      <c r="E6" s="5">
        <f t="shared" ref="E6:G6" si="9">C23</f>
        <v>5.8914110893842082</v>
      </c>
      <c r="F6" s="5">
        <f t="shared" si="9"/>
        <v>4.8524034200258841</v>
      </c>
      <c r="G6" s="5">
        <f t="shared" si="9"/>
        <v>4.1477592356405237</v>
      </c>
      <c r="H6" s="4">
        <f>$K$8</f>
        <v>3.6787944117144233</v>
      </c>
      <c r="J6" t="s">
        <v>17</v>
      </c>
      <c r="K6">
        <v>1</v>
      </c>
      <c r="L6" t="s">
        <v>21</v>
      </c>
      <c r="M6" s="12">
        <f>(M5/POWER($K$5, 2))-(M4/$K$5)</f>
        <v>22.727272727272723</v>
      </c>
      <c r="N6">
        <f>(N5/POWER($K$5, 2))-(N4/$K$5)</f>
        <v>23.128837722255494</v>
      </c>
      <c r="O6">
        <f t="shared" ref="O6:R6" si="10">(O5/POWER($K$5, 2))-(O4/$K$5)</f>
        <v>24.250614790567418</v>
      </c>
      <c r="P6">
        <f t="shared" si="10"/>
        <v>25.795699762442155</v>
      </c>
      <c r="Q6">
        <f t="shared" si="10"/>
        <v>27.17392269413023</v>
      </c>
      <c r="R6" s="12">
        <f t="shared" si="10"/>
        <v>27.727272727272723</v>
      </c>
    </row>
    <row r="7" spans="1:19" x14ac:dyDescent="0.3">
      <c r="A7" s="1"/>
      <c r="J7" t="s">
        <v>18</v>
      </c>
      <c r="K7">
        <f>3*K6</f>
        <v>3</v>
      </c>
      <c r="L7" t="s">
        <v>22</v>
      </c>
      <c r="M7" s="12">
        <f>(M5/POWER($K$5, 2))+(M3/$K$5)</f>
        <v>27.727272727272723</v>
      </c>
      <c r="N7">
        <f>(N5/POWER($K$5, 2))+(N3/$K$5)</f>
        <v>27.17392269413023</v>
      </c>
      <c r="O7">
        <f t="shared" ref="O7:Q7" si="11">(O5/POWER($K$5, 2))+(O3/$K$5)</f>
        <v>25.795699762442155</v>
      </c>
      <c r="P7">
        <f t="shared" si="11"/>
        <v>24.250614790567418</v>
      </c>
      <c r="Q7">
        <f t="shared" si="11"/>
        <v>23.128837722255494</v>
      </c>
      <c r="R7" s="12">
        <f t="shared" ref="R7" si="12">(R5/POWER($K$5, 2))+(R3/$K$5)</f>
        <v>22.727272727272723</v>
      </c>
    </row>
    <row r="8" spans="1:19" x14ac:dyDescent="0.3">
      <c r="A8" s="2"/>
      <c r="B8" s="2"/>
      <c r="J8" t="s">
        <v>24</v>
      </c>
      <c r="K8">
        <f>10*EXP(-K1)</f>
        <v>3.6787944117144233</v>
      </c>
      <c r="L8" t="s">
        <v>23</v>
      </c>
      <c r="M8" s="12">
        <f>((2*M5)/POWER($K$5, 2))+(1/$K$6)+(M3/$K$5)-(M4/$K$5)</f>
        <v>51.454545454545446</v>
      </c>
      <c r="N8">
        <f>((2*N5)/POWER($K$5, 2))+(1/$K$6)+(N3/$K$5)-(N4/$K$5)</f>
        <v>51.302760416385723</v>
      </c>
      <c r="O8">
        <f t="shared" ref="O8:R8" si="13">((2*O5)/POWER($K$5, 2))+(1/$K$6)+(O3/$K$5)-(O4/$K$5)</f>
        <v>51.046314553009573</v>
      </c>
      <c r="P8">
        <f t="shared" si="13"/>
        <v>51.046314553009573</v>
      </c>
      <c r="Q8">
        <f t="shared" si="13"/>
        <v>51.302760416385723</v>
      </c>
      <c r="R8" s="12">
        <f t="shared" si="13"/>
        <v>51.454545454545446</v>
      </c>
    </row>
    <row r="9" spans="1:19" x14ac:dyDescent="0.3">
      <c r="A9" s="14" t="s">
        <v>3</v>
      </c>
      <c r="B9" s="6"/>
      <c r="C9" s="6"/>
      <c r="D9" s="6"/>
      <c r="E9" s="5"/>
      <c r="F9" s="5"/>
      <c r="G9" s="5"/>
      <c r="H9" s="5"/>
      <c r="I9" s="4"/>
    </row>
    <row r="10" spans="1:19" ht="18" x14ac:dyDescent="0.35">
      <c r="A10" s="10" t="s">
        <v>4</v>
      </c>
      <c r="B10" s="6">
        <v>1</v>
      </c>
      <c r="C10" s="6">
        <v>2</v>
      </c>
      <c r="D10" s="6">
        <v>3</v>
      </c>
      <c r="E10" s="6">
        <v>4</v>
      </c>
      <c r="F10" s="6">
        <v>5</v>
      </c>
      <c r="G10" s="6"/>
      <c r="H10" s="6"/>
      <c r="I10" s="7"/>
    </row>
    <row r="11" spans="1:19" ht="18" x14ac:dyDescent="0.35">
      <c r="A11" s="11" t="s">
        <v>5</v>
      </c>
      <c r="B11" s="6">
        <v>0</v>
      </c>
      <c r="C11" s="6">
        <f>(N7)/(N8-N6*B11)</f>
        <v>0.52967759382887081</v>
      </c>
      <c r="D11" s="6">
        <f>(O7)/(O8-O6*C11)</f>
        <v>0.67525699017606744</v>
      </c>
      <c r="E11" s="6">
        <f>(P7)/(P8-P6*D11)</f>
        <v>0.72115237080949246</v>
      </c>
      <c r="F11" s="6">
        <f>(Q7)/(Q8-Q6*E11)</f>
        <v>0.72947316094308068</v>
      </c>
      <c r="G11" s="6"/>
      <c r="H11" s="6"/>
      <c r="I11" s="7"/>
    </row>
    <row r="12" spans="1:19" ht="18" x14ac:dyDescent="0.35">
      <c r="A12" s="10" t="s">
        <v>6</v>
      </c>
      <c r="B12" s="6">
        <v>10</v>
      </c>
      <c r="C12" s="6">
        <f>(N6*B12+(-(1/$K$6)*D3))/(N8-B11*N6)</f>
        <v>4.3487147256996002</v>
      </c>
      <c r="D12" s="6">
        <f>(O6*C12+(-(1/$K$6)*E3))/(O8-C11*O6)</f>
        <v>2.585142034791609</v>
      </c>
      <c r="E12" s="6">
        <f>(P6*D12+(-(1/$K$6)*F3))/(P8-D11*P6)</f>
        <v>1.8198578935510581</v>
      </c>
      <c r="F12" s="6">
        <f t="shared" ref="F12" si="14">(Q6*E12+(-(1/$K$6)*G3))/(Q8-E11*Q6)</f>
        <v>1.417998920877265</v>
      </c>
      <c r="G12" s="6"/>
      <c r="H12" s="6"/>
      <c r="I12" s="6"/>
    </row>
    <row r="13" spans="1:19" x14ac:dyDescent="0.3">
      <c r="A13" s="6" t="s">
        <v>7</v>
      </c>
      <c r="B13" s="6">
        <f>C11*C13+C12</f>
        <v>7.4268473841261571</v>
      </c>
      <c r="C13" s="6">
        <f t="shared" ref="C13:D13" si="15">D11*D13+D12</f>
        <v>5.8113325809681982</v>
      </c>
      <c r="D13" s="6">
        <f t="shared" si="15"/>
        <v>4.7777225458049495</v>
      </c>
      <c r="E13" s="6">
        <f>F11*F13+F12</f>
        <v>4.1015807088503262</v>
      </c>
      <c r="F13" s="6">
        <f>$K$8</f>
        <v>3.6787944117144233</v>
      </c>
      <c r="G13" s="6"/>
      <c r="H13" s="6"/>
    </row>
    <row r="14" spans="1:19" x14ac:dyDescent="0.3">
      <c r="A14" s="6"/>
      <c r="B14" s="6"/>
      <c r="C14" s="6"/>
      <c r="D14" s="6"/>
      <c r="E14" s="6"/>
      <c r="F14" s="6"/>
      <c r="G14" s="6"/>
      <c r="H14" s="6"/>
    </row>
    <row r="15" spans="1:19" x14ac:dyDescent="0.3">
      <c r="A15" s="6" t="s">
        <v>8</v>
      </c>
      <c r="B15" s="6">
        <v>1</v>
      </c>
      <c r="C15" s="6">
        <v>2</v>
      </c>
      <c r="D15" s="6">
        <v>3</v>
      </c>
      <c r="E15" s="5">
        <v>4</v>
      </c>
      <c r="F15" s="5">
        <v>5</v>
      </c>
      <c r="G15" s="5"/>
      <c r="H15" s="5"/>
      <c r="I15" s="4"/>
    </row>
    <row r="16" spans="1:19" x14ac:dyDescent="0.3">
      <c r="A16" s="6" t="s">
        <v>5</v>
      </c>
      <c r="B16" s="6">
        <v>0</v>
      </c>
      <c r="C16" s="6">
        <f>(N7)/(N8-N6*B16)</f>
        <v>0.52967759382887081</v>
      </c>
      <c r="D16" s="6">
        <f t="shared" ref="D16:F16" si="16">(O7)/(O8-O6*C16)</f>
        <v>0.67525699017606744</v>
      </c>
      <c r="E16" s="6">
        <f>(P7)/(P8-P6*D16)</f>
        <v>0.72115237080949246</v>
      </c>
      <c r="F16" s="6">
        <f t="shared" si="16"/>
        <v>0.72947316094308068</v>
      </c>
      <c r="G16" s="6"/>
      <c r="H16" s="6"/>
      <c r="I16" s="8"/>
    </row>
    <row r="17" spans="1:11" x14ac:dyDescent="0.3">
      <c r="A17" s="6" t="s">
        <v>6</v>
      </c>
      <c r="B17" s="6">
        <v>10</v>
      </c>
      <c r="C17" s="6">
        <f>(N6*B17+(-(1/$K$6)*D4))/(N8-B16*N6)</f>
        <v>4.3635377126204125</v>
      </c>
      <c r="D17" s="6">
        <f t="shared" ref="D17:F17" si="17">(O6*C17+(-(1/$K$6)*E4))/(O8-C16*O6)</f>
        <v>2.6178983595077376</v>
      </c>
      <c r="E17" s="6">
        <f t="shared" si="17"/>
        <v>1.8661105755492915</v>
      </c>
      <c r="F17" s="6">
        <f t="shared" si="17"/>
        <v>1.4699942597097428</v>
      </c>
      <c r="G17" s="6"/>
      <c r="H17" s="6"/>
      <c r="I17" s="6"/>
    </row>
    <row r="18" spans="1:11" x14ac:dyDescent="0.3">
      <c r="A18" s="6" t="s">
        <v>7</v>
      </c>
      <c r="B18" s="6">
        <f>C16*C18+C17</f>
        <v>7.4889751285492565</v>
      </c>
      <c r="C18" s="6">
        <f t="shared" ref="C18:D18" si="18">D16*D18+D17</f>
        <v>5.9006411680283684</v>
      </c>
      <c r="D18" s="6">
        <f t="shared" si="18"/>
        <v>4.8614717896732671</v>
      </c>
      <c r="E18" s="6">
        <f>F16*F18+F17</f>
        <v>4.1535760476828045</v>
      </c>
      <c r="F18" s="6">
        <f>$K$8</f>
        <v>3.6787944117144233</v>
      </c>
      <c r="G18" s="6"/>
      <c r="H18" s="6"/>
      <c r="I18" s="6"/>
    </row>
    <row r="19" spans="1:11" x14ac:dyDescent="0.3">
      <c r="A19" s="6"/>
      <c r="B19" s="6"/>
      <c r="C19" s="6"/>
      <c r="D19" s="6"/>
      <c r="E19" s="6"/>
      <c r="F19" s="6"/>
      <c r="G19" s="6"/>
      <c r="H19" s="6"/>
    </row>
    <row r="20" spans="1:11" x14ac:dyDescent="0.3">
      <c r="A20" s="6" t="s">
        <v>9</v>
      </c>
      <c r="B20" s="6">
        <v>1</v>
      </c>
      <c r="C20" s="6">
        <v>2</v>
      </c>
      <c r="D20" s="6">
        <v>3</v>
      </c>
      <c r="E20" s="5">
        <v>4</v>
      </c>
      <c r="F20" s="5">
        <v>5</v>
      </c>
      <c r="G20" s="6"/>
      <c r="H20" s="6"/>
    </row>
    <row r="21" spans="1:11" x14ac:dyDescent="0.3">
      <c r="A21" s="6" t="s">
        <v>5</v>
      </c>
      <c r="B21" s="6">
        <v>0</v>
      </c>
      <c r="C21" s="6">
        <f>(N7)/(N8-N6*B21)</f>
        <v>0.52967759382887081</v>
      </c>
      <c r="D21" s="6">
        <f t="shared" ref="D21:F21" si="19">(O7)/(O8-O6*C21)</f>
        <v>0.67525699017606744</v>
      </c>
      <c r="E21" s="6">
        <f>(P7)/(P8-P6*D21)</f>
        <v>0.72115237080949246</v>
      </c>
      <c r="F21" s="6">
        <f t="shared" si="19"/>
        <v>0.72947316094308068</v>
      </c>
      <c r="G21" s="5"/>
      <c r="H21" s="5"/>
      <c r="I21" s="4"/>
    </row>
    <row r="22" spans="1:11" x14ac:dyDescent="0.3">
      <c r="A22" s="6" t="s">
        <v>6</v>
      </c>
      <c r="B22" s="6">
        <v>10</v>
      </c>
      <c r="C22" s="6">
        <f>(N6*B22+(-(1/$K$6)*D5))/(N8-B21*N6)</f>
        <v>4.3623267106408141</v>
      </c>
      <c r="D22" s="6">
        <f t="shared" ref="D22" si="20">(O6*C22+(-(1/$K$6)*E5))/(O8-C21*O6)</f>
        <v>2.6147917608574738</v>
      </c>
      <c r="E22" s="6">
        <f>(P6*D22+(-(1/$K$6)*F5))/(P8-D21*P6)</f>
        <v>1.8612370136967524</v>
      </c>
      <c r="F22" s="6">
        <f>(Q6*E22+(-(1/$K$6)*G5))/(Q8-E21*Q6)</f>
        <v>1.4641774476674627</v>
      </c>
      <c r="G22" s="6"/>
      <c r="H22" s="6"/>
      <c r="I22" s="8"/>
      <c r="K22" s="6"/>
    </row>
    <row r="23" spans="1:11" x14ac:dyDescent="0.3">
      <c r="A23" s="6" t="s">
        <v>7</v>
      </c>
      <c r="B23" s="6">
        <f t="shared" ref="B23:D23" si="21">C21*C23+C22</f>
        <v>7.4828751607225676</v>
      </c>
      <c r="C23" s="6">
        <f t="shared" si="21"/>
        <v>5.8914110893842082</v>
      </c>
      <c r="D23" s="6">
        <f t="shared" si="21"/>
        <v>4.8524034200258841</v>
      </c>
      <c r="E23" s="6">
        <f>F21*F23+F22</f>
        <v>4.1477592356405237</v>
      </c>
      <c r="F23" s="6">
        <f>$K$8</f>
        <v>3.6787944117144233</v>
      </c>
      <c r="G23" s="6"/>
      <c r="H23" s="6"/>
      <c r="I23" s="6"/>
    </row>
    <row r="24" spans="1:11" x14ac:dyDescent="0.3">
      <c r="A24" s="6"/>
      <c r="B24" s="6"/>
      <c r="C24" s="6"/>
      <c r="D24" s="6"/>
      <c r="E24" s="6"/>
      <c r="F24" s="6"/>
      <c r="G24" s="6"/>
      <c r="H24" s="6"/>
      <c r="I24" s="6"/>
    </row>
    <row r="25" spans="1:11" x14ac:dyDescent="0.3">
      <c r="A25" s="6"/>
      <c r="B25" s="6"/>
      <c r="C25" s="6"/>
      <c r="D25" s="6"/>
      <c r="E25" s="6"/>
      <c r="F25" s="6"/>
      <c r="G25" s="6"/>
      <c r="H25" s="6"/>
    </row>
    <row r="26" spans="1:11" x14ac:dyDescent="0.3">
      <c r="A26" s="6"/>
      <c r="B26" s="6"/>
      <c r="C26" s="6"/>
      <c r="D26" s="6"/>
      <c r="E26" s="6"/>
      <c r="F26" s="6"/>
      <c r="G26" s="6"/>
      <c r="H26" s="6"/>
    </row>
    <row r="27" spans="1:11" x14ac:dyDescent="0.3">
      <c r="A27" s="6"/>
      <c r="B27" s="6"/>
      <c r="C27" s="6"/>
      <c r="D27" s="6"/>
      <c r="E27" s="6"/>
      <c r="F27" s="6"/>
      <c r="G27" s="6"/>
      <c r="H27" s="6"/>
    </row>
    <row r="28" spans="1:11" x14ac:dyDescent="0.3">
      <c r="A28" s="6"/>
      <c r="B28" s="6"/>
      <c r="C28" s="6"/>
      <c r="D28" s="6"/>
      <c r="E28" s="6"/>
      <c r="F28" s="6"/>
      <c r="G28" s="6"/>
      <c r="H28" s="6"/>
    </row>
    <row r="29" spans="1:11" x14ac:dyDescent="0.3">
      <c r="A29" s="6"/>
      <c r="B29" s="6"/>
      <c r="C29" s="6"/>
      <c r="D29" s="6"/>
      <c r="E29" s="6"/>
      <c r="F29" s="6"/>
      <c r="G29" s="6"/>
      <c r="H29" s="6"/>
    </row>
  </sheetData>
  <mergeCells count="1">
    <mergeCell ref="A1:B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Сергій Стадник</dc:creator>
  <cp:lastModifiedBy>Сергій Стадник</cp:lastModifiedBy>
  <dcterms:created xsi:type="dcterms:W3CDTF">2015-06-05T18:17:20Z</dcterms:created>
  <dcterms:modified xsi:type="dcterms:W3CDTF">2023-11-01T20:23:38Z</dcterms:modified>
</cp:coreProperties>
</file>