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D:\University\Алгоритми та обчислювані методи матемматичної фізики (вар 5)\Lab_2-3\"/>
    </mc:Choice>
  </mc:AlternateContent>
  <xr:revisionPtr revIDLastSave="0" documentId="13_ncr:1_{3C5A7A26-21CF-4D2B-A5D9-BCC8BCC9289E}" xr6:coauthVersionLast="47" xr6:coauthVersionMax="47" xr10:uidLastSave="{00000000-0000-0000-0000-000000000000}"/>
  <bookViews>
    <workbookView xWindow="-23148" yWindow="-108" windowWidth="23256" windowHeight="131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2" i="1" l="1"/>
  <c r="N11" i="1"/>
  <c r="N10" i="1"/>
  <c r="P12" i="1"/>
  <c r="N17" i="1"/>
  <c r="N23" i="1" l="1"/>
  <c r="O23" i="1"/>
  <c r="P23" i="1"/>
  <c r="Q23" i="1"/>
  <c r="O17" i="1"/>
  <c r="P17" i="1"/>
  <c r="Q17" i="1" s="1"/>
  <c r="O11" i="1"/>
  <c r="P11" i="1" s="1"/>
  <c r="Q11" i="1" s="1"/>
  <c r="O12" i="1" s="1"/>
  <c r="N12" i="1" s="1"/>
  <c r="E3" i="1"/>
  <c r="D3" i="1"/>
  <c r="P10" i="1"/>
  <c r="O10" i="1"/>
  <c r="N16" i="1"/>
  <c r="P18" i="1" l="1"/>
  <c r="O18" i="1" s="1"/>
  <c r="N18" i="1" s="1"/>
  <c r="P5" i="1" s="1"/>
  <c r="M18" i="1"/>
  <c r="N22" i="1"/>
  <c r="O16" i="1"/>
  <c r="P16" i="1" s="1"/>
  <c r="Q16" i="1" s="1"/>
  <c r="R3" i="1"/>
  <c r="Q3" i="1"/>
  <c r="P3" i="1"/>
  <c r="O3" i="1"/>
  <c r="Q10" i="1"/>
  <c r="J9" i="1"/>
  <c r="J12" i="1" s="1"/>
  <c r="R5" i="1" l="1"/>
  <c r="O22" i="1"/>
  <c r="J10" i="1"/>
  <c r="J11" i="1" s="1"/>
  <c r="Q5" i="1" l="1"/>
  <c r="P22" i="1"/>
  <c r="O5" i="1" l="1"/>
  <c r="P24" i="1"/>
  <c r="O24" i="1" s="1"/>
  <c r="N24" i="1" s="1"/>
  <c r="M24" i="1" s="1"/>
  <c r="Q22" i="1"/>
  <c r="R6" i="1" l="1"/>
  <c r="R4" i="1"/>
  <c r="G3" i="1"/>
  <c r="G5" i="1"/>
  <c r="G4" i="1"/>
  <c r="D4" i="1"/>
  <c r="J7" i="1"/>
  <c r="D6" i="1"/>
  <c r="Q6" i="1" l="1"/>
  <c r="Q4" i="1"/>
  <c r="F3" i="1"/>
  <c r="F4" i="1" s="1"/>
  <c r="P6" i="1" l="1"/>
  <c r="O6" i="1"/>
  <c r="P4" i="1"/>
  <c r="O4" i="1"/>
  <c r="E4" i="1"/>
  <c r="D5" i="1" l="1"/>
  <c r="F5" i="1"/>
  <c r="G6" i="1" s="1"/>
  <c r="E5" i="1"/>
  <c r="F6" i="1" l="1"/>
  <c r="E6" i="1"/>
</calcChain>
</file>

<file path=xl/sharedStrings.xml><?xml version="1.0" encoding="utf-8"?>
<sst xmlns="http://schemas.openxmlformats.org/spreadsheetml/2006/main" count="35" uniqueCount="22">
  <si>
    <t xml:space="preserve">                         i
     j</t>
  </si>
  <si>
    <t>⍳ =</t>
  </si>
  <si>
    <t xml:space="preserve">h = </t>
  </si>
  <si>
    <t>m =</t>
  </si>
  <si>
    <t xml:space="preserve"> λ =</t>
  </si>
  <si>
    <t>c =</t>
  </si>
  <si>
    <t>⍴ =</t>
  </si>
  <si>
    <t>1r</t>
  </si>
  <si>
    <t>2r</t>
  </si>
  <si>
    <t>3r</t>
  </si>
  <si>
    <t>s=</t>
  </si>
  <si>
    <t>a^2</t>
  </si>
  <si>
    <t>sigma=</t>
  </si>
  <si>
    <t>a=</t>
  </si>
  <si>
    <t>b=</t>
  </si>
  <si>
    <t>c=</t>
  </si>
  <si>
    <t>k=1</t>
  </si>
  <si>
    <t>i</t>
  </si>
  <si>
    <t>ai</t>
  </si>
  <si>
    <t>bi</t>
  </si>
  <si>
    <t>Ti</t>
  </si>
  <si>
    <t>k=2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</si>
</sst>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i/>
      <sz val="14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 diagonalDown="1">
      <left style="thin">
        <color auto="1"/>
      </left>
      <right/>
      <top style="thin">
        <color auto="1"/>
      </top>
      <bottom/>
      <diagonal style="thin">
        <color auto="1"/>
      </diagonal>
    </border>
    <border diagonalDown="1">
      <left/>
      <right style="thin">
        <color auto="1"/>
      </right>
      <top style="thin">
        <color auto="1"/>
      </top>
      <bottom/>
      <diagonal style="thin">
        <color auto="1"/>
      </diagonal>
    </border>
    <border diagonalDown="1">
      <left style="thin">
        <color auto="1"/>
      </left>
      <right/>
      <top/>
      <bottom style="thin">
        <color auto="1"/>
      </bottom>
      <diagonal style="thin">
        <color auto="1"/>
      </diagonal>
    </border>
    <border diagonalDown="1">
      <left/>
      <right style="thin">
        <color auto="1"/>
      </right>
      <top/>
      <bottom style="thin">
        <color auto="1"/>
      </bottom>
      <diagonal style="thin">
        <color auto="1"/>
      </diagonal>
    </border>
  </borders>
  <cellStyleXfs count="1">
    <xf numFmtId="0" fontId="0" fillId="0" borderId="0"/>
  </cellStyleXfs>
  <cellXfs count="14">
    <xf numFmtId="0" fontId="0" fillId="0" borderId="0" xfId="0"/>
    <xf numFmtId="0" fontId="4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left"/>
    </xf>
    <xf numFmtId="2" fontId="0" fillId="0" borderId="0" xfId="0" applyNumberFormat="1"/>
    <xf numFmtId="0" fontId="6" fillId="0" borderId="0" xfId="0" applyFont="1" applyAlignment="1">
      <alignment horizontal="left"/>
    </xf>
    <xf numFmtId="2" fontId="0" fillId="0" borderId="0" xfId="0" applyNumberFormat="1" applyAlignment="1">
      <alignment horizontal="center"/>
    </xf>
    <xf numFmtId="0" fontId="3" fillId="0" borderId="1" xfId="0" applyFont="1" applyBorder="1" applyAlignment="1">
      <alignment horizontal="left" wrapText="1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/>
              <a:t>Розподіл</a:t>
            </a:r>
            <a:r>
              <a:rPr lang="uk-UA" baseline="0"/>
              <a:t> температур за часом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k1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Sheet1!$C$3:$H$3</c:f>
              <c:numCache>
                <c:formatCode>General</c:formatCode>
                <c:ptCount val="6"/>
                <c:pt idx="0">
                  <c:v>5</c:v>
                </c:pt>
                <c:pt idx="1">
                  <c:v>12.8</c:v>
                </c:pt>
                <c:pt idx="2">
                  <c:v>36.200000000000003</c:v>
                </c:pt>
                <c:pt idx="3">
                  <c:v>75.2</c:v>
                </c:pt>
                <c:pt idx="4">
                  <c:v>129.80000000000001</c:v>
                </c:pt>
                <c:pt idx="5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94-40A7-9384-A0044FE096E3}"/>
            </c:ext>
          </c:extLst>
        </c:ser>
        <c:ser>
          <c:idx val="1"/>
          <c:order val="1"/>
          <c:tx>
            <c:v>k2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Sheet1!$C$4:$H$4</c:f>
              <c:numCache>
                <c:formatCode>General</c:formatCode>
                <c:ptCount val="6"/>
                <c:pt idx="0">
                  <c:v>5</c:v>
                </c:pt>
                <c:pt idx="1">
                  <c:v>15.4</c:v>
                </c:pt>
                <c:pt idx="2">
                  <c:v>38.800000000000004</c:v>
                </c:pt>
                <c:pt idx="3">
                  <c:v>77.8</c:v>
                </c:pt>
                <c:pt idx="4">
                  <c:v>132.4</c:v>
                </c:pt>
                <c:pt idx="5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94-40A7-9384-A0044FE096E3}"/>
            </c:ext>
          </c:extLst>
        </c:ser>
        <c:ser>
          <c:idx val="2"/>
          <c:order val="2"/>
          <c:tx>
            <c:v>k3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Sheet1!$C$5:$H$5</c:f>
              <c:numCache>
                <c:formatCode>General</c:formatCode>
                <c:ptCount val="6"/>
                <c:pt idx="0">
                  <c:v>5</c:v>
                </c:pt>
                <c:pt idx="1">
                  <c:v>17.566666666666666</c:v>
                </c:pt>
                <c:pt idx="2">
                  <c:v>41.400000000000006</c:v>
                </c:pt>
                <c:pt idx="3">
                  <c:v>80.399999999999991</c:v>
                </c:pt>
                <c:pt idx="4">
                  <c:v>134.56666666666669</c:v>
                </c:pt>
                <c:pt idx="5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94-40A7-9384-A0044FE096E3}"/>
            </c:ext>
          </c:extLst>
        </c:ser>
        <c:ser>
          <c:idx val="3"/>
          <c:order val="3"/>
          <c:tx>
            <c:v>k3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Sheet1!$C$6:$H$6</c:f>
              <c:numCache>
                <c:formatCode>General</c:formatCode>
                <c:ptCount val="6"/>
                <c:pt idx="0">
                  <c:v>5</c:v>
                </c:pt>
                <c:pt idx="1">
                  <c:v>19.444444444444446</c:v>
                </c:pt>
                <c:pt idx="2">
                  <c:v>43.927777777777777</c:v>
                </c:pt>
                <c:pt idx="3">
                  <c:v>82.927777777777777</c:v>
                </c:pt>
                <c:pt idx="4">
                  <c:v>136.44444444444446</c:v>
                </c:pt>
                <c:pt idx="5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B94-40A7-9384-A0044FE096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377920"/>
        <c:axId val="240272640"/>
      </c:lineChart>
      <c:catAx>
        <c:axId val="1023779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272640"/>
        <c:crosses val="autoZero"/>
        <c:auto val="1"/>
        <c:lblAlgn val="ctr"/>
        <c:lblOffset val="100"/>
        <c:noMultiLvlLbl val="0"/>
      </c:catAx>
      <c:valAx>
        <c:axId val="24027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377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/>
              <a:t>Розподіл пемператур вздовж</a:t>
            </a:r>
            <a:r>
              <a:rPr lang="uk-UA" baseline="0"/>
              <a:t> стержня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Sheet1!$C$3:$C$6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FA-47B7-9446-A01C1EB072F8}"/>
            </c:ext>
          </c:extLst>
        </c:ser>
        <c:ser>
          <c:idx val="1"/>
          <c:order val="1"/>
          <c:tx>
            <c:v>0.1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Sheet1!$D$3:$D$6</c:f>
              <c:numCache>
                <c:formatCode>General</c:formatCode>
                <c:ptCount val="4"/>
                <c:pt idx="0">
                  <c:v>12.8</c:v>
                </c:pt>
                <c:pt idx="1">
                  <c:v>15.4</c:v>
                </c:pt>
                <c:pt idx="2">
                  <c:v>17.566666666666666</c:v>
                </c:pt>
                <c:pt idx="3">
                  <c:v>19.444444444444446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FA-47B7-9446-A01C1EB072F8}"/>
            </c:ext>
          </c:extLst>
        </c:ser>
        <c:ser>
          <c:idx val="2"/>
          <c:order val="2"/>
          <c:tx>
            <c:v>0.2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Sheet1!$E$3:$E$6</c:f>
              <c:numCache>
                <c:formatCode>General</c:formatCode>
                <c:ptCount val="4"/>
                <c:pt idx="0">
                  <c:v>36.200000000000003</c:v>
                </c:pt>
                <c:pt idx="1">
                  <c:v>38.800000000000004</c:v>
                </c:pt>
                <c:pt idx="2">
                  <c:v>41.400000000000006</c:v>
                </c:pt>
                <c:pt idx="3">
                  <c:v>43.927777777777777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FA-47B7-9446-A01C1EB072F8}"/>
            </c:ext>
          </c:extLst>
        </c:ser>
        <c:ser>
          <c:idx val="3"/>
          <c:order val="3"/>
          <c:tx>
            <c:v>0.3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Sheet1!$F$3:$F$6</c:f>
              <c:numCache>
                <c:formatCode>General</c:formatCode>
                <c:ptCount val="4"/>
                <c:pt idx="0">
                  <c:v>75.2</c:v>
                </c:pt>
                <c:pt idx="1">
                  <c:v>77.8</c:v>
                </c:pt>
                <c:pt idx="2">
                  <c:v>80.399999999999991</c:v>
                </c:pt>
                <c:pt idx="3">
                  <c:v>82.927777777777777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BFA-47B7-9446-A01C1EB072F8}"/>
            </c:ext>
          </c:extLst>
        </c:ser>
        <c:ser>
          <c:idx val="4"/>
          <c:order val="4"/>
          <c:tx>
            <c:v>0.4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Sheet1!$G$3:$G$6</c:f>
              <c:numCache>
                <c:formatCode>General</c:formatCode>
                <c:ptCount val="4"/>
                <c:pt idx="0">
                  <c:v>129.80000000000001</c:v>
                </c:pt>
                <c:pt idx="1">
                  <c:v>132.4</c:v>
                </c:pt>
                <c:pt idx="2">
                  <c:v>134.56666666666669</c:v>
                </c:pt>
                <c:pt idx="3">
                  <c:v>136.44444444444446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BFA-47B7-9446-A01C1EB072F8}"/>
            </c:ext>
          </c:extLst>
        </c:ser>
        <c:ser>
          <c:idx val="5"/>
          <c:order val="5"/>
          <c:tx>
            <c:v>0.5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Sheet1!$H$3:$H$6</c:f>
              <c:numCache>
                <c:formatCode>General</c:formatCode>
                <c:ptCount val="4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BFA-47B7-9446-A01C1EB072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5967360"/>
        <c:axId val="465966112"/>
      </c:lineChart>
      <c:catAx>
        <c:axId val="465967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966112"/>
        <c:crosses val="autoZero"/>
        <c:auto val="1"/>
        <c:lblAlgn val="ctr"/>
        <c:lblOffset val="100"/>
        <c:noMultiLvlLbl val="0"/>
      </c:catAx>
      <c:valAx>
        <c:axId val="46596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967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360972</xdr:colOff>
      <xdr:row>5</xdr:row>
      <xdr:rowOff>50800</xdr:rowOff>
    </xdr:from>
    <xdr:ext cx="65" cy="1722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B261B1F-03F4-BB88-CEB2-3A00EA885275}"/>
            </a:ext>
          </a:extLst>
        </xdr:cNvPr>
        <xdr:cNvSpPr txBox="1"/>
      </xdr:nvSpPr>
      <xdr:spPr>
        <a:xfrm>
          <a:off x="4024434" y="97887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6</xdr:col>
      <xdr:colOff>360972</xdr:colOff>
      <xdr:row>5</xdr:row>
      <xdr:rowOff>50800</xdr:rowOff>
    </xdr:from>
    <xdr:ext cx="65" cy="172227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ED70ABC4-C0F7-F66E-2856-8AC3D473F449}"/>
            </a:ext>
          </a:extLst>
        </xdr:cNvPr>
        <xdr:cNvSpPr txBox="1"/>
      </xdr:nvSpPr>
      <xdr:spPr>
        <a:xfrm>
          <a:off x="4024434" y="97887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twoCellAnchor>
    <xdr:from>
      <xdr:col>0</xdr:col>
      <xdr:colOff>300643</xdr:colOff>
      <xdr:row>6</xdr:row>
      <xdr:rowOff>78278</xdr:rowOff>
    </xdr:from>
    <xdr:to>
      <xdr:col>7</xdr:col>
      <xdr:colOff>312420</xdr:colOff>
      <xdr:row>19</xdr:row>
      <xdr:rowOff>129540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FA398D6-7665-419C-8AE3-F28237295D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157249</xdr:colOff>
      <xdr:row>20</xdr:row>
      <xdr:rowOff>73428</xdr:rowOff>
    </xdr:from>
    <xdr:to>
      <xdr:col>7</xdr:col>
      <xdr:colOff>460664</xdr:colOff>
      <xdr:row>35</xdr:row>
      <xdr:rowOff>117763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6E93898-CD2B-45B0-B908-377B1BD28D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17</xdr:col>
      <xdr:colOff>360972</xdr:colOff>
      <xdr:row>5</xdr:row>
      <xdr:rowOff>50800</xdr:rowOff>
    </xdr:from>
    <xdr:ext cx="65" cy="172227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86EA892-3576-4488-8A61-AAC523D921C7}"/>
            </a:ext>
          </a:extLst>
        </xdr:cNvPr>
        <xdr:cNvSpPr txBox="1"/>
      </xdr:nvSpPr>
      <xdr:spPr>
        <a:xfrm>
          <a:off x="4018572" y="965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17</xdr:col>
      <xdr:colOff>360972</xdr:colOff>
      <xdr:row>5</xdr:row>
      <xdr:rowOff>50800</xdr:rowOff>
    </xdr:from>
    <xdr:ext cx="65" cy="172227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565A15E5-9E0A-4D93-95AF-756E2F58EA5D}"/>
            </a:ext>
          </a:extLst>
        </xdr:cNvPr>
        <xdr:cNvSpPr txBox="1"/>
      </xdr:nvSpPr>
      <xdr:spPr>
        <a:xfrm>
          <a:off x="4018572" y="9652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0"/>
  <sheetViews>
    <sheetView tabSelected="1" topLeftCell="B1" zoomScaleNormal="100" workbookViewId="0">
      <selection activeCell="S11" sqref="S11"/>
    </sheetView>
  </sheetViews>
  <sheetFormatPr defaultRowHeight="14.4" x14ac:dyDescent="0.3"/>
  <cols>
    <col min="10" max="10" width="12" bestFit="1" customWidth="1"/>
  </cols>
  <sheetData>
    <row r="1" spans="1:19" x14ac:dyDescent="0.3">
      <c r="A1" s="9" t="s">
        <v>0</v>
      </c>
      <c r="B1" s="10"/>
      <c r="C1" s="3">
        <v>0</v>
      </c>
      <c r="D1" s="4">
        <v>1</v>
      </c>
      <c r="E1" s="4">
        <v>2</v>
      </c>
      <c r="F1" s="4">
        <v>3</v>
      </c>
      <c r="G1" s="4">
        <v>4</v>
      </c>
      <c r="H1" s="4">
        <v>5</v>
      </c>
      <c r="I1" s="1" t="s">
        <v>1</v>
      </c>
      <c r="J1" s="2">
        <v>0.5</v>
      </c>
      <c r="L1" s="9" t="s">
        <v>0</v>
      </c>
      <c r="M1" s="10"/>
      <c r="N1" s="3">
        <v>0</v>
      </c>
      <c r="O1" s="4">
        <v>1</v>
      </c>
      <c r="P1" s="4">
        <v>2</v>
      </c>
      <c r="Q1" s="4">
        <v>3</v>
      </c>
      <c r="R1" s="4">
        <v>4</v>
      </c>
      <c r="S1" s="4">
        <v>5</v>
      </c>
    </row>
    <row r="2" spans="1:19" x14ac:dyDescent="0.3">
      <c r="A2" s="11"/>
      <c r="B2" s="12"/>
      <c r="C2" s="3">
        <v>0</v>
      </c>
      <c r="D2" s="4">
        <v>0.1</v>
      </c>
      <c r="E2" s="4">
        <v>0.2</v>
      </c>
      <c r="F2" s="4">
        <v>0.3</v>
      </c>
      <c r="G2" s="4">
        <v>0.4</v>
      </c>
      <c r="H2" s="4">
        <v>0.5</v>
      </c>
      <c r="I2" s="1" t="s">
        <v>2</v>
      </c>
      <c r="J2" s="2">
        <v>0.1</v>
      </c>
      <c r="L2" s="11"/>
      <c r="M2" s="12"/>
      <c r="N2" s="3">
        <v>0</v>
      </c>
      <c r="O2" s="4">
        <v>0.1</v>
      </c>
      <c r="P2" s="4">
        <v>0.2</v>
      </c>
      <c r="Q2" s="4">
        <v>0.3</v>
      </c>
      <c r="R2" s="4">
        <v>0.4</v>
      </c>
      <c r="S2" s="4">
        <v>0.5</v>
      </c>
    </row>
    <row r="3" spans="1:19" x14ac:dyDescent="0.3">
      <c r="A3" s="3">
        <v>0</v>
      </c>
      <c r="B3" s="3">
        <v>0</v>
      </c>
      <c r="C3" s="4">
        <v>5</v>
      </c>
      <c r="D3" s="4">
        <f>(($H$3-$C$3)/($J$1^2))*(D2^2)+$C$3</f>
        <v>12.8</v>
      </c>
      <c r="E3" s="4">
        <f>(($H$3-$C$3)/($J$1^2))*(E2^2)+$C$3</f>
        <v>36.200000000000003</v>
      </c>
      <c r="F3" s="4">
        <f t="shared" ref="F3" si="0">(($H$3-$C$3)/($J$1^2))*(F2^2)+$C$3</f>
        <v>75.2</v>
      </c>
      <c r="G3" s="4">
        <f>(($H$3-$C$3)/($J$1^2))*(G2^2)+$C$3</f>
        <v>129.80000000000001</v>
      </c>
      <c r="H3" s="4">
        <v>200</v>
      </c>
      <c r="I3" s="1" t="s">
        <v>3</v>
      </c>
      <c r="J3" s="2">
        <v>3</v>
      </c>
      <c r="L3" s="3">
        <v>0</v>
      </c>
      <c r="M3" s="3">
        <v>0</v>
      </c>
      <c r="N3" s="4">
        <v>5</v>
      </c>
      <c r="O3" s="4">
        <f>(($H$3-$C$3)/($J$1^2))*(O2^2)+$C$3</f>
        <v>12.8</v>
      </c>
      <c r="P3" s="4">
        <f t="shared" ref="P3:Q3" si="1">(($H$3-$C$3)/($J$1^2))*(P2^2)+$C$3</f>
        <v>36.200000000000003</v>
      </c>
      <c r="Q3" s="4">
        <f t="shared" si="1"/>
        <v>75.2</v>
      </c>
      <c r="R3" s="4">
        <f>(($H$3-$C$3)/($J$1^2))*(R2^2)+$C$3</f>
        <v>129.80000000000001</v>
      </c>
      <c r="S3" s="4">
        <v>200</v>
      </c>
    </row>
    <row r="4" spans="1:19" x14ac:dyDescent="0.3">
      <c r="A4" s="4">
        <v>1</v>
      </c>
      <c r="B4" s="4" t="s">
        <v>7</v>
      </c>
      <c r="C4" s="4">
        <v>5</v>
      </c>
      <c r="D4" s="4">
        <f>(C3+E3+(D3*4))/6</f>
        <v>15.4</v>
      </c>
      <c r="E4" s="4">
        <f t="shared" ref="E4:F4" si="2">(D3+F3+(E3*4))/6</f>
        <v>38.800000000000004</v>
      </c>
      <c r="F4" s="4">
        <f t="shared" si="2"/>
        <v>77.8</v>
      </c>
      <c r="G4" s="4">
        <f>(F3+H3+(G3*4))/6</f>
        <v>132.4</v>
      </c>
      <c r="H4" s="4">
        <v>200</v>
      </c>
      <c r="I4" s="1" t="s">
        <v>4</v>
      </c>
      <c r="J4" s="2">
        <v>0.113</v>
      </c>
      <c r="L4" s="4">
        <v>1</v>
      </c>
      <c r="M4" s="4" t="s">
        <v>7</v>
      </c>
      <c r="N4" s="4">
        <v>5</v>
      </c>
      <c r="O4" s="8">
        <f>M12</f>
        <v>14.377729361349179</v>
      </c>
      <c r="P4" s="8">
        <f t="shared" ref="P4:R4" si="3">N12</f>
        <v>38.221834890793417</v>
      </c>
      <c r="Q4" s="8">
        <f t="shared" si="3"/>
        <v>76.596949764998101</v>
      </c>
      <c r="R4" s="8">
        <f t="shared" si="3"/>
        <v>130.13834372805752</v>
      </c>
      <c r="S4" s="4">
        <v>200</v>
      </c>
    </row>
    <row r="5" spans="1:19" x14ac:dyDescent="0.3">
      <c r="A5" s="4">
        <v>2</v>
      </c>
      <c r="B5" s="4" t="s">
        <v>8</v>
      </c>
      <c r="C5" s="4">
        <v>5</v>
      </c>
      <c r="D5" s="4">
        <f t="shared" ref="D5" si="4">(C4+E4+(D4*4))/6</f>
        <v>17.566666666666666</v>
      </c>
      <c r="E5" s="4">
        <f t="shared" ref="E5:E6" si="5">(D4+F4+(E4*4))/6</f>
        <v>41.400000000000006</v>
      </c>
      <c r="F5" s="4">
        <f t="shared" ref="F5:F6" si="6">(E4+G4+(F4*4))/6</f>
        <v>80.399999999999991</v>
      </c>
      <c r="G5" s="4">
        <f>(F4+H4+(G4*4))/6</f>
        <v>134.56666666666669</v>
      </c>
      <c r="H5" s="4">
        <v>200</v>
      </c>
      <c r="I5" s="1" t="s">
        <v>5</v>
      </c>
      <c r="J5" s="2">
        <v>0.38400000000000001</v>
      </c>
      <c r="L5" s="4">
        <v>2</v>
      </c>
      <c r="M5" s="4" t="s">
        <v>8</v>
      </c>
      <c r="N5" s="4">
        <v>5</v>
      </c>
      <c r="O5" s="8">
        <f>M18</f>
        <v>15.787865780668982</v>
      </c>
      <c r="P5" s="8">
        <f t="shared" ref="P5:R5" si="7">N18</f>
        <v>40.036550077256777</v>
      </c>
      <c r="Q5" s="8">
        <f t="shared" si="7"/>
        <v>77.869349747877678</v>
      </c>
      <c r="R5" s="8">
        <f t="shared" si="7"/>
        <v>130.51473471594286</v>
      </c>
      <c r="S5" s="4">
        <v>200</v>
      </c>
    </row>
    <row r="6" spans="1:19" x14ac:dyDescent="0.3">
      <c r="A6" s="4">
        <v>3</v>
      </c>
      <c r="B6" s="4" t="s">
        <v>9</v>
      </c>
      <c r="C6" s="4">
        <v>5</v>
      </c>
      <c r="D6" s="4">
        <f>(C5+E5+(D5*4))/6</f>
        <v>19.444444444444446</v>
      </c>
      <c r="E6" s="4">
        <f t="shared" si="5"/>
        <v>43.927777777777777</v>
      </c>
      <c r="F6" s="4">
        <f t="shared" si="6"/>
        <v>82.927777777777777</v>
      </c>
      <c r="G6" s="4">
        <f t="shared" ref="G6" si="8">(F5+H5+(G5*4))/6</f>
        <v>136.44444444444446</v>
      </c>
      <c r="H6" s="4">
        <v>200</v>
      </c>
      <c r="I6" s="1" t="s">
        <v>6</v>
      </c>
      <c r="J6" s="2">
        <v>7150</v>
      </c>
      <c r="L6" s="4">
        <v>3</v>
      </c>
      <c r="M6" s="4" t="s">
        <v>9</v>
      </c>
      <c r="N6" s="4">
        <v>5</v>
      </c>
      <c r="O6" s="8">
        <f>M24</f>
        <v>17.049354726455078</v>
      </c>
      <c r="P6" s="8">
        <f t="shared" ref="P6:R6" si="9">N24</f>
        <v>41.667643127626746</v>
      </c>
      <c r="Q6" s="8">
        <f t="shared" si="9"/>
        <v>79.032714664893717</v>
      </c>
      <c r="R6" s="8">
        <f t="shared" si="9"/>
        <v>130.90934305014247</v>
      </c>
      <c r="S6" s="4">
        <v>200</v>
      </c>
    </row>
    <row r="7" spans="1:19" x14ac:dyDescent="0.3">
      <c r="C7" s="4"/>
      <c r="D7" s="4"/>
      <c r="E7" s="4"/>
      <c r="F7" s="4"/>
      <c r="G7" s="4"/>
      <c r="H7" s="4"/>
      <c r="I7" s="1" t="s">
        <v>11</v>
      </c>
      <c r="J7">
        <f>(J4)/(J5*J6)</f>
        <v>4.115675990675991E-5</v>
      </c>
    </row>
    <row r="8" spans="1:19" x14ac:dyDescent="0.3">
      <c r="I8" s="2" t="s">
        <v>10</v>
      </c>
      <c r="J8" s="2">
        <v>1</v>
      </c>
      <c r="L8" t="s">
        <v>16</v>
      </c>
      <c r="M8" s="4">
        <v>0</v>
      </c>
      <c r="N8" s="4">
        <v>1</v>
      </c>
      <c r="O8" s="4">
        <v>2</v>
      </c>
      <c r="P8" s="4">
        <v>3</v>
      </c>
      <c r="Q8" s="4">
        <v>4</v>
      </c>
    </row>
    <row r="9" spans="1:19" x14ac:dyDescent="0.3">
      <c r="I9" s="2" t="s">
        <v>12</v>
      </c>
      <c r="J9">
        <f>1/6</f>
        <v>0.16666666666666666</v>
      </c>
      <c r="L9" t="s">
        <v>17</v>
      </c>
      <c r="M9" s="4">
        <v>1</v>
      </c>
      <c r="N9" s="4">
        <v>2</v>
      </c>
      <c r="O9" s="4">
        <v>3</v>
      </c>
      <c r="P9" s="4">
        <v>4</v>
      </c>
      <c r="Q9" s="4">
        <v>5</v>
      </c>
    </row>
    <row r="10" spans="1:19" ht="18" x14ac:dyDescent="0.35">
      <c r="I10" s="5" t="s">
        <v>13</v>
      </c>
      <c r="J10" s="6">
        <f>J9</f>
        <v>0.16666666666666666</v>
      </c>
      <c r="L10" t="s">
        <v>18</v>
      </c>
      <c r="M10" s="6">
        <v>0</v>
      </c>
      <c r="N10" s="6">
        <f>$J$11/($J$12-($J$10*M10))</f>
        <v>0.125</v>
      </c>
      <c r="O10" s="6">
        <f>$J$11/($J$12-($J$10*N10))</f>
        <v>0.12698412698412698</v>
      </c>
      <c r="P10" s="6">
        <f>$J$11/($J$12-($J$10*O10))</f>
        <v>0.12701612903225806</v>
      </c>
      <c r="Q10" s="6">
        <f>$J$11/($J$12-($J$10*P10))</f>
        <v>0.1270166453265045</v>
      </c>
    </row>
    <row r="11" spans="1:19" ht="18" x14ac:dyDescent="0.35">
      <c r="I11" s="7" t="s">
        <v>14</v>
      </c>
      <c r="J11" s="6">
        <f>J10</f>
        <v>0.16666666666666666</v>
      </c>
      <c r="L11" t="s">
        <v>19</v>
      </c>
      <c r="M11" s="6">
        <v>5</v>
      </c>
      <c r="N11" s="6">
        <f>((M10*M11)+O3)/($J$12-(M10*$J$10))</f>
        <v>9.6000000000000014</v>
      </c>
      <c r="O11" s="6">
        <f t="shared" ref="O11:Q11" si="10">((N10*N11)+P3)/($J$12-(N10*$J$10))</f>
        <v>28.495238095238101</v>
      </c>
      <c r="P11" s="6">
        <f t="shared" si="10"/>
        <v>60.067281105990787</v>
      </c>
      <c r="Q11" s="6">
        <f t="shared" si="10"/>
        <v>104.73501466275663</v>
      </c>
    </row>
    <row r="12" spans="1:19" ht="18" x14ac:dyDescent="0.35">
      <c r="I12" s="5" t="s">
        <v>15</v>
      </c>
      <c r="J12">
        <f>1+(2*$J$9)</f>
        <v>1.3333333333333333</v>
      </c>
      <c r="L12" t="s">
        <v>20</v>
      </c>
      <c r="M12" s="6">
        <f>(N10*N12)+N11</f>
        <v>14.377729361349179</v>
      </c>
      <c r="N12" s="6">
        <f t="shared" ref="M12:O12" si="11">(O10*O12)+O11</f>
        <v>38.221834890793417</v>
      </c>
      <c r="O12" s="6">
        <f t="shared" si="11"/>
        <v>76.596949764998101</v>
      </c>
      <c r="P12" s="6">
        <f>(Q10*Q12)+Q11</f>
        <v>130.13834372805752</v>
      </c>
      <c r="Q12" s="6">
        <v>200</v>
      </c>
    </row>
    <row r="13" spans="1:19" x14ac:dyDescent="0.3">
      <c r="L13" s="13">
        <v>0</v>
      </c>
      <c r="M13" s="13">
        <v>1</v>
      </c>
      <c r="N13" s="13">
        <v>2</v>
      </c>
      <c r="O13" s="13">
        <v>3</v>
      </c>
      <c r="P13" s="13">
        <v>4</v>
      </c>
      <c r="Q13" s="13">
        <v>5</v>
      </c>
    </row>
    <row r="14" spans="1:19" x14ac:dyDescent="0.3">
      <c r="L14" t="s">
        <v>21</v>
      </c>
    </row>
    <row r="15" spans="1:19" x14ac:dyDescent="0.3">
      <c r="L15" t="s">
        <v>17</v>
      </c>
      <c r="M15" s="4">
        <v>1</v>
      </c>
      <c r="N15" s="4">
        <v>2</v>
      </c>
      <c r="O15" s="4">
        <v>3</v>
      </c>
      <c r="P15" s="4">
        <v>4</v>
      </c>
      <c r="Q15" s="4">
        <v>5</v>
      </c>
    </row>
    <row r="16" spans="1:19" x14ac:dyDescent="0.3">
      <c r="L16" t="s">
        <v>18</v>
      </c>
      <c r="M16" s="6">
        <v>0</v>
      </c>
      <c r="N16" s="6">
        <f>$J$11/($J$12-($J$10*M16))</f>
        <v>0.125</v>
      </c>
      <c r="O16" s="6">
        <f>$J$11/($J$12-($J$10*N16))</f>
        <v>0.12698412698412698</v>
      </c>
      <c r="P16" s="6">
        <f>$J$11/($J$12-($J$10*O16))</f>
        <v>0.12701612903225806</v>
      </c>
      <c r="Q16" s="6">
        <f>$J$11/($J$12-($J$10*P16))</f>
        <v>0.1270166453265045</v>
      </c>
    </row>
    <row r="17" spans="12:17" x14ac:dyDescent="0.3">
      <c r="L17" t="s">
        <v>19</v>
      </c>
      <c r="M17" s="6">
        <v>5</v>
      </c>
      <c r="N17" s="6">
        <f>((M16*M17)+M12)/($J$12-(M16*$J$10))</f>
        <v>10.783297021011885</v>
      </c>
      <c r="O17" s="6">
        <f t="shared" ref="O17:Q17" si="12">((N16*N17)+N12)/($J$12-(N16*$J$10))</f>
        <v>30.14837868070088</v>
      </c>
      <c r="P17" s="6">
        <f t="shared" si="12"/>
        <v>61.291873362586543</v>
      </c>
      <c r="Q17" s="6">
        <f t="shared" si="12"/>
        <v>105.11140565064197</v>
      </c>
    </row>
    <row r="18" spans="12:17" x14ac:dyDescent="0.3">
      <c r="L18" t="s">
        <v>20</v>
      </c>
      <c r="M18" s="6">
        <f t="shared" ref="M18:O18" si="13">(N16*N18)+N17</f>
        <v>15.787865780668982</v>
      </c>
      <c r="N18" s="6">
        <f t="shared" si="13"/>
        <v>40.036550077256777</v>
      </c>
      <c r="O18" s="6">
        <f t="shared" si="13"/>
        <v>77.869349747877678</v>
      </c>
      <c r="P18" s="6">
        <f>(Q16*Q18)+Q17</f>
        <v>130.51473471594286</v>
      </c>
      <c r="Q18" s="6">
        <v>200</v>
      </c>
    </row>
    <row r="20" spans="12:17" x14ac:dyDescent="0.3">
      <c r="L20" t="s">
        <v>21</v>
      </c>
    </row>
    <row r="21" spans="12:17" x14ac:dyDescent="0.3">
      <c r="L21" t="s">
        <v>17</v>
      </c>
      <c r="M21" s="4">
        <v>1</v>
      </c>
      <c r="N21" s="4">
        <v>2</v>
      </c>
      <c r="O21" s="4">
        <v>3</v>
      </c>
      <c r="P21" s="4">
        <v>4</v>
      </c>
      <c r="Q21" s="4">
        <v>5</v>
      </c>
    </row>
    <row r="22" spans="12:17" x14ac:dyDescent="0.3">
      <c r="L22" t="s">
        <v>18</v>
      </c>
      <c r="M22" s="6">
        <v>0</v>
      </c>
      <c r="N22" s="6">
        <f>$J$11/($J$12-($J$10*M22))</f>
        <v>0.125</v>
      </c>
      <c r="O22" s="6">
        <f>$J$11/($J$12-($J$10*N22))</f>
        <v>0.12698412698412698</v>
      </c>
      <c r="P22" s="6">
        <f>$J$11/($J$12-($J$10*O22))</f>
        <v>0.12701612903225806</v>
      </c>
      <c r="Q22" s="6">
        <f>$J$11/($J$12-($J$10*P22))</f>
        <v>0.1270166453265045</v>
      </c>
    </row>
    <row r="23" spans="12:17" x14ac:dyDescent="0.3">
      <c r="L23" t="s">
        <v>19</v>
      </c>
      <c r="M23" s="6">
        <v>5</v>
      </c>
      <c r="N23" s="6">
        <f>((M22*M23)+M18)/($J$12-(M22*$J$10))</f>
        <v>11.840899335501737</v>
      </c>
      <c r="O23" s="6">
        <f t="shared" ref="O23:Q23" si="14">((N22*N23)+N18)/($J$12-(N22*$J$10))</f>
        <v>31.631742852719611</v>
      </c>
      <c r="P23" s="6">
        <f t="shared" si="14"/>
        <v>62.405116656508682</v>
      </c>
      <c r="Q23" s="6">
        <f t="shared" si="14"/>
        <v>105.50601398484156</v>
      </c>
    </row>
    <row r="24" spans="12:17" x14ac:dyDescent="0.3">
      <c r="L24" t="s">
        <v>20</v>
      </c>
      <c r="M24" s="6">
        <f t="shared" ref="M24:O24" si="15">(N22*N24)+N23</f>
        <v>17.049354726455078</v>
      </c>
      <c r="N24" s="6">
        <f t="shared" si="15"/>
        <v>41.667643127626746</v>
      </c>
      <c r="O24" s="6">
        <f t="shared" si="15"/>
        <v>79.032714664893717</v>
      </c>
      <c r="P24" s="6">
        <f>(Q22*Q24)+Q23</f>
        <v>130.90934305014247</v>
      </c>
      <c r="Q24" s="6">
        <v>200</v>
      </c>
    </row>
    <row r="27" spans="12:17" x14ac:dyDescent="0.3">
      <c r="M27" s="4"/>
      <c r="N27" s="4"/>
      <c r="O27" s="4"/>
      <c r="P27" s="4"/>
      <c r="Q27" s="4"/>
    </row>
    <row r="28" spans="12:17" x14ac:dyDescent="0.3">
      <c r="M28" s="6"/>
      <c r="N28" s="6"/>
      <c r="O28" s="6"/>
      <c r="P28" s="6"/>
      <c r="Q28" s="6"/>
    </row>
    <row r="29" spans="12:17" x14ac:dyDescent="0.3">
      <c r="M29" s="6"/>
      <c r="N29" s="6"/>
      <c r="O29" s="6"/>
      <c r="P29" s="6"/>
      <c r="Q29" s="6"/>
    </row>
    <row r="30" spans="12:17" x14ac:dyDescent="0.3">
      <c r="M30" s="6"/>
      <c r="N30" s="6"/>
      <c r="O30" s="6"/>
      <c r="P30" s="6"/>
      <c r="Q30" s="6"/>
    </row>
  </sheetData>
  <mergeCells count="2">
    <mergeCell ref="A1:B2"/>
    <mergeCell ref="L1:M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Dasha</dc:creator>
  <cp:lastModifiedBy>Сергій Стадник</cp:lastModifiedBy>
  <dcterms:created xsi:type="dcterms:W3CDTF">2015-06-05T18:17:20Z</dcterms:created>
  <dcterms:modified xsi:type="dcterms:W3CDTF">2023-10-15T11:07:34Z</dcterms:modified>
</cp:coreProperties>
</file>