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X(Insyaallah)\REFERENSI\"/>
    </mc:Choice>
  </mc:AlternateContent>
  <xr:revisionPtr revIDLastSave="0" documentId="13_ncr:1_{0E667468-08F9-4205-9ABF-FD3BBB3358C7}" xr6:coauthVersionLast="41" xr6:coauthVersionMax="41" xr10:uidLastSave="{00000000-0000-0000-0000-000000000000}"/>
  <bookViews>
    <workbookView xWindow="400" yWindow="140" windowWidth="18400" windowHeight="10200" activeTab="2" xr2:uid="{D727A215-69A2-4621-A781-6FBEED8CF4FD}"/>
  </bookViews>
  <sheets>
    <sheet name="Data" sheetId="1" r:id="rId1"/>
    <sheet name="TFIDF" sheetId="2" r:id="rId2"/>
    <sheet name="SVM" sheetId="3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2" l="1"/>
  <c r="K10" i="2" s="1"/>
  <c r="L10" i="2" s="1"/>
  <c r="C47" i="3" l="1"/>
  <c r="H10" i="2"/>
  <c r="G10" i="2"/>
  <c r="E47" i="3"/>
  <c r="I10" i="2" l="1"/>
  <c r="R22" i="3"/>
  <c r="E22" i="3"/>
  <c r="R153" i="3" l="1"/>
  <c r="E84" i="3"/>
  <c r="C85" i="3"/>
  <c r="C86" i="3"/>
  <c r="C84" i="3"/>
  <c r="B80" i="3"/>
  <c r="C22" i="3"/>
  <c r="C13" i="3"/>
  <c r="C12" i="3"/>
  <c r="C153" i="3"/>
  <c r="B163" i="3"/>
  <c r="C40" i="3"/>
  <c r="P22" i="3"/>
  <c r="E19" i="3"/>
  <c r="E24" i="3"/>
  <c r="E126" i="3"/>
  <c r="E125" i="3"/>
  <c r="E23" i="3"/>
  <c r="F127" i="3"/>
  <c r="C7" i="3" l="1"/>
  <c r="J12" i="2"/>
  <c r="J11" i="2"/>
  <c r="B10" i="2"/>
  <c r="F10" i="2"/>
  <c r="B165" i="3" l="1"/>
  <c r="B164" i="3"/>
  <c r="R155" i="3"/>
  <c r="D155" i="3"/>
  <c r="C155" i="3"/>
  <c r="R154" i="3"/>
  <c r="D154" i="3"/>
  <c r="C154" i="3"/>
  <c r="D153" i="3"/>
  <c r="N154" i="3"/>
  <c r="K155" i="3"/>
  <c r="L155" i="3"/>
  <c r="F153" i="3"/>
  <c r="H154" i="3"/>
  <c r="I155" i="3"/>
  <c r="H153" i="3"/>
  <c r="O153" i="3"/>
  <c r="G153" i="3"/>
  <c r="M154" i="3"/>
  <c r="M153" i="3"/>
  <c r="O155" i="3"/>
  <c r="N155" i="3"/>
  <c r="P153" i="3"/>
  <c r="J155" i="3"/>
  <c r="K153" i="3"/>
  <c r="H155" i="3"/>
  <c r="J154" i="3"/>
  <c r="I154" i="3"/>
  <c r="G155" i="3"/>
  <c r="N153" i="3"/>
  <c r="F154" i="3"/>
  <c r="E153" i="3"/>
  <c r="P154" i="3"/>
  <c r="J153" i="3"/>
  <c r="L154" i="3"/>
  <c r="K154" i="3"/>
  <c r="L153" i="3"/>
  <c r="F155" i="3"/>
  <c r="P155" i="3"/>
  <c r="O154" i="3"/>
  <c r="M155" i="3"/>
  <c r="I153" i="3"/>
  <c r="G154" i="3"/>
  <c r="Q153" i="3" l="1"/>
  <c r="R130" i="3"/>
  <c r="R129" i="3"/>
  <c r="R128" i="3"/>
  <c r="R127" i="3"/>
  <c r="R126" i="3"/>
  <c r="R125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E86" i="3"/>
  <c r="B57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2" i="3"/>
  <c r="B135" i="3" s="1"/>
  <c r="C41" i="3"/>
  <c r="B134" i="3" s="1"/>
  <c r="B133" i="3"/>
  <c r="R30" i="3"/>
  <c r="R29" i="3"/>
  <c r="R28" i="3"/>
  <c r="R27" i="3"/>
  <c r="R26" i="3"/>
  <c r="R25" i="3"/>
  <c r="R24" i="3"/>
  <c r="R23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N8" i="3"/>
  <c r="M8" i="3"/>
  <c r="L8" i="3"/>
  <c r="K8" i="3"/>
  <c r="J8" i="3"/>
  <c r="I8" i="3"/>
  <c r="H8" i="3"/>
  <c r="G8" i="3"/>
  <c r="F8" i="3"/>
  <c r="E8" i="3"/>
  <c r="D8" i="3"/>
  <c r="N7" i="3"/>
  <c r="M7" i="3"/>
  <c r="L7" i="3"/>
  <c r="K7" i="3"/>
  <c r="J7" i="3"/>
  <c r="I7" i="3"/>
  <c r="H7" i="3"/>
  <c r="G7" i="3"/>
  <c r="F7" i="3"/>
  <c r="E7" i="3"/>
  <c r="D7" i="3"/>
  <c r="C8" i="3"/>
  <c r="P21" i="2"/>
  <c r="O21" i="2"/>
  <c r="N21" i="2"/>
  <c r="M21" i="2"/>
  <c r="L21" i="2"/>
  <c r="P20" i="2"/>
  <c r="O20" i="2"/>
  <c r="N20" i="2"/>
  <c r="M20" i="2"/>
  <c r="L20" i="2"/>
  <c r="P19" i="2"/>
  <c r="O19" i="2"/>
  <c r="N19" i="2"/>
  <c r="M19" i="2"/>
  <c r="L19" i="2"/>
  <c r="P18" i="2"/>
  <c r="O18" i="2"/>
  <c r="N18" i="2"/>
  <c r="M18" i="2"/>
  <c r="L18" i="2"/>
  <c r="P17" i="2"/>
  <c r="O17" i="2"/>
  <c r="N17" i="2"/>
  <c r="M17" i="2"/>
  <c r="L17" i="2"/>
  <c r="P16" i="2"/>
  <c r="O16" i="2"/>
  <c r="N16" i="2"/>
  <c r="M16" i="2"/>
  <c r="L16" i="2"/>
  <c r="P15" i="2"/>
  <c r="O15" i="2"/>
  <c r="N15" i="2"/>
  <c r="M15" i="2"/>
  <c r="L15" i="2"/>
  <c r="P14" i="2"/>
  <c r="O14" i="2"/>
  <c r="N14" i="2"/>
  <c r="M14" i="2"/>
  <c r="L14" i="2"/>
  <c r="P13" i="2"/>
  <c r="O13" i="2"/>
  <c r="N13" i="2"/>
  <c r="M13" i="2"/>
  <c r="L13" i="2"/>
  <c r="L12" i="2"/>
  <c r="L11" i="2"/>
  <c r="K21" i="2"/>
  <c r="K20" i="2"/>
  <c r="K19" i="2"/>
  <c r="K18" i="2"/>
  <c r="K17" i="2"/>
  <c r="K16" i="2"/>
  <c r="K15" i="2"/>
  <c r="K14" i="2"/>
  <c r="K13" i="2"/>
  <c r="K12" i="2"/>
  <c r="O12" i="2" s="1"/>
  <c r="K11" i="2"/>
  <c r="P11" i="2" s="1"/>
  <c r="J21" i="2"/>
  <c r="J20" i="2"/>
  <c r="J19" i="2"/>
  <c r="J18" i="2"/>
  <c r="J17" i="2"/>
  <c r="J16" i="2"/>
  <c r="J15" i="2"/>
  <c r="J14" i="2"/>
  <c r="J13" i="2"/>
  <c r="I21" i="2"/>
  <c r="I20" i="2"/>
  <c r="I19" i="2"/>
  <c r="I18" i="2"/>
  <c r="I17" i="2"/>
  <c r="I16" i="2"/>
  <c r="I15" i="2"/>
  <c r="I14" i="2"/>
  <c r="I13" i="2"/>
  <c r="I12" i="2"/>
  <c r="I11" i="2"/>
  <c r="H21" i="2"/>
  <c r="H20" i="2"/>
  <c r="H19" i="2"/>
  <c r="H18" i="2"/>
  <c r="H17" i="2"/>
  <c r="H16" i="2"/>
  <c r="H15" i="2"/>
  <c r="H14" i="2"/>
  <c r="H13" i="2"/>
  <c r="H12" i="2"/>
  <c r="H11" i="2"/>
  <c r="G21" i="2"/>
  <c r="G20" i="2"/>
  <c r="G19" i="2"/>
  <c r="G18" i="2"/>
  <c r="G17" i="2"/>
  <c r="G16" i="2"/>
  <c r="G15" i="2"/>
  <c r="G14" i="2"/>
  <c r="G13" i="2"/>
  <c r="G12" i="2"/>
  <c r="G11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E10" i="2"/>
  <c r="D10" i="2"/>
  <c r="C10" i="2"/>
  <c r="E55" i="3"/>
  <c r="E51" i="3"/>
  <c r="E50" i="3"/>
  <c r="E48" i="3"/>
  <c r="E53" i="3"/>
  <c r="E49" i="3"/>
  <c r="E52" i="3"/>
  <c r="E54" i="3"/>
  <c r="P12" i="2" l="1"/>
  <c r="M12" i="2"/>
  <c r="N12" i="2"/>
  <c r="M11" i="2"/>
  <c r="N11" i="2"/>
  <c r="O11" i="2"/>
  <c r="F13" i="3"/>
  <c r="J12" i="3"/>
  <c r="N12" i="3"/>
  <c r="I15" i="3"/>
  <c r="D13" i="3"/>
  <c r="H12" i="3"/>
  <c r="L12" i="3"/>
  <c r="E85" i="3"/>
  <c r="D62" i="3"/>
  <c r="C62" i="3"/>
  <c r="B62" i="3"/>
  <c r="D61" i="3"/>
  <c r="C61" i="3"/>
  <c r="B61" i="3"/>
  <c r="D60" i="3"/>
  <c r="C60" i="3"/>
  <c r="B60" i="3"/>
  <c r="E13" i="3"/>
  <c r="I12" i="3"/>
  <c r="M12" i="3"/>
  <c r="D16" i="3"/>
  <c r="F15" i="3"/>
  <c r="J14" i="3"/>
  <c r="N14" i="3"/>
  <c r="H16" i="3"/>
  <c r="L15" i="3"/>
  <c r="C16" i="3"/>
  <c r="G13" i="3"/>
  <c r="K16" i="3"/>
  <c r="L16" i="3"/>
  <c r="F12" i="3"/>
  <c r="K13" i="3"/>
  <c r="G14" i="3"/>
  <c r="C15" i="3"/>
  <c r="G15" i="3"/>
  <c r="G12" i="3"/>
  <c r="K12" i="3"/>
  <c r="H13" i="3"/>
  <c r="L13" i="3"/>
  <c r="D14" i="3"/>
  <c r="H14" i="3"/>
  <c r="L14" i="3"/>
  <c r="D15" i="3"/>
  <c r="H15" i="3"/>
  <c r="M15" i="3"/>
  <c r="E16" i="3"/>
  <c r="I16" i="3"/>
  <c r="M16" i="3"/>
  <c r="C14" i="3"/>
  <c r="K14" i="3"/>
  <c r="D12" i="3"/>
  <c r="I13" i="3"/>
  <c r="M13" i="3"/>
  <c r="E14" i="3"/>
  <c r="I14" i="3"/>
  <c r="M14" i="3"/>
  <c r="E15" i="3"/>
  <c r="J15" i="3"/>
  <c r="N15" i="3"/>
  <c r="F16" i="3"/>
  <c r="J16" i="3"/>
  <c r="N16" i="3"/>
  <c r="E12" i="3"/>
  <c r="J13" i="3"/>
  <c r="N13" i="3"/>
  <c r="F14" i="3"/>
  <c r="K15" i="3"/>
  <c r="G16" i="3"/>
  <c r="F23" i="3"/>
  <c r="N28" i="3"/>
  <c r="M26" i="3"/>
  <c r="I128" i="3"/>
  <c r="K30" i="3"/>
  <c r="G130" i="3"/>
  <c r="O125" i="3"/>
  <c r="G128" i="3"/>
  <c r="P28" i="3"/>
  <c r="M130" i="3"/>
  <c r="J29" i="3"/>
  <c r="P125" i="3"/>
  <c r="I30" i="3"/>
  <c r="H126" i="3"/>
  <c r="O127" i="3"/>
  <c r="P26" i="3"/>
  <c r="I125" i="3"/>
  <c r="N130" i="3"/>
  <c r="F27" i="3"/>
  <c r="N23" i="3"/>
  <c r="E27" i="3"/>
  <c r="F125" i="3"/>
  <c r="F28" i="3"/>
  <c r="G23" i="3"/>
  <c r="G30" i="3"/>
  <c r="N126" i="3"/>
  <c r="G129" i="3"/>
  <c r="N125" i="3"/>
  <c r="I130" i="3"/>
  <c r="L22" i="3"/>
  <c r="J26" i="3"/>
  <c r="J23" i="3"/>
  <c r="E129" i="3"/>
  <c r="I129" i="3"/>
  <c r="H29" i="3"/>
  <c r="E127" i="3"/>
  <c r="O24" i="3"/>
  <c r="O128" i="3"/>
  <c r="O126" i="3"/>
  <c r="I27" i="3"/>
  <c r="K23" i="3"/>
  <c r="E29" i="3"/>
  <c r="L27" i="3"/>
  <c r="F29" i="3"/>
  <c r="K26" i="3"/>
  <c r="L130" i="3"/>
  <c r="L26" i="3"/>
  <c r="M28" i="3"/>
  <c r="J24" i="3"/>
  <c r="L129" i="3"/>
  <c r="M23" i="3"/>
  <c r="L29" i="3"/>
  <c r="J25" i="3"/>
  <c r="E28" i="3"/>
  <c r="J27" i="3"/>
  <c r="G25" i="3"/>
  <c r="H128" i="3"/>
  <c r="L128" i="3"/>
  <c r="E130" i="3"/>
  <c r="K128" i="3"/>
  <c r="M25" i="3"/>
  <c r="G24" i="3"/>
  <c r="P30" i="3"/>
  <c r="H28" i="3"/>
  <c r="P129" i="3"/>
  <c r="K127" i="3"/>
  <c r="N29" i="3"/>
  <c r="I23" i="3"/>
  <c r="J129" i="3"/>
  <c r="F126" i="3"/>
  <c r="P29" i="3"/>
  <c r="O28" i="3"/>
  <c r="F129" i="3"/>
  <c r="N22" i="3"/>
  <c r="K29" i="3"/>
  <c r="M129" i="3"/>
  <c r="L127" i="3"/>
  <c r="H24" i="3"/>
  <c r="E155" i="3"/>
  <c r="H130" i="3"/>
  <c r="N24" i="3"/>
  <c r="G125" i="3"/>
  <c r="G28" i="3"/>
  <c r="L25" i="3"/>
  <c r="I28" i="3"/>
  <c r="F130" i="3"/>
  <c r="O129" i="3"/>
  <c r="O23" i="3"/>
  <c r="J28" i="3"/>
  <c r="M125" i="3"/>
  <c r="G127" i="3"/>
  <c r="L126" i="3"/>
  <c r="O29" i="3"/>
  <c r="H22" i="3"/>
  <c r="H30" i="3"/>
  <c r="O25" i="3"/>
  <c r="L23" i="3"/>
  <c r="J127" i="3"/>
  <c r="N30" i="3"/>
  <c r="P25" i="3"/>
  <c r="O130" i="3"/>
  <c r="E154" i="3"/>
  <c r="K130" i="3"/>
  <c r="I25" i="3"/>
  <c r="J130" i="3"/>
  <c r="F25" i="3"/>
  <c r="H26" i="3"/>
  <c r="K28" i="3"/>
  <c r="M27" i="3"/>
  <c r="I29" i="3"/>
  <c r="P130" i="3"/>
  <c r="I126" i="3"/>
  <c r="H27" i="3"/>
  <c r="I24" i="3"/>
  <c r="M29" i="3"/>
  <c r="P128" i="3"/>
  <c r="M24" i="3"/>
  <c r="J126" i="3"/>
  <c r="P127" i="3"/>
  <c r="J22" i="3"/>
  <c r="N26" i="3"/>
  <c r="P24" i="3"/>
  <c r="O22" i="3"/>
  <c r="H25" i="3"/>
  <c r="I22" i="3"/>
  <c r="N129" i="3"/>
  <c r="J125" i="3"/>
  <c r="N27" i="3"/>
  <c r="K24" i="3"/>
  <c r="J128" i="3"/>
  <c r="L28" i="3"/>
  <c r="P126" i="3"/>
  <c r="N127" i="3"/>
  <c r="E26" i="3"/>
  <c r="E30" i="3"/>
  <c r="N128" i="3"/>
  <c r="L24" i="3"/>
  <c r="K126" i="3"/>
  <c r="O27" i="3"/>
  <c r="E25" i="3"/>
  <c r="F128" i="3"/>
  <c r="P23" i="3"/>
  <c r="H129" i="3"/>
  <c r="H125" i="3"/>
  <c r="G29" i="3"/>
  <c r="F26" i="3"/>
  <c r="K25" i="3"/>
  <c r="J30" i="3"/>
  <c r="I127" i="3"/>
  <c r="F24" i="3"/>
  <c r="O26" i="3"/>
  <c r="G126" i="3"/>
  <c r="F22" i="3"/>
  <c r="I26" i="3"/>
  <c r="E128" i="3"/>
  <c r="M127" i="3"/>
  <c r="M126" i="3"/>
  <c r="H127" i="3"/>
  <c r="P27" i="3"/>
  <c r="K129" i="3"/>
  <c r="M22" i="3"/>
  <c r="F30" i="3"/>
  <c r="K22" i="3"/>
  <c r="M30" i="3"/>
  <c r="L125" i="3"/>
  <c r="G22" i="3"/>
  <c r="M128" i="3"/>
  <c r="N25" i="3"/>
  <c r="O30" i="3"/>
  <c r="K125" i="3"/>
  <c r="L30" i="3"/>
  <c r="K27" i="3"/>
  <c r="G27" i="3"/>
  <c r="H23" i="3"/>
  <c r="G26" i="3"/>
  <c r="Q22" i="3" l="1"/>
  <c r="Q23" i="3"/>
  <c r="S23" i="3" s="1"/>
  <c r="T23" i="3" s="1"/>
  <c r="U23" i="3" s="1"/>
  <c r="C35" i="3" s="1"/>
  <c r="Q24" i="3"/>
  <c r="S24" i="3" s="1"/>
  <c r="T24" i="3" s="1"/>
  <c r="U24" i="3" s="1"/>
  <c r="D35" i="3" s="1"/>
  <c r="H60" i="3" s="1"/>
  <c r="D66" i="3" s="1"/>
  <c r="Q29" i="3"/>
  <c r="S29" i="3" s="1"/>
  <c r="T29" i="3" s="1"/>
  <c r="U29" i="3" s="1"/>
  <c r="C37" i="3" s="1"/>
  <c r="G62" i="3" s="1"/>
  <c r="C68" i="3" s="1"/>
  <c r="Q28" i="3"/>
  <c r="S28" i="3" s="1"/>
  <c r="T28" i="3" s="1"/>
  <c r="U28" i="3" s="1"/>
  <c r="B37" i="3" s="1"/>
  <c r="F62" i="3" s="1"/>
  <c r="B68" i="3" s="1"/>
  <c r="Q27" i="3"/>
  <c r="S27" i="3" s="1"/>
  <c r="T27" i="3" s="1"/>
  <c r="U27" i="3" s="1"/>
  <c r="D36" i="3" s="1"/>
  <c r="H61" i="3" s="1"/>
  <c r="D67" i="3" s="1"/>
  <c r="D75" i="3" s="1"/>
  <c r="Q26" i="3"/>
  <c r="S26" i="3" s="1"/>
  <c r="T26" i="3" s="1"/>
  <c r="U26" i="3" s="1"/>
  <c r="Q30" i="3"/>
  <c r="S30" i="3" s="1"/>
  <c r="T30" i="3" s="1"/>
  <c r="U30" i="3" s="1"/>
  <c r="D37" i="3" s="1"/>
  <c r="H62" i="3" s="1"/>
  <c r="D68" i="3" s="1"/>
  <c r="Q25" i="3"/>
  <c r="S25" i="3" s="1"/>
  <c r="T25" i="3" s="1"/>
  <c r="U25" i="3" s="1"/>
  <c r="B36" i="3" s="1"/>
  <c r="F61" i="3" s="1"/>
  <c r="B67" i="3" s="1"/>
  <c r="S153" i="3"/>
  <c r="T153" i="3" s="1"/>
  <c r="U153" i="3" s="1"/>
  <c r="B168" i="3" s="1"/>
  <c r="Q154" i="3"/>
  <c r="S154" i="3" s="1"/>
  <c r="T154" i="3" s="1"/>
  <c r="U154" i="3" s="1"/>
  <c r="B169" i="3" s="1"/>
  <c r="Q155" i="3"/>
  <c r="S155" i="3" s="1"/>
  <c r="T155" i="3" s="1"/>
  <c r="U155" i="3" s="1"/>
  <c r="B170" i="3" s="1"/>
  <c r="Q128" i="3"/>
  <c r="S128" i="3" s="1"/>
  <c r="T128" i="3" s="1"/>
  <c r="U128" i="3" s="1"/>
  <c r="C139" i="3" s="1"/>
  <c r="Q125" i="3"/>
  <c r="S125" i="3" s="1"/>
  <c r="T125" i="3" s="1"/>
  <c r="U125" i="3" s="1"/>
  <c r="B139" i="3" s="1"/>
  <c r="Q130" i="3"/>
  <c r="S130" i="3" s="1"/>
  <c r="T130" i="3" s="1"/>
  <c r="U130" i="3" s="1"/>
  <c r="C141" i="3" s="1"/>
  <c r="Q127" i="3"/>
  <c r="S127" i="3" s="1"/>
  <c r="T127" i="3" s="1"/>
  <c r="U127" i="3" s="1"/>
  <c r="B141" i="3" s="1"/>
  <c r="Q129" i="3"/>
  <c r="S129" i="3" s="1"/>
  <c r="T129" i="3" s="1"/>
  <c r="U129" i="3" s="1"/>
  <c r="C140" i="3" s="1"/>
  <c r="Q126" i="3"/>
  <c r="S126" i="3" s="1"/>
  <c r="T126" i="3" s="1"/>
  <c r="U126" i="3" s="1"/>
  <c r="B140" i="3" s="1"/>
  <c r="C36" i="3" l="1"/>
  <c r="G61" i="3" s="1"/>
  <c r="C67" i="3" s="1"/>
  <c r="M10" i="2"/>
  <c r="P10" i="2"/>
  <c r="O10" i="2"/>
  <c r="N10" i="2"/>
  <c r="S22" i="3"/>
  <c r="G60" i="3"/>
  <c r="C66" i="3" s="1"/>
  <c r="C74" i="3" s="1"/>
  <c r="B76" i="3"/>
  <c r="B99" i="3"/>
  <c r="D98" i="3"/>
  <c r="D76" i="3"/>
  <c r="D99" i="3"/>
  <c r="D74" i="3"/>
  <c r="D97" i="3"/>
  <c r="C76" i="3"/>
  <c r="C99" i="3"/>
  <c r="B75" i="3"/>
  <c r="B98" i="3"/>
  <c r="C98" i="3" l="1"/>
  <c r="C75" i="3"/>
  <c r="E75" i="3" s="1"/>
  <c r="T22" i="3"/>
  <c r="U22" i="3" s="1"/>
  <c r="B35" i="3" s="1"/>
  <c r="F60" i="3" s="1"/>
  <c r="C97" i="3"/>
  <c r="E76" i="3"/>
  <c r="B66" i="3" l="1"/>
  <c r="C79" i="3" s="1"/>
  <c r="B74" i="3" l="1"/>
  <c r="E74" i="3" s="1"/>
  <c r="B84" i="3" s="1"/>
  <c r="D84" i="3" s="1"/>
  <c r="B97" i="3"/>
  <c r="F84" i="3" l="1"/>
  <c r="B85" i="3"/>
  <c r="D85" i="3" s="1"/>
  <c r="F85" i="3" s="1"/>
  <c r="B91" i="3" s="1"/>
  <c r="D104" i="3" s="1"/>
  <c r="B86" i="3"/>
  <c r="D86" i="3" s="1"/>
  <c r="F86" i="3" s="1"/>
  <c r="B92" i="3" s="1"/>
  <c r="B90" i="3" l="1"/>
  <c r="E109" i="3" s="1"/>
  <c r="C110" i="3"/>
  <c r="B104" i="3"/>
  <c r="C104" i="3"/>
  <c r="E110" i="3"/>
  <c r="C111" i="3"/>
  <c r="E111" i="3"/>
  <c r="C105" i="3"/>
  <c r="B105" i="3"/>
  <c r="D105" i="3"/>
  <c r="D103" i="3" l="1"/>
  <c r="C103" i="3"/>
  <c r="B103" i="3"/>
  <c r="C109" i="3"/>
  <c r="E104" i="3"/>
  <c r="B110" i="3" s="1"/>
  <c r="D110" i="3" s="1"/>
  <c r="F110" i="3" s="1"/>
  <c r="B116" i="3" s="1"/>
  <c r="E105" i="3"/>
  <c r="B111" i="3" s="1"/>
  <c r="D111" i="3" s="1"/>
  <c r="F111" i="3" s="1"/>
  <c r="B117" i="3" s="1"/>
  <c r="E103" i="3" l="1"/>
  <c r="B109" i="3" s="1"/>
  <c r="D109" i="3" s="1"/>
  <c r="F109" i="3" s="1"/>
  <c r="B115" i="3" s="1"/>
  <c r="C144" i="3" s="1"/>
  <c r="B159" i="3"/>
  <c r="C169" i="3" s="1"/>
  <c r="B145" i="3"/>
  <c r="C145" i="3"/>
  <c r="B146" i="3"/>
  <c r="C146" i="3"/>
  <c r="B160" i="3"/>
  <c r="C170" i="3" s="1"/>
  <c r="B158" i="3" l="1"/>
  <c r="B144" i="3"/>
  <c r="B147" i="3" s="1"/>
  <c r="B122" i="3"/>
  <c r="C122" i="3"/>
  <c r="C147" i="3"/>
  <c r="C168" i="3" l="1"/>
  <c r="C171" i="3" s="1"/>
  <c r="C173" i="3" s="1"/>
  <c r="B149" i="3"/>
  <c r="C174" i="3" l="1"/>
</calcChain>
</file>

<file path=xl/sharedStrings.xml><?xml version="1.0" encoding="utf-8"?>
<sst xmlns="http://schemas.openxmlformats.org/spreadsheetml/2006/main" count="129" uniqueCount="79">
  <si>
    <t>T1</t>
  </si>
  <si>
    <t>T2</t>
  </si>
  <si>
    <t>T3</t>
  </si>
  <si>
    <t>T4</t>
  </si>
  <si>
    <t>T5</t>
  </si>
  <si>
    <t>pelayanan buruk saya kecewa</t>
  </si>
  <si>
    <t>pengiriman lama</t>
  </si>
  <si>
    <t>terimakasih shopee</t>
  </si>
  <si>
    <t>pengiriman cepat</t>
  </si>
  <si>
    <t>diskon shopee banyak</t>
  </si>
  <si>
    <t>terima</t>
  </si>
  <si>
    <t>kasih</t>
  </si>
  <si>
    <t>shopee</t>
  </si>
  <si>
    <t>pelayanan</t>
  </si>
  <si>
    <t>buruk</t>
  </si>
  <si>
    <t>saya</t>
  </si>
  <si>
    <t>kecewa</t>
  </si>
  <si>
    <t>pengiriman</t>
  </si>
  <si>
    <t>lama</t>
  </si>
  <si>
    <t>cepat</t>
  </si>
  <si>
    <t>diskon</t>
  </si>
  <si>
    <t>banyak</t>
  </si>
  <si>
    <t>D</t>
  </si>
  <si>
    <t>DF</t>
  </si>
  <si>
    <t>D/DF</t>
  </si>
  <si>
    <t>IDF</t>
  </si>
  <si>
    <t>IDF+1</t>
  </si>
  <si>
    <t>TFIDF</t>
  </si>
  <si>
    <t>Normalisasi</t>
  </si>
  <si>
    <t>MIN</t>
  </si>
  <si>
    <t>MAX</t>
  </si>
  <si>
    <t>Max</t>
  </si>
  <si>
    <t>Min</t>
  </si>
  <si>
    <t>pi</t>
  </si>
  <si>
    <t>k(x,y)</t>
  </si>
  <si>
    <t>C</t>
  </si>
  <si>
    <t>sqrt(sum)^2</t>
  </si>
  <si>
    <t>EXP</t>
  </si>
  <si>
    <t>lamda</t>
  </si>
  <si>
    <t>label</t>
  </si>
  <si>
    <t>lamda^2</t>
  </si>
  <si>
    <t>Matrix Hasian</t>
  </si>
  <si>
    <t>alpha</t>
  </si>
  <si>
    <t>Error</t>
  </si>
  <si>
    <t>Ei</t>
  </si>
  <si>
    <t>gamma</t>
  </si>
  <si>
    <t>delta_alpha_i</t>
  </si>
  <si>
    <t>Max()</t>
  </si>
  <si>
    <t>c-alpha</t>
  </si>
  <si>
    <t>Min()</t>
  </si>
  <si>
    <t>ITERASI 2</t>
  </si>
  <si>
    <t>Matrix Hessian</t>
  </si>
  <si>
    <t>Delta alpha i</t>
  </si>
  <si>
    <t>Hasil</t>
  </si>
  <si>
    <t>+</t>
  </si>
  <si>
    <t>-</t>
  </si>
  <si>
    <t>ID</t>
  </si>
  <si>
    <t>K(x,x+)</t>
  </si>
  <si>
    <t>K(x,x-)</t>
  </si>
  <si>
    <t>w,x+</t>
  </si>
  <si>
    <t>w,x-</t>
  </si>
  <si>
    <t>Nilai Bias</t>
  </si>
  <si>
    <t>Proses Testing</t>
  </si>
  <si>
    <t>Label</t>
  </si>
  <si>
    <t>Final Test</t>
  </si>
  <si>
    <t>mencari f(x)</t>
  </si>
  <si>
    <t>IDF+1 bcs jika d/df=1 hasil log=0</t>
  </si>
  <si>
    <t>(supaya nilai maksimal = 1, minimal = 0 )</t>
  </si>
  <si>
    <t>baris</t>
  </si>
  <si>
    <t>kolom</t>
  </si>
  <si>
    <t>barisExcel</t>
  </si>
  <si>
    <t>kolomExcel</t>
  </si>
  <si>
    <t>contoh</t>
  </si>
  <si>
    <t>perhitungan matrix hasian</t>
  </si>
  <si>
    <t>nilai alpha default sebelum iterasi</t>
  </si>
  <si>
    <t>soalnya gamma dikalikan nilai matriks hasian x = y</t>
  </si>
  <si>
    <t>delta_i_baru = alpha iterasi selanjutnya</t>
  </si>
  <si>
    <t>Kata</t>
  </si>
  <si>
    <t>Alpha lama tapi 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</si>
</sst>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D71C-0D45-4799-9E95-FCC26F23044D}">
  <dimension ref="A2:B6"/>
  <sheetViews>
    <sheetView workbookViewId="0">
      <selection activeCell="B20" sqref="B20"/>
    </sheetView>
  </sheetViews>
  <sheetFormatPr defaultRowHeight="14.5" x14ac:dyDescent="0.35"/>
  <cols>
    <col min="2" max="2" width="68.26953125" customWidth="1"/>
  </cols>
  <sheetData>
    <row r="2" spans="1:2" x14ac:dyDescent="0.35">
      <c r="A2" t="s">
        <v>0</v>
      </c>
      <c r="B2" t="s">
        <v>7</v>
      </c>
    </row>
    <row r="3" spans="1:2" x14ac:dyDescent="0.35">
      <c r="A3" t="s">
        <v>1</v>
      </c>
      <c r="B3" t="s">
        <v>5</v>
      </c>
    </row>
    <row r="4" spans="1:2" x14ac:dyDescent="0.35">
      <c r="A4" t="s">
        <v>2</v>
      </c>
      <c r="B4" t="s">
        <v>6</v>
      </c>
    </row>
    <row r="5" spans="1:2" x14ac:dyDescent="0.35">
      <c r="A5" t="s">
        <v>3</v>
      </c>
      <c r="B5" t="s">
        <v>8</v>
      </c>
    </row>
    <row r="6" spans="1:2" x14ac:dyDescent="0.35">
      <c r="A6" t="s">
        <v>4</v>
      </c>
      <c r="B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5E5F7-39DA-4DA5-B504-01C11F9FBD80}">
  <dimension ref="A2:P25"/>
  <sheetViews>
    <sheetView topLeftCell="I7" zoomScale="85" zoomScaleNormal="85" workbookViewId="0">
      <selection activeCell="J11" sqref="J11"/>
    </sheetView>
  </sheetViews>
  <sheetFormatPr defaultRowHeight="14.5" x14ac:dyDescent="0.35"/>
  <sheetData>
    <row r="2" spans="1:16" x14ac:dyDescent="0.35">
      <c r="A2" t="s">
        <v>0</v>
      </c>
      <c r="B2" t="s">
        <v>10</v>
      </c>
      <c r="C2" t="s">
        <v>11</v>
      </c>
      <c r="D2" t="s">
        <v>12</v>
      </c>
    </row>
    <row r="3" spans="1:16" x14ac:dyDescent="0.35">
      <c r="A3" t="s">
        <v>1</v>
      </c>
      <c r="B3" t="s">
        <v>13</v>
      </c>
      <c r="C3" t="s">
        <v>14</v>
      </c>
      <c r="D3" t="s">
        <v>15</v>
      </c>
      <c r="E3" t="s">
        <v>16</v>
      </c>
    </row>
    <row r="4" spans="1:16" x14ac:dyDescent="0.35">
      <c r="A4" t="s">
        <v>2</v>
      </c>
      <c r="B4" t="s">
        <v>17</v>
      </c>
      <c r="C4" t="s">
        <v>18</v>
      </c>
    </row>
    <row r="5" spans="1:16" x14ac:dyDescent="0.35">
      <c r="A5" t="s">
        <v>3</v>
      </c>
      <c r="B5" t="s">
        <v>17</v>
      </c>
      <c r="C5" t="s">
        <v>19</v>
      </c>
    </row>
    <row r="6" spans="1:16" x14ac:dyDescent="0.35">
      <c r="A6" t="s">
        <v>4</v>
      </c>
      <c r="B6" t="s">
        <v>20</v>
      </c>
      <c r="C6" t="s">
        <v>12</v>
      </c>
      <c r="D6" t="s">
        <v>21</v>
      </c>
    </row>
    <row r="8" spans="1:16" x14ac:dyDescent="0.35">
      <c r="L8" s="4" t="s">
        <v>27</v>
      </c>
      <c r="M8" s="4"/>
      <c r="N8" s="4"/>
      <c r="O8" s="4"/>
      <c r="P8" s="4"/>
    </row>
    <row r="9" spans="1:16" x14ac:dyDescent="0.35">
      <c r="A9" t="s">
        <v>77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22</v>
      </c>
      <c r="H9" t="s">
        <v>23</v>
      </c>
      <c r="I9" t="s">
        <v>24</v>
      </c>
      <c r="J9" t="s">
        <v>25</v>
      </c>
      <c r="K9" t="s">
        <v>26</v>
      </c>
      <c r="L9" t="s">
        <v>0</v>
      </c>
      <c r="M9" t="s">
        <v>1</v>
      </c>
      <c r="N9" t="s">
        <v>2</v>
      </c>
      <c r="O9" t="s">
        <v>3</v>
      </c>
      <c r="P9" t="s">
        <v>4</v>
      </c>
    </row>
    <row r="10" spans="1:16" x14ac:dyDescent="0.35">
      <c r="A10" t="s">
        <v>10</v>
      </c>
      <c r="B10">
        <f>COUNTIF($B$2:$P$2,A10)</f>
        <v>1</v>
      </c>
      <c r="C10">
        <f>COUNTIF($B$3:$Q$3,A10)</f>
        <v>0</v>
      </c>
      <c r="D10">
        <f>COUNTIF($B$4:$R$4,A10)</f>
        <v>0</v>
      </c>
      <c r="E10">
        <f>COUNTIF($B$5:$S$5,A10)</f>
        <v>0</v>
      </c>
      <c r="F10">
        <f>COUNTIF($B$6:$T$6,A10)</f>
        <v>0</v>
      </c>
      <c r="G10">
        <f>COUNT(B10:F10)</f>
        <v>5</v>
      </c>
      <c r="H10">
        <f>COUNTIF(B10:F10,"&lt;&gt;0")</f>
        <v>1</v>
      </c>
      <c r="I10">
        <f>G10/H10</f>
        <v>5</v>
      </c>
      <c r="J10">
        <f>LOG10(I10)</f>
        <v>0.69897000433601886</v>
      </c>
      <c r="K10">
        <f>J10+1</f>
        <v>1.6989700043360187</v>
      </c>
      <c r="L10">
        <f>B10*$K10</f>
        <v>1.6989700043360187</v>
      </c>
      <c r="M10">
        <f t="shared" ref="M10:M21" si="0">C10*$K10</f>
        <v>0</v>
      </c>
      <c r="N10">
        <f t="shared" ref="N10:N21" si="1">D10*$K10</f>
        <v>0</v>
      </c>
      <c r="O10">
        <f t="shared" ref="O10:O21" si="2">E10*$K10</f>
        <v>0</v>
      </c>
      <c r="P10">
        <f t="shared" ref="P10:P21" si="3">F10*$K10</f>
        <v>0</v>
      </c>
    </row>
    <row r="11" spans="1:16" x14ac:dyDescent="0.35">
      <c r="A11" t="s">
        <v>11</v>
      </c>
      <c r="B11">
        <f t="shared" ref="B11:B21" si="4">COUNTIF($B$2:$P$2,A11)</f>
        <v>1</v>
      </c>
      <c r="C11">
        <f t="shared" ref="C11:C21" si="5">COUNTIF($B$3:$Q$3,A11)</f>
        <v>0</v>
      </c>
      <c r="D11">
        <f t="shared" ref="D11:D21" si="6">COUNTIF($B$4:$R$4,A11)</f>
        <v>0</v>
      </c>
      <c r="E11">
        <f t="shared" ref="E11:E21" si="7">COUNTIF($B$5:$S$5,A11)</f>
        <v>0</v>
      </c>
      <c r="F11">
        <f t="shared" ref="F11:F21" si="8">COUNTIF($B$6:$T$6,A11)</f>
        <v>0</v>
      </c>
      <c r="G11">
        <f t="shared" ref="G11:G21" si="9">COUNT(B11:F11)</f>
        <v>5</v>
      </c>
      <c r="H11">
        <f t="shared" ref="H11:H21" si="10">COUNTIF(B11:F11,"&lt;&gt;0")</f>
        <v>1</v>
      </c>
      <c r="I11">
        <f t="shared" ref="I11:I21" si="11">G11/H11</f>
        <v>5</v>
      </c>
      <c r="J11">
        <f>LOG10(I11)</f>
        <v>0.69897000433601886</v>
      </c>
      <c r="K11">
        <f t="shared" ref="K11:K21" si="12">J11+1</f>
        <v>1.6989700043360187</v>
      </c>
      <c r="L11">
        <f t="shared" ref="L11:L21" si="13">B11*$K11</f>
        <v>1.6989700043360187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</row>
    <row r="12" spans="1:16" x14ac:dyDescent="0.35">
      <c r="A12" t="s">
        <v>12</v>
      </c>
      <c r="B12">
        <f t="shared" si="4"/>
        <v>1</v>
      </c>
      <c r="C12">
        <f t="shared" si="5"/>
        <v>0</v>
      </c>
      <c r="D12">
        <f t="shared" si="6"/>
        <v>0</v>
      </c>
      <c r="E12">
        <f t="shared" si="7"/>
        <v>0</v>
      </c>
      <c r="F12">
        <f t="shared" si="8"/>
        <v>1</v>
      </c>
      <c r="G12">
        <f t="shared" si="9"/>
        <v>5</v>
      </c>
      <c r="H12">
        <f t="shared" si="10"/>
        <v>2</v>
      </c>
      <c r="I12">
        <f t="shared" si="11"/>
        <v>2.5</v>
      </c>
      <c r="J12">
        <f>LOG10(I12)</f>
        <v>0.3979400086720376</v>
      </c>
      <c r="K12">
        <f t="shared" si="12"/>
        <v>1.3979400086720375</v>
      </c>
      <c r="L12">
        <f t="shared" si="13"/>
        <v>1.3979400086720375</v>
      </c>
      <c r="M12">
        <f t="shared" si="0"/>
        <v>0</v>
      </c>
      <c r="N12">
        <f t="shared" si="1"/>
        <v>0</v>
      </c>
      <c r="O12">
        <f t="shared" si="2"/>
        <v>0</v>
      </c>
      <c r="P12">
        <f>F12*$K12</f>
        <v>1.3979400086720375</v>
      </c>
    </row>
    <row r="13" spans="1:16" x14ac:dyDescent="0.35">
      <c r="A13" t="s">
        <v>13</v>
      </c>
      <c r="B13">
        <f t="shared" si="4"/>
        <v>0</v>
      </c>
      <c r="C13">
        <f t="shared" si="5"/>
        <v>1</v>
      </c>
      <c r="D13">
        <f t="shared" si="6"/>
        <v>0</v>
      </c>
      <c r="E13">
        <f t="shared" si="7"/>
        <v>0</v>
      </c>
      <c r="F13">
        <f t="shared" si="8"/>
        <v>0</v>
      </c>
      <c r="G13">
        <f t="shared" si="9"/>
        <v>5</v>
      </c>
      <c r="H13">
        <f t="shared" si="10"/>
        <v>1</v>
      </c>
      <c r="I13">
        <f t="shared" si="11"/>
        <v>5</v>
      </c>
      <c r="J13">
        <f t="shared" ref="J13:J21" si="14">LOG10(I13)</f>
        <v>0.69897000433601886</v>
      </c>
      <c r="K13">
        <f t="shared" si="12"/>
        <v>1.6989700043360187</v>
      </c>
      <c r="L13">
        <f t="shared" si="13"/>
        <v>0</v>
      </c>
      <c r="M13">
        <f t="shared" si="0"/>
        <v>1.6989700043360187</v>
      </c>
      <c r="N13">
        <f t="shared" si="1"/>
        <v>0</v>
      </c>
      <c r="O13">
        <f t="shared" si="2"/>
        <v>0</v>
      </c>
      <c r="P13">
        <f t="shared" si="3"/>
        <v>0</v>
      </c>
    </row>
    <row r="14" spans="1:16" x14ac:dyDescent="0.35">
      <c r="A14" t="s">
        <v>14</v>
      </c>
      <c r="B14">
        <f t="shared" si="4"/>
        <v>0</v>
      </c>
      <c r="C14">
        <f t="shared" si="5"/>
        <v>1</v>
      </c>
      <c r="D14">
        <f t="shared" si="6"/>
        <v>0</v>
      </c>
      <c r="E14">
        <f t="shared" si="7"/>
        <v>0</v>
      </c>
      <c r="F14">
        <f t="shared" si="8"/>
        <v>0</v>
      </c>
      <c r="G14">
        <f t="shared" si="9"/>
        <v>5</v>
      </c>
      <c r="H14">
        <f t="shared" si="10"/>
        <v>1</v>
      </c>
      <c r="I14">
        <f t="shared" si="11"/>
        <v>5</v>
      </c>
      <c r="J14">
        <f t="shared" si="14"/>
        <v>0.69897000433601886</v>
      </c>
      <c r="K14">
        <f t="shared" si="12"/>
        <v>1.6989700043360187</v>
      </c>
      <c r="L14">
        <f t="shared" si="13"/>
        <v>0</v>
      </c>
      <c r="M14">
        <f t="shared" si="0"/>
        <v>1.6989700043360187</v>
      </c>
      <c r="N14">
        <f t="shared" si="1"/>
        <v>0</v>
      </c>
      <c r="O14">
        <f t="shared" si="2"/>
        <v>0</v>
      </c>
      <c r="P14">
        <f t="shared" si="3"/>
        <v>0</v>
      </c>
    </row>
    <row r="15" spans="1:16" x14ac:dyDescent="0.35">
      <c r="A15" t="s">
        <v>15</v>
      </c>
      <c r="B15">
        <f t="shared" si="4"/>
        <v>0</v>
      </c>
      <c r="C15">
        <f t="shared" si="5"/>
        <v>1</v>
      </c>
      <c r="D15">
        <f t="shared" si="6"/>
        <v>0</v>
      </c>
      <c r="E15">
        <f t="shared" si="7"/>
        <v>0</v>
      </c>
      <c r="F15">
        <f t="shared" si="8"/>
        <v>0</v>
      </c>
      <c r="G15">
        <f t="shared" si="9"/>
        <v>5</v>
      </c>
      <c r="H15">
        <f t="shared" si="10"/>
        <v>1</v>
      </c>
      <c r="I15">
        <f t="shared" si="11"/>
        <v>5</v>
      </c>
      <c r="J15">
        <f t="shared" si="14"/>
        <v>0.69897000433601886</v>
      </c>
      <c r="K15">
        <f t="shared" si="12"/>
        <v>1.6989700043360187</v>
      </c>
      <c r="L15">
        <f t="shared" si="13"/>
        <v>0</v>
      </c>
      <c r="M15">
        <f t="shared" si="0"/>
        <v>1.6989700043360187</v>
      </c>
      <c r="N15">
        <f t="shared" si="1"/>
        <v>0</v>
      </c>
      <c r="O15">
        <f t="shared" si="2"/>
        <v>0</v>
      </c>
      <c r="P15">
        <f t="shared" si="3"/>
        <v>0</v>
      </c>
    </row>
    <row r="16" spans="1:16" x14ac:dyDescent="0.35">
      <c r="A16" t="s">
        <v>16</v>
      </c>
      <c r="B16">
        <f t="shared" si="4"/>
        <v>0</v>
      </c>
      <c r="C16">
        <f t="shared" si="5"/>
        <v>1</v>
      </c>
      <c r="D16">
        <f t="shared" si="6"/>
        <v>0</v>
      </c>
      <c r="E16">
        <f t="shared" si="7"/>
        <v>0</v>
      </c>
      <c r="F16">
        <f t="shared" si="8"/>
        <v>0</v>
      </c>
      <c r="G16">
        <f t="shared" si="9"/>
        <v>5</v>
      </c>
      <c r="H16">
        <f t="shared" si="10"/>
        <v>1</v>
      </c>
      <c r="I16">
        <f t="shared" si="11"/>
        <v>5</v>
      </c>
      <c r="J16">
        <f t="shared" si="14"/>
        <v>0.69897000433601886</v>
      </c>
      <c r="K16">
        <f t="shared" si="12"/>
        <v>1.6989700043360187</v>
      </c>
      <c r="L16">
        <f t="shared" si="13"/>
        <v>0</v>
      </c>
      <c r="M16">
        <f t="shared" si="0"/>
        <v>1.6989700043360187</v>
      </c>
      <c r="N16">
        <f t="shared" si="1"/>
        <v>0</v>
      </c>
      <c r="O16">
        <f t="shared" si="2"/>
        <v>0</v>
      </c>
      <c r="P16">
        <f t="shared" si="3"/>
        <v>0</v>
      </c>
    </row>
    <row r="17" spans="1:16" x14ac:dyDescent="0.35">
      <c r="A17" t="s">
        <v>17</v>
      </c>
      <c r="B17">
        <f t="shared" si="4"/>
        <v>0</v>
      </c>
      <c r="C17">
        <f t="shared" si="5"/>
        <v>0</v>
      </c>
      <c r="D17">
        <f t="shared" si="6"/>
        <v>1</v>
      </c>
      <c r="E17">
        <f t="shared" si="7"/>
        <v>1</v>
      </c>
      <c r="F17">
        <f t="shared" si="8"/>
        <v>0</v>
      </c>
      <c r="G17">
        <f t="shared" si="9"/>
        <v>5</v>
      </c>
      <c r="H17">
        <f t="shared" si="10"/>
        <v>2</v>
      </c>
      <c r="I17">
        <f t="shared" si="11"/>
        <v>2.5</v>
      </c>
      <c r="J17">
        <f t="shared" si="14"/>
        <v>0.3979400086720376</v>
      </c>
      <c r="K17">
        <f t="shared" si="12"/>
        <v>1.3979400086720375</v>
      </c>
      <c r="L17">
        <f t="shared" si="13"/>
        <v>0</v>
      </c>
      <c r="M17">
        <f t="shared" si="0"/>
        <v>0</v>
      </c>
      <c r="N17">
        <f t="shared" si="1"/>
        <v>1.3979400086720375</v>
      </c>
      <c r="O17">
        <f t="shared" si="2"/>
        <v>1.3979400086720375</v>
      </c>
      <c r="P17">
        <f t="shared" si="3"/>
        <v>0</v>
      </c>
    </row>
    <row r="18" spans="1:16" x14ac:dyDescent="0.35">
      <c r="A18" t="s">
        <v>18</v>
      </c>
      <c r="B18">
        <f t="shared" si="4"/>
        <v>0</v>
      </c>
      <c r="C18">
        <f t="shared" si="5"/>
        <v>0</v>
      </c>
      <c r="D18">
        <f t="shared" si="6"/>
        <v>1</v>
      </c>
      <c r="E18">
        <f t="shared" si="7"/>
        <v>0</v>
      </c>
      <c r="F18">
        <f t="shared" si="8"/>
        <v>0</v>
      </c>
      <c r="G18">
        <f t="shared" si="9"/>
        <v>5</v>
      </c>
      <c r="H18">
        <f t="shared" si="10"/>
        <v>1</v>
      </c>
      <c r="I18">
        <f t="shared" si="11"/>
        <v>5</v>
      </c>
      <c r="J18">
        <f t="shared" si="14"/>
        <v>0.69897000433601886</v>
      </c>
      <c r="K18">
        <f t="shared" si="12"/>
        <v>1.6989700043360187</v>
      </c>
      <c r="L18">
        <f t="shared" si="13"/>
        <v>0</v>
      </c>
      <c r="M18">
        <f t="shared" si="0"/>
        <v>0</v>
      </c>
      <c r="N18">
        <f t="shared" si="1"/>
        <v>1.6989700043360187</v>
      </c>
      <c r="O18">
        <f t="shared" si="2"/>
        <v>0</v>
      </c>
      <c r="P18">
        <f t="shared" si="3"/>
        <v>0</v>
      </c>
    </row>
    <row r="19" spans="1:16" x14ac:dyDescent="0.35">
      <c r="A19" t="s">
        <v>19</v>
      </c>
      <c r="B19">
        <f t="shared" si="4"/>
        <v>0</v>
      </c>
      <c r="C19">
        <f t="shared" si="5"/>
        <v>0</v>
      </c>
      <c r="D19">
        <f t="shared" si="6"/>
        <v>0</v>
      </c>
      <c r="E19">
        <f t="shared" si="7"/>
        <v>1</v>
      </c>
      <c r="F19">
        <f t="shared" si="8"/>
        <v>0</v>
      </c>
      <c r="G19">
        <f t="shared" si="9"/>
        <v>5</v>
      </c>
      <c r="H19">
        <f t="shared" si="10"/>
        <v>1</v>
      </c>
      <c r="I19">
        <f t="shared" si="11"/>
        <v>5</v>
      </c>
      <c r="J19">
        <f t="shared" si="14"/>
        <v>0.69897000433601886</v>
      </c>
      <c r="K19">
        <f t="shared" si="12"/>
        <v>1.6989700043360187</v>
      </c>
      <c r="L19">
        <f t="shared" si="13"/>
        <v>0</v>
      </c>
      <c r="M19">
        <f t="shared" si="0"/>
        <v>0</v>
      </c>
      <c r="N19">
        <f t="shared" si="1"/>
        <v>0</v>
      </c>
      <c r="O19">
        <f t="shared" si="2"/>
        <v>1.6989700043360187</v>
      </c>
      <c r="P19">
        <f t="shared" si="3"/>
        <v>0</v>
      </c>
    </row>
    <row r="20" spans="1:16" x14ac:dyDescent="0.35">
      <c r="A20" t="s">
        <v>20</v>
      </c>
      <c r="B20">
        <f t="shared" si="4"/>
        <v>0</v>
      </c>
      <c r="C20">
        <f t="shared" si="5"/>
        <v>0</v>
      </c>
      <c r="D20">
        <f t="shared" si="6"/>
        <v>0</v>
      </c>
      <c r="E20">
        <f t="shared" si="7"/>
        <v>0</v>
      </c>
      <c r="F20">
        <f t="shared" si="8"/>
        <v>1</v>
      </c>
      <c r="G20">
        <f t="shared" si="9"/>
        <v>5</v>
      </c>
      <c r="H20">
        <f t="shared" si="10"/>
        <v>1</v>
      </c>
      <c r="I20">
        <f t="shared" si="11"/>
        <v>5</v>
      </c>
      <c r="J20">
        <f t="shared" si="14"/>
        <v>0.69897000433601886</v>
      </c>
      <c r="K20">
        <f t="shared" si="12"/>
        <v>1.6989700043360187</v>
      </c>
      <c r="L20">
        <f t="shared" si="13"/>
        <v>0</v>
      </c>
      <c r="M20">
        <f t="shared" si="0"/>
        <v>0</v>
      </c>
      <c r="N20">
        <f t="shared" si="1"/>
        <v>0</v>
      </c>
      <c r="O20">
        <f t="shared" si="2"/>
        <v>0</v>
      </c>
      <c r="P20">
        <f t="shared" si="3"/>
        <v>1.6989700043360187</v>
      </c>
    </row>
    <row r="21" spans="1:16" x14ac:dyDescent="0.35">
      <c r="A21" t="s">
        <v>21</v>
      </c>
      <c r="B21">
        <f t="shared" si="4"/>
        <v>0</v>
      </c>
      <c r="C21">
        <f t="shared" si="5"/>
        <v>0</v>
      </c>
      <c r="D21">
        <f t="shared" si="6"/>
        <v>0</v>
      </c>
      <c r="E21">
        <f t="shared" si="7"/>
        <v>0</v>
      </c>
      <c r="F21">
        <f t="shared" si="8"/>
        <v>1</v>
      </c>
      <c r="G21">
        <f t="shared" si="9"/>
        <v>5</v>
      </c>
      <c r="H21">
        <f t="shared" si="10"/>
        <v>1</v>
      </c>
      <c r="I21">
        <f t="shared" si="11"/>
        <v>5</v>
      </c>
      <c r="J21">
        <f t="shared" si="14"/>
        <v>0.69897000433601886</v>
      </c>
      <c r="K21">
        <f t="shared" si="12"/>
        <v>1.6989700043360187</v>
      </c>
      <c r="L21">
        <f t="shared" si="13"/>
        <v>0</v>
      </c>
      <c r="M21">
        <f t="shared" si="0"/>
        <v>0</v>
      </c>
      <c r="N21">
        <f t="shared" si="1"/>
        <v>0</v>
      </c>
      <c r="O21">
        <f t="shared" si="2"/>
        <v>0</v>
      </c>
      <c r="P21">
        <f t="shared" si="3"/>
        <v>1.6989700043360187</v>
      </c>
    </row>
    <row r="25" spans="1:16" x14ac:dyDescent="0.35">
      <c r="E25" t="s">
        <v>66</v>
      </c>
    </row>
  </sheetData>
  <mergeCells count="1">
    <mergeCell ref="L8:P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A57E-BDD8-4A28-8391-1838FE508012}">
  <dimension ref="A2:U174"/>
  <sheetViews>
    <sheetView tabSelected="1" topLeftCell="A159" zoomScaleNormal="100" workbookViewId="0">
      <selection activeCell="C174" sqref="C174"/>
    </sheetView>
  </sheetViews>
  <sheetFormatPr defaultRowHeight="14.5" x14ac:dyDescent="0.35"/>
  <sheetData>
    <row r="2" spans="2:15" x14ac:dyDescent="0.35">
      <c r="B2" t="s">
        <v>0</v>
      </c>
      <c r="C2">
        <v>1.6989700043360187</v>
      </c>
      <c r="D2">
        <v>1.6989700043360187</v>
      </c>
      <c r="E2">
        <v>1.3979400086720375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2:15" x14ac:dyDescent="0.35">
      <c r="B3" t="s">
        <v>1</v>
      </c>
      <c r="C3">
        <v>0</v>
      </c>
      <c r="D3">
        <v>0</v>
      </c>
      <c r="E3">
        <v>0</v>
      </c>
      <c r="F3">
        <v>1.6989700043360187</v>
      </c>
      <c r="G3">
        <v>1.6989700043360187</v>
      </c>
      <c r="H3">
        <v>1.6989700043360187</v>
      </c>
      <c r="I3">
        <v>1.6989700043360187</v>
      </c>
      <c r="J3">
        <v>0</v>
      </c>
      <c r="K3">
        <v>0</v>
      </c>
      <c r="L3">
        <v>0</v>
      </c>
      <c r="M3">
        <v>0</v>
      </c>
      <c r="N3">
        <v>0</v>
      </c>
    </row>
    <row r="4" spans="2:15" x14ac:dyDescent="0.35"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1.3979400086720375</v>
      </c>
      <c r="K4">
        <v>1.6989700043360187</v>
      </c>
      <c r="L4">
        <v>0</v>
      </c>
      <c r="M4">
        <v>0</v>
      </c>
      <c r="N4">
        <v>0</v>
      </c>
    </row>
    <row r="5" spans="2:15" x14ac:dyDescent="0.35">
      <c r="B5" s="1" t="s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1.3979400086720375</v>
      </c>
      <c r="K5" s="1">
        <v>0</v>
      </c>
      <c r="L5" s="1">
        <v>1.6989700043360187</v>
      </c>
      <c r="M5" s="1">
        <v>0</v>
      </c>
      <c r="N5" s="1">
        <v>0</v>
      </c>
    </row>
    <row r="6" spans="2:15" x14ac:dyDescent="0.35">
      <c r="B6" s="1" t="s">
        <v>4</v>
      </c>
      <c r="C6" s="1">
        <v>0</v>
      </c>
      <c r="D6" s="1">
        <v>0</v>
      </c>
      <c r="E6" s="1">
        <v>1.3979400086720375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1.6989700043360187</v>
      </c>
      <c r="N6" s="1">
        <v>1.6989700043360187</v>
      </c>
    </row>
    <row r="7" spans="2:15" x14ac:dyDescent="0.35">
      <c r="B7" t="s">
        <v>31</v>
      </c>
      <c r="C7">
        <f>MAX(C2:C6)</f>
        <v>1.6989700043360187</v>
      </c>
      <c r="D7">
        <f t="shared" ref="D7:N7" si="0">MAX(D2:D6)</f>
        <v>1.6989700043360187</v>
      </c>
      <c r="E7">
        <f t="shared" si="0"/>
        <v>1.3979400086720375</v>
      </c>
      <c r="F7">
        <f t="shared" si="0"/>
        <v>1.6989700043360187</v>
      </c>
      <c r="G7">
        <f t="shared" si="0"/>
        <v>1.6989700043360187</v>
      </c>
      <c r="H7">
        <f t="shared" si="0"/>
        <v>1.6989700043360187</v>
      </c>
      <c r="I7">
        <f t="shared" si="0"/>
        <v>1.6989700043360187</v>
      </c>
      <c r="J7">
        <f t="shared" si="0"/>
        <v>1.3979400086720375</v>
      </c>
      <c r="K7">
        <f t="shared" si="0"/>
        <v>1.6989700043360187</v>
      </c>
      <c r="L7">
        <f t="shared" si="0"/>
        <v>1.6989700043360187</v>
      </c>
      <c r="M7">
        <f t="shared" si="0"/>
        <v>1.6989700043360187</v>
      </c>
      <c r="N7">
        <f t="shared" si="0"/>
        <v>1.6989700043360187</v>
      </c>
    </row>
    <row r="8" spans="2:15" x14ac:dyDescent="0.35">
      <c r="B8" t="s">
        <v>32</v>
      </c>
      <c r="C8">
        <f>MIN(C2:C6)</f>
        <v>0</v>
      </c>
      <c r="D8">
        <f t="shared" ref="D8:N8" si="1">MIN(D2:D6)</f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11" spans="2:15" x14ac:dyDescent="0.35">
      <c r="B11" t="s">
        <v>28</v>
      </c>
      <c r="D11" t="s">
        <v>67</v>
      </c>
      <c r="O11" t="s">
        <v>63</v>
      </c>
    </row>
    <row r="12" spans="2:15" x14ac:dyDescent="0.35">
      <c r="B12" t="s">
        <v>0</v>
      </c>
      <c r="C12">
        <f>(0.8*((C2-C$8)/(C$7-C$8)))+0.1</f>
        <v>0.9</v>
      </c>
      <c r="D12">
        <f t="shared" ref="D12:N12" si="2">(0.8*((D2-D$8)/(D$7-D$8)))+0.1</f>
        <v>0.9</v>
      </c>
      <c r="E12">
        <f t="shared" si="2"/>
        <v>0.9</v>
      </c>
      <c r="F12">
        <f t="shared" si="2"/>
        <v>0.1</v>
      </c>
      <c r="G12">
        <f t="shared" si="2"/>
        <v>0.1</v>
      </c>
      <c r="H12">
        <f t="shared" si="2"/>
        <v>0.1</v>
      </c>
      <c r="I12">
        <f t="shared" si="2"/>
        <v>0.1</v>
      </c>
      <c r="J12">
        <f t="shared" si="2"/>
        <v>0.1</v>
      </c>
      <c r="K12">
        <f t="shared" si="2"/>
        <v>0.1</v>
      </c>
      <c r="L12">
        <f t="shared" si="2"/>
        <v>0.1</v>
      </c>
      <c r="M12">
        <f t="shared" si="2"/>
        <v>0.1</v>
      </c>
      <c r="N12">
        <f t="shared" si="2"/>
        <v>0.1</v>
      </c>
      <c r="O12">
        <v>1</v>
      </c>
    </row>
    <row r="13" spans="2:15" x14ac:dyDescent="0.35">
      <c r="B13" t="s">
        <v>1</v>
      </c>
      <c r="C13">
        <f>(0.8*((C3-C$8)/(C$7-C$8)))+0.1</f>
        <v>0.1</v>
      </c>
      <c r="D13">
        <f t="shared" ref="D13:N13" si="3">(0.8*((D3-D$8)/(D$7-D$8)))+0.1</f>
        <v>0.1</v>
      </c>
      <c r="E13">
        <f t="shared" si="3"/>
        <v>0.1</v>
      </c>
      <c r="F13">
        <f t="shared" si="3"/>
        <v>0.9</v>
      </c>
      <c r="G13">
        <f>(0.8*((G3-G$8)/(G$7-G$8)))+0.1</f>
        <v>0.9</v>
      </c>
      <c r="H13">
        <f t="shared" si="3"/>
        <v>0.9</v>
      </c>
      <c r="I13">
        <f t="shared" si="3"/>
        <v>0.9</v>
      </c>
      <c r="J13">
        <f t="shared" si="3"/>
        <v>0.1</v>
      </c>
      <c r="K13">
        <f t="shared" si="3"/>
        <v>0.1</v>
      </c>
      <c r="L13">
        <f t="shared" si="3"/>
        <v>0.1</v>
      </c>
      <c r="M13">
        <f t="shared" si="3"/>
        <v>0.1</v>
      </c>
      <c r="N13">
        <f t="shared" si="3"/>
        <v>0.1</v>
      </c>
      <c r="O13">
        <v>-1</v>
      </c>
    </row>
    <row r="14" spans="2:15" x14ac:dyDescent="0.35">
      <c r="B14" t="s">
        <v>2</v>
      </c>
      <c r="C14">
        <f t="shared" ref="C14:N14" si="4">(0.8*((C4-C$8)/(C$7-C$8)))+0.1</f>
        <v>0.1</v>
      </c>
      <c r="D14">
        <f t="shared" si="4"/>
        <v>0.1</v>
      </c>
      <c r="E14">
        <f t="shared" si="4"/>
        <v>0.1</v>
      </c>
      <c r="F14">
        <f t="shared" si="4"/>
        <v>0.1</v>
      </c>
      <c r="G14">
        <f t="shared" si="4"/>
        <v>0.1</v>
      </c>
      <c r="H14">
        <f t="shared" si="4"/>
        <v>0.1</v>
      </c>
      <c r="I14">
        <f t="shared" si="4"/>
        <v>0.1</v>
      </c>
      <c r="J14">
        <f t="shared" si="4"/>
        <v>0.9</v>
      </c>
      <c r="K14">
        <f t="shared" si="4"/>
        <v>0.9</v>
      </c>
      <c r="L14">
        <f t="shared" si="4"/>
        <v>0.1</v>
      </c>
      <c r="M14">
        <f t="shared" si="4"/>
        <v>0.1</v>
      </c>
      <c r="N14">
        <f t="shared" si="4"/>
        <v>0.1</v>
      </c>
      <c r="O14">
        <v>-1</v>
      </c>
    </row>
    <row r="15" spans="2:15" x14ac:dyDescent="0.35">
      <c r="B15" s="1" t="s">
        <v>3</v>
      </c>
      <c r="C15">
        <f t="shared" ref="C15:N15" si="5">(0.8*((C5-C$8)/(C$7-C$8)))+0.1</f>
        <v>0.1</v>
      </c>
      <c r="D15">
        <f t="shared" si="5"/>
        <v>0.1</v>
      </c>
      <c r="E15">
        <f t="shared" si="5"/>
        <v>0.1</v>
      </c>
      <c r="F15">
        <f t="shared" si="5"/>
        <v>0.1</v>
      </c>
      <c r="G15">
        <f t="shared" si="5"/>
        <v>0.1</v>
      </c>
      <c r="H15">
        <f t="shared" si="5"/>
        <v>0.1</v>
      </c>
      <c r="I15">
        <f>(0.8*((I5-I$8)/(I$7-I$8)))+0.1</f>
        <v>0.1</v>
      </c>
      <c r="J15">
        <f t="shared" si="5"/>
        <v>0.9</v>
      </c>
      <c r="K15">
        <f t="shared" si="5"/>
        <v>0.1</v>
      </c>
      <c r="L15">
        <f t="shared" si="5"/>
        <v>0.9</v>
      </c>
      <c r="M15">
        <f t="shared" si="5"/>
        <v>0.1</v>
      </c>
      <c r="N15">
        <f t="shared" si="5"/>
        <v>0.1</v>
      </c>
      <c r="O15">
        <v>1</v>
      </c>
    </row>
    <row r="16" spans="2:15" x14ac:dyDescent="0.35">
      <c r="B16" s="1" t="s">
        <v>4</v>
      </c>
      <c r="C16">
        <f t="shared" ref="C16:N16" si="6">(0.8*((C6-C$8)/(C$7-C$8)))+0.1</f>
        <v>0.1</v>
      </c>
      <c r="D16">
        <f t="shared" si="6"/>
        <v>0.1</v>
      </c>
      <c r="E16">
        <f t="shared" si="6"/>
        <v>0.9</v>
      </c>
      <c r="F16">
        <f t="shared" si="6"/>
        <v>0.1</v>
      </c>
      <c r="G16">
        <f t="shared" si="6"/>
        <v>0.1</v>
      </c>
      <c r="H16">
        <f t="shared" si="6"/>
        <v>0.1</v>
      </c>
      <c r="I16">
        <f t="shared" si="6"/>
        <v>0.1</v>
      </c>
      <c r="J16">
        <f t="shared" si="6"/>
        <v>0.1</v>
      </c>
      <c r="K16">
        <f t="shared" si="6"/>
        <v>0.1</v>
      </c>
      <c r="L16">
        <f t="shared" si="6"/>
        <v>0.1</v>
      </c>
      <c r="M16">
        <f t="shared" si="6"/>
        <v>0.9</v>
      </c>
      <c r="N16">
        <f t="shared" si="6"/>
        <v>0.9</v>
      </c>
      <c r="O16">
        <v>1</v>
      </c>
    </row>
    <row r="18" spans="1:21" x14ac:dyDescent="0.35">
      <c r="E18" s="3" t="s">
        <v>72</v>
      </c>
    </row>
    <row r="19" spans="1:21" x14ac:dyDescent="0.35">
      <c r="B19" t="s">
        <v>33</v>
      </c>
      <c r="C19">
        <v>1</v>
      </c>
      <c r="E19" s="3" t="str">
        <f ca="1">(INDIRECT(ADDRESS(12,2)))</f>
        <v>T1</v>
      </c>
    </row>
    <row r="20" spans="1:21" x14ac:dyDescent="0.35">
      <c r="A20" t="s">
        <v>34</v>
      </c>
      <c r="E20" t="s">
        <v>71</v>
      </c>
    </row>
    <row r="21" spans="1:21" x14ac:dyDescent="0.35">
      <c r="A21" t="s">
        <v>68</v>
      </c>
      <c r="B21" t="s">
        <v>69</v>
      </c>
      <c r="C21" t="s">
        <v>70</v>
      </c>
      <c r="D21" t="s">
        <v>70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13</v>
      </c>
      <c r="P21">
        <v>14</v>
      </c>
      <c r="Q21" t="s">
        <v>36</v>
      </c>
      <c r="T21">
        <v>-1</v>
      </c>
      <c r="U21" t="s">
        <v>37</v>
      </c>
    </row>
    <row r="22" spans="1:21" x14ac:dyDescent="0.35">
      <c r="A22">
        <v>1</v>
      </c>
      <c r="B22">
        <v>1</v>
      </c>
      <c r="C22">
        <f>A22+11</f>
        <v>12</v>
      </c>
      <c r="D22">
        <f t="shared" ref="D22:D30" si="7">B22+11</f>
        <v>12</v>
      </c>
      <c r="E22">
        <f ca="1">(INDIRECT(ADDRESS($C22,E$21))-INDIRECT(ADDRESS($D22,E$21)))^2</f>
        <v>0</v>
      </c>
      <c r="F22">
        <f t="shared" ref="F22:P30" ca="1" si="8">(INDIRECT(ADDRESS($C22,F$21))-INDIRECT(ADDRESS($D22,F$21)))^2</f>
        <v>0</v>
      </c>
      <c r="G22">
        <f t="shared" ca="1" si="8"/>
        <v>0</v>
      </c>
      <c r="H22">
        <f t="shared" ca="1" si="8"/>
        <v>0</v>
      </c>
      <c r="I22">
        <f t="shared" ca="1" si="8"/>
        <v>0</v>
      </c>
      <c r="J22">
        <f t="shared" ca="1" si="8"/>
        <v>0</v>
      </c>
      <c r="K22">
        <f t="shared" ca="1" si="8"/>
        <v>0</v>
      </c>
      <c r="L22">
        <f t="shared" ca="1" si="8"/>
        <v>0</v>
      </c>
      <c r="M22">
        <f t="shared" ca="1" si="8"/>
        <v>0</v>
      </c>
      <c r="N22">
        <f t="shared" ca="1" si="8"/>
        <v>0</v>
      </c>
      <c r="O22">
        <f t="shared" ca="1" si="8"/>
        <v>0</v>
      </c>
      <c r="P22">
        <f ca="1">(INDIRECT(ADDRESS($C22,P$21))-INDIRECT(ADDRESS($D22,P$21)))^2</f>
        <v>0</v>
      </c>
      <c r="Q22">
        <f ca="1">SQRT(SUM(E22:P22))^2</f>
        <v>0</v>
      </c>
      <c r="R22">
        <f>2*($C$19^2)</f>
        <v>2</v>
      </c>
      <c r="S22">
        <f ca="1">Q22/R22</f>
        <v>0</v>
      </c>
      <c r="T22">
        <f ca="1">-S22</f>
        <v>0</v>
      </c>
      <c r="U22">
        <f ca="1">EXP(T22)</f>
        <v>1</v>
      </c>
    </row>
    <row r="23" spans="1:21" x14ac:dyDescent="0.35">
      <c r="A23">
        <v>1</v>
      </c>
      <c r="B23">
        <v>2</v>
      </c>
      <c r="C23">
        <f t="shared" ref="C23:C30" si="9">A23+11</f>
        <v>12</v>
      </c>
      <c r="D23">
        <f t="shared" si="7"/>
        <v>13</v>
      </c>
      <c r="E23">
        <f ca="1">(INDIRECT(ADDRESS($C23,E$21))-INDIRECT(ADDRESS($D23,E$21)))^2</f>
        <v>0.64000000000000012</v>
      </c>
      <c r="F23">
        <f t="shared" ca="1" si="8"/>
        <v>0.64000000000000012</v>
      </c>
      <c r="G23">
        <f t="shared" ca="1" si="8"/>
        <v>0.64000000000000012</v>
      </c>
      <c r="H23">
        <f t="shared" ca="1" si="8"/>
        <v>0.64000000000000012</v>
      </c>
      <c r="I23">
        <f t="shared" ca="1" si="8"/>
        <v>0.64000000000000012</v>
      </c>
      <c r="J23">
        <f t="shared" ca="1" si="8"/>
        <v>0.64000000000000012</v>
      </c>
      <c r="K23">
        <f t="shared" ca="1" si="8"/>
        <v>0.64000000000000012</v>
      </c>
      <c r="L23">
        <f t="shared" ca="1" si="8"/>
        <v>0</v>
      </c>
      <c r="M23">
        <f t="shared" ca="1" si="8"/>
        <v>0</v>
      </c>
      <c r="N23">
        <f t="shared" ca="1" si="8"/>
        <v>0</v>
      </c>
      <c r="O23">
        <f t="shared" ca="1" si="8"/>
        <v>0</v>
      </c>
      <c r="P23">
        <f t="shared" ca="1" si="8"/>
        <v>0</v>
      </c>
      <c r="Q23">
        <f t="shared" ref="Q23:Q30" ca="1" si="10">SQRT(SUM(E23:P23))^2</f>
        <v>4.4800000000000004</v>
      </c>
      <c r="R23">
        <f t="shared" ref="R23:R30" si="11">2*($C$19^2)</f>
        <v>2</v>
      </c>
      <c r="S23">
        <f t="shared" ref="S23:S30" ca="1" si="12">Q23/R23</f>
        <v>2.2400000000000002</v>
      </c>
      <c r="T23">
        <f ca="1">S23*-1</f>
        <v>-2.2400000000000002</v>
      </c>
      <c r="U23">
        <f ca="1">EXP(T23)</f>
        <v>0.10645850437925281</v>
      </c>
    </row>
    <row r="24" spans="1:21" x14ac:dyDescent="0.35">
      <c r="A24">
        <v>1</v>
      </c>
      <c r="B24">
        <v>3</v>
      </c>
      <c r="C24">
        <f t="shared" si="9"/>
        <v>12</v>
      </c>
      <c r="D24">
        <f t="shared" si="7"/>
        <v>14</v>
      </c>
      <c r="E24">
        <f ca="1">(INDIRECT(ADDRESS($C24,E$21))-INDIRECT(ADDRESS($D24,E$21)))^2</f>
        <v>0.64000000000000012</v>
      </c>
      <c r="F24">
        <f t="shared" ca="1" si="8"/>
        <v>0.64000000000000012</v>
      </c>
      <c r="G24">
        <f t="shared" ca="1" si="8"/>
        <v>0.64000000000000012</v>
      </c>
      <c r="H24">
        <f t="shared" ca="1" si="8"/>
        <v>0</v>
      </c>
      <c r="I24">
        <f t="shared" ca="1" si="8"/>
        <v>0</v>
      </c>
      <c r="J24">
        <f t="shared" ca="1" si="8"/>
        <v>0</v>
      </c>
      <c r="K24">
        <f t="shared" ca="1" si="8"/>
        <v>0</v>
      </c>
      <c r="L24">
        <f t="shared" ca="1" si="8"/>
        <v>0.64000000000000012</v>
      </c>
      <c r="M24">
        <f t="shared" ca="1" si="8"/>
        <v>0.64000000000000012</v>
      </c>
      <c r="N24">
        <f t="shared" ca="1" si="8"/>
        <v>0</v>
      </c>
      <c r="O24">
        <f t="shared" ca="1" si="8"/>
        <v>0</v>
      </c>
      <c r="P24">
        <f t="shared" ca="1" si="8"/>
        <v>0</v>
      </c>
      <c r="Q24">
        <f t="shared" ca="1" si="10"/>
        <v>3.2000000000000006</v>
      </c>
      <c r="R24">
        <f t="shared" si="11"/>
        <v>2</v>
      </c>
      <c r="S24">
        <f t="shared" ca="1" si="12"/>
        <v>1.6000000000000003</v>
      </c>
      <c r="T24">
        <f t="shared" ref="T24:T30" ca="1" si="13">S24*-1</f>
        <v>-1.6000000000000003</v>
      </c>
      <c r="U24">
        <f t="shared" ref="U23:U30" ca="1" si="14">EXP(T24)</f>
        <v>0.20189651799465536</v>
      </c>
    </row>
    <row r="25" spans="1:21" x14ac:dyDescent="0.35">
      <c r="A25">
        <v>2</v>
      </c>
      <c r="B25">
        <v>1</v>
      </c>
      <c r="C25">
        <f t="shared" si="9"/>
        <v>13</v>
      </c>
      <c r="D25">
        <f t="shared" si="7"/>
        <v>12</v>
      </c>
      <c r="E25">
        <f t="shared" ref="E25:E30" ca="1" si="15">(INDIRECT(ADDRESS($C25,E$21))-INDIRECT(ADDRESS($D25,E$21)))^2</f>
        <v>0.64000000000000012</v>
      </c>
      <c r="F25">
        <f t="shared" ca="1" si="8"/>
        <v>0.64000000000000012</v>
      </c>
      <c r="G25">
        <f t="shared" ca="1" si="8"/>
        <v>0.64000000000000012</v>
      </c>
      <c r="H25">
        <f t="shared" ca="1" si="8"/>
        <v>0.64000000000000012</v>
      </c>
      <c r="I25">
        <f t="shared" ca="1" si="8"/>
        <v>0.64000000000000012</v>
      </c>
      <c r="J25">
        <f t="shared" ca="1" si="8"/>
        <v>0.64000000000000012</v>
      </c>
      <c r="K25">
        <f t="shared" ca="1" si="8"/>
        <v>0.64000000000000012</v>
      </c>
      <c r="L25">
        <f t="shared" ca="1" si="8"/>
        <v>0</v>
      </c>
      <c r="M25">
        <f t="shared" ca="1" si="8"/>
        <v>0</v>
      </c>
      <c r="N25">
        <f t="shared" ca="1" si="8"/>
        <v>0</v>
      </c>
      <c r="O25">
        <f t="shared" ca="1" si="8"/>
        <v>0</v>
      </c>
      <c r="P25">
        <f t="shared" ca="1" si="8"/>
        <v>0</v>
      </c>
      <c r="Q25">
        <f t="shared" ca="1" si="10"/>
        <v>4.4800000000000004</v>
      </c>
      <c r="R25">
        <f t="shared" si="11"/>
        <v>2</v>
      </c>
      <c r="S25">
        <f t="shared" ca="1" si="12"/>
        <v>2.2400000000000002</v>
      </c>
      <c r="T25">
        <f t="shared" ca="1" si="13"/>
        <v>-2.2400000000000002</v>
      </c>
      <c r="U25">
        <f t="shared" ca="1" si="14"/>
        <v>0.10645850437925281</v>
      </c>
    </row>
    <row r="26" spans="1:21" x14ac:dyDescent="0.35">
      <c r="A26">
        <v>2</v>
      </c>
      <c r="B26">
        <v>2</v>
      </c>
      <c r="C26">
        <f t="shared" si="9"/>
        <v>13</v>
      </c>
      <c r="D26">
        <f t="shared" si="7"/>
        <v>13</v>
      </c>
      <c r="E26">
        <f t="shared" ca="1" si="15"/>
        <v>0</v>
      </c>
      <c r="F26">
        <f t="shared" ca="1" si="8"/>
        <v>0</v>
      </c>
      <c r="G26">
        <f t="shared" ca="1" si="8"/>
        <v>0</v>
      </c>
      <c r="H26">
        <f t="shared" ca="1" si="8"/>
        <v>0</v>
      </c>
      <c r="I26">
        <f t="shared" ca="1" si="8"/>
        <v>0</v>
      </c>
      <c r="J26">
        <f t="shared" ca="1" si="8"/>
        <v>0</v>
      </c>
      <c r="K26">
        <f t="shared" ca="1" si="8"/>
        <v>0</v>
      </c>
      <c r="L26">
        <f t="shared" ca="1" si="8"/>
        <v>0</v>
      </c>
      <c r="M26">
        <f t="shared" ca="1" si="8"/>
        <v>0</v>
      </c>
      <c r="N26">
        <f t="shared" ca="1" si="8"/>
        <v>0</v>
      </c>
      <c r="O26">
        <f t="shared" ca="1" si="8"/>
        <v>0</v>
      </c>
      <c r="P26">
        <f t="shared" ca="1" si="8"/>
        <v>0</v>
      </c>
      <c r="Q26">
        <f t="shared" ca="1" si="10"/>
        <v>0</v>
      </c>
      <c r="R26">
        <f t="shared" si="11"/>
        <v>2</v>
      </c>
      <c r="S26">
        <f t="shared" ca="1" si="12"/>
        <v>0</v>
      </c>
      <c r="T26">
        <f t="shared" ca="1" si="13"/>
        <v>0</v>
      </c>
      <c r="U26">
        <f t="shared" ca="1" si="14"/>
        <v>1</v>
      </c>
    </row>
    <row r="27" spans="1:21" x14ac:dyDescent="0.35">
      <c r="A27">
        <v>2</v>
      </c>
      <c r="B27">
        <v>3</v>
      </c>
      <c r="C27">
        <f t="shared" si="9"/>
        <v>13</v>
      </c>
      <c r="D27">
        <f t="shared" si="7"/>
        <v>14</v>
      </c>
      <c r="E27">
        <f t="shared" ca="1" si="15"/>
        <v>0</v>
      </c>
      <c r="F27">
        <f t="shared" ca="1" si="8"/>
        <v>0</v>
      </c>
      <c r="G27">
        <f t="shared" ca="1" si="8"/>
        <v>0</v>
      </c>
      <c r="H27">
        <f t="shared" ca="1" si="8"/>
        <v>0.64000000000000012</v>
      </c>
      <c r="I27">
        <f t="shared" ca="1" si="8"/>
        <v>0.64000000000000012</v>
      </c>
      <c r="J27">
        <f t="shared" ca="1" si="8"/>
        <v>0.64000000000000012</v>
      </c>
      <c r="K27">
        <f t="shared" ca="1" si="8"/>
        <v>0.64000000000000012</v>
      </c>
      <c r="L27">
        <f t="shared" ca="1" si="8"/>
        <v>0.64000000000000012</v>
      </c>
      <c r="M27">
        <f t="shared" ca="1" si="8"/>
        <v>0.64000000000000012</v>
      </c>
      <c r="N27">
        <f t="shared" ca="1" si="8"/>
        <v>0</v>
      </c>
      <c r="O27">
        <f t="shared" ca="1" si="8"/>
        <v>0</v>
      </c>
      <c r="P27">
        <f t="shared" ca="1" si="8"/>
        <v>0</v>
      </c>
      <c r="Q27">
        <f t="shared" ca="1" si="10"/>
        <v>3.8400000000000007</v>
      </c>
      <c r="R27">
        <f t="shared" si="11"/>
        <v>2</v>
      </c>
      <c r="S27">
        <f t="shared" ca="1" si="12"/>
        <v>1.9200000000000004</v>
      </c>
      <c r="T27">
        <f t="shared" ca="1" si="13"/>
        <v>-1.9200000000000004</v>
      </c>
      <c r="U27">
        <f t="shared" ca="1" si="14"/>
        <v>0.14660696213035007</v>
      </c>
    </row>
    <row r="28" spans="1:21" x14ac:dyDescent="0.35">
      <c r="A28">
        <v>3</v>
      </c>
      <c r="B28">
        <v>1</v>
      </c>
      <c r="C28">
        <f t="shared" si="9"/>
        <v>14</v>
      </c>
      <c r="D28">
        <f t="shared" si="7"/>
        <v>12</v>
      </c>
      <c r="E28">
        <f t="shared" ca="1" si="15"/>
        <v>0.64000000000000012</v>
      </c>
      <c r="F28">
        <f t="shared" ca="1" si="8"/>
        <v>0.64000000000000012</v>
      </c>
      <c r="G28">
        <f t="shared" ca="1" si="8"/>
        <v>0.64000000000000012</v>
      </c>
      <c r="H28">
        <f t="shared" ca="1" si="8"/>
        <v>0</v>
      </c>
      <c r="I28">
        <f t="shared" ca="1" si="8"/>
        <v>0</v>
      </c>
      <c r="J28">
        <f t="shared" ca="1" si="8"/>
        <v>0</v>
      </c>
      <c r="K28">
        <f t="shared" ca="1" si="8"/>
        <v>0</v>
      </c>
      <c r="L28">
        <f t="shared" ca="1" si="8"/>
        <v>0.64000000000000012</v>
      </c>
      <c r="M28">
        <f t="shared" ca="1" si="8"/>
        <v>0.64000000000000012</v>
      </c>
      <c r="N28">
        <f t="shared" ca="1" si="8"/>
        <v>0</v>
      </c>
      <c r="O28">
        <f t="shared" ca="1" si="8"/>
        <v>0</v>
      </c>
      <c r="P28">
        <f t="shared" ca="1" si="8"/>
        <v>0</v>
      </c>
      <c r="Q28">
        <f t="shared" ca="1" si="10"/>
        <v>3.2000000000000006</v>
      </c>
      <c r="R28">
        <f t="shared" si="11"/>
        <v>2</v>
      </c>
      <c r="S28">
        <f t="shared" ca="1" si="12"/>
        <v>1.6000000000000003</v>
      </c>
      <c r="T28">
        <f t="shared" ca="1" si="13"/>
        <v>-1.6000000000000003</v>
      </c>
      <c r="U28">
        <f t="shared" ca="1" si="14"/>
        <v>0.20189651799465536</v>
      </c>
    </row>
    <row r="29" spans="1:21" x14ac:dyDescent="0.35">
      <c r="A29">
        <v>3</v>
      </c>
      <c r="B29">
        <v>2</v>
      </c>
      <c r="C29">
        <f t="shared" si="9"/>
        <v>14</v>
      </c>
      <c r="D29">
        <f t="shared" si="7"/>
        <v>13</v>
      </c>
      <c r="E29">
        <f t="shared" ca="1" si="15"/>
        <v>0</v>
      </c>
      <c r="F29">
        <f t="shared" ca="1" si="8"/>
        <v>0</v>
      </c>
      <c r="G29">
        <f t="shared" ca="1" si="8"/>
        <v>0</v>
      </c>
      <c r="H29">
        <f t="shared" ca="1" si="8"/>
        <v>0.64000000000000012</v>
      </c>
      <c r="I29">
        <f t="shared" ca="1" si="8"/>
        <v>0.64000000000000012</v>
      </c>
      <c r="J29">
        <f t="shared" ca="1" si="8"/>
        <v>0.64000000000000012</v>
      </c>
      <c r="K29">
        <f t="shared" ca="1" si="8"/>
        <v>0.64000000000000012</v>
      </c>
      <c r="L29">
        <f t="shared" ca="1" si="8"/>
        <v>0.64000000000000012</v>
      </c>
      <c r="M29">
        <f t="shared" ca="1" si="8"/>
        <v>0.64000000000000012</v>
      </c>
      <c r="N29">
        <f t="shared" ca="1" si="8"/>
        <v>0</v>
      </c>
      <c r="O29">
        <f t="shared" ca="1" si="8"/>
        <v>0</v>
      </c>
      <c r="P29">
        <f t="shared" ca="1" si="8"/>
        <v>0</v>
      </c>
      <c r="Q29">
        <f t="shared" ca="1" si="10"/>
        <v>3.8400000000000007</v>
      </c>
      <c r="R29">
        <f t="shared" si="11"/>
        <v>2</v>
      </c>
      <c r="S29">
        <f t="shared" ca="1" si="12"/>
        <v>1.9200000000000004</v>
      </c>
      <c r="T29">
        <f t="shared" ca="1" si="13"/>
        <v>-1.9200000000000004</v>
      </c>
      <c r="U29">
        <f t="shared" ca="1" si="14"/>
        <v>0.14660696213035007</v>
      </c>
    </row>
    <row r="30" spans="1:21" x14ac:dyDescent="0.35">
      <c r="A30">
        <v>3</v>
      </c>
      <c r="B30">
        <v>3</v>
      </c>
      <c r="C30">
        <f t="shared" si="9"/>
        <v>14</v>
      </c>
      <c r="D30">
        <f t="shared" si="7"/>
        <v>14</v>
      </c>
      <c r="E30">
        <f t="shared" ca="1" si="15"/>
        <v>0</v>
      </c>
      <c r="F30">
        <f t="shared" ca="1" si="8"/>
        <v>0</v>
      </c>
      <c r="G30">
        <f t="shared" ca="1" si="8"/>
        <v>0</v>
      </c>
      <c r="H30">
        <f t="shared" ca="1" si="8"/>
        <v>0</v>
      </c>
      <c r="I30">
        <f t="shared" ca="1" si="8"/>
        <v>0</v>
      </c>
      <c r="J30">
        <f t="shared" ca="1" si="8"/>
        <v>0</v>
      </c>
      <c r="K30">
        <f t="shared" ca="1" si="8"/>
        <v>0</v>
      </c>
      <c r="L30">
        <f t="shared" ca="1" si="8"/>
        <v>0</v>
      </c>
      <c r="M30">
        <f t="shared" ca="1" si="8"/>
        <v>0</v>
      </c>
      <c r="N30">
        <f t="shared" ca="1" si="8"/>
        <v>0</v>
      </c>
      <c r="O30">
        <f t="shared" ca="1" si="8"/>
        <v>0</v>
      </c>
      <c r="P30">
        <f t="shared" ca="1" si="8"/>
        <v>0</v>
      </c>
      <c r="Q30">
        <f t="shared" ca="1" si="10"/>
        <v>0</v>
      </c>
      <c r="R30">
        <f t="shared" si="11"/>
        <v>2</v>
      </c>
      <c r="S30">
        <f t="shared" ca="1" si="12"/>
        <v>0</v>
      </c>
      <c r="T30">
        <f t="shared" ca="1" si="13"/>
        <v>0</v>
      </c>
      <c r="U30">
        <f t="shared" ca="1" si="14"/>
        <v>1</v>
      </c>
    </row>
    <row r="32" spans="1:21" x14ac:dyDescent="0.35">
      <c r="B32" t="s">
        <v>38</v>
      </c>
      <c r="C32">
        <v>0.5</v>
      </c>
    </row>
    <row r="34" spans="1:5" x14ac:dyDescent="0.35">
      <c r="A34" t="s">
        <v>34</v>
      </c>
      <c r="B34">
        <v>1</v>
      </c>
      <c r="C34">
        <v>2</v>
      </c>
      <c r="D34">
        <v>3</v>
      </c>
    </row>
    <row r="35" spans="1:5" x14ac:dyDescent="0.35">
      <c r="A35">
        <v>1</v>
      </c>
      <c r="B35">
        <f ca="1">U22</f>
        <v>1</v>
      </c>
      <c r="C35">
        <f ca="1">U23</f>
        <v>0.10645850437925281</v>
      </c>
      <c r="D35">
        <f ca="1">U24</f>
        <v>0.20189651799465536</v>
      </c>
    </row>
    <row r="36" spans="1:5" x14ac:dyDescent="0.35">
      <c r="A36">
        <v>2</v>
      </c>
      <c r="B36">
        <f ca="1">U25</f>
        <v>0.10645850437925281</v>
      </c>
      <c r="C36">
        <f ca="1">U26</f>
        <v>1</v>
      </c>
      <c r="D36">
        <f ca="1">U27</f>
        <v>0.14660696213035007</v>
      </c>
    </row>
    <row r="37" spans="1:5" x14ac:dyDescent="0.35">
      <c r="A37">
        <v>3</v>
      </c>
      <c r="B37">
        <f ca="1">U28</f>
        <v>0.20189651799465536</v>
      </c>
      <c r="C37">
        <f ca="1">U29</f>
        <v>0.14660696213035007</v>
      </c>
      <c r="D37">
        <f ca="1">U30</f>
        <v>1</v>
      </c>
    </row>
    <row r="39" spans="1:5" x14ac:dyDescent="0.35">
      <c r="B39" t="s">
        <v>39</v>
      </c>
    </row>
    <row r="40" spans="1:5" x14ac:dyDescent="0.35">
      <c r="B40">
        <v>1</v>
      </c>
      <c r="C40">
        <f>O12</f>
        <v>1</v>
      </c>
    </row>
    <row r="41" spans="1:5" x14ac:dyDescent="0.35">
      <c r="B41">
        <v>2</v>
      </c>
      <c r="C41">
        <f>O13</f>
        <v>-1</v>
      </c>
    </row>
    <row r="42" spans="1:5" x14ac:dyDescent="0.35">
      <c r="B42">
        <v>3</v>
      </c>
      <c r="C42">
        <f>O14</f>
        <v>-1</v>
      </c>
    </row>
    <row r="45" spans="1:5" x14ac:dyDescent="0.35">
      <c r="A45" t="s">
        <v>73</v>
      </c>
    </row>
    <row r="46" spans="1:5" x14ac:dyDescent="0.35">
      <c r="E46">
        <v>3</v>
      </c>
    </row>
    <row r="47" spans="1:5" x14ac:dyDescent="0.35">
      <c r="A47">
        <v>1</v>
      </c>
      <c r="B47">
        <v>1</v>
      </c>
      <c r="C47">
        <f>A47+39</f>
        <v>40</v>
      </c>
      <c r="D47">
        <f t="shared" ref="D47:D55" si="16">B47+39</f>
        <v>40</v>
      </c>
      <c r="E47">
        <f ca="1">(INDIRECT(ADDRESS($C47,E$46))*INDIRECT(ADDRESS($D47,E$46)))</f>
        <v>1</v>
      </c>
    </row>
    <row r="48" spans="1:5" x14ac:dyDescent="0.35">
      <c r="A48">
        <v>1</v>
      </c>
      <c r="B48">
        <v>2</v>
      </c>
      <c r="C48">
        <f t="shared" ref="C48:C55" si="17">A48+39</f>
        <v>40</v>
      </c>
      <c r="D48">
        <f t="shared" si="16"/>
        <v>41</v>
      </c>
      <c r="E48">
        <f t="shared" ref="E48:E55" ca="1" si="18">(INDIRECT(ADDRESS($C48,E$46))*INDIRECT(ADDRESS($D48,E$46)))</f>
        <v>-1</v>
      </c>
    </row>
    <row r="49" spans="1:8" x14ac:dyDescent="0.35">
      <c r="A49">
        <v>1</v>
      </c>
      <c r="B49">
        <v>3</v>
      </c>
      <c r="C49">
        <f t="shared" si="17"/>
        <v>40</v>
      </c>
      <c r="D49">
        <f t="shared" si="16"/>
        <v>42</v>
      </c>
      <c r="E49">
        <f t="shared" ca="1" si="18"/>
        <v>-1</v>
      </c>
    </row>
    <row r="50" spans="1:8" x14ac:dyDescent="0.35">
      <c r="A50">
        <v>2</v>
      </c>
      <c r="B50">
        <v>1</v>
      </c>
      <c r="C50">
        <f t="shared" si="17"/>
        <v>41</v>
      </c>
      <c r="D50">
        <f t="shared" si="16"/>
        <v>40</v>
      </c>
      <c r="E50">
        <f t="shared" ca="1" si="18"/>
        <v>-1</v>
      </c>
    </row>
    <row r="51" spans="1:8" x14ac:dyDescent="0.35">
      <c r="A51">
        <v>2</v>
      </c>
      <c r="B51">
        <v>2</v>
      </c>
      <c r="C51">
        <f t="shared" si="17"/>
        <v>41</v>
      </c>
      <c r="D51">
        <f t="shared" si="16"/>
        <v>41</v>
      </c>
      <c r="E51">
        <f t="shared" ca="1" si="18"/>
        <v>1</v>
      </c>
    </row>
    <row r="52" spans="1:8" x14ac:dyDescent="0.35">
      <c r="A52">
        <v>2</v>
      </c>
      <c r="B52">
        <v>3</v>
      </c>
      <c r="C52">
        <f t="shared" si="17"/>
        <v>41</v>
      </c>
      <c r="D52">
        <f t="shared" si="16"/>
        <v>42</v>
      </c>
      <c r="E52">
        <f t="shared" ca="1" si="18"/>
        <v>1</v>
      </c>
    </row>
    <row r="53" spans="1:8" x14ac:dyDescent="0.35">
      <c r="A53">
        <v>3</v>
      </c>
      <c r="B53">
        <v>1</v>
      </c>
      <c r="C53">
        <f t="shared" si="17"/>
        <v>42</v>
      </c>
      <c r="D53">
        <f t="shared" si="16"/>
        <v>40</v>
      </c>
      <c r="E53">
        <f t="shared" ca="1" si="18"/>
        <v>-1</v>
      </c>
    </row>
    <row r="54" spans="1:8" x14ac:dyDescent="0.35">
      <c r="A54">
        <v>3</v>
      </c>
      <c r="B54">
        <v>2</v>
      </c>
      <c r="C54">
        <f t="shared" si="17"/>
        <v>42</v>
      </c>
      <c r="D54">
        <f t="shared" si="16"/>
        <v>41</v>
      </c>
      <c r="E54">
        <f t="shared" ca="1" si="18"/>
        <v>1</v>
      </c>
    </row>
    <row r="55" spans="1:8" x14ac:dyDescent="0.35">
      <c r="A55">
        <v>3</v>
      </c>
      <c r="B55">
        <v>3</v>
      </c>
      <c r="C55">
        <f t="shared" si="17"/>
        <v>42</v>
      </c>
      <c r="D55">
        <f t="shared" si="16"/>
        <v>42</v>
      </c>
      <c r="E55">
        <f t="shared" ca="1" si="18"/>
        <v>1</v>
      </c>
    </row>
    <row r="57" spans="1:8" x14ac:dyDescent="0.35">
      <c r="A57" t="s">
        <v>40</v>
      </c>
      <c r="B57">
        <f>C32^2</f>
        <v>0.25</v>
      </c>
    </row>
    <row r="59" spans="1:8" x14ac:dyDescent="0.35">
      <c r="B59">
        <v>1</v>
      </c>
      <c r="C59">
        <v>2</v>
      </c>
      <c r="D59">
        <v>3</v>
      </c>
    </row>
    <row r="60" spans="1:8" x14ac:dyDescent="0.35">
      <c r="A60">
        <v>1</v>
      </c>
      <c r="B60">
        <f ca="1">E47</f>
        <v>1</v>
      </c>
      <c r="C60">
        <f ca="1">E48</f>
        <v>-1</v>
      </c>
      <c r="D60">
        <f ca="1">E49</f>
        <v>-1</v>
      </c>
      <c r="F60">
        <f ca="1">B35+$B$57</f>
        <v>1.25</v>
      </c>
      <c r="G60">
        <f t="shared" ref="G60:H60" ca="1" si="19">C35+$B$57</f>
        <v>0.35645850437925281</v>
      </c>
      <c r="H60">
        <f t="shared" ca="1" si="19"/>
        <v>0.45189651799465536</v>
      </c>
    </row>
    <row r="61" spans="1:8" x14ac:dyDescent="0.35">
      <c r="A61">
        <v>2</v>
      </c>
      <c r="B61">
        <f ca="1">E50</f>
        <v>-1</v>
      </c>
      <c r="C61">
        <f ca="1">E51</f>
        <v>1</v>
      </c>
      <c r="D61">
        <f ca="1">E52</f>
        <v>1</v>
      </c>
      <c r="F61">
        <f t="shared" ref="F61:H61" ca="1" si="20">B36+$B$57</f>
        <v>0.35645850437925281</v>
      </c>
      <c r="G61">
        <f t="shared" ca="1" si="20"/>
        <v>1.25</v>
      </c>
      <c r="H61">
        <f t="shared" ca="1" si="20"/>
        <v>0.39660696213035007</v>
      </c>
    </row>
    <row r="62" spans="1:8" x14ac:dyDescent="0.35">
      <c r="A62">
        <v>3</v>
      </c>
      <c r="B62">
        <f ca="1">E53</f>
        <v>-1</v>
      </c>
      <c r="C62">
        <f ca="1">E54</f>
        <v>1</v>
      </c>
      <c r="D62">
        <f ca="1">E55</f>
        <v>1</v>
      </c>
      <c r="F62">
        <f t="shared" ref="F62:H62" ca="1" si="21">B37+$B$57</f>
        <v>0.45189651799465536</v>
      </c>
      <c r="G62">
        <f t="shared" ca="1" si="21"/>
        <v>0.39660696213035007</v>
      </c>
      <c r="H62">
        <f t="shared" ca="1" si="21"/>
        <v>1.25</v>
      </c>
    </row>
    <row r="64" spans="1:8" x14ac:dyDescent="0.35">
      <c r="A64" t="s">
        <v>41</v>
      </c>
    </row>
    <row r="65" spans="1:5" x14ac:dyDescent="0.35">
      <c r="B65">
        <v>1</v>
      </c>
      <c r="C65">
        <v>2</v>
      </c>
      <c r="D65">
        <v>3</v>
      </c>
    </row>
    <row r="66" spans="1:5" x14ac:dyDescent="0.35">
      <c r="A66">
        <v>1</v>
      </c>
      <c r="B66">
        <f ca="1">B60*F60</f>
        <v>1.25</v>
      </c>
      <c r="C66">
        <f t="shared" ref="C66:D66" ca="1" si="22">C60*G60</f>
        <v>-0.35645850437925281</v>
      </c>
      <c r="D66">
        <f t="shared" ca="1" si="22"/>
        <v>-0.45189651799465536</v>
      </c>
    </row>
    <row r="67" spans="1:5" x14ac:dyDescent="0.35">
      <c r="A67">
        <v>2</v>
      </c>
      <c r="B67">
        <f t="shared" ref="B67:D67" ca="1" si="23">B61*F61</f>
        <v>-0.35645850437925281</v>
      </c>
      <c r="C67">
        <f t="shared" ca="1" si="23"/>
        <v>1.25</v>
      </c>
      <c r="D67">
        <f t="shared" ca="1" si="23"/>
        <v>0.39660696213035007</v>
      </c>
    </row>
    <row r="68" spans="1:5" x14ac:dyDescent="0.35">
      <c r="A68">
        <v>3</v>
      </c>
      <c r="B68">
        <f t="shared" ref="B68:D68" ca="1" si="24">B62*F62</f>
        <v>-0.45189651799465536</v>
      </c>
      <c r="C68">
        <f t="shared" ca="1" si="24"/>
        <v>0.39660696213035007</v>
      </c>
      <c r="D68">
        <f t="shared" ca="1" si="24"/>
        <v>1.25</v>
      </c>
    </row>
    <row r="70" spans="1:5" x14ac:dyDescent="0.35">
      <c r="A70" t="s">
        <v>42</v>
      </c>
      <c r="B70">
        <v>0</v>
      </c>
      <c r="D70" t="s">
        <v>74</v>
      </c>
    </row>
    <row r="72" spans="1:5" x14ac:dyDescent="0.35">
      <c r="A72" t="s">
        <v>43</v>
      </c>
    </row>
    <row r="73" spans="1:5" x14ac:dyDescent="0.35">
      <c r="B73">
        <v>1</v>
      </c>
      <c r="C73">
        <v>2</v>
      </c>
      <c r="D73">
        <v>3</v>
      </c>
      <c r="E73" t="s">
        <v>44</v>
      </c>
    </row>
    <row r="74" spans="1:5" x14ac:dyDescent="0.35">
      <c r="A74">
        <v>1</v>
      </c>
      <c r="B74">
        <f ca="1">B66*$B$70</f>
        <v>0</v>
      </c>
      <c r="C74">
        <f ca="1">C66*$B$70</f>
        <v>0</v>
      </c>
      <c r="D74">
        <f t="shared" ref="C74:D74" ca="1" si="25">D66*$B$70</f>
        <v>0</v>
      </c>
      <c r="E74">
        <f ca="1">SUM(B74:D74)</f>
        <v>0</v>
      </c>
    </row>
    <row r="75" spans="1:5" x14ac:dyDescent="0.35">
      <c r="A75">
        <v>2</v>
      </c>
      <c r="B75">
        <f t="shared" ref="B75:C75" ca="1" si="26">B67*$B$70</f>
        <v>0</v>
      </c>
      <c r="C75">
        <f t="shared" ca="1" si="26"/>
        <v>0</v>
      </c>
      <c r="D75">
        <f ca="1">D67*$B$70</f>
        <v>0</v>
      </c>
      <c r="E75">
        <f t="shared" ref="E75:E76" ca="1" si="27">SUM(B75:D75)</f>
        <v>0</v>
      </c>
    </row>
    <row r="76" spans="1:5" x14ac:dyDescent="0.35">
      <c r="A76">
        <v>3</v>
      </c>
      <c r="B76">
        <f t="shared" ref="B76:D76" ca="1" si="28">B68*$B$70</f>
        <v>0</v>
      </c>
      <c r="C76">
        <f t="shared" ca="1" si="28"/>
        <v>0</v>
      </c>
      <c r="D76">
        <f t="shared" ca="1" si="28"/>
        <v>0</v>
      </c>
      <c r="E76">
        <f t="shared" ca="1" si="27"/>
        <v>0</v>
      </c>
    </row>
    <row r="78" spans="1:5" x14ac:dyDescent="0.35">
      <c r="A78" t="s">
        <v>35</v>
      </c>
      <c r="B78">
        <v>1</v>
      </c>
    </row>
    <row r="79" spans="1:5" x14ac:dyDescent="0.35">
      <c r="A79" t="s">
        <v>45</v>
      </c>
      <c r="B79">
        <v>0.01</v>
      </c>
      <c r="C79">
        <f ca="1">B79/B66</f>
        <v>8.0000000000000002E-3</v>
      </c>
      <c r="E79" t="s">
        <v>75</v>
      </c>
    </row>
    <row r="80" spans="1:5" x14ac:dyDescent="0.35">
      <c r="A80" t="s">
        <v>42</v>
      </c>
      <c r="B80" s="2">
        <f>B70</f>
        <v>0</v>
      </c>
    </row>
    <row r="82" spans="1:6" x14ac:dyDescent="0.35">
      <c r="A82" t="s">
        <v>46</v>
      </c>
    </row>
    <row r="83" spans="1:6" x14ac:dyDescent="0.35">
      <c r="B83">
        <v>1</v>
      </c>
      <c r="D83" t="s">
        <v>47</v>
      </c>
      <c r="E83" t="s">
        <v>48</v>
      </c>
      <c r="F83" t="s">
        <v>49</v>
      </c>
    </row>
    <row r="84" spans="1:6" x14ac:dyDescent="0.35">
      <c r="A84">
        <v>1</v>
      </c>
      <c r="B84">
        <f ca="1">$C$79*(1-E74)</f>
        <v>8.0000000000000002E-3</v>
      </c>
      <c r="C84">
        <f>-1*B80</f>
        <v>0</v>
      </c>
      <c r="D84">
        <f ca="1">MAX(B84:C84)</f>
        <v>8.0000000000000002E-3</v>
      </c>
      <c r="E84">
        <f>$B$78-$B$80</f>
        <v>1</v>
      </c>
      <c r="F84">
        <f ca="1">MIN(D84:E84)</f>
        <v>8.0000000000000002E-3</v>
      </c>
    </row>
    <row r="85" spans="1:6" x14ac:dyDescent="0.35">
      <c r="A85">
        <v>2</v>
      </c>
      <c r="B85">
        <f t="shared" ref="B85" ca="1" si="29">$C$79*(1-E75)</f>
        <v>8.0000000000000002E-3</v>
      </c>
      <c r="C85">
        <f>-1*B80</f>
        <v>0</v>
      </c>
      <c r="D85">
        <f t="shared" ref="D85:D86" ca="1" si="30">MAX(B85:C85)</f>
        <v>8.0000000000000002E-3</v>
      </c>
      <c r="E85">
        <f t="shared" ref="E85:E86" si="31">$B$78-$B$80</f>
        <v>1</v>
      </c>
      <c r="F85">
        <f t="shared" ref="F85:F86" ca="1" si="32">MIN(D85:E85)</f>
        <v>8.0000000000000002E-3</v>
      </c>
    </row>
    <row r="86" spans="1:6" x14ac:dyDescent="0.35">
      <c r="A86">
        <v>3</v>
      </c>
      <c r="B86">
        <f ca="1">$C$79*(1-E76)</f>
        <v>8.0000000000000002E-3</v>
      </c>
      <c r="C86">
        <f>-1*B80</f>
        <v>0</v>
      </c>
      <c r="D86">
        <f t="shared" ca="1" si="30"/>
        <v>8.0000000000000002E-3</v>
      </c>
      <c r="E86">
        <f t="shared" si="31"/>
        <v>1</v>
      </c>
      <c r="F86">
        <f t="shared" ca="1" si="32"/>
        <v>8.0000000000000002E-3</v>
      </c>
    </row>
    <row r="88" spans="1:6" x14ac:dyDescent="0.35">
      <c r="A88" t="s">
        <v>76</v>
      </c>
    </row>
    <row r="89" spans="1:6" x14ac:dyDescent="0.35">
      <c r="B89">
        <v>1</v>
      </c>
    </row>
    <row r="90" spans="1:6" x14ac:dyDescent="0.35">
      <c r="A90">
        <v>1</v>
      </c>
      <c r="B90">
        <f ca="1">$B$80+F84</f>
        <v>8.0000000000000002E-3</v>
      </c>
    </row>
    <row r="91" spans="1:6" x14ac:dyDescent="0.35">
      <c r="A91">
        <v>2</v>
      </c>
      <c r="B91">
        <f t="shared" ref="B91:B92" ca="1" si="33">$B$80+F85</f>
        <v>8.0000000000000002E-3</v>
      </c>
    </row>
    <row r="92" spans="1:6" x14ac:dyDescent="0.35">
      <c r="A92">
        <v>3</v>
      </c>
      <c r="B92">
        <f t="shared" ca="1" si="33"/>
        <v>8.0000000000000002E-3</v>
      </c>
    </row>
    <row r="94" spans="1:6" x14ac:dyDescent="0.35">
      <c r="A94" t="s">
        <v>50</v>
      </c>
    </row>
    <row r="95" spans="1:6" x14ac:dyDescent="0.35">
      <c r="A95" t="s">
        <v>51</v>
      </c>
    </row>
    <row r="96" spans="1:6" x14ac:dyDescent="0.35">
      <c r="B96">
        <v>1</v>
      </c>
      <c r="C96">
        <v>2</v>
      </c>
      <c r="D96">
        <v>3</v>
      </c>
    </row>
    <row r="97" spans="1:6" x14ac:dyDescent="0.35">
      <c r="A97">
        <v>1</v>
      </c>
      <c r="B97">
        <f ca="1">B66</f>
        <v>1.25</v>
      </c>
      <c r="C97">
        <f t="shared" ref="C97:D97" ca="1" si="34">C66</f>
        <v>-0.35645850437925281</v>
      </c>
      <c r="D97">
        <f t="shared" ca="1" si="34"/>
        <v>-0.45189651799465536</v>
      </c>
    </row>
    <row r="98" spans="1:6" x14ac:dyDescent="0.35">
      <c r="A98">
        <v>2</v>
      </c>
      <c r="B98">
        <f t="shared" ref="B98:D98" ca="1" si="35">B67</f>
        <v>-0.35645850437925281</v>
      </c>
      <c r="C98">
        <f t="shared" ca="1" si="35"/>
        <v>1.25</v>
      </c>
      <c r="D98">
        <f t="shared" ca="1" si="35"/>
        <v>0.39660696213035007</v>
      </c>
    </row>
    <row r="99" spans="1:6" x14ac:dyDescent="0.35">
      <c r="A99">
        <v>3</v>
      </c>
      <c r="B99">
        <f t="shared" ref="B99:D99" ca="1" si="36">B68</f>
        <v>-0.45189651799465536</v>
      </c>
      <c r="C99">
        <f t="shared" ca="1" si="36"/>
        <v>0.39660696213035007</v>
      </c>
      <c r="D99">
        <f t="shared" ca="1" si="36"/>
        <v>1.25</v>
      </c>
    </row>
    <row r="101" spans="1:6" x14ac:dyDescent="0.35">
      <c r="A101" t="s">
        <v>43</v>
      </c>
    </row>
    <row r="102" spans="1:6" x14ac:dyDescent="0.35">
      <c r="B102">
        <v>1</v>
      </c>
      <c r="C102">
        <v>2</v>
      </c>
      <c r="D102">
        <v>3</v>
      </c>
      <c r="E102" t="s">
        <v>44</v>
      </c>
    </row>
    <row r="103" spans="1:6" x14ac:dyDescent="0.35">
      <c r="A103">
        <v>1</v>
      </c>
      <c r="B103">
        <f ca="1">B97*$B90</f>
        <v>0.01</v>
      </c>
      <c r="C103">
        <f ca="1">C97*$B90</f>
        <v>-2.8516680350340225E-3</v>
      </c>
      <c r="D103">
        <f t="shared" ref="D103" ca="1" si="37">D97*$B90</f>
        <v>-3.6151721439572431E-3</v>
      </c>
      <c r="E103">
        <f ca="1">SUM(B103:D103)</f>
        <v>3.5331598210087346E-3</v>
      </c>
    </row>
    <row r="104" spans="1:6" x14ac:dyDescent="0.35">
      <c r="A104">
        <v>2</v>
      </c>
      <c r="B104">
        <f t="shared" ref="B104:C104" ca="1" si="38">B98*$B91</f>
        <v>-2.8516680350340225E-3</v>
      </c>
      <c r="C104">
        <f t="shared" ca="1" si="38"/>
        <v>0.01</v>
      </c>
      <c r="D104">
        <f ca="1">D98*$B91</f>
        <v>3.1728556970428007E-3</v>
      </c>
      <c r="E104">
        <f t="shared" ref="E104:E105" ca="1" si="39">SUM(B104:D104)</f>
        <v>1.0321187662008778E-2</v>
      </c>
    </row>
    <row r="105" spans="1:6" x14ac:dyDescent="0.35">
      <c r="A105">
        <v>3</v>
      </c>
      <c r="B105">
        <f t="shared" ref="B105:D105" ca="1" si="40">B99*$B92</f>
        <v>-3.6151721439572431E-3</v>
      </c>
      <c r="C105">
        <f ca="1">C99*$B92</f>
        <v>3.1728556970428007E-3</v>
      </c>
      <c r="D105">
        <f t="shared" ca="1" si="40"/>
        <v>0.01</v>
      </c>
      <c r="E105">
        <f t="shared" ca="1" si="39"/>
        <v>9.5576835530855574E-3</v>
      </c>
    </row>
    <row r="107" spans="1:6" x14ac:dyDescent="0.35">
      <c r="A107" t="s">
        <v>52</v>
      </c>
    </row>
    <row r="108" spans="1:6" x14ac:dyDescent="0.35">
      <c r="B108">
        <v>1</v>
      </c>
      <c r="C108">
        <v>2</v>
      </c>
      <c r="D108" t="s">
        <v>47</v>
      </c>
      <c r="E108" t="s">
        <v>48</v>
      </c>
      <c r="F108" t="s">
        <v>49</v>
      </c>
    </row>
    <row r="109" spans="1:6" x14ac:dyDescent="0.35">
      <c r="A109">
        <v>1</v>
      </c>
      <c r="B109">
        <f ca="1">$C$79*(1-E103)</f>
        <v>7.9717347214319292E-3</v>
      </c>
      <c r="C109">
        <f ca="1">-1*B90</f>
        <v>-8.0000000000000002E-3</v>
      </c>
      <c r="D109">
        <f ca="1">MAX(B109:C109)</f>
        <v>7.9717347214319292E-3</v>
      </c>
      <c r="E109">
        <f ca="1">$B$78-B90</f>
        <v>0.99199999999999999</v>
      </c>
      <c r="F109">
        <f ca="1">MIN(D109:E109)</f>
        <v>7.9717347214319292E-3</v>
      </c>
    </row>
    <row r="110" spans="1:6" x14ac:dyDescent="0.35">
      <c r="A110">
        <v>2</v>
      </c>
      <c r="B110">
        <f t="shared" ref="B110:B111" ca="1" si="41">$C$79*(1-E104)</f>
        <v>7.9174304987039302E-3</v>
      </c>
      <c r="C110">
        <f t="shared" ref="C110:C111" ca="1" si="42">-1*B91</f>
        <v>-8.0000000000000002E-3</v>
      </c>
      <c r="D110">
        <f t="shared" ref="D110:D111" ca="1" si="43">MAX(B110:C110)</f>
        <v>7.9174304987039302E-3</v>
      </c>
      <c r="E110">
        <f t="shared" ref="E110:E111" ca="1" si="44">$B$78-B91</f>
        <v>0.99199999999999999</v>
      </c>
      <c r="F110">
        <f t="shared" ref="F110:F111" ca="1" si="45">MIN(D110:E110)</f>
        <v>7.9174304987039302E-3</v>
      </c>
    </row>
    <row r="111" spans="1:6" x14ac:dyDescent="0.35">
      <c r="A111">
        <v>3</v>
      </c>
      <c r="B111">
        <f t="shared" ca="1" si="41"/>
        <v>7.9235385315753158E-3</v>
      </c>
      <c r="C111">
        <f t="shared" ca="1" si="42"/>
        <v>-8.0000000000000002E-3</v>
      </c>
      <c r="D111">
        <f t="shared" ca="1" si="43"/>
        <v>7.9235385315753158E-3</v>
      </c>
      <c r="E111">
        <f t="shared" ca="1" si="44"/>
        <v>0.99199999999999999</v>
      </c>
      <c r="F111">
        <f t="shared" ca="1" si="45"/>
        <v>7.9235385315753158E-3</v>
      </c>
    </row>
    <row r="113" spans="1:21" x14ac:dyDescent="0.35">
      <c r="A113" t="s">
        <v>52</v>
      </c>
    </row>
    <row r="114" spans="1:21" x14ac:dyDescent="0.35">
      <c r="B114">
        <v>1</v>
      </c>
    </row>
    <row r="115" spans="1:21" x14ac:dyDescent="0.35">
      <c r="A115">
        <v>1</v>
      </c>
      <c r="B115">
        <f ca="1">B90+F109</f>
        <v>1.5971734721431929E-2</v>
      </c>
      <c r="C115" t="s">
        <v>54</v>
      </c>
    </row>
    <row r="116" spans="1:21" x14ac:dyDescent="0.35">
      <c r="A116">
        <v>2</v>
      </c>
      <c r="B116">
        <f t="shared" ref="B116:B117" ca="1" si="46">B91+F110</f>
        <v>1.5917430498703929E-2</v>
      </c>
      <c r="C116" t="s">
        <v>55</v>
      </c>
    </row>
    <row r="117" spans="1:21" x14ac:dyDescent="0.35">
      <c r="A117">
        <v>3</v>
      </c>
      <c r="B117">
        <f t="shared" ca="1" si="46"/>
        <v>1.5923538531575316E-2</v>
      </c>
    </row>
    <row r="120" spans="1:21" x14ac:dyDescent="0.35">
      <c r="A120" t="s">
        <v>53</v>
      </c>
    </row>
    <row r="121" spans="1:21" x14ac:dyDescent="0.35">
      <c r="B121" t="s">
        <v>30</v>
      </c>
      <c r="C121" t="s">
        <v>29</v>
      </c>
    </row>
    <row r="122" spans="1:21" x14ac:dyDescent="0.35">
      <c r="B122">
        <f ca="1">MAX(B115:B117)</f>
        <v>1.5971734721431929E-2</v>
      </c>
      <c r="C122">
        <f ca="1">MIN(B115:B117)</f>
        <v>1.5917430498703929E-2</v>
      </c>
    </row>
    <row r="124" spans="1:21" x14ac:dyDescent="0.35">
      <c r="E124">
        <v>3</v>
      </c>
      <c r="F124">
        <v>4</v>
      </c>
      <c r="G124">
        <v>5</v>
      </c>
      <c r="H124">
        <v>6</v>
      </c>
      <c r="I124">
        <v>7</v>
      </c>
      <c r="J124">
        <v>8</v>
      </c>
      <c r="K124">
        <v>9</v>
      </c>
      <c r="L124">
        <v>10</v>
      </c>
      <c r="M124">
        <v>11</v>
      </c>
      <c r="N124">
        <v>12</v>
      </c>
      <c r="O124">
        <v>13</v>
      </c>
      <c r="P124">
        <v>14</v>
      </c>
    </row>
    <row r="125" spans="1:21" x14ac:dyDescent="0.35">
      <c r="A125">
        <v>1</v>
      </c>
      <c r="B125">
        <v>1</v>
      </c>
      <c r="C125">
        <f>A125+11</f>
        <v>12</v>
      </c>
      <c r="D125">
        <f t="shared" ref="D125" si="47">B125+11</f>
        <v>12</v>
      </c>
      <c r="E125">
        <f ca="1">(INDIRECT(ADDRESS($C125,E$124))-INDIRECT(ADDRESS($D125,E$124)))^2</f>
        <v>0</v>
      </c>
      <c r="F125">
        <f t="shared" ref="F125:P130" ca="1" si="48">(INDIRECT(ADDRESS($C125,F$124))-INDIRECT(ADDRESS($D125,F$124)))^2</f>
        <v>0</v>
      </c>
      <c r="G125">
        <f t="shared" ca="1" si="48"/>
        <v>0</v>
      </c>
      <c r="H125">
        <f t="shared" ca="1" si="48"/>
        <v>0</v>
      </c>
      <c r="I125">
        <f t="shared" ca="1" si="48"/>
        <v>0</v>
      </c>
      <c r="J125">
        <f t="shared" ca="1" si="48"/>
        <v>0</v>
      </c>
      <c r="K125">
        <f t="shared" ca="1" si="48"/>
        <v>0</v>
      </c>
      <c r="L125">
        <f t="shared" ca="1" si="48"/>
        <v>0</v>
      </c>
      <c r="M125">
        <f t="shared" ca="1" si="48"/>
        <v>0</v>
      </c>
      <c r="N125">
        <f t="shared" ca="1" si="48"/>
        <v>0</v>
      </c>
      <c r="O125">
        <f t="shared" ca="1" si="48"/>
        <v>0</v>
      </c>
      <c r="P125">
        <f t="shared" ca="1" si="48"/>
        <v>0</v>
      </c>
      <c r="Q125">
        <f ca="1">SQRT(SUM(E125:P125)^2)</f>
        <v>0</v>
      </c>
      <c r="R125">
        <f>2*($C$19^2)</f>
        <v>2</v>
      </c>
      <c r="S125">
        <f ca="1">Q125/R125</f>
        <v>0</v>
      </c>
      <c r="T125">
        <f ca="1">S125*-1</f>
        <v>0</v>
      </c>
      <c r="U125">
        <f ca="1">EXP(T125)</f>
        <v>1</v>
      </c>
    </row>
    <row r="126" spans="1:21" x14ac:dyDescent="0.35">
      <c r="A126">
        <v>2</v>
      </c>
      <c r="B126">
        <v>1</v>
      </c>
      <c r="C126">
        <f t="shared" ref="C126:C130" si="49">A126+11</f>
        <v>13</v>
      </c>
      <c r="D126">
        <f t="shared" ref="D126:D130" si="50">B126+11</f>
        <v>12</v>
      </c>
      <c r="E126">
        <f ca="1">(INDIRECT(ADDRESS($C126,E$124))-INDIRECT(ADDRESS($D126,E$124)))^2</f>
        <v>0.64000000000000012</v>
      </c>
      <c r="F126">
        <f t="shared" ca="1" si="48"/>
        <v>0.64000000000000012</v>
      </c>
      <c r="G126">
        <f t="shared" ca="1" si="48"/>
        <v>0.64000000000000012</v>
      </c>
      <c r="H126">
        <f t="shared" ca="1" si="48"/>
        <v>0.64000000000000012</v>
      </c>
      <c r="I126">
        <f t="shared" ca="1" si="48"/>
        <v>0.64000000000000012</v>
      </c>
      <c r="J126">
        <f t="shared" ca="1" si="48"/>
        <v>0.64000000000000012</v>
      </c>
      <c r="K126">
        <f t="shared" ca="1" si="48"/>
        <v>0.64000000000000012</v>
      </c>
      <c r="L126">
        <f t="shared" ca="1" si="48"/>
        <v>0</v>
      </c>
      <c r="M126">
        <f t="shared" ca="1" si="48"/>
        <v>0</v>
      </c>
      <c r="N126">
        <f t="shared" ca="1" si="48"/>
        <v>0</v>
      </c>
      <c r="O126">
        <f t="shared" ca="1" si="48"/>
        <v>0</v>
      </c>
      <c r="P126">
        <f t="shared" ca="1" si="48"/>
        <v>0</v>
      </c>
      <c r="Q126">
        <f t="shared" ref="Q126:Q130" ca="1" si="51">SQRT(SUM(E126:P126)^2)</f>
        <v>4.4800000000000004</v>
      </c>
      <c r="R126">
        <f t="shared" ref="R126:R130" si="52">2*($C$19^2)</f>
        <v>2</v>
      </c>
      <c r="S126">
        <f t="shared" ref="S126:S130" ca="1" si="53">Q126/R126</f>
        <v>2.2400000000000002</v>
      </c>
      <c r="T126">
        <f t="shared" ref="T126:T130" ca="1" si="54">S126*-1</f>
        <v>-2.2400000000000002</v>
      </c>
      <c r="U126">
        <f t="shared" ref="U126:U130" ca="1" si="55">EXP(T126)</f>
        <v>0.10645850437925281</v>
      </c>
    </row>
    <row r="127" spans="1:21" x14ac:dyDescent="0.35">
      <c r="A127">
        <v>3</v>
      </c>
      <c r="B127">
        <v>1</v>
      </c>
      <c r="C127">
        <f t="shared" si="49"/>
        <v>14</v>
      </c>
      <c r="D127">
        <f t="shared" si="50"/>
        <v>12</v>
      </c>
      <c r="E127">
        <f t="shared" ref="E127:E130" ca="1" si="56">(INDIRECT(ADDRESS($C127,E$124))-INDIRECT(ADDRESS($D127,E$124)))^2</f>
        <v>0.64000000000000012</v>
      </c>
      <c r="F127">
        <f ca="1">(INDIRECT(ADDRESS($C127,F$124))-INDIRECT(ADDRESS($D127,F$124)))^2</f>
        <v>0.64000000000000012</v>
      </c>
      <c r="G127">
        <f t="shared" ca="1" si="48"/>
        <v>0.64000000000000012</v>
      </c>
      <c r="H127">
        <f t="shared" ca="1" si="48"/>
        <v>0</v>
      </c>
      <c r="I127">
        <f t="shared" ca="1" si="48"/>
        <v>0</v>
      </c>
      <c r="J127">
        <f t="shared" ca="1" si="48"/>
        <v>0</v>
      </c>
      <c r="K127">
        <f t="shared" ca="1" si="48"/>
        <v>0</v>
      </c>
      <c r="L127">
        <f t="shared" ca="1" si="48"/>
        <v>0.64000000000000012</v>
      </c>
      <c r="M127">
        <f t="shared" ca="1" si="48"/>
        <v>0.64000000000000012</v>
      </c>
      <c r="N127">
        <f t="shared" ca="1" si="48"/>
        <v>0</v>
      </c>
      <c r="O127">
        <f t="shared" ca="1" si="48"/>
        <v>0</v>
      </c>
      <c r="P127">
        <f t="shared" ca="1" si="48"/>
        <v>0</v>
      </c>
      <c r="Q127">
        <f t="shared" ca="1" si="51"/>
        <v>3.2000000000000006</v>
      </c>
      <c r="R127">
        <f t="shared" si="52"/>
        <v>2</v>
      </c>
      <c r="S127">
        <f t="shared" ca="1" si="53"/>
        <v>1.6000000000000003</v>
      </c>
      <c r="T127">
        <f t="shared" ca="1" si="54"/>
        <v>-1.6000000000000003</v>
      </c>
      <c r="U127">
        <f t="shared" ca="1" si="55"/>
        <v>0.20189651799465536</v>
      </c>
    </row>
    <row r="128" spans="1:21" x14ac:dyDescent="0.35">
      <c r="A128">
        <v>1</v>
      </c>
      <c r="B128">
        <v>2</v>
      </c>
      <c r="C128">
        <f t="shared" si="49"/>
        <v>12</v>
      </c>
      <c r="D128">
        <f t="shared" si="50"/>
        <v>13</v>
      </c>
      <c r="E128">
        <f t="shared" ca="1" si="56"/>
        <v>0.64000000000000012</v>
      </c>
      <c r="F128">
        <f t="shared" ca="1" si="48"/>
        <v>0.64000000000000012</v>
      </c>
      <c r="G128">
        <f t="shared" ca="1" si="48"/>
        <v>0.64000000000000012</v>
      </c>
      <c r="H128">
        <f t="shared" ca="1" si="48"/>
        <v>0.64000000000000012</v>
      </c>
      <c r="I128">
        <f t="shared" ca="1" si="48"/>
        <v>0.64000000000000012</v>
      </c>
      <c r="J128">
        <f t="shared" ca="1" si="48"/>
        <v>0.64000000000000012</v>
      </c>
      <c r="K128">
        <f t="shared" ca="1" si="48"/>
        <v>0.64000000000000012</v>
      </c>
      <c r="L128">
        <f t="shared" ca="1" si="48"/>
        <v>0</v>
      </c>
      <c r="M128">
        <f t="shared" ca="1" si="48"/>
        <v>0</v>
      </c>
      <c r="N128">
        <f t="shared" ca="1" si="48"/>
        <v>0</v>
      </c>
      <c r="O128">
        <f t="shared" ca="1" si="48"/>
        <v>0</v>
      </c>
      <c r="P128">
        <f t="shared" ca="1" si="48"/>
        <v>0</v>
      </c>
      <c r="Q128">
        <f t="shared" ca="1" si="51"/>
        <v>4.4800000000000004</v>
      </c>
      <c r="R128">
        <f t="shared" si="52"/>
        <v>2</v>
      </c>
      <c r="S128">
        <f t="shared" ca="1" si="53"/>
        <v>2.2400000000000002</v>
      </c>
      <c r="T128">
        <f t="shared" ca="1" si="54"/>
        <v>-2.2400000000000002</v>
      </c>
      <c r="U128">
        <f t="shared" ca="1" si="55"/>
        <v>0.10645850437925281</v>
      </c>
    </row>
    <row r="129" spans="1:21" x14ac:dyDescent="0.35">
      <c r="A129">
        <v>2</v>
      </c>
      <c r="B129">
        <v>2</v>
      </c>
      <c r="C129">
        <f t="shared" si="49"/>
        <v>13</v>
      </c>
      <c r="D129">
        <f t="shared" si="50"/>
        <v>13</v>
      </c>
      <c r="E129">
        <f t="shared" ca="1" si="56"/>
        <v>0</v>
      </c>
      <c r="F129">
        <f t="shared" ca="1" si="48"/>
        <v>0</v>
      </c>
      <c r="G129">
        <f t="shared" ca="1" si="48"/>
        <v>0</v>
      </c>
      <c r="H129">
        <f t="shared" ca="1" si="48"/>
        <v>0</v>
      </c>
      <c r="I129">
        <f t="shared" ca="1" si="48"/>
        <v>0</v>
      </c>
      <c r="J129">
        <f t="shared" ca="1" si="48"/>
        <v>0</v>
      </c>
      <c r="K129">
        <f t="shared" ca="1" si="48"/>
        <v>0</v>
      </c>
      <c r="L129">
        <f t="shared" ca="1" si="48"/>
        <v>0</v>
      </c>
      <c r="M129">
        <f t="shared" ca="1" si="48"/>
        <v>0</v>
      </c>
      <c r="N129">
        <f t="shared" ca="1" si="48"/>
        <v>0</v>
      </c>
      <c r="O129">
        <f t="shared" ca="1" si="48"/>
        <v>0</v>
      </c>
      <c r="P129">
        <f t="shared" ca="1" si="48"/>
        <v>0</v>
      </c>
      <c r="Q129">
        <f t="shared" ca="1" si="51"/>
        <v>0</v>
      </c>
      <c r="R129">
        <f t="shared" si="52"/>
        <v>2</v>
      </c>
      <c r="S129">
        <f t="shared" ca="1" si="53"/>
        <v>0</v>
      </c>
      <c r="T129">
        <f t="shared" ca="1" si="54"/>
        <v>0</v>
      </c>
      <c r="U129">
        <f t="shared" ca="1" si="55"/>
        <v>1</v>
      </c>
    </row>
    <row r="130" spans="1:21" x14ac:dyDescent="0.35">
      <c r="A130">
        <v>3</v>
      </c>
      <c r="B130">
        <v>2</v>
      </c>
      <c r="C130">
        <f t="shared" si="49"/>
        <v>14</v>
      </c>
      <c r="D130">
        <f t="shared" si="50"/>
        <v>13</v>
      </c>
      <c r="E130">
        <f t="shared" ca="1" si="56"/>
        <v>0</v>
      </c>
      <c r="F130">
        <f t="shared" ca="1" si="48"/>
        <v>0</v>
      </c>
      <c r="G130">
        <f t="shared" ca="1" si="48"/>
        <v>0</v>
      </c>
      <c r="H130">
        <f t="shared" ca="1" si="48"/>
        <v>0.64000000000000012</v>
      </c>
      <c r="I130">
        <f t="shared" ca="1" si="48"/>
        <v>0.64000000000000012</v>
      </c>
      <c r="J130">
        <f t="shared" ca="1" si="48"/>
        <v>0.64000000000000012</v>
      </c>
      <c r="K130">
        <f t="shared" ca="1" si="48"/>
        <v>0.64000000000000012</v>
      </c>
      <c r="L130">
        <f t="shared" ca="1" si="48"/>
        <v>0.64000000000000012</v>
      </c>
      <c r="M130">
        <f t="shared" ca="1" si="48"/>
        <v>0.64000000000000012</v>
      </c>
      <c r="N130">
        <f t="shared" ca="1" si="48"/>
        <v>0</v>
      </c>
      <c r="O130">
        <f t="shared" ca="1" si="48"/>
        <v>0</v>
      </c>
      <c r="P130">
        <f t="shared" ca="1" si="48"/>
        <v>0</v>
      </c>
      <c r="Q130">
        <f t="shared" ca="1" si="51"/>
        <v>3.8400000000000007</v>
      </c>
      <c r="R130">
        <f t="shared" si="52"/>
        <v>2</v>
      </c>
      <c r="S130">
        <f t="shared" ca="1" si="53"/>
        <v>1.9200000000000004</v>
      </c>
      <c r="T130">
        <f t="shared" ca="1" si="54"/>
        <v>-1.9200000000000004</v>
      </c>
      <c r="U130">
        <f t="shared" ca="1" si="55"/>
        <v>0.14660696213035007</v>
      </c>
    </row>
    <row r="132" spans="1:21" x14ac:dyDescent="0.35">
      <c r="A132" t="s">
        <v>63</v>
      </c>
    </row>
    <row r="133" spans="1:21" x14ac:dyDescent="0.35">
      <c r="A133">
        <v>1</v>
      </c>
      <c r="B133">
        <f>C40</f>
        <v>1</v>
      </c>
    </row>
    <row r="134" spans="1:21" x14ac:dyDescent="0.35">
      <c r="A134">
        <v>2</v>
      </c>
      <c r="B134">
        <f t="shared" ref="B134:B135" si="57">C41</f>
        <v>-1</v>
      </c>
    </row>
    <row r="135" spans="1:21" x14ac:dyDescent="0.35">
      <c r="A135">
        <v>3</v>
      </c>
      <c r="B135">
        <f t="shared" si="57"/>
        <v>-1</v>
      </c>
    </row>
    <row r="138" spans="1:21" x14ac:dyDescent="0.35">
      <c r="A138" t="s">
        <v>56</v>
      </c>
      <c r="B138" t="s">
        <v>57</v>
      </c>
      <c r="C138" t="s">
        <v>58</v>
      </c>
    </row>
    <row r="139" spans="1:21" x14ac:dyDescent="0.35">
      <c r="A139">
        <v>1</v>
      </c>
      <c r="B139">
        <f ca="1">U125</f>
        <v>1</v>
      </c>
      <c r="C139">
        <f ca="1">U128</f>
        <v>0.10645850437925281</v>
      </c>
    </row>
    <row r="140" spans="1:21" x14ac:dyDescent="0.35">
      <c r="A140">
        <v>2</v>
      </c>
      <c r="B140">
        <f ca="1">U126</f>
        <v>0.10645850437925281</v>
      </c>
      <c r="C140">
        <f ca="1">U129</f>
        <v>1</v>
      </c>
    </row>
    <row r="141" spans="1:21" x14ac:dyDescent="0.35">
      <c r="A141">
        <v>3</v>
      </c>
      <c r="B141">
        <f ca="1">U127</f>
        <v>0.20189651799465536</v>
      </c>
      <c r="C141">
        <f ca="1">U130</f>
        <v>0.14660696213035007</v>
      </c>
    </row>
    <row r="143" spans="1:21" x14ac:dyDescent="0.35">
      <c r="B143" t="s">
        <v>59</v>
      </c>
      <c r="C143" t="s">
        <v>60</v>
      </c>
    </row>
    <row r="144" spans="1:21" x14ac:dyDescent="0.35">
      <c r="A144">
        <v>1</v>
      </c>
      <c r="B144">
        <f ca="1">$B133*B139*$B115</f>
        <v>1.5971734721431929E-2</v>
      </c>
      <c r="C144">
        <f ca="1">$B133*C139*$B115</f>
        <v>1.7003269907858252E-3</v>
      </c>
    </row>
    <row r="145" spans="1:21" x14ac:dyDescent="0.35">
      <c r="A145">
        <v>2</v>
      </c>
      <c r="B145">
        <f ca="1">$B134*B140*$B116</f>
        <v>-1.6945458444527243E-3</v>
      </c>
      <c r="C145">
        <f t="shared" ref="C144:C145" ca="1" si="58">$B134*C140*$B116</f>
        <v>-1.5917430498703929E-2</v>
      </c>
    </row>
    <row r="146" spans="1:21" x14ac:dyDescent="0.35">
      <c r="A146">
        <v>3</v>
      </c>
      <c r="B146">
        <f t="shared" ref="B146" ca="1" si="59">$B135*B141*$B117</f>
        <v>-3.2149069836787838E-3</v>
      </c>
      <c r="C146">
        <f ca="1">$B135*C141*$B117</f>
        <v>-2.3345016104798326E-3</v>
      </c>
    </row>
    <row r="147" spans="1:21" x14ac:dyDescent="0.35">
      <c r="B147">
        <f ca="1">SUM(B144:B146)</f>
        <v>1.106228189330042E-2</v>
      </c>
      <c r="C147">
        <f ca="1">SUM(C144:C146)</f>
        <v>-1.6551605118397934E-2</v>
      </c>
    </row>
    <row r="149" spans="1:21" x14ac:dyDescent="0.35">
      <c r="A149" t="s">
        <v>61</v>
      </c>
      <c r="B149">
        <f ca="1">(-1/2)*(B147+C147)</f>
        <v>2.7446616125487572E-3</v>
      </c>
    </row>
    <row r="151" spans="1:21" x14ac:dyDescent="0.35">
      <c r="A151" t="s">
        <v>62</v>
      </c>
    </row>
    <row r="152" spans="1:21" x14ac:dyDescent="0.35">
      <c r="E152">
        <v>3</v>
      </c>
      <c r="F152">
        <v>4</v>
      </c>
      <c r="G152">
        <v>5</v>
      </c>
      <c r="H152">
        <v>6</v>
      </c>
      <c r="I152">
        <v>7</v>
      </c>
      <c r="J152">
        <v>8</v>
      </c>
      <c r="K152">
        <v>9</v>
      </c>
      <c r="L152">
        <v>10</v>
      </c>
      <c r="M152">
        <v>11</v>
      </c>
      <c r="N152">
        <v>12</v>
      </c>
      <c r="O152">
        <v>13</v>
      </c>
      <c r="P152">
        <v>14</v>
      </c>
    </row>
    <row r="153" spans="1:21" x14ac:dyDescent="0.35">
      <c r="A153">
        <v>1</v>
      </c>
      <c r="B153">
        <v>5</v>
      </c>
      <c r="C153">
        <f>A153+11</f>
        <v>12</v>
      </c>
      <c r="D153">
        <f t="shared" ref="D153:D155" si="60">B153+11</f>
        <v>16</v>
      </c>
      <c r="E153">
        <f ca="1">(INDIRECT(ADDRESS($C153,E$152))-INDIRECT(ADDRESS($D153,E$152)))^2</f>
        <v>0.64000000000000012</v>
      </c>
      <c r="F153">
        <f t="shared" ref="F153:P155" ca="1" si="61">(INDIRECT(ADDRESS($C153,F$152))-INDIRECT(ADDRESS($D153,F$152)))^2</f>
        <v>0.64000000000000012</v>
      </c>
      <c r="G153">
        <f t="shared" ca="1" si="61"/>
        <v>0</v>
      </c>
      <c r="H153">
        <f t="shared" ca="1" si="61"/>
        <v>0</v>
      </c>
      <c r="I153">
        <f t="shared" ca="1" si="61"/>
        <v>0</v>
      </c>
      <c r="J153">
        <f t="shared" ca="1" si="61"/>
        <v>0</v>
      </c>
      <c r="K153">
        <f t="shared" ca="1" si="61"/>
        <v>0</v>
      </c>
      <c r="L153">
        <f t="shared" ca="1" si="61"/>
        <v>0</v>
      </c>
      <c r="M153">
        <f t="shared" ca="1" si="61"/>
        <v>0</v>
      </c>
      <c r="N153">
        <f t="shared" ca="1" si="61"/>
        <v>0</v>
      </c>
      <c r="O153">
        <f t="shared" ca="1" si="61"/>
        <v>0.64000000000000012</v>
      </c>
      <c r="P153">
        <f t="shared" ca="1" si="61"/>
        <v>0.64000000000000012</v>
      </c>
      <c r="Q153">
        <f ca="1">SQRT(SUM(E153:P153)^2)</f>
        <v>2.5600000000000005</v>
      </c>
      <c r="R153">
        <f>2*($C$19^2)</f>
        <v>2</v>
      </c>
      <c r="S153">
        <f ca="1">Q153/R153</f>
        <v>1.2800000000000002</v>
      </c>
      <c r="T153">
        <f ca="1">S153*-1</f>
        <v>-1.2800000000000002</v>
      </c>
      <c r="U153">
        <f ca="1">EXP(T153)</f>
        <v>0.27803730045319408</v>
      </c>
    </row>
    <row r="154" spans="1:21" x14ac:dyDescent="0.35">
      <c r="A154">
        <v>2</v>
      </c>
      <c r="B154">
        <v>5</v>
      </c>
      <c r="C154">
        <f t="shared" ref="C154:C155" si="62">A154+11</f>
        <v>13</v>
      </c>
      <c r="D154">
        <f t="shared" si="60"/>
        <v>16</v>
      </c>
      <c r="E154">
        <f t="shared" ref="E154:E155" ca="1" si="63">(INDIRECT(ADDRESS($C154,E$152))-INDIRECT(ADDRESS($D154,E$152)))^2</f>
        <v>0</v>
      </c>
      <c r="F154">
        <f t="shared" ca="1" si="61"/>
        <v>0</v>
      </c>
      <c r="G154">
        <f t="shared" ca="1" si="61"/>
        <v>0.64000000000000012</v>
      </c>
      <c r="H154">
        <f t="shared" ca="1" si="61"/>
        <v>0.64000000000000012</v>
      </c>
      <c r="I154">
        <f t="shared" ca="1" si="61"/>
        <v>0.64000000000000012</v>
      </c>
      <c r="J154">
        <f t="shared" ca="1" si="61"/>
        <v>0.64000000000000012</v>
      </c>
      <c r="K154">
        <f t="shared" ca="1" si="61"/>
        <v>0.64000000000000012</v>
      </c>
      <c r="L154">
        <f t="shared" ca="1" si="61"/>
        <v>0</v>
      </c>
      <c r="M154">
        <f t="shared" ca="1" si="61"/>
        <v>0</v>
      </c>
      <c r="N154">
        <f t="shared" ca="1" si="61"/>
        <v>0</v>
      </c>
      <c r="O154">
        <f t="shared" ca="1" si="61"/>
        <v>0.64000000000000012</v>
      </c>
      <c r="P154">
        <f t="shared" ca="1" si="61"/>
        <v>0.64000000000000012</v>
      </c>
      <c r="Q154">
        <f t="shared" ref="Q154:Q155" ca="1" si="64">SQRT(SUM(E154:P154)^2)</f>
        <v>4.4800000000000004</v>
      </c>
      <c r="R154">
        <f t="shared" ref="R154:R155" si="65">2*($C$19^2)</f>
        <v>2</v>
      </c>
      <c r="S154">
        <f t="shared" ref="S154:S155" ca="1" si="66">Q154/R154</f>
        <v>2.2400000000000002</v>
      </c>
      <c r="T154">
        <f t="shared" ref="T154:T155" ca="1" si="67">S154*-1</f>
        <v>-2.2400000000000002</v>
      </c>
      <c r="U154">
        <f t="shared" ref="U154:U155" ca="1" si="68">EXP(T154)</f>
        <v>0.10645850437925281</v>
      </c>
    </row>
    <row r="155" spans="1:21" x14ac:dyDescent="0.35">
      <c r="A155">
        <v>3</v>
      </c>
      <c r="B155">
        <v>5</v>
      </c>
      <c r="C155">
        <f t="shared" si="62"/>
        <v>14</v>
      </c>
      <c r="D155">
        <f t="shared" si="60"/>
        <v>16</v>
      </c>
      <c r="E155">
        <f t="shared" ca="1" si="63"/>
        <v>0</v>
      </c>
      <c r="F155">
        <f t="shared" ca="1" si="61"/>
        <v>0</v>
      </c>
      <c r="G155">
        <f t="shared" ca="1" si="61"/>
        <v>0.64000000000000012</v>
      </c>
      <c r="H155">
        <f t="shared" ca="1" si="61"/>
        <v>0</v>
      </c>
      <c r="I155">
        <f t="shared" ca="1" si="61"/>
        <v>0</v>
      </c>
      <c r="J155">
        <f t="shared" ca="1" si="61"/>
        <v>0</v>
      </c>
      <c r="K155">
        <f t="shared" ca="1" si="61"/>
        <v>0</v>
      </c>
      <c r="L155">
        <f t="shared" ca="1" si="61"/>
        <v>0.64000000000000012</v>
      </c>
      <c r="M155">
        <f t="shared" ca="1" si="61"/>
        <v>0.64000000000000012</v>
      </c>
      <c r="N155">
        <f t="shared" ca="1" si="61"/>
        <v>0</v>
      </c>
      <c r="O155">
        <f t="shared" ca="1" si="61"/>
        <v>0.64000000000000012</v>
      </c>
      <c r="P155">
        <f t="shared" ca="1" si="61"/>
        <v>0.64000000000000012</v>
      </c>
      <c r="Q155">
        <f t="shared" ca="1" si="64"/>
        <v>3.2000000000000006</v>
      </c>
      <c r="R155">
        <f t="shared" si="65"/>
        <v>2</v>
      </c>
      <c r="S155">
        <f t="shared" ca="1" si="66"/>
        <v>1.6000000000000003</v>
      </c>
      <c r="T155">
        <f t="shared" ca="1" si="67"/>
        <v>-1.6000000000000003</v>
      </c>
      <c r="U155">
        <f t="shared" ca="1" si="68"/>
        <v>0.20189651799465536</v>
      </c>
    </row>
    <row r="157" spans="1:21" x14ac:dyDescent="0.35">
      <c r="A157" t="s">
        <v>78</v>
      </c>
    </row>
    <row r="158" spans="1:21" x14ac:dyDescent="0.35">
      <c r="A158">
        <v>1</v>
      </c>
      <c r="B158">
        <f ca="1">B115</f>
        <v>1.5971734721431929E-2</v>
      </c>
    </row>
    <row r="159" spans="1:21" x14ac:dyDescent="0.35">
      <c r="A159">
        <v>2</v>
      </c>
      <c r="B159">
        <f t="shared" ref="B159:B160" ca="1" si="69">B116</f>
        <v>1.5917430498703929E-2</v>
      </c>
    </row>
    <row r="160" spans="1:21" x14ac:dyDescent="0.35">
      <c r="A160">
        <v>3</v>
      </c>
      <c r="B160">
        <f t="shared" ca="1" si="69"/>
        <v>1.5923538531575316E-2</v>
      </c>
    </row>
    <row r="162" spans="1:3" x14ac:dyDescent="0.35">
      <c r="A162" t="s">
        <v>63</v>
      </c>
    </row>
    <row r="163" spans="1:3" x14ac:dyDescent="0.35">
      <c r="A163">
        <v>1</v>
      </c>
      <c r="B163">
        <f>B133</f>
        <v>1</v>
      </c>
    </row>
    <row r="164" spans="1:3" x14ac:dyDescent="0.35">
      <c r="A164">
        <v>2</v>
      </c>
      <c r="B164">
        <f t="shared" ref="B164:B165" si="70">B134</f>
        <v>-1</v>
      </c>
    </row>
    <row r="165" spans="1:3" x14ac:dyDescent="0.35">
      <c r="A165">
        <v>3</v>
      </c>
      <c r="B165">
        <f t="shared" si="70"/>
        <v>-1</v>
      </c>
    </row>
    <row r="167" spans="1:3" x14ac:dyDescent="0.35">
      <c r="A167" t="s">
        <v>64</v>
      </c>
    </row>
    <row r="168" spans="1:3" x14ac:dyDescent="0.35">
      <c r="A168">
        <v>1</v>
      </c>
      <c r="B168">
        <f ca="1">U153</f>
        <v>0.27803730045319408</v>
      </c>
      <c r="C168">
        <f ca="1">B168*B163*B158</f>
        <v>4.4407380055014817E-3</v>
      </c>
    </row>
    <row r="169" spans="1:3" x14ac:dyDescent="0.35">
      <c r="A169">
        <v>2</v>
      </c>
      <c r="B169">
        <f t="shared" ref="B169:B170" ca="1" si="71">U154</f>
        <v>0.10645850437925281</v>
      </c>
      <c r="C169">
        <f t="shared" ref="C169:C170" ca="1" si="72">B169*B164*B159</f>
        <v>-1.6945458444527243E-3</v>
      </c>
    </row>
    <row r="170" spans="1:3" x14ac:dyDescent="0.35">
      <c r="A170">
        <v>3</v>
      </c>
      <c r="B170">
        <f t="shared" ca="1" si="71"/>
        <v>0.20189651799465536</v>
      </c>
      <c r="C170">
        <f t="shared" ca="1" si="72"/>
        <v>-3.2149069836787838E-3</v>
      </c>
    </row>
    <row r="171" spans="1:3" x14ac:dyDescent="0.35">
      <c r="C171">
        <f ca="1">SUM(C168:C170)</f>
        <v>-4.6871482263002645E-4</v>
      </c>
    </row>
    <row r="173" spans="1:3" x14ac:dyDescent="0.35">
      <c r="A173" t="s">
        <v>65</v>
      </c>
      <c r="C173">
        <f ca="1">C171+$B$149</f>
        <v>2.2759467899187307E-3</v>
      </c>
    </row>
    <row r="174" spans="1:3" x14ac:dyDescent="0.35">
      <c r="C174">
        <f ca="1">SIGN(C173)</f>
        <v>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TFIDF</vt:lpstr>
      <vt:lpstr>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AtinaZR</dc:creator>
  <cp:lastModifiedBy>AtinaZR</cp:lastModifiedBy>
  <dcterms:created xsi:type="dcterms:W3CDTF">2020-01-10T08:22:48Z</dcterms:created>
  <dcterms:modified xsi:type="dcterms:W3CDTF">2020-01-20T01:26:21Z</dcterms:modified>
</cp:coreProperties>
</file>