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Навчання\IV курс\Матан\"/>
    </mc:Choice>
  </mc:AlternateContent>
  <xr:revisionPtr revIDLastSave="0" documentId="13_ncr:1_{E6F2AFD9-EFFB-46DE-927E-844F0BAE23BE}" xr6:coauthVersionLast="36" xr6:coauthVersionMax="47" xr10:uidLastSave="{00000000-0000-0000-0000-000000000000}"/>
  <bookViews>
    <workbookView xWindow="3132" yWindow="2604" windowWidth="12384" windowHeight="96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1" l="1" a="1"/>
  <c r="S34" i="1" s="1"/>
  <c r="Y45" i="1" l="1"/>
  <c r="AC44" i="1"/>
  <c r="U44" i="1"/>
  <c r="Y43" i="1"/>
  <c r="AC42" i="1"/>
  <c r="U42" i="1"/>
  <c r="Y41" i="1"/>
  <c r="AC40" i="1"/>
  <c r="U40" i="1"/>
  <c r="Y39" i="1"/>
  <c r="AC38" i="1"/>
  <c r="R38" i="1"/>
  <c r="Z36" i="1"/>
  <c r="V35" i="1"/>
  <c r="R34" i="1"/>
  <c r="V45" i="1"/>
  <c r="Z44" i="1"/>
  <c r="R44" i="1"/>
  <c r="V43" i="1"/>
  <c r="Z42" i="1"/>
  <c r="R42" i="1"/>
  <c r="V41" i="1"/>
  <c r="Z40" i="1"/>
  <c r="R40" i="1"/>
  <c r="V39" i="1"/>
  <c r="Z38" i="1"/>
  <c r="Z37" i="1"/>
  <c r="V36" i="1"/>
  <c r="R35" i="1"/>
  <c r="AC45" i="1"/>
  <c r="U45" i="1"/>
  <c r="Y44" i="1"/>
  <c r="AC43" i="1"/>
  <c r="U43" i="1"/>
  <c r="Y42" i="1"/>
  <c r="AC41" i="1"/>
  <c r="U41" i="1"/>
  <c r="Y40" i="1"/>
  <c r="AC39" i="1"/>
  <c r="U39" i="1"/>
  <c r="Y38" i="1"/>
  <c r="V37" i="1"/>
  <c r="R36" i="1"/>
  <c r="Z34" i="1"/>
  <c r="Z45" i="1"/>
  <c r="R45" i="1"/>
  <c r="V44" i="1"/>
  <c r="Z43" i="1"/>
  <c r="R43" i="1"/>
  <c r="V42" i="1"/>
  <c r="Z41" i="1"/>
  <c r="R41" i="1"/>
  <c r="V40" i="1"/>
  <c r="Z39" i="1"/>
  <c r="R39" i="1"/>
  <c r="V38" i="1"/>
  <c r="R37" i="1"/>
  <c r="Z35" i="1"/>
  <c r="V34" i="1"/>
  <c r="U38" i="1"/>
  <c r="AC37" i="1"/>
  <c r="Y37" i="1"/>
  <c r="U37" i="1"/>
  <c r="AC36" i="1"/>
  <c r="Y36" i="1"/>
  <c r="U36" i="1"/>
  <c r="AC35" i="1"/>
  <c r="Y35" i="1"/>
  <c r="U35" i="1"/>
  <c r="AC34" i="1"/>
  <c r="Y34" i="1"/>
  <c r="U34" i="1"/>
  <c r="AB45" i="1"/>
  <c r="X45" i="1"/>
  <c r="T45" i="1"/>
  <c r="AB44" i="1"/>
  <c r="X44" i="1"/>
  <c r="T44" i="1"/>
  <c r="AB43" i="1"/>
  <c r="X43" i="1"/>
  <c r="T43" i="1"/>
  <c r="AB42" i="1"/>
  <c r="X42" i="1"/>
  <c r="T42" i="1"/>
  <c r="AB41" i="1"/>
  <c r="X41" i="1"/>
  <c r="T41" i="1"/>
  <c r="AB40" i="1"/>
  <c r="X40" i="1"/>
  <c r="T40" i="1"/>
  <c r="AB39" i="1"/>
  <c r="X39" i="1"/>
  <c r="T39" i="1"/>
  <c r="AB38" i="1"/>
  <c r="X38" i="1"/>
  <c r="T38" i="1"/>
  <c r="AB37" i="1"/>
  <c r="X37" i="1"/>
  <c r="T37" i="1"/>
  <c r="AB36" i="1"/>
  <c r="X36" i="1"/>
  <c r="T36" i="1"/>
  <c r="AB35" i="1"/>
  <c r="X35" i="1"/>
  <c r="T35" i="1"/>
  <c r="AB34" i="1"/>
  <c r="X34" i="1"/>
  <c r="T34" i="1"/>
  <c r="AA45" i="1"/>
  <c r="W45" i="1"/>
  <c r="S45" i="1"/>
  <c r="AA44" i="1"/>
  <c r="W44" i="1"/>
  <c r="S44" i="1"/>
  <c r="AA43" i="1"/>
  <c r="W43" i="1"/>
  <c r="S43" i="1"/>
  <c r="AA42" i="1"/>
  <c r="W42" i="1"/>
  <c r="S42" i="1"/>
  <c r="AA41" i="1"/>
  <c r="W41" i="1"/>
  <c r="S41" i="1"/>
  <c r="AA40" i="1"/>
  <c r="W40" i="1"/>
  <c r="S40" i="1"/>
  <c r="AA39" i="1"/>
  <c r="W39" i="1"/>
  <c r="S39" i="1"/>
  <c r="AA38" i="1"/>
  <c r="W38" i="1"/>
  <c r="S38" i="1"/>
  <c r="AA37" i="1"/>
  <c r="W37" i="1"/>
  <c r="S37" i="1"/>
  <c r="AA36" i="1"/>
  <c r="W36" i="1"/>
  <c r="S36" i="1"/>
  <c r="AA35" i="1"/>
  <c r="W35" i="1"/>
  <c r="S35" i="1"/>
  <c r="AA34" i="1"/>
  <c r="W34" i="1"/>
  <c r="H11" i="1"/>
  <c r="E11" i="1"/>
  <c r="D11" i="1"/>
  <c r="F8" i="1"/>
  <c r="E6" i="1"/>
  <c r="D8" i="1"/>
  <c r="E2" i="1"/>
  <c r="D4" i="1"/>
  <c r="C11" i="1"/>
  <c r="B11" i="1"/>
  <c r="E5" i="1"/>
  <c r="D2" i="1"/>
  <c r="C10" i="1"/>
  <c r="B10" i="1"/>
  <c r="AD34" i="1" l="1" a="1"/>
  <c r="E9" i="1"/>
  <c r="E3" i="1"/>
  <c r="E7" i="1"/>
  <c r="E4" i="1"/>
  <c r="E8" i="1"/>
  <c r="F5" i="1"/>
  <c r="F9" i="1"/>
  <c r="D5" i="1"/>
  <c r="D9" i="1"/>
  <c r="F3" i="1"/>
  <c r="D3" i="1"/>
  <c r="D7" i="1"/>
  <c r="F6" i="1"/>
  <c r="F2" i="1"/>
  <c r="D6" i="1"/>
  <c r="F7" i="1"/>
  <c r="F4" i="1"/>
  <c r="AD34" i="1" l="1"/>
  <c r="G47" i="1" s="1"/>
  <c r="AD44" i="1"/>
  <c r="I50" i="1" s="1"/>
  <c r="AD39" i="1"/>
  <c r="K48" i="1" s="1"/>
  <c r="AD45" i="1"/>
  <c r="K50" i="1" s="1"/>
  <c r="K64" i="1" s="1"/>
  <c r="AD40" i="1"/>
  <c r="G49" i="1" s="1"/>
  <c r="AD35" i="1"/>
  <c r="I47" i="1" s="1"/>
  <c r="AD41" i="1"/>
  <c r="I49" i="1" s="1"/>
  <c r="AD36" i="1"/>
  <c r="K47" i="1" s="1"/>
  <c r="AD42" i="1"/>
  <c r="K49" i="1" s="1"/>
  <c r="K62" i="1" s="1"/>
  <c r="AD37" i="1"/>
  <c r="G48" i="1" s="1"/>
  <c r="AD43" i="1"/>
  <c r="G50" i="1" s="1"/>
  <c r="AD38" i="1"/>
  <c r="I48" i="1" s="1"/>
  <c r="F10" i="1"/>
  <c r="F11" i="1" s="1"/>
  <c r="E10" i="1"/>
  <c r="D10" i="1"/>
  <c r="K55" i="1" l="1"/>
  <c r="K60" i="1"/>
  <c r="K59" i="1"/>
  <c r="K58" i="1"/>
  <c r="K56" i="1"/>
  <c r="K54" i="1"/>
  <c r="K57" i="1"/>
  <c r="K61" i="1"/>
  <c r="K53" i="1"/>
  <c r="G63" i="1"/>
  <c r="G55" i="1"/>
  <c r="G61" i="1"/>
  <c r="G59" i="1"/>
  <c r="G62" i="1"/>
  <c r="G60" i="1"/>
  <c r="G58" i="1"/>
  <c r="G56" i="1"/>
  <c r="G54" i="1"/>
  <c r="G53" i="1"/>
  <c r="G57" i="1"/>
  <c r="K67" i="1"/>
  <c r="K65" i="1"/>
  <c r="K70" i="1"/>
  <c r="K66" i="1"/>
  <c r="K63" i="1"/>
  <c r="K72" i="1"/>
  <c r="K71" i="1"/>
  <c r="K69" i="1"/>
  <c r="K68" i="1"/>
  <c r="G65" i="1"/>
  <c r="G66" i="1"/>
  <c r="G68" i="1"/>
  <c r="G71" i="1"/>
  <c r="G73" i="1"/>
  <c r="G70" i="1"/>
  <c r="G67" i="1"/>
  <c r="G72" i="1"/>
  <c r="G69" i="1"/>
  <c r="G64" i="1"/>
  <c r="E12" i="1"/>
  <c r="E13" i="1" s="1"/>
  <c r="E14" i="1" l="1"/>
  <c r="G9" i="1" s="1"/>
  <c r="H9" i="1" s="1"/>
  <c r="G2" i="1" l="1"/>
  <c r="H2" i="1" s="1"/>
  <c r="G7" i="1"/>
  <c r="H7" i="1" s="1"/>
  <c r="G3" i="1"/>
  <c r="H3" i="1" s="1"/>
  <c r="G6" i="1"/>
  <c r="H6" i="1" s="1"/>
  <c r="G8" i="1"/>
  <c r="H8" i="1" s="1"/>
  <c r="G4" i="1"/>
  <c r="H4" i="1" s="1"/>
  <c r="G5" i="1"/>
  <c r="H5" i="1" s="1"/>
  <c r="H10" i="1" l="1"/>
</calcChain>
</file>

<file path=xl/sharedStrings.xml><?xml version="1.0" encoding="utf-8"?>
<sst xmlns="http://schemas.openxmlformats.org/spreadsheetml/2006/main" count="147" uniqueCount="131">
  <si>
    <t>i</t>
  </si>
  <si>
    <t>X</t>
  </si>
  <si>
    <t>Y</t>
  </si>
  <si>
    <t>(X-Xc)^2</t>
  </si>
  <si>
    <t>(Y-Yc)^2</t>
  </si>
  <si>
    <t>(X-Xc)*(Y-Yc)</t>
  </si>
  <si>
    <t>r</t>
  </si>
  <si>
    <t>a</t>
  </si>
  <si>
    <t>b</t>
  </si>
  <si>
    <t>a*X+b</t>
  </si>
  <si>
    <t>(Y-(a*X+b))^2</t>
  </si>
  <si>
    <t>СУММ</t>
  </si>
  <si>
    <t>СЕР.АРФ.</t>
  </si>
  <si>
    <t>S = a + b(x-x0)+c(x-x0)^2+d(x-x0)^3</t>
  </si>
  <si>
    <t>Для вузлових точьок</t>
  </si>
  <si>
    <t>71 = a0</t>
  </si>
  <si>
    <t>24 = 71 + b0*0,5+c0*0,25+d0*0,125</t>
  </si>
  <si>
    <t>24 = a1</t>
  </si>
  <si>
    <t>75 = 24+b1*0,5+c1*0,25+d1*0,125</t>
  </si>
  <si>
    <t>75 = a2</t>
  </si>
  <si>
    <t>26 = 75+b2*0,5+c2*0,25+d2*0,125</t>
  </si>
  <si>
    <t>26 = a3</t>
  </si>
  <si>
    <t>14 = 26+b3*0,5+c3*0,25+d3*0,125</t>
  </si>
  <si>
    <t>Вузлові точки без зламів та кривизни</t>
  </si>
  <si>
    <t>b0 + c0 + 0,75d0 = b1</t>
  </si>
  <si>
    <t>2c0 + 3d0 = 2c1</t>
  </si>
  <si>
    <t>b1 + c1+ 0,75d1 = b2</t>
  </si>
  <si>
    <t>2c1 + 3d1 = 2c2</t>
  </si>
  <si>
    <t>b2 + c2 + 0,75d2 = b3</t>
  </si>
  <si>
    <t>2c2 + 3d2 = 2c3</t>
  </si>
  <si>
    <t>Нульова кривизна в початкових точках</t>
  </si>
  <si>
    <t>2*c3+3d3 = 0</t>
  </si>
  <si>
    <t>b0</t>
  </si>
  <si>
    <t>c0</t>
  </si>
  <si>
    <t>b1</t>
  </si>
  <si>
    <t>b2</t>
  </si>
  <si>
    <t>b3</t>
  </si>
  <si>
    <t>d0</t>
  </si>
  <si>
    <t>c1</t>
  </si>
  <si>
    <t>d1</t>
  </si>
  <si>
    <t>c2</t>
  </si>
  <si>
    <t>d2</t>
  </si>
  <si>
    <t>c3</t>
  </si>
  <si>
    <t>d3</t>
  </si>
  <si>
    <t>a0</t>
  </si>
  <si>
    <t>a1</t>
  </si>
  <si>
    <t>a2</t>
  </si>
  <si>
    <t>a3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</si>
  <si>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</si>
  <si>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</si>
  <si>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</si>
  <si>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</si>
  <si>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</si>
  <si>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</si>
  <si>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</si>
  <si>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</si>
  <si>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</si>
  <si>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</si>
  <si>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</si>
  <si>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</si>
  <si>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</si>
  <si>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</si>
  <si>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</si>
  <si>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</si>
  <si>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</si>
  <si>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</si>
  <si>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</si>
  <si>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</si>
  <si>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</si>
  <si>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</si>
  <si>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</si>
  <si>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</si>
  <si>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</si>
  <si>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</si>
  <si>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</si>
  <si>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</si>
  <si>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</si>
  <si>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</si>
  <si>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</si>
  <si>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x33</t>
  </si>
  <si>
    <t>x32</t>
  </si>
  <si>
    <t>x34</t>
  </si>
  <si>
    <t>x35</t>
  </si>
  <si>
    <t>x36</t>
  </si>
  <si>
    <t>x37</t>
  </si>
  <si>
    <t>x38</t>
  </si>
  <si>
    <t>x39</t>
  </si>
  <si>
    <t>x40</t>
  </si>
  <si>
    <t>x41</t>
  </si>
  <si>
    <t>y1</t>
  </si>
  <si>
    <t>y2</t>
  </si>
  <si>
    <t>y22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</si>
  <si>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</si>
  <si>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</si>
  <si>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</si>
  <si>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</si>
  <si>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</si>
  <si>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</si>
  <si>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</si>
  <si>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</si>
  <si>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</si>
  <si>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</si>
  <si>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</si>
  <si>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</si>
  <si>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</si>
  <si>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</si>
  <si>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</si>
  <si>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</si>
  <si>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</si>
  <si>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</si>
  <si>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</si>
  <si>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</si>
  <si>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</si>
  <si>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</si>
  <si>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</si>
  <si>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</si>
  <si>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</si>
  <si>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</si>
  <si>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</si>
  <si>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</si>
  <si>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</si>
  <si>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</si>
  <si>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</si>
  <si>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</si>
  <si>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</si>
  <si>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</si>
  <si>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</si>
  <si>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</si>
  <si>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</si>
  <si>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</si>
  <si>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2*c0 + 3d0 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</si>
</sst>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3" fillId="3" borderId="1" xfId="2" applyAlignment="1">
      <alignment horizontal="right"/>
    </xf>
    <xf numFmtId="0" fontId="0" fillId="0" borderId="3" xfId="0" applyBorder="1"/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  <xf numFmtId="0" fontId="4" fillId="4" borderId="7" xfId="3" applyBorder="1" applyAlignment="1">
      <alignment horizontal="center"/>
    </xf>
    <xf numFmtId="0" fontId="1" fillId="5" borderId="4" xfId="4" applyBorder="1"/>
    <xf numFmtId="0" fontId="3" fillId="3" borderId="8" xfId="2" applyBorder="1"/>
    <xf numFmtId="0" fontId="1" fillId="6" borderId="3" xfId="5" applyBorder="1"/>
    <xf numFmtId="0" fontId="1" fillId="5" borderId="9" xfId="4" applyBorder="1"/>
    <xf numFmtId="0" fontId="1" fillId="7" borderId="3" xfId="6" applyBorder="1"/>
    <xf numFmtId="0" fontId="1" fillId="7" borderId="10" xfId="6" applyBorder="1"/>
    <xf numFmtId="0" fontId="3" fillId="3" borderId="8" xfId="2" applyBorder="1" applyAlignment="1">
      <alignment horizontal="right"/>
    </xf>
    <xf numFmtId="0" fontId="3" fillId="3" borderId="11" xfId="2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9" xfId="0" applyBorder="1"/>
    <xf numFmtId="0" fontId="3" fillId="3" borderId="3" xfId="2" applyBorder="1" applyAlignment="1">
      <alignment horizontal="right"/>
    </xf>
    <xf numFmtId="2" fontId="0" fillId="0" borderId="0" xfId="0" applyNumberFormat="1"/>
    <xf numFmtId="0" fontId="1" fillId="8" borderId="3" xfId="7" applyBorder="1"/>
    <xf numFmtId="0" fontId="1" fillId="9" borderId="3" xfId="8" applyBorder="1"/>
    <xf numFmtId="0" fontId="2" fillId="2" borderId="3" xfId="1" applyBorder="1" applyAlignment="1">
      <alignment horizontal="center"/>
    </xf>
    <xf numFmtId="0" fontId="3" fillId="3" borderId="1" xfId="2" applyAlignment="1">
      <alignment horizontal="center"/>
    </xf>
    <xf numFmtId="0" fontId="3" fillId="3" borderId="0" xfId="2" applyBorder="1" applyAlignment="1">
      <alignment horizontal="right"/>
    </xf>
    <xf numFmtId="0" fontId="1" fillId="10" borderId="3" xfId="7" applyFill="1" applyBorder="1"/>
    <xf numFmtId="0" fontId="0" fillId="10" borderId="3" xfId="0" applyFill="1" applyBorder="1"/>
  </cellXfs>
  <cellStyles count="9">
    <cellStyle name="20% — акцент3" xfId="4" builtinId="38"/>
    <cellStyle name="20% — акцент4" xfId="7" builtinId="42"/>
    <cellStyle name="40% — акцент3" xfId="5" builtinId="39"/>
    <cellStyle name="60% — акцент3" xfId="6" builtinId="40"/>
    <cellStyle name="60% — акцент4" xfId="8" builtinId="44"/>
    <cellStyle name="Вывод" xfId="2" builtinId="21"/>
    <cellStyle name="Контрольная ячейка" xfId="3" builtinId="23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Графік</a:t>
            </a:r>
            <a:r>
              <a:rPr lang="ru-RU" baseline="0"/>
              <a:t> функції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y = -0.95*x - 3.25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Sheet1!$B$2:$B$9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25</c:v>
                </c:pt>
                <c:pt idx="3">
                  <c:v>28</c:v>
                </c:pt>
                <c:pt idx="4">
                  <c:v>39</c:v>
                </c:pt>
                <c:pt idx="5">
                  <c:v>42</c:v>
                </c:pt>
                <c:pt idx="6">
                  <c:v>46</c:v>
                </c:pt>
                <c:pt idx="7">
                  <c:v>47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-18.519658929417332</c:v>
                </c:pt>
                <c:pt idx="1">
                  <c:v>-21.381809568924677</c:v>
                </c:pt>
                <c:pt idx="2">
                  <c:v>-27.106110847939362</c:v>
                </c:pt>
                <c:pt idx="3">
                  <c:v>-29.968261487446703</c:v>
                </c:pt>
                <c:pt idx="4">
                  <c:v>-40.462813832306963</c:v>
                </c:pt>
                <c:pt idx="5">
                  <c:v>-43.324964471814305</c:v>
                </c:pt>
                <c:pt idx="6">
                  <c:v>-47.141165324490764</c:v>
                </c:pt>
                <c:pt idx="7">
                  <c:v>-48.095215537659882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55-4FF6-A33A-E1FD3579B9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1837180863"/>
        <c:axId val="1837148911"/>
      </c:scatterChart>
      <c:scatterChart>
        <c:scatterStyle val="lineMarker"/>
        <c:varyColors val="0"/>
        <c:ser>
          <c:idx val="0"/>
          <c:order val="0"/>
          <c:tx>
            <c:v>y = f(x)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Sheet1!$B$2:$B$9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25</c:v>
                </c:pt>
                <c:pt idx="3">
                  <c:v>28</c:v>
                </c:pt>
                <c:pt idx="4">
                  <c:v>39</c:v>
                </c:pt>
                <c:pt idx="5">
                  <c:v>42</c:v>
                </c:pt>
                <c:pt idx="6">
                  <c:v>46</c:v>
                </c:pt>
                <c:pt idx="7">
                  <c:v>47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-19</c:v>
                </c:pt>
                <c:pt idx="1">
                  <c:v>-22</c:v>
                </c:pt>
                <c:pt idx="2">
                  <c:v>-27</c:v>
                </c:pt>
                <c:pt idx="3">
                  <c:v>-30</c:v>
                </c:pt>
                <c:pt idx="4">
                  <c:v>-39</c:v>
                </c:pt>
                <c:pt idx="5">
                  <c:v>-39</c:v>
                </c:pt>
                <c:pt idx="6">
                  <c:v>-50</c:v>
                </c:pt>
                <c:pt idx="7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55-4FF6-A33A-E1FD3579B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180863"/>
        <c:axId val="1837148911"/>
      </c:scatterChart>
      <c:valAx>
        <c:axId val="183718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7148911"/>
        <c:crosses val="autoZero"/>
        <c:crossBetween val="midCat"/>
      </c:valAx>
      <c:valAx>
        <c:axId val="1837148911"/>
        <c:scaling>
          <c:orientation val="minMax"/>
        </c:scaling>
        <c:delete val="1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3718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6350">
                <a:solidFill>
                  <a:srgbClr val="00B0F0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Sheet1!$B$22:$B$26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1.5</c:v>
                </c:pt>
                <c:pt idx="2" formatCode="General">
                  <c:v>2</c:v>
                </c:pt>
                <c:pt idx="3" formatCode="General">
                  <c:v>2.5</c:v>
                </c:pt>
                <c:pt idx="4" formatCode="General">
                  <c:v>3</c:v>
                </c:pt>
              </c:numCache>
            </c:numRef>
          </c:xVal>
          <c:yVal>
            <c:numRef>
              <c:f>Sheet1!$C$22:$C$26</c:f>
              <c:numCache>
                <c:formatCode>General</c:formatCode>
                <c:ptCount val="5"/>
                <c:pt idx="0">
                  <c:v>71</c:v>
                </c:pt>
                <c:pt idx="1">
                  <c:v>24</c:v>
                </c:pt>
                <c:pt idx="2">
                  <c:v>75</c:v>
                </c:pt>
                <c:pt idx="3">
                  <c:v>26</c:v>
                </c:pt>
                <c:pt idx="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C-4C6A-A355-202C2ED2B2C6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rgbClr val="FFC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4"/>
                </a:solidFill>
              </a:ln>
              <a:effectLst>
                <a:glow rad="139700">
                  <a:srgbClr val="FFC000">
                    <a:alpha val="14000"/>
                  </a:srgbClr>
                </a:glow>
              </a:effectLst>
            </c:spPr>
          </c:marker>
          <c:xVal>
            <c:numRef>
              <c:f>Sheet1!$E$53:$E$73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Sheet1!$G$53:$G$73</c:f>
              <c:numCache>
                <c:formatCode>General</c:formatCode>
                <c:ptCount val="21"/>
                <c:pt idx="0">
                  <c:v>71</c:v>
                </c:pt>
                <c:pt idx="1">
                  <c:v>44.56019999999998</c:v>
                </c:pt>
                <c:pt idx="2">
                  <c:v>24.985599999999973</c:v>
                </c:pt>
                <c:pt idx="3">
                  <c:v>11.513400000000033</c:v>
                </c:pt>
                <c:pt idx="4">
                  <c:v>3.3808000000000131</c:v>
                </c:pt>
                <c:pt idx="5">
                  <c:v>-0.17499999999998472</c:v>
                </c:pt>
                <c:pt idx="6">
                  <c:v>8.3200000000026364E-2</c:v>
                </c:pt>
                <c:pt idx="7">
                  <c:v>3.39260000000003</c:v>
                </c:pt>
                <c:pt idx="8">
                  <c:v>8.9904000000000082</c:v>
                </c:pt>
                <c:pt idx="9">
                  <c:v>16.113799999999998</c:v>
                </c:pt>
                <c:pt idx="10">
                  <c:v>24.000000000000043</c:v>
                </c:pt>
                <c:pt idx="11">
                  <c:v>31.984200000000008</c:v>
                </c:pt>
                <c:pt idx="12">
                  <c:v>39.793600000000019</c:v>
                </c:pt>
                <c:pt idx="13">
                  <c:v>47.253399999999992</c:v>
                </c:pt>
                <c:pt idx="14">
                  <c:v>54.188799999999993</c:v>
                </c:pt>
                <c:pt idx="15">
                  <c:v>60.424999999999997</c:v>
                </c:pt>
                <c:pt idx="16">
                  <c:v>65.787200000000013</c:v>
                </c:pt>
                <c:pt idx="17">
                  <c:v>70.100600000000028</c:v>
                </c:pt>
                <c:pt idx="18">
                  <c:v>73.190399999999997</c:v>
                </c:pt>
                <c:pt idx="19">
                  <c:v>74.881800000000013</c:v>
                </c:pt>
                <c:pt idx="20">
                  <c:v>75.000000000000014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2C-4C6A-A355-202C2ED2B2C6}"/>
            </c:ext>
          </c:extLst>
        </c:ser>
        <c:ser>
          <c:idx val="2"/>
          <c:order val="2"/>
          <c:spPr>
            <a:ln w="25400" cap="rnd">
              <a:noFill/>
            </a:ln>
            <a:effectLst>
              <a:glow rad="139700">
                <a:srgbClr val="FFC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rgbClr val="FFC000"/>
                </a:solidFill>
              </a:ln>
              <a:effectLst>
                <a:glow rad="139700">
                  <a:srgbClr val="FFC000">
                    <a:alpha val="14000"/>
                  </a:srgbClr>
                </a:glow>
              </a:effectLst>
            </c:spPr>
          </c:marker>
          <c:xVal>
            <c:numRef>
              <c:f>Sheet1!$I$53:$I$72</c:f>
              <c:numCache>
                <c:formatCode>General</c:formatCode>
                <c:ptCount val="20"/>
                <c:pt idx="0">
                  <c:v>2.0499999999999998</c:v>
                </c:pt>
                <c:pt idx="1">
                  <c:v>2.1</c:v>
                </c:pt>
                <c:pt idx="2">
                  <c:v>2.15</c:v>
                </c:pt>
                <c:pt idx="3">
                  <c:v>2.2000000000000002</c:v>
                </c:pt>
                <c:pt idx="4">
                  <c:v>2.25</c:v>
                </c:pt>
                <c:pt idx="5">
                  <c:v>2.2999999999999998</c:v>
                </c:pt>
                <c:pt idx="6">
                  <c:v>2.35</c:v>
                </c:pt>
                <c:pt idx="7">
                  <c:v>2.4</c:v>
                </c:pt>
                <c:pt idx="8">
                  <c:v>2.4500000000000002</c:v>
                </c:pt>
                <c:pt idx="9">
                  <c:v>2.5</c:v>
                </c:pt>
                <c:pt idx="10">
                  <c:v>2.5499999999999998</c:v>
                </c:pt>
                <c:pt idx="11">
                  <c:v>2.6</c:v>
                </c:pt>
                <c:pt idx="12">
                  <c:v>2.65</c:v>
                </c:pt>
                <c:pt idx="13">
                  <c:v>2.7</c:v>
                </c:pt>
                <c:pt idx="14">
                  <c:v>2.75</c:v>
                </c:pt>
                <c:pt idx="15">
                  <c:v>2.8</c:v>
                </c:pt>
                <c:pt idx="16">
                  <c:v>2.85</c:v>
                </c:pt>
                <c:pt idx="17">
                  <c:v>2.9</c:v>
                </c:pt>
                <c:pt idx="18">
                  <c:v>2.95</c:v>
                </c:pt>
                <c:pt idx="19">
                  <c:v>3</c:v>
                </c:pt>
              </c:numCache>
            </c:numRef>
          </c:xVal>
          <c:yVal>
            <c:numRef>
              <c:f>Sheet1!$K$53:$K$72</c:f>
              <c:numCache>
                <c:formatCode>General</c:formatCode>
                <c:ptCount val="20"/>
                <c:pt idx="0">
                  <c:v>73.445000000000007</c:v>
                </c:pt>
                <c:pt idx="1">
                  <c:v>70.415999999999997</c:v>
                </c:pt>
                <c:pt idx="2">
                  <c:v>66.187000000000026</c:v>
                </c:pt>
                <c:pt idx="3">
                  <c:v>61.031999999999982</c:v>
                </c:pt>
                <c:pt idx="4">
                  <c:v>55.224999999999994</c:v>
                </c:pt>
                <c:pt idx="5">
                  <c:v>49.04000000000002</c:v>
                </c:pt>
                <c:pt idx="6">
                  <c:v>42.750999999999976</c:v>
                </c:pt>
                <c:pt idx="7">
                  <c:v>36.632000000000012</c:v>
                </c:pt>
                <c:pt idx="8">
                  <c:v>30.956999999999972</c:v>
                </c:pt>
                <c:pt idx="9">
                  <c:v>26</c:v>
                </c:pt>
                <c:pt idx="10">
                  <c:v>21.97280000000001</c:v>
                </c:pt>
                <c:pt idx="11">
                  <c:v>18.838399999999993</c:v>
                </c:pt>
                <c:pt idx="12">
                  <c:v>16.497600000000002</c:v>
                </c:pt>
                <c:pt idx="13">
                  <c:v>14.85119999999999</c:v>
                </c:pt>
                <c:pt idx="14">
                  <c:v>13.799999999999995</c:v>
                </c:pt>
                <c:pt idx="15">
                  <c:v>13.244799999999998</c:v>
                </c:pt>
                <c:pt idx="16">
                  <c:v>13.086399999999998</c:v>
                </c:pt>
                <c:pt idx="17">
                  <c:v>13.225599999999991</c:v>
                </c:pt>
                <c:pt idx="18">
                  <c:v>13.563200000000002</c:v>
                </c:pt>
                <c:pt idx="19">
                  <c:v>13.999999999999993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2C-4C6A-A355-202C2ED2B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774159"/>
        <c:axId val="975806639"/>
      </c:scatterChart>
      <c:valAx>
        <c:axId val="85377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806639"/>
        <c:crosses val="autoZero"/>
        <c:crossBetween val="midCat"/>
      </c:valAx>
      <c:valAx>
        <c:axId val="97580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3774159"/>
        <c:crosses val="autoZero"/>
        <c:crossBetween val="midCat"/>
      </c:valAx>
      <c:spPr>
        <a:noFill/>
        <a:ln>
          <a:solidFill>
            <a:srgbClr val="00B0F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21067</xdr:colOff>
      <xdr:row>0</xdr:row>
      <xdr:rowOff>68133</xdr:rowOff>
    </xdr:from>
    <xdr:to>
      <xdr:col>17</xdr:col>
      <xdr:colOff>385483</xdr:colOff>
      <xdr:row>18</xdr:row>
      <xdr:rowOff>35858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EF1C30-D9B2-4B2E-AD24-CF03C86D3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224118</xdr:colOff>
      <xdr:row>49</xdr:row>
      <xdr:rowOff>138953</xdr:rowOff>
    </xdr:from>
    <xdr:to>
      <xdr:col>22</xdr:col>
      <xdr:colOff>448235</xdr:colOff>
      <xdr:row>75</xdr:row>
      <xdr:rowOff>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6719D7B-75D9-4D35-AF53-C4F2206AE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topLeftCell="A19" zoomScale="85" zoomScaleNormal="85" workbookViewId="0">
      <selection activeCell="K83" sqref="K83"/>
    </sheetView>
  </sheetViews>
  <sheetFormatPr defaultRowHeight="14.4" x14ac:dyDescent="0.3"/>
  <cols>
    <col min="4" max="4" width="12.44140625" bestFit="1" customWidth="1"/>
    <col min="5" max="7" width="13" bestFit="1" customWidth="1"/>
    <col min="8" max="8" width="12.77734375" bestFit="1" customWidth="1"/>
    <col min="9" max="9" width="9.5546875" customWidth="1"/>
    <col min="10" max="10" width="12.21875" customWidth="1"/>
    <col min="16" max="16" width="10.21875" customWidth="1"/>
  </cols>
  <sheetData>
    <row r="1" spans="1:8" x14ac:dyDescent="0.3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9</v>
      </c>
      <c r="H1" s="13" t="s">
        <v>10</v>
      </c>
    </row>
    <row r="2" spans="1:8" x14ac:dyDescent="0.3">
      <c r="A2" s="12">
        <v>1</v>
      </c>
      <c r="B2" s="14">
        <v>16</v>
      </c>
      <c r="C2" s="15">
        <v>-19</v>
      </c>
      <c r="D2" s="15">
        <f>POWER(B2-B$11, 2)</f>
        <v>280.5625</v>
      </c>
      <c r="E2" s="15">
        <f>POWER(C2-C$11, 2)</f>
        <v>240.25</v>
      </c>
      <c r="F2" s="15">
        <f>(B2-B$11)*(C2-C$11)</f>
        <v>-259.625</v>
      </c>
      <c r="G2" s="16">
        <f>E$13*B2+E$14</f>
        <v>-18.519658929417332</v>
      </c>
      <c r="H2" s="17">
        <f>POWER(C2-G2,2)</f>
        <v>0.23072754408850349</v>
      </c>
    </row>
    <row r="3" spans="1:8" x14ac:dyDescent="0.3">
      <c r="A3" s="12">
        <v>2</v>
      </c>
      <c r="B3" s="18">
        <v>19</v>
      </c>
      <c r="C3" s="19">
        <v>-22</v>
      </c>
      <c r="D3" s="19">
        <f t="shared" ref="D3:D9" si="0">POWER(B3-B$11, 2)</f>
        <v>189.0625</v>
      </c>
      <c r="E3" s="19">
        <f t="shared" ref="E3:E9" si="1">POWER(C3-C$11, 2)</f>
        <v>156.25</v>
      </c>
      <c r="F3" s="19">
        <f t="shared" ref="F3:F9" si="2">(B3-B$11)*(C3-C$11)</f>
        <v>-171.875</v>
      </c>
      <c r="G3" s="20">
        <f t="shared" ref="G3:G7" si="3">E$13*B3+E$14</f>
        <v>-21.381809568924677</v>
      </c>
      <c r="H3" s="21">
        <f t="shared" ref="H3:H9" si="4">POWER(C3-G3,2)</f>
        <v>0.38215940907309398</v>
      </c>
    </row>
    <row r="4" spans="1:8" x14ac:dyDescent="0.3">
      <c r="A4" s="12">
        <v>3</v>
      </c>
      <c r="B4" s="18">
        <v>25</v>
      </c>
      <c r="C4" s="19">
        <v>-27</v>
      </c>
      <c r="D4" s="19">
        <f>POWER(B4-B$11, 2)</f>
        <v>60.0625</v>
      </c>
      <c r="E4" s="19">
        <f t="shared" si="1"/>
        <v>56.25</v>
      </c>
      <c r="F4" s="19">
        <f t="shared" si="2"/>
        <v>-58.125</v>
      </c>
      <c r="G4" s="20">
        <f>E$13*B4+E$14</f>
        <v>-27.106110847939362</v>
      </c>
      <c r="H4" s="21">
        <f t="shared" si="4"/>
        <v>1.1259512050410496E-2</v>
      </c>
    </row>
    <row r="5" spans="1:8" x14ac:dyDescent="0.3">
      <c r="A5" s="12">
        <v>4</v>
      </c>
      <c r="B5" s="18">
        <v>28</v>
      </c>
      <c r="C5" s="19">
        <v>-30</v>
      </c>
      <c r="D5" s="19">
        <f t="shared" si="0"/>
        <v>22.5625</v>
      </c>
      <c r="E5" s="19">
        <f>POWER(C5-C$11, 2)</f>
        <v>20.25</v>
      </c>
      <c r="F5" s="19">
        <f t="shared" si="2"/>
        <v>-21.375</v>
      </c>
      <c r="G5" s="20">
        <f>E$13*B5+E$14</f>
        <v>-29.968261487446703</v>
      </c>
      <c r="H5" s="21">
        <f t="shared" si="4"/>
        <v>1.0073331790957606E-3</v>
      </c>
    </row>
    <row r="6" spans="1:8" x14ac:dyDescent="0.3">
      <c r="A6" s="12">
        <v>5</v>
      </c>
      <c r="B6" s="18">
        <v>39</v>
      </c>
      <c r="C6" s="19">
        <v>-39</v>
      </c>
      <c r="D6" s="19">
        <f t="shared" si="0"/>
        <v>39.0625</v>
      </c>
      <c r="E6" s="19">
        <f>POWER(C6-C$11, 2)</f>
        <v>20.25</v>
      </c>
      <c r="F6" s="19">
        <f t="shared" si="2"/>
        <v>-28.125</v>
      </c>
      <c r="G6" s="20">
        <f t="shared" si="3"/>
        <v>-40.462813832306963</v>
      </c>
      <c r="H6" s="21">
        <f t="shared" si="4"/>
        <v>2.1398243079885853</v>
      </c>
    </row>
    <row r="7" spans="1:8" x14ac:dyDescent="0.3">
      <c r="A7" s="12">
        <v>6</v>
      </c>
      <c r="B7" s="18">
        <v>42</v>
      </c>
      <c r="C7" s="19">
        <v>-39</v>
      </c>
      <c r="D7" s="19">
        <f t="shared" si="0"/>
        <v>85.5625</v>
      </c>
      <c r="E7" s="19">
        <f t="shared" si="1"/>
        <v>20.25</v>
      </c>
      <c r="F7" s="19">
        <f t="shared" si="2"/>
        <v>-41.625</v>
      </c>
      <c r="G7" s="20">
        <f t="shared" si="3"/>
        <v>-43.324964471814305</v>
      </c>
      <c r="H7" s="21">
        <f t="shared" si="4"/>
        <v>18.705317682455988</v>
      </c>
    </row>
    <row r="8" spans="1:8" x14ac:dyDescent="0.3">
      <c r="A8" s="12">
        <v>7</v>
      </c>
      <c r="B8" s="18">
        <v>46</v>
      </c>
      <c r="C8" s="19">
        <v>-50</v>
      </c>
      <c r="D8" s="19">
        <f>POWER(B8-B$11, 2)</f>
        <v>175.5625</v>
      </c>
      <c r="E8" s="19">
        <f t="shared" si="1"/>
        <v>240.25</v>
      </c>
      <c r="F8" s="19">
        <f>(B8-B$11)*(C8-C$11)</f>
        <v>-205.375</v>
      </c>
      <c r="G8" s="20">
        <f>E$13*B8+E$14</f>
        <v>-47.141165324490764</v>
      </c>
      <c r="H8" s="21">
        <f>POWER(C8-G8,2)</f>
        <v>8.1729357018939979</v>
      </c>
    </row>
    <row r="9" spans="1:8" x14ac:dyDescent="0.3">
      <c r="A9" s="12">
        <v>8</v>
      </c>
      <c r="B9" s="22">
        <v>47</v>
      </c>
      <c r="C9" s="23">
        <v>-50</v>
      </c>
      <c r="D9" s="24">
        <f t="shared" si="0"/>
        <v>203.0625</v>
      </c>
      <c r="E9" s="24">
        <f t="shared" si="1"/>
        <v>240.25</v>
      </c>
      <c r="F9" s="24">
        <f t="shared" si="2"/>
        <v>-220.875</v>
      </c>
      <c r="G9" s="23">
        <f>E$13*B9+E$14</f>
        <v>-48.095215537659882</v>
      </c>
      <c r="H9" s="25">
        <f t="shared" si="4"/>
        <v>3.6282038479723306</v>
      </c>
    </row>
    <row r="10" spans="1:8" x14ac:dyDescent="0.3">
      <c r="A10" s="7" t="s">
        <v>11</v>
      </c>
      <c r="B10" s="8">
        <f>SUM(B2:B9)</f>
        <v>262</v>
      </c>
      <c r="C10" s="8">
        <f>SUM(C2:C9)</f>
        <v>-276</v>
      </c>
      <c r="D10" s="8">
        <f t="shared" ref="D10:F10" si="5">SUM(D2:D9)</f>
        <v>1055.5</v>
      </c>
      <c r="E10" s="8">
        <f t="shared" si="5"/>
        <v>994</v>
      </c>
      <c r="F10" s="8">
        <f t="shared" si="5"/>
        <v>-1007</v>
      </c>
      <c r="G10" s="8"/>
      <c r="H10" s="8">
        <f t="shared" ref="H10" si="6">SUM(H2:H9)</f>
        <v>33.271435338702005</v>
      </c>
    </row>
    <row r="11" spans="1:8" ht="15" thickBot="1" x14ac:dyDescent="0.35">
      <c r="A11" s="7" t="s">
        <v>12</v>
      </c>
      <c r="B11" s="10">
        <f>B10/8</f>
        <v>32.75</v>
      </c>
      <c r="C11" s="10">
        <f>C10/8</f>
        <v>-34.5</v>
      </c>
      <c r="D11" s="11">
        <f>SQRT(D10/7)</f>
        <v>12.27948346982536</v>
      </c>
      <c r="E11" s="10">
        <f>SQRT(E10/7)</f>
        <v>11.916375287812984</v>
      </c>
      <c r="F11" s="10">
        <f>F10/7</f>
        <v>-143.85714285714286</v>
      </c>
      <c r="G11" s="10"/>
      <c r="H11" s="10">
        <f>SQRT(H10/7)</f>
        <v>2.1801518734352303</v>
      </c>
    </row>
    <row r="12" spans="1:8" x14ac:dyDescent="0.3">
      <c r="D12" s="3" t="s">
        <v>6</v>
      </c>
      <c r="E12" s="9">
        <f>F11/(E11*D11)</f>
        <v>-0.98312142233174016</v>
      </c>
    </row>
    <row r="13" spans="1:8" x14ac:dyDescent="0.3">
      <c r="D13" s="4" t="s">
        <v>7</v>
      </c>
      <c r="E13" s="6">
        <f>(E11/D11)*E12</f>
        <v>-0.95405021316911442</v>
      </c>
    </row>
    <row r="14" spans="1:8" ht="15" thickBot="1" x14ac:dyDescent="0.35">
      <c r="D14" s="5" t="s">
        <v>8</v>
      </c>
      <c r="E14" s="6">
        <f>C11-E13*B11</f>
        <v>-3.2548555187115014</v>
      </c>
    </row>
    <row r="21" spans="1:16" x14ac:dyDescent="0.3">
      <c r="A21" s="26" t="s">
        <v>0</v>
      </c>
      <c r="B21" s="26" t="s">
        <v>1</v>
      </c>
      <c r="C21" s="26" t="s">
        <v>2</v>
      </c>
      <c r="E21" s="31" t="s">
        <v>13</v>
      </c>
      <c r="F21" s="31"/>
      <c r="G21" s="31"/>
      <c r="H21" s="31"/>
    </row>
    <row r="22" spans="1:16" x14ac:dyDescent="0.3">
      <c r="A22" s="26">
        <v>1</v>
      </c>
      <c r="B22">
        <v>1</v>
      </c>
      <c r="C22">
        <v>71</v>
      </c>
      <c r="E22" s="31" t="s">
        <v>14</v>
      </c>
      <c r="F22" s="31"/>
      <c r="G22" s="31"/>
      <c r="H22" s="31"/>
      <c r="I22" s="31" t="s">
        <v>23</v>
      </c>
      <c r="J22" s="31"/>
      <c r="K22" s="31"/>
      <c r="L22" s="31"/>
      <c r="M22" s="31" t="s">
        <v>30</v>
      </c>
      <c r="N22" s="31"/>
      <c r="O22" s="31"/>
      <c r="P22" s="31"/>
    </row>
    <row r="23" spans="1:16" x14ac:dyDescent="0.3">
      <c r="A23" s="26">
        <v>2</v>
      </c>
      <c r="B23" s="27">
        <v>1.5</v>
      </c>
      <c r="C23">
        <v>24</v>
      </c>
      <c r="E23" s="30" t="s">
        <v>15</v>
      </c>
      <c r="F23" s="30"/>
      <c r="G23" s="30"/>
      <c r="H23" s="30"/>
      <c r="I23" s="30" t="s">
        <v>24</v>
      </c>
      <c r="J23" s="30"/>
      <c r="K23" s="30"/>
      <c r="L23" s="30"/>
      <c r="M23" s="30" t="s">
        <v>130</v>
      </c>
      <c r="N23" s="30"/>
      <c r="O23" s="30"/>
      <c r="P23" s="30"/>
    </row>
    <row r="24" spans="1:16" x14ac:dyDescent="0.3">
      <c r="A24" s="26">
        <v>3</v>
      </c>
      <c r="B24">
        <v>2</v>
      </c>
      <c r="C24">
        <v>75</v>
      </c>
      <c r="E24" s="30" t="s">
        <v>16</v>
      </c>
      <c r="F24" s="30"/>
      <c r="G24" s="30"/>
      <c r="H24" s="30"/>
      <c r="I24" s="30" t="s">
        <v>25</v>
      </c>
      <c r="J24" s="30"/>
      <c r="K24" s="30"/>
      <c r="L24" s="30"/>
      <c r="M24" s="30" t="s">
        <v>31</v>
      </c>
      <c r="N24" s="30"/>
      <c r="O24" s="30"/>
      <c r="P24" s="30"/>
    </row>
    <row r="25" spans="1:16" x14ac:dyDescent="0.3">
      <c r="A25" s="26">
        <v>4</v>
      </c>
      <c r="B25">
        <v>2.5</v>
      </c>
      <c r="C25">
        <v>26</v>
      </c>
      <c r="E25" s="30" t="s">
        <v>17</v>
      </c>
      <c r="F25" s="30"/>
      <c r="G25" s="30"/>
      <c r="H25" s="30"/>
      <c r="I25" s="30" t="s">
        <v>26</v>
      </c>
      <c r="J25" s="30"/>
      <c r="K25" s="30"/>
      <c r="L25" s="30"/>
      <c r="M25" s="30"/>
      <c r="N25" s="30"/>
      <c r="O25" s="30"/>
      <c r="P25" s="30"/>
    </row>
    <row r="26" spans="1:16" x14ac:dyDescent="0.3">
      <c r="A26" s="26">
        <v>5</v>
      </c>
      <c r="B26">
        <v>3</v>
      </c>
      <c r="C26">
        <v>14</v>
      </c>
      <c r="E26" s="30" t="s">
        <v>18</v>
      </c>
      <c r="F26" s="30"/>
      <c r="G26" s="30"/>
      <c r="H26" s="30"/>
      <c r="I26" s="30" t="s">
        <v>27</v>
      </c>
      <c r="J26" s="30"/>
      <c r="K26" s="30"/>
      <c r="L26" s="30"/>
      <c r="M26" s="30"/>
      <c r="N26" s="30"/>
      <c r="O26" s="30"/>
      <c r="P26" s="30"/>
    </row>
    <row r="27" spans="1:16" x14ac:dyDescent="0.3">
      <c r="E27" s="30" t="s">
        <v>19</v>
      </c>
      <c r="F27" s="30"/>
      <c r="G27" s="30"/>
      <c r="H27" s="30"/>
      <c r="I27" s="30" t="s">
        <v>28</v>
      </c>
      <c r="J27" s="30"/>
      <c r="K27" s="30"/>
      <c r="L27" s="30"/>
      <c r="M27" s="30"/>
      <c r="N27" s="30"/>
      <c r="O27" s="30"/>
      <c r="P27" s="30"/>
    </row>
    <row r="28" spans="1:16" x14ac:dyDescent="0.3">
      <c r="E28" s="30" t="s">
        <v>20</v>
      </c>
      <c r="F28" s="30"/>
      <c r="G28" s="30"/>
      <c r="H28" s="30"/>
      <c r="I28" s="30" t="s">
        <v>29</v>
      </c>
      <c r="J28" s="30"/>
      <c r="K28" s="30"/>
      <c r="L28" s="30"/>
      <c r="M28" s="30"/>
      <c r="N28" s="30"/>
      <c r="O28" s="30"/>
      <c r="P28" s="30"/>
    </row>
    <row r="29" spans="1:16" x14ac:dyDescent="0.3">
      <c r="E29" s="30" t="s">
        <v>21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x14ac:dyDescent="0.3">
      <c r="E30" s="30" t="s">
        <v>22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3" spans="3:30" x14ac:dyDescent="0.3">
      <c r="C33" s="26" t="s">
        <v>0</v>
      </c>
      <c r="D33" s="26" t="s">
        <v>32</v>
      </c>
      <c r="E33" s="26" t="s">
        <v>33</v>
      </c>
      <c r="F33" s="26" t="s">
        <v>37</v>
      </c>
      <c r="G33" s="26" t="s">
        <v>34</v>
      </c>
      <c r="H33" s="26" t="s">
        <v>38</v>
      </c>
      <c r="I33" s="26" t="s">
        <v>39</v>
      </c>
      <c r="J33" s="26" t="s">
        <v>35</v>
      </c>
      <c r="K33" s="26" t="s">
        <v>40</v>
      </c>
      <c r="L33" s="26" t="s">
        <v>41</v>
      </c>
      <c r="M33" s="26" t="s">
        <v>36</v>
      </c>
      <c r="N33" s="26" t="s">
        <v>42</v>
      </c>
      <c r="O33" s="26" t="s">
        <v>43</v>
      </c>
      <c r="P33" s="26"/>
    </row>
    <row r="34" spans="3:30" x14ac:dyDescent="0.3">
      <c r="C34" s="26">
        <v>1</v>
      </c>
      <c r="D34" s="28">
        <v>0.5</v>
      </c>
      <c r="E34" s="28">
        <v>0.25</v>
      </c>
      <c r="F34" s="28">
        <v>0.125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9">
        <v>-47</v>
      </c>
      <c r="R34" s="34">
        <f t="array" ref="R34:AC45">MINVERSE(D34:O45)</f>
        <v>6</v>
      </c>
      <c r="S34" s="34">
        <v>-5.0666666666666682</v>
      </c>
      <c r="T34" s="34">
        <v>1.333333333333333</v>
      </c>
      <c r="U34" s="34">
        <v>-0.26666666666666772</v>
      </c>
      <c r="V34" s="34">
        <v>-2</v>
      </c>
      <c r="W34" s="34">
        <v>-0.28888888888888864</v>
      </c>
      <c r="X34" s="34">
        <v>0.53333333333333344</v>
      </c>
      <c r="Y34" s="34">
        <v>7.7777777777777668E-2</v>
      </c>
      <c r="Z34" s="34">
        <v>-0.13333333333333375</v>
      </c>
      <c r="AA34" s="34">
        <v>-2.2222222222222532E-2</v>
      </c>
      <c r="AB34" s="34">
        <v>1.1111111111111155E-2</v>
      </c>
      <c r="AC34" s="34">
        <v>0.53888888888888875</v>
      </c>
      <c r="AD34">
        <f t="array" ref="AD34:AD45">MMULT(R34:AC45,P34:P45)</f>
        <v>-602.5333333333333</v>
      </c>
    </row>
    <row r="35" spans="3:30" x14ac:dyDescent="0.3">
      <c r="C35" s="26">
        <v>2</v>
      </c>
      <c r="D35" s="28">
        <v>0</v>
      </c>
      <c r="E35" s="28">
        <v>0</v>
      </c>
      <c r="F35" s="28">
        <v>0</v>
      </c>
      <c r="G35" s="28">
        <v>0.5</v>
      </c>
      <c r="H35" s="28">
        <v>0.25</v>
      </c>
      <c r="I35" s="28">
        <v>0.125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9">
        <v>51</v>
      </c>
      <c r="R35" s="33">
        <v>-12</v>
      </c>
      <c r="S35" s="33">
        <v>15.200000000000003</v>
      </c>
      <c r="T35" s="33">
        <v>-3.9999999999999991</v>
      </c>
      <c r="U35" s="33">
        <v>0.80000000000000315</v>
      </c>
      <c r="V35" s="33">
        <v>6</v>
      </c>
      <c r="W35" s="33">
        <v>0.86666666666666603</v>
      </c>
      <c r="X35" s="33">
        <v>-1.6000000000000005</v>
      </c>
      <c r="Y35" s="33">
        <v>-0.233333333333333</v>
      </c>
      <c r="Z35" s="33">
        <v>0.40000000000000124</v>
      </c>
      <c r="AA35" s="33">
        <v>6.6666666666667596E-2</v>
      </c>
      <c r="AB35" s="33">
        <v>-3.3333333333333465E-2</v>
      </c>
      <c r="AC35" s="34">
        <v>-1.8666666666666663</v>
      </c>
      <c r="AD35">
        <v>1525.6000000000001</v>
      </c>
    </row>
    <row r="36" spans="3:30" x14ac:dyDescent="0.3">
      <c r="C36" s="26">
        <v>3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0.5</v>
      </c>
      <c r="K36" s="28">
        <v>0.25</v>
      </c>
      <c r="L36" s="28">
        <v>0.125</v>
      </c>
      <c r="M36" s="28">
        <v>0</v>
      </c>
      <c r="N36" s="28">
        <v>0</v>
      </c>
      <c r="O36" s="28">
        <v>0</v>
      </c>
      <c r="P36" s="29">
        <v>-49</v>
      </c>
      <c r="R36" s="33">
        <v>8</v>
      </c>
      <c r="S36" s="33">
        <v>-10.133333333333335</v>
      </c>
      <c r="T36" s="33">
        <v>2.6666666666666661</v>
      </c>
      <c r="U36" s="33">
        <v>-0.53333333333333544</v>
      </c>
      <c r="V36" s="33">
        <v>-4</v>
      </c>
      <c r="W36" s="33">
        <v>-0.57777777777777739</v>
      </c>
      <c r="X36" s="33">
        <v>1.0666666666666671</v>
      </c>
      <c r="Y36" s="33">
        <v>0.15555555555555534</v>
      </c>
      <c r="Z36" s="33">
        <v>-0.2666666666666675</v>
      </c>
      <c r="AA36" s="33">
        <v>-4.4444444444445064E-2</v>
      </c>
      <c r="AB36" s="33">
        <v>2.222222222222231E-2</v>
      </c>
      <c r="AC36" s="34">
        <v>1.5777777777777775</v>
      </c>
      <c r="AD36">
        <v>-1017.0666666666667</v>
      </c>
    </row>
    <row r="37" spans="3:30" x14ac:dyDescent="0.3">
      <c r="C37" s="26">
        <v>4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0.5</v>
      </c>
      <c r="N37" s="28">
        <v>0.25</v>
      </c>
      <c r="O37" s="28">
        <v>0.125</v>
      </c>
      <c r="P37" s="29">
        <v>-12</v>
      </c>
      <c r="R37" s="33">
        <v>0</v>
      </c>
      <c r="S37" s="33">
        <v>2.5333333333333337</v>
      </c>
      <c r="T37" s="33">
        <v>-0.66666666666666652</v>
      </c>
      <c r="U37" s="33">
        <v>0.13333333333333386</v>
      </c>
      <c r="V37" s="33">
        <v>0</v>
      </c>
      <c r="W37" s="33">
        <v>0.14444444444444438</v>
      </c>
      <c r="X37" s="33">
        <v>-0.26666666666666677</v>
      </c>
      <c r="Y37" s="33">
        <v>-3.8888888888888834E-2</v>
      </c>
      <c r="Z37" s="33">
        <v>6.6666666666666874E-2</v>
      </c>
      <c r="AA37" s="33">
        <v>1.1111111111111266E-2</v>
      </c>
      <c r="AB37" s="33">
        <v>-5.5555555555555775E-3</v>
      </c>
      <c r="AC37" s="34">
        <v>-0.14444444444444438</v>
      </c>
      <c r="AD37">
        <v>160.26666666666668</v>
      </c>
    </row>
    <row r="38" spans="3:30" x14ac:dyDescent="0.3">
      <c r="C38" s="26">
        <v>5</v>
      </c>
      <c r="D38" s="28">
        <v>1</v>
      </c>
      <c r="E38" s="28">
        <v>1</v>
      </c>
      <c r="F38" s="28">
        <v>0.75</v>
      </c>
      <c r="G38" s="28">
        <v>-1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9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-0.49999999999999994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4">
        <v>0.49999999999999994</v>
      </c>
      <c r="AD38">
        <v>0</v>
      </c>
    </row>
    <row r="39" spans="3:30" x14ac:dyDescent="0.3">
      <c r="C39" s="26">
        <v>6</v>
      </c>
      <c r="D39" s="28">
        <v>0</v>
      </c>
      <c r="E39" s="28">
        <v>2</v>
      </c>
      <c r="F39" s="28">
        <v>3</v>
      </c>
      <c r="G39" s="28">
        <v>0</v>
      </c>
      <c r="H39" s="28">
        <v>-2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9">
        <v>0</v>
      </c>
      <c r="R39" s="33">
        <v>0</v>
      </c>
      <c r="S39" s="33">
        <v>-2.1333333333333333</v>
      </c>
      <c r="T39" s="33">
        <v>2.6666666666666665</v>
      </c>
      <c r="U39" s="33">
        <v>-0.53333333333333377</v>
      </c>
      <c r="V39" s="33">
        <v>0</v>
      </c>
      <c r="W39" s="33">
        <v>0.42222222222222222</v>
      </c>
      <c r="X39" s="33">
        <v>1.0666666666666667</v>
      </c>
      <c r="Y39" s="33">
        <v>0.15555555555555553</v>
      </c>
      <c r="Z39" s="33">
        <v>-0.26666666666666689</v>
      </c>
      <c r="AA39" s="33">
        <v>-4.4444444444444585E-2</v>
      </c>
      <c r="AB39" s="33">
        <v>2.2222222222222216E-2</v>
      </c>
      <c r="AC39" s="34">
        <v>-0.42222222222222222</v>
      </c>
      <c r="AD39">
        <v>-233.06666666666663</v>
      </c>
    </row>
    <row r="40" spans="3:30" x14ac:dyDescent="0.3">
      <c r="C40" s="26">
        <v>7</v>
      </c>
      <c r="D40" s="28">
        <v>0</v>
      </c>
      <c r="E40" s="28">
        <v>0</v>
      </c>
      <c r="F40" s="28">
        <v>0</v>
      </c>
      <c r="G40" s="28">
        <v>1</v>
      </c>
      <c r="H40" s="28">
        <v>1</v>
      </c>
      <c r="I40" s="28">
        <v>0.75</v>
      </c>
      <c r="J40" s="28">
        <v>-1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9">
        <v>0</v>
      </c>
      <c r="R40" s="33">
        <v>0</v>
      </c>
      <c r="S40" s="33">
        <v>0.93333333333333346</v>
      </c>
      <c r="T40" s="33">
        <v>1.3333333333333335</v>
      </c>
      <c r="U40" s="33">
        <v>-0.2666666666666665</v>
      </c>
      <c r="V40" s="33">
        <v>0</v>
      </c>
      <c r="W40" s="33">
        <v>-3.8888888888888903E-2</v>
      </c>
      <c r="X40" s="33">
        <v>-0.46666666666666673</v>
      </c>
      <c r="Y40" s="33">
        <v>7.7777777777777807E-2</v>
      </c>
      <c r="Z40" s="33">
        <v>-0.1333333333333333</v>
      </c>
      <c r="AA40" s="33">
        <v>-2.2222222222222171E-2</v>
      </c>
      <c r="AB40" s="33">
        <v>1.1111111111111086E-2</v>
      </c>
      <c r="AC40" s="34">
        <v>3.8888888888888903E-2</v>
      </c>
      <c r="AD40">
        <v>-14.533333333333337</v>
      </c>
    </row>
    <row r="41" spans="3:30" x14ac:dyDescent="0.3">
      <c r="C41" s="26">
        <v>8</v>
      </c>
      <c r="D41" s="28">
        <v>0</v>
      </c>
      <c r="E41" s="28">
        <v>0</v>
      </c>
      <c r="F41" s="28">
        <v>0</v>
      </c>
      <c r="G41" s="28">
        <v>0</v>
      </c>
      <c r="H41" s="28">
        <v>2</v>
      </c>
      <c r="I41" s="28">
        <v>3</v>
      </c>
      <c r="J41" s="28">
        <v>0</v>
      </c>
      <c r="K41" s="28">
        <v>-2</v>
      </c>
      <c r="L41" s="28">
        <v>0</v>
      </c>
      <c r="M41" s="28">
        <v>0</v>
      </c>
      <c r="N41" s="28">
        <v>0</v>
      </c>
      <c r="O41" s="28">
        <v>0</v>
      </c>
      <c r="P41" s="29">
        <v>0</v>
      </c>
      <c r="R41" s="33">
        <v>0</v>
      </c>
      <c r="S41" s="33">
        <v>-3.2</v>
      </c>
      <c r="T41" s="33">
        <v>4</v>
      </c>
      <c r="U41" s="33">
        <v>-0.80000000000000071</v>
      </c>
      <c r="V41" s="33">
        <v>0</v>
      </c>
      <c r="W41" s="33">
        <v>0.13333333333333336</v>
      </c>
      <c r="X41" s="33">
        <v>1.6</v>
      </c>
      <c r="Y41" s="33">
        <v>-0.26666666666666672</v>
      </c>
      <c r="Z41" s="33">
        <v>-0.40000000000000036</v>
      </c>
      <c r="AA41" s="33">
        <v>-6.6666666666666874E-2</v>
      </c>
      <c r="AB41" s="33">
        <v>3.3333333333333326E-2</v>
      </c>
      <c r="AC41" s="34">
        <v>-0.13333333333333336</v>
      </c>
      <c r="AD41">
        <v>-349.6</v>
      </c>
    </row>
    <row r="42" spans="3:30" x14ac:dyDescent="0.3">
      <c r="C42" s="26">
        <v>9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1</v>
      </c>
      <c r="K42" s="28">
        <v>1</v>
      </c>
      <c r="L42" s="28">
        <v>0.75</v>
      </c>
      <c r="M42" s="28">
        <v>-1</v>
      </c>
      <c r="N42" s="28">
        <v>0</v>
      </c>
      <c r="O42" s="28">
        <v>0</v>
      </c>
      <c r="P42" s="29">
        <v>0</v>
      </c>
      <c r="R42" s="33">
        <v>0</v>
      </c>
      <c r="S42" s="33">
        <v>2.666666666666667</v>
      </c>
      <c r="T42" s="33">
        <v>-5.3333333333333339</v>
      </c>
      <c r="U42" s="33">
        <v>2.6666666666666674</v>
      </c>
      <c r="V42" s="33">
        <v>0</v>
      </c>
      <c r="W42" s="33">
        <v>-0.11111111111111112</v>
      </c>
      <c r="X42" s="33">
        <v>-1.3333333333333335</v>
      </c>
      <c r="Y42" s="33">
        <v>0.22222222222222227</v>
      </c>
      <c r="Z42" s="33">
        <v>1.3333333333333337</v>
      </c>
      <c r="AA42" s="33">
        <v>0.22222222222222238</v>
      </c>
      <c r="AB42" s="33">
        <v>-0.11111111111111108</v>
      </c>
      <c r="AC42" s="34">
        <v>0.11111111111111112</v>
      </c>
      <c r="AD42">
        <v>365.33333333333337</v>
      </c>
    </row>
    <row r="43" spans="3:30" x14ac:dyDescent="0.3">
      <c r="C43" s="26">
        <v>10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2</v>
      </c>
      <c r="L43" s="28">
        <v>3</v>
      </c>
      <c r="M43" s="28">
        <v>0</v>
      </c>
      <c r="N43" s="28">
        <v>-2</v>
      </c>
      <c r="O43" s="28">
        <v>0</v>
      </c>
      <c r="P43" s="29">
        <v>0</v>
      </c>
      <c r="R43" s="33">
        <v>0</v>
      </c>
      <c r="S43" s="33">
        <v>-0.26666666666666672</v>
      </c>
      <c r="T43" s="33">
        <v>1.3333333333333335</v>
      </c>
      <c r="U43" s="33">
        <v>0.93333333333333324</v>
      </c>
      <c r="V43" s="33">
        <v>0</v>
      </c>
      <c r="W43" s="33">
        <v>1.111111111111111E-2</v>
      </c>
      <c r="X43" s="33">
        <v>0.13333333333333336</v>
      </c>
      <c r="Y43" s="33">
        <v>-2.2222222222222227E-2</v>
      </c>
      <c r="Z43" s="33">
        <v>-0.53333333333333344</v>
      </c>
      <c r="AA43" s="33">
        <v>7.7777777777777751E-2</v>
      </c>
      <c r="AB43" s="33">
        <v>-3.8888888888888903E-2</v>
      </c>
      <c r="AC43" s="34">
        <v>-1.111111111111111E-2</v>
      </c>
      <c r="AD43">
        <v>-90.133333333333354</v>
      </c>
    </row>
    <row r="44" spans="3:30" x14ac:dyDescent="0.3">
      <c r="C44" s="26">
        <v>11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2</v>
      </c>
      <c r="O44" s="28">
        <v>3</v>
      </c>
      <c r="P44" s="29">
        <v>0</v>
      </c>
      <c r="R44" s="33">
        <v>0</v>
      </c>
      <c r="S44" s="33">
        <v>0.8</v>
      </c>
      <c r="T44" s="33">
        <v>-4</v>
      </c>
      <c r="U44" s="33">
        <v>3.2</v>
      </c>
      <c r="V44" s="33">
        <v>0</v>
      </c>
      <c r="W44" s="33">
        <v>-3.3333333333333333E-2</v>
      </c>
      <c r="X44" s="33">
        <v>-0.4</v>
      </c>
      <c r="Y44" s="33">
        <v>6.666666666666668E-2</v>
      </c>
      <c r="Z44" s="33">
        <v>1.6</v>
      </c>
      <c r="AA44" s="33">
        <v>-0.23333333333333328</v>
      </c>
      <c r="AB44" s="33">
        <v>-0.1333333333333333</v>
      </c>
      <c r="AC44" s="34">
        <v>3.3333333333333333E-2</v>
      </c>
      <c r="AD44">
        <v>198.4</v>
      </c>
    </row>
    <row r="45" spans="3:30" x14ac:dyDescent="0.3">
      <c r="C45" s="26">
        <v>12</v>
      </c>
      <c r="D45" s="28">
        <v>0</v>
      </c>
      <c r="E45" s="28">
        <v>2</v>
      </c>
      <c r="F45" s="28">
        <v>3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9">
        <v>0</v>
      </c>
      <c r="R45" s="33">
        <v>0</v>
      </c>
      <c r="S45" s="33">
        <v>-0.53333333333333333</v>
      </c>
      <c r="T45" s="33">
        <v>2.6666666666666665</v>
      </c>
      <c r="U45" s="33">
        <v>-2.1333333333333333</v>
      </c>
      <c r="V45" s="33">
        <v>0</v>
      </c>
      <c r="W45" s="33">
        <v>2.2222222222222223E-2</v>
      </c>
      <c r="X45" s="33">
        <v>0.26666666666666666</v>
      </c>
      <c r="Y45" s="33">
        <v>-4.4444444444444453E-2</v>
      </c>
      <c r="Z45" s="33">
        <v>-1.0666666666666667</v>
      </c>
      <c r="AA45" s="33">
        <v>0.15555555555555553</v>
      </c>
      <c r="AB45" s="33">
        <v>0.42222222222222222</v>
      </c>
      <c r="AC45" s="34">
        <v>-2.2222222222222223E-2</v>
      </c>
      <c r="AD45">
        <v>-132.26666666666665</v>
      </c>
    </row>
    <row r="47" spans="3:30" x14ac:dyDescent="0.3">
      <c r="D47" s="26" t="s">
        <v>44</v>
      </c>
      <c r="E47" s="2">
        <v>71</v>
      </c>
      <c r="F47" s="26" t="s">
        <v>32</v>
      </c>
      <c r="G47" s="2">
        <f>AD34</f>
        <v>-602.5333333333333</v>
      </c>
      <c r="H47" s="26" t="s">
        <v>33</v>
      </c>
      <c r="I47" s="2">
        <f>AD35</f>
        <v>1525.6000000000001</v>
      </c>
      <c r="J47" s="26" t="s">
        <v>37</v>
      </c>
      <c r="K47" s="2">
        <f>AD36</f>
        <v>-1017.0666666666667</v>
      </c>
    </row>
    <row r="48" spans="3:30" x14ac:dyDescent="0.3">
      <c r="D48" s="26" t="s">
        <v>45</v>
      </c>
      <c r="E48" s="2">
        <v>24</v>
      </c>
      <c r="F48" s="26" t="s">
        <v>34</v>
      </c>
      <c r="G48" s="2">
        <f>AD37</f>
        <v>160.26666666666668</v>
      </c>
      <c r="H48" s="26" t="s">
        <v>38</v>
      </c>
      <c r="I48" s="2">
        <f>AD38</f>
        <v>0</v>
      </c>
      <c r="J48" s="26" t="s">
        <v>39</v>
      </c>
      <c r="K48" s="2">
        <f>AD39</f>
        <v>-233.06666666666663</v>
      </c>
    </row>
    <row r="49" spans="4:11" x14ac:dyDescent="0.3">
      <c r="D49" s="26" t="s">
        <v>46</v>
      </c>
      <c r="E49" s="2">
        <v>75</v>
      </c>
      <c r="F49" s="26" t="s">
        <v>35</v>
      </c>
      <c r="G49" s="2">
        <f>AD40</f>
        <v>-14.533333333333337</v>
      </c>
      <c r="H49" s="26" t="s">
        <v>40</v>
      </c>
      <c r="I49" s="2">
        <f>AD41</f>
        <v>-349.6</v>
      </c>
      <c r="J49" s="26" t="s">
        <v>41</v>
      </c>
      <c r="K49" s="2">
        <f>AD42</f>
        <v>365.33333333333337</v>
      </c>
    </row>
    <row r="50" spans="4:11" x14ac:dyDescent="0.3">
      <c r="D50" s="26" t="s">
        <v>47</v>
      </c>
      <c r="E50" s="2">
        <v>26</v>
      </c>
      <c r="F50" s="26" t="s">
        <v>36</v>
      </c>
      <c r="G50" s="2">
        <f>AD43</f>
        <v>-90.133333333333354</v>
      </c>
      <c r="H50" s="26" t="s">
        <v>42</v>
      </c>
      <c r="I50" s="2">
        <f>AD44</f>
        <v>198.4</v>
      </c>
      <c r="J50" s="26" t="s">
        <v>43</v>
      </c>
      <c r="K50" s="2">
        <f>AD45</f>
        <v>-132.26666666666665</v>
      </c>
    </row>
    <row r="53" spans="4:11" x14ac:dyDescent="0.3">
      <c r="D53" s="32" t="s">
        <v>48</v>
      </c>
      <c r="E53">
        <v>1</v>
      </c>
      <c r="F53" s="32" t="s">
        <v>89</v>
      </c>
      <c r="G53">
        <f>E$47+G$47*(E53-B$22)+I$47*(E53-B$22)*(E53-B$22)+K$47*(E53-B$22)*(E53-B$22)*(E53-B$22)</f>
        <v>71</v>
      </c>
      <c r="H53" s="32" t="s">
        <v>60</v>
      </c>
      <c r="I53">
        <v>2.0499999999999998</v>
      </c>
      <c r="J53" s="32" t="s">
        <v>91</v>
      </c>
      <c r="K53">
        <f>E$49+G$49*(I53-B$24)+I$49*(I53-B$24)*(I53-B$24)+K$49*(I53-B$24)*(I53-B$24)*(I53-B$24)</f>
        <v>73.445000000000007</v>
      </c>
    </row>
    <row r="54" spans="4:11" x14ac:dyDescent="0.3">
      <c r="D54" s="32" t="s">
        <v>49</v>
      </c>
      <c r="E54">
        <v>1.05</v>
      </c>
      <c r="F54" s="32" t="s">
        <v>90</v>
      </c>
      <c r="G54">
        <f>E$47+G$47*(E54-B$22)+I$47*(E54-B$22)*(E54-B$22)+K$47*(E54-B$22)*(E54-B$22)*(E54-B$22)</f>
        <v>44.56019999999998</v>
      </c>
      <c r="H54" s="32" t="s">
        <v>61</v>
      </c>
      <c r="I54">
        <v>2.1</v>
      </c>
      <c r="J54" s="32" t="s">
        <v>111</v>
      </c>
      <c r="K54">
        <f t="shared" ref="K54:K63" si="7">E$49+G$49*(I54-B$24)+I$49*(I54-B$24)*(I54-B$24)+K$49*(I54-B$24)*(I54-B$24)*(I54-B$24)</f>
        <v>70.415999999999997</v>
      </c>
    </row>
    <row r="55" spans="4:11" x14ac:dyDescent="0.3">
      <c r="D55" s="32" t="s">
        <v>50</v>
      </c>
      <c r="E55">
        <v>1.1000000000000001</v>
      </c>
      <c r="F55" s="32" t="s">
        <v>92</v>
      </c>
      <c r="G55">
        <f t="shared" ref="G53:G64" si="8">E$47+G$47*(E55-B$22)+I$47*(E55-B$22)*(E55-B$22)+K$47*(E55-B$22)*(E55-B$22)*(E55-B$22)</f>
        <v>24.985599999999973</v>
      </c>
      <c r="H55" s="32" t="s">
        <v>62</v>
      </c>
      <c r="I55">
        <v>2.15</v>
      </c>
      <c r="J55" s="32" t="s">
        <v>112</v>
      </c>
      <c r="K55">
        <f t="shared" si="7"/>
        <v>66.187000000000026</v>
      </c>
    </row>
    <row r="56" spans="4:11" x14ac:dyDescent="0.3">
      <c r="D56" s="32" t="s">
        <v>51</v>
      </c>
      <c r="E56">
        <v>1.1499999999999999</v>
      </c>
      <c r="F56" s="32" t="s">
        <v>93</v>
      </c>
      <c r="G56">
        <f t="shared" si="8"/>
        <v>11.513400000000033</v>
      </c>
      <c r="H56" s="32" t="s">
        <v>63</v>
      </c>
      <c r="I56">
        <v>2.2000000000000002</v>
      </c>
      <c r="J56" s="32" t="s">
        <v>113</v>
      </c>
      <c r="K56">
        <f t="shared" si="7"/>
        <v>61.031999999999982</v>
      </c>
    </row>
    <row r="57" spans="4:11" x14ac:dyDescent="0.3">
      <c r="D57" s="32" t="s">
        <v>52</v>
      </c>
      <c r="E57">
        <v>1.2</v>
      </c>
      <c r="F57" s="32" t="s">
        <v>94</v>
      </c>
      <c r="G57">
        <f t="shared" si="8"/>
        <v>3.3808000000000131</v>
      </c>
      <c r="H57" s="32" t="s">
        <v>64</v>
      </c>
      <c r="I57">
        <v>2.25</v>
      </c>
      <c r="J57" s="32" t="s">
        <v>114</v>
      </c>
      <c r="K57">
        <f t="shared" si="7"/>
        <v>55.224999999999994</v>
      </c>
    </row>
    <row r="58" spans="4:11" x14ac:dyDescent="0.3">
      <c r="D58" s="32" t="s">
        <v>53</v>
      </c>
      <c r="E58">
        <v>1.25</v>
      </c>
      <c r="F58" s="32" t="s">
        <v>95</v>
      </c>
      <c r="G58">
        <f t="shared" si="8"/>
        <v>-0.17499999999998472</v>
      </c>
      <c r="H58" s="32" t="s">
        <v>65</v>
      </c>
      <c r="I58">
        <v>2.2999999999999998</v>
      </c>
      <c r="J58" s="32" t="s">
        <v>115</v>
      </c>
      <c r="K58">
        <f t="shared" si="7"/>
        <v>49.04000000000002</v>
      </c>
    </row>
    <row r="59" spans="4:11" x14ac:dyDescent="0.3">
      <c r="D59" s="32" t="s">
        <v>54</v>
      </c>
      <c r="E59">
        <v>1.3</v>
      </c>
      <c r="F59" s="32" t="s">
        <v>96</v>
      </c>
      <c r="G59">
        <f t="shared" si="8"/>
        <v>8.3200000000026364E-2</v>
      </c>
      <c r="H59" s="32" t="s">
        <v>66</v>
      </c>
      <c r="I59">
        <v>2.35</v>
      </c>
      <c r="J59" s="32" t="s">
        <v>116</v>
      </c>
      <c r="K59">
        <f t="shared" si="7"/>
        <v>42.750999999999976</v>
      </c>
    </row>
    <row r="60" spans="4:11" x14ac:dyDescent="0.3">
      <c r="D60" s="32" t="s">
        <v>55</v>
      </c>
      <c r="E60">
        <v>1.35</v>
      </c>
      <c r="F60" s="32" t="s">
        <v>97</v>
      </c>
      <c r="G60">
        <f t="shared" si="8"/>
        <v>3.39260000000003</v>
      </c>
      <c r="H60" s="32" t="s">
        <v>67</v>
      </c>
      <c r="I60">
        <v>2.4</v>
      </c>
      <c r="J60" s="32" t="s">
        <v>117</v>
      </c>
      <c r="K60">
        <f t="shared" si="7"/>
        <v>36.632000000000012</v>
      </c>
    </row>
    <row r="61" spans="4:11" x14ac:dyDescent="0.3">
      <c r="D61" s="32" t="s">
        <v>56</v>
      </c>
      <c r="E61">
        <v>1.4</v>
      </c>
      <c r="F61" s="32" t="s">
        <v>98</v>
      </c>
      <c r="G61">
        <f t="shared" si="8"/>
        <v>8.9904000000000082</v>
      </c>
      <c r="H61" s="32" t="s">
        <v>68</v>
      </c>
      <c r="I61">
        <v>2.4500000000000002</v>
      </c>
      <c r="J61" s="32" t="s">
        <v>118</v>
      </c>
      <c r="K61">
        <f t="shared" si="7"/>
        <v>30.956999999999972</v>
      </c>
    </row>
    <row r="62" spans="4:11" x14ac:dyDescent="0.3">
      <c r="D62" s="32" t="s">
        <v>57</v>
      </c>
      <c r="E62">
        <v>1.45</v>
      </c>
      <c r="F62" s="32" t="s">
        <v>99</v>
      </c>
      <c r="G62">
        <f t="shared" si="8"/>
        <v>16.113799999999998</v>
      </c>
      <c r="H62" s="32" t="s">
        <v>69</v>
      </c>
      <c r="I62">
        <v>2.5</v>
      </c>
      <c r="J62" s="32" t="s">
        <v>119</v>
      </c>
      <c r="K62">
        <f t="shared" si="7"/>
        <v>26</v>
      </c>
    </row>
    <row r="63" spans="4:11" x14ac:dyDescent="0.3">
      <c r="D63" s="32" t="s">
        <v>58</v>
      </c>
      <c r="E63">
        <v>1.5</v>
      </c>
      <c r="F63" s="32" t="s">
        <v>100</v>
      </c>
      <c r="G63">
        <f>E$47+G$47*(E63-B$22)+I$47*(E63-B$22)*(E63-B$22)+K$47*(E63-B$22)*(E63-B$22)*(E63-B$22)</f>
        <v>24.000000000000043</v>
      </c>
      <c r="H63" s="32" t="s">
        <v>80</v>
      </c>
      <c r="I63">
        <v>2.5499999999999998</v>
      </c>
      <c r="J63" s="32" t="s">
        <v>120</v>
      </c>
      <c r="K63">
        <f>E$50+G$50*(I63-B$25)+I$50*(I63-B$25)*(I63-B$25)+K$50*(I63-B$25)*(I63-B$25)*(I63-B$25)</f>
        <v>21.97280000000001</v>
      </c>
    </row>
    <row r="64" spans="4:11" x14ac:dyDescent="0.3">
      <c r="D64" s="32" t="s">
        <v>70</v>
      </c>
      <c r="E64">
        <v>1.55</v>
      </c>
      <c r="F64" s="32" t="s">
        <v>101</v>
      </c>
      <c r="G64">
        <f>E$48+G$48*(E64-B$23)+I$48*(E64-B$23)*(E64-B$23)+K$48*(E64-B$23)*(E64-B$23)*(E64-B$23)</f>
        <v>31.984200000000008</v>
      </c>
      <c r="H64" s="32" t="s">
        <v>79</v>
      </c>
      <c r="I64">
        <v>2.6</v>
      </c>
      <c r="J64" s="32" t="s">
        <v>121</v>
      </c>
      <c r="K64">
        <f t="shared" ref="K64:K72" si="9">E$50+G$50*(I64-B$25)+I$50*(I64-B$25)*(I64-B$25)+K$50*(I64-B$25)*(I64-B$25)*(I64-B$25)</f>
        <v>18.838399999999993</v>
      </c>
    </row>
    <row r="65" spans="4:11" x14ac:dyDescent="0.3">
      <c r="D65" s="32" t="s">
        <v>71</v>
      </c>
      <c r="E65">
        <v>1.6</v>
      </c>
      <c r="F65" s="32" t="s">
        <v>102</v>
      </c>
      <c r="G65">
        <f t="shared" ref="G65:G73" si="10">E$48+G$48*(E65-B$23)+I$48*(E65-B$23)*(E65-B$23)+K$48*(E65-B$23)*(E65-B$23)*(E65-B$23)</f>
        <v>39.793600000000019</v>
      </c>
      <c r="H65" s="32" t="s">
        <v>81</v>
      </c>
      <c r="I65">
        <v>2.65</v>
      </c>
      <c r="J65" s="32" t="s">
        <v>122</v>
      </c>
      <c r="K65">
        <f t="shared" si="9"/>
        <v>16.497600000000002</v>
      </c>
    </row>
    <row r="66" spans="4:11" x14ac:dyDescent="0.3">
      <c r="D66" s="32" t="s">
        <v>72</v>
      </c>
      <c r="E66">
        <v>1.65</v>
      </c>
      <c r="F66" s="32" t="s">
        <v>103</v>
      </c>
      <c r="G66">
        <f t="shared" si="10"/>
        <v>47.253399999999992</v>
      </c>
      <c r="H66" s="32" t="s">
        <v>82</v>
      </c>
      <c r="I66">
        <v>2.7</v>
      </c>
      <c r="J66" s="32" t="s">
        <v>123</v>
      </c>
      <c r="K66">
        <f t="shared" si="9"/>
        <v>14.85119999999999</v>
      </c>
    </row>
    <row r="67" spans="4:11" x14ac:dyDescent="0.3">
      <c r="D67" s="32" t="s">
        <v>73</v>
      </c>
      <c r="E67">
        <v>1.7</v>
      </c>
      <c r="F67" s="32" t="s">
        <v>104</v>
      </c>
      <c r="G67">
        <f t="shared" si="10"/>
        <v>54.188799999999993</v>
      </c>
      <c r="H67" s="32" t="s">
        <v>83</v>
      </c>
      <c r="I67">
        <v>2.75</v>
      </c>
      <c r="J67" s="32" t="s">
        <v>124</v>
      </c>
      <c r="K67">
        <f t="shared" si="9"/>
        <v>13.799999999999995</v>
      </c>
    </row>
    <row r="68" spans="4:11" x14ac:dyDescent="0.3">
      <c r="D68" s="32" t="s">
        <v>74</v>
      </c>
      <c r="E68">
        <v>1.75</v>
      </c>
      <c r="F68" s="32" t="s">
        <v>105</v>
      </c>
      <c r="G68">
        <f t="shared" si="10"/>
        <v>60.424999999999997</v>
      </c>
      <c r="H68" s="32" t="s">
        <v>84</v>
      </c>
      <c r="I68">
        <v>2.8</v>
      </c>
      <c r="J68" s="32" t="s">
        <v>125</v>
      </c>
      <c r="K68">
        <f t="shared" si="9"/>
        <v>13.244799999999998</v>
      </c>
    </row>
    <row r="69" spans="4:11" x14ac:dyDescent="0.3">
      <c r="D69" s="32" t="s">
        <v>75</v>
      </c>
      <c r="E69">
        <v>1.8</v>
      </c>
      <c r="F69" s="32" t="s">
        <v>106</v>
      </c>
      <c r="G69">
        <f t="shared" si="10"/>
        <v>65.787200000000013</v>
      </c>
      <c r="H69" s="32" t="s">
        <v>85</v>
      </c>
      <c r="I69">
        <v>2.85</v>
      </c>
      <c r="J69" s="32" t="s">
        <v>126</v>
      </c>
      <c r="K69">
        <f t="shared" si="9"/>
        <v>13.086399999999998</v>
      </c>
    </row>
    <row r="70" spans="4:11" x14ac:dyDescent="0.3">
      <c r="D70" s="32" t="s">
        <v>76</v>
      </c>
      <c r="E70">
        <v>1.85</v>
      </c>
      <c r="F70" s="32" t="s">
        <v>107</v>
      </c>
      <c r="G70">
        <f t="shared" si="10"/>
        <v>70.100600000000028</v>
      </c>
      <c r="H70" s="32" t="s">
        <v>86</v>
      </c>
      <c r="I70">
        <v>2.9</v>
      </c>
      <c r="J70" s="32" t="s">
        <v>127</v>
      </c>
      <c r="K70">
        <f t="shared" si="9"/>
        <v>13.225599999999991</v>
      </c>
    </row>
    <row r="71" spans="4:11" x14ac:dyDescent="0.3">
      <c r="D71" s="32" t="s">
        <v>77</v>
      </c>
      <c r="E71">
        <v>1.9</v>
      </c>
      <c r="F71" s="32" t="s">
        <v>108</v>
      </c>
      <c r="G71">
        <f t="shared" si="10"/>
        <v>73.190399999999997</v>
      </c>
      <c r="H71" s="32" t="s">
        <v>87</v>
      </c>
      <c r="I71">
        <v>2.95</v>
      </c>
      <c r="J71" s="32" t="s">
        <v>128</v>
      </c>
      <c r="K71">
        <f t="shared" si="9"/>
        <v>13.563200000000002</v>
      </c>
    </row>
    <row r="72" spans="4:11" x14ac:dyDescent="0.3">
      <c r="D72" s="32" t="s">
        <v>78</v>
      </c>
      <c r="E72">
        <v>1.95</v>
      </c>
      <c r="F72" s="32" t="s">
        <v>109</v>
      </c>
      <c r="G72">
        <f t="shared" si="10"/>
        <v>74.881800000000013</v>
      </c>
      <c r="H72" s="32" t="s">
        <v>88</v>
      </c>
      <c r="I72">
        <v>3</v>
      </c>
      <c r="J72" s="32" t="s">
        <v>129</v>
      </c>
      <c r="K72">
        <f t="shared" si="9"/>
        <v>13.999999999999993</v>
      </c>
    </row>
    <row r="73" spans="4:11" x14ac:dyDescent="0.3">
      <c r="D73" s="32" t="s">
        <v>59</v>
      </c>
      <c r="E73">
        <v>2</v>
      </c>
      <c r="F73" s="32" t="s">
        <v>110</v>
      </c>
      <c r="G73">
        <f t="shared" si="10"/>
        <v>75.000000000000014</v>
      </c>
    </row>
  </sheetData>
  <mergeCells count="28">
    <mergeCell ref="E21:H21"/>
    <mergeCell ref="E22:H22"/>
    <mergeCell ref="E23:H23"/>
    <mergeCell ref="E24:H24"/>
    <mergeCell ref="E25:H25"/>
    <mergeCell ref="E30:H30"/>
    <mergeCell ref="I22:L22"/>
    <mergeCell ref="I23:L23"/>
    <mergeCell ref="I24:L24"/>
    <mergeCell ref="I25:L25"/>
    <mergeCell ref="I26:L26"/>
    <mergeCell ref="I27:L27"/>
    <mergeCell ref="E26:H26"/>
    <mergeCell ref="M27:P27"/>
    <mergeCell ref="M28:P28"/>
    <mergeCell ref="E28:H28"/>
    <mergeCell ref="E27:H27"/>
    <mergeCell ref="E29:H29"/>
    <mergeCell ref="M22:P22"/>
    <mergeCell ref="M23:P23"/>
    <mergeCell ref="M24:P24"/>
    <mergeCell ref="M25:P25"/>
    <mergeCell ref="M26:P26"/>
    <mergeCell ref="M29:P29"/>
    <mergeCell ref="M30:P30"/>
    <mergeCell ref="I28:L28"/>
    <mergeCell ref="I29:L29"/>
    <mergeCell ref="I30:L3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2023-12-17T00:23:04Z</dcterms:modified>
</cp:coreProperties>
</file>