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Лабараторки\ПЗ Загального користування\"/>
    </mc:Choice>
  </mc:AlternateContent>
  <xr:revisionPtr revIDLastSave="0" documentId="8_{B754631B-79E5-4C27-838B-CE38D3A98CD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H9" i="1" s="1"/>
  <c r="C10" i="1"/>
  <c r="H10" i="1" s="1"/>
  <c r="C11" i="1"/>
  <c r="C12" i="1"/>
  <c r="C13" i="1"/>
  <c r="H13" i="1" s="1"/>
  <c r="C14" i="1"/>
  <c r="H14" i="1" s="1"/>
  <c r="C15" i="1"/>
  <c r="C16" i="1"/>
  <c r="C6" i="1"/>
  <c r="H6" i="1" s="1"/>
  <c r="B31" i="1"/>
  <c r="B32" i="1" s="1"/>
  <c r="B33" i="1" s="1"/>
  <c r="B34" i="1" s="1"/>
  <c r="B35" i="1" s="1"/>
  <c r="B36" i="1" s="1"/>
  <c r="B37" i="1" s="1"/>
  <c r="B38" i="1" s="1"/>
  <c r="B39" i="1" s="1"/>
  <c r="B30" i="1"/>
  <c r="B23" i="1" a="1"/>
  <c r="B23" i="1" s="1"/>
  <c r="D21" i="1"/>
  <c r="D20" i="1"/>
  <c r="C21" i="1"/>
  <c r="C20" i="1"/>
  <c r="C19" i="1"/>
  <c r="B21" i="1"/>
  <c r="B20" i="1"/>
  <c r="B19" i="1"/>
  <c r="F16" i="1"/>
  <c r="E16" i="1"/>
  <c r="D16" i="1"/>
  <c r="H19" i="1"/>
  <c r="B16" i="1"/>
  <c r="H7" i="1"/>
  <c r="H8" i="1"/>
  <c r="H11" i="1"/>
  <c r="H12" i="1"/>
  <c r="H15" i="1"/>
  <c r="G7" i="1"/>
  <c r="G8" i="1"/>
  <c r="G9" i="1"/>
  <c r="G10" i="1"/>
  <c r="G11" i="1"/>
  <c r="G12" i="1"/>
  <c r="G13" i="1"/>
  <c r="G14" i="1"/>
  <c r="G15" i="1"/>
  <c r="G6" i="1"/>
  <c r="F7" i="1"/>
  <c r="F8" i="1"/>
  <c r="F9" i="1"/>
  <c r="F10" i="1"/>
  <c r="F11" i="1"/>
  <c r="F12" i="1"/>
  <c r="F13" i="1"/>
  <c r="F14" i="1"/>
  <c r="F15" i="1"/>
  <c r="F6" i="1"/>
  <c r="E7" i="1"/>
  <c r="E8" i="1"/>
  <c r="E9" i="1"/>
  <c r="E10" i="1"/>
  <c r="E11" i="1"/>
  <c r="E12" i="1"/>
  <c r="E13" i="1"/>
  <c r="E14" i="1"/>
  <c r="E15" i="1"/>
  <c r="E6" i="1"/>
  <c r="D7" i="1"/>
  <c r="D8" i="1"/>
  <c r="D9" i="1"/>
  <c r="D10" i="1"/>
  <c r="D11" i="1"/>
  <c r="D12" i="1"/>
  <c r="D13" i="1"/>
  <c r="D14" i="1"/>
  <c r="D15" i="1"/>
  <c r="D6" i="1"/>
  <c r="B7" i="1"/>
  <c r="B8" i="1" s="1"/>
  <c r="B9" i="1" s="1"/>
  <c r="B10" i="1" s="1"/>
  <c r="B11" i="1" s="1"/>
  <c r="B12" i="1" s="1"/>
  <c r="B13" i="1" s="1"/>
  <c r="B14" i="1" s="1"/>
  <c r="B15" i="1" s="1"/>
  <c r="B6" i="1"/>
  <c r="D25" i="1"/>
  <c r="C25" i="1"/>
  <c r="B25" i="1"/>
  <c r="D24" i="1"/>
  <c r="C24" i="1"/>
  <c r="B24" i="1"/>
  <c r="D23" i="1"/>
  <c r="C23" i="1"/>
  <c r="H16" i="1" l="1"/>
  <c r="H21" i="1" s="1"/>
  <c r="G16" i="1"/>
  <c r="H20" i="1" s="1"/>
  <c r="H23" i="1" s="1" a="1"/>
  <c r="H23" i="1" l="1"/>
  <c r="C39" i="1" s="1"/>
  <c r="E39" i="1" s="1"/>
  <c r="F39" i="1" s="1"/>
  <c r="H24" i="1"/>
  <c r="C31" i="1" s="1"/>
  <c r="E31" i="1" s="1"/>
  <c r="F31" i="1" s="1"/>
  <c r="H25" i="1"/>
  <c r="C35" i="1"/>
  <c r="E35" i="1" s="1"/>
  <c r="F35" i="1" s="1"/>
  <c r="C32" i="1"/>
  <c r="E32" i="1" s="1"/>
  <c r="F32" i="1" s="1"/>
  <c r="C37" i="1"/>
  <c r="E37" i="1" s="1"/>
  <c r="F37" i="1" s="1"/>
  <c r="C33" i="1" l="1"/>
  <c r="E33" i="1" s="1"/>
  <c r="F33" i="1" s="1"/>
  <c r="C38" i="1"/>
  <c r="E38" i="1" s="1"/>
  <c r="F38" i="1" s="1"/>
  <c r="C30" i="1"/>
  <c r="K38" i="1"/>
  <c r="I38" i="1"/>
  <c r="C34" i="1"/>
  <c r="E34" i="1" s="1"/>
  <c r="F34" i="1" s="1"/>
  <c r="C36" i="1"/>
  <c r="E36" i="1" s="1"/>
  <c r="F36" i="1" s="1"/>
  <c r="E30" i="1"/>
  <c r="F30" i="1" s="1"/>
  <c r="I30" i="1" l="1"/>
  <c r="I34" i="1" s="1"/>
  <c r="I3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<sst xmlns="http://schemas.openxmlformats.org/spreadsheetml/2006/main" count="27" uniqueCount="24">
  <si>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Функція</t>
  </si>
  <si>
    <t>i</t>
  </si>
  <si>
    <t>X</t>
  </si>
  <si>
    <t>Y</t>
  </si>
  <si>
    <t>X^2</t>
  </si>
  <si>
    <t>X^3</t>
  </si>
  <si>
    <t>X^4</t>
  </si>
  <si>
    <t>X*Y</t>
  </si>
  <si>
    <t>X^2*Y</t>
  </si>
  <si>
    <t>СУМА</t>
  </si>
  <si>
    <t>A</t>
  </si>
  <si>
    <t>B</t>
  </si>
  <si>
    <t>A^-1</t>
  </si>
  <si>
    <t>Y(F)</t>
  </si>
  <si>
    <t>Y-Y(f)</t>
  </si>
  <si>
    <t>(Y-Y(f))^2</t>
  </si>
  <si>
    <t>S(10)</t>
  </si>
  <si>
    <t>Y(10)</t>
  </si>
  <si>
    <t>Коеф. Варіації</t>
  </si>
  <si>
    <t>X(n)</t>
  </si>
  <si>
    <t>Y(n)</t>
  </si>
  <si>
    <t>X(k)</t>
  </si>
  <si>
    <t>Y(k)</t>
  </si>
  <si>
    <t>y = 1 / (11 +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</si>
</sst>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9"/>
  <sheetViews>
    <sheetView tabSelected="1" zoomScaleNormal="100" workbookViewId="0">
      <selection activeCell="B40" sqref="B40"/>
    </sheetView>
  </sheetViews>
  <sheetFormatPr defaultRowHeight="15" x14ac:dyDescent="0.25"/>
  <cols>
    <col min="6" max="6" width="12" bestFit="1" customWidth="1"/>
    <col min="8" max="8" width="13.140625" bestFit="1" customWidth="1"/>
  </cols>
  <sheetData>
    <row r="2" spans="1:8" x14ac:dyDescent="0.25">
      <c r="A2" s="5" t="s">
        <v>0</v>
      </c>
      <c r="B2" s="5"/>
      <c r="C2" s="6" t="s">
        <v>23</v>
      </c>
      <c r="D2" s="6"/>
      <c r="E2" s="6"/>
      <c r="H2">
        <v>0.4</v>
      </c>
    </row>
    <row r="4" spans="1:8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25">
      <c r="A5">
        <v>0</v>
      </c>
      <c r="B5">
        <v>0.05</v>
      </c>
    </row>
    <row r="6" spans="1:8" x14ac:dyDescent="0.25">
      <c r="A6">
        <v>1</v>
      </c>
      <c r="B6">
        <f>B5+H$2*A6</f>
        <v>0.45</v>
      </c>
      <c r="C6">
        <f>1/(11+B6)</f>
        <v>8.7336244541484725E-2</v>
      </c>
      <c r="D6">
        <f>POWER(B6,2)</f>
        <v>0.20250000000000001</v>
      </c>
      <c r="E6">
        <f>POWER(B6,3)</f>
        <v>9.1125000000000012E-2</v>
      </c>
      <c r="F6">
        <f>POWER(B6,4)</f>
        <v>4.1006250000000008E-2</v>
      </c>
      <c r="G6">
        <f>B6*C6</f>
        <v>3.9301310043668131E-2</v>
      </c>
      <c r="H6">
        <f>B6*B6*C6</f>
        <v>1.7685589519650657E-2</v>
      </c>
    </row>
    <row r="7" spans="1:8" x14ac:dyDescent="0.25">
      <c r="A7">
        <v>2</v>
      </c>
      <c r="B7">
        <f t="shared" ref="B7:B15" si="0">B6+H$2*A7</f>
        <v>1.25</v>
      </c>
      <c r="C7">
        <f t="shared" ref="C7:C16" si="1">1/(11+B7)</f>
        <v>8.1632653061224483E-2</v>
      </c>
      <c r="D7">
        <f t="shared" ref="D7:D15" si="2">POWER(B7,2)</f>
        <v>1.5625</v>
      </c>
      <c r="E7">
        <f t="shared" ref="E7:E15" si="3">POWER(B7,3)</f>
        <v>1.953125</v>
      </c>
      <c r="F7">
        <f t="shared" ref="F7:F15" si="4">POWER(B7,4)</f>
        <v>2.44140625</v>
      </c>
      <c r="G7">
        <f t="shared" ref="G7:G15" si="5">B7*C7</f>
        <v>0.1020408163265306</v>
      </c>
      <c r="H7">
        <f t="shared" ref="H7:H15" si="6">B7*B7*C7</f>
        <v>0.12755102040816327</v>
      </c>
    </row>
    <row r="8" spans="1:8" x14ac:dyDescent="0.25">
      <c r="A8">
        <v>3</v>
      </c>
      <c r="B8">
        <f t="shared" si="0"/>
        <v>2.4500000000000002</v>
      </c>
      <c r="C8">
        <f t="shared" si="1"/>
        <v>7.434944237918216E-2</v>
      </c>
      <c r="D8">
        <f t="shared" si="2"/>
        <v>6.0025000000000013</v>
      </c>
      <c r="E8">
        <f t="shared" si="3"/>
        <v>14.706125000000004</v>
      </c>
      <c r="F8">
        <f t="shared" si="4"/>
        <v>36.030006250000014</v>
      </c>
      <c r="G8">
        <f t="shared" si="5"/>
        <v>0.18215613382899631</v>
      </c>
      <c r="H8">
        <f t="shared" si="6"/>
        <v>0.446282527881041</v>
      </c>
    </row>
    <row r="9" spans="1:8" x14ac:dyDescent="0.25">
      <c r="A9">
        <v>4</v>
      </c>
      <c r="B9">
        <f t="shared" si="0"/>
        <v>4.0500000000000007</v>
      </c>
      <c r="C9">
        <f t="shared" si="1"/>
        <v>6.6445182724252483E-2</v>
      </c>
      <c r="D9">
        <f t="shared" si="2"/>
        <v>16.402500000000007</v>
      </c>
      <c r="E9">
        <f t="shared" si="3"/>
        <v>66.430125000000046</v>
      </c>
      <c r="F9">
        <f t="shared" si="4"/>
        <v>269.04200625000021</v>
      </c>
      <c r="G9">
        <f t="shared" si="5"/>
        <v>0.26910299003322258</v>
      </c>
      <c r="H9">
        <f t="shared" si="6"/>
        <v>1.0898671096345518</v>
      </c>
    </row>
    <row r="10" spans="1:8" x14ac:dyDescent="0.25">
      <c r="A10">
        <v>5</v>
      </c>
      <c r="B10">
        <f t="shared" si="0"/>
        <v>6.0500000000000007</v>
      </c>
      <c r="C10">
        <f t="shared" si="1"/>
        <v>5.8651026392961873E-2</v>
      </c>
      <c r="D10">
        <f t="shared" si="2"/>
        <v>36.602500000000006</v>
      </c>
      <c r="E10">
        <f t="shared" si="3"/>
        <v>221.44512500000008</v>
      </c>
      <c r="F10">
        <f t="shared" si="4"/>
        <v>1339.7430062500005</v>
      </c>
      <c r="G10">
        <f t="shared" si="5"/>
        <v>0.35483870967741937</v>
      </c>
      <c r="H10">
        <f t="shared" si="6"/>
        <v>2.1467741935483873</v>
      </c>
    </row>
    <row r="11" spans="1:8" x14ac:dyDescent="0.25">
      <c r="A11">
        <v>6</v>
      </c>
      <c r="B11">
        <f t="shared" si="0"/>
        <v>8.4500000000000011</v>
      </c>
      <c r="C11">
        <f t="shared" si="1"/>
        <v>5.1413881748071974E-2</v>
      </c>
      <c r="D11">
        <f t="shared" si="2"/>
        <v>71.402500000000018</v>
      </c>
      <c r="E11">
        <f t="shared" si="3"/>
        <v>603.35112500000025</v>
      </c>
      <c r="F11">
        <f t="shared" si="4"/>
        <v>5098.3170062500021</v>
      </c>
      <c r="G11">
        <f t="shared" si="5"/>
        <v>0.43444730077120824</v>
      </c>
      <c r="H11">
        <f t="shared" si="6"/>
        <v>3.6710796915167099</v>
      </c>
    </row>
    <row r="12" spans="1:8" x14ac:dyDescent="0.25">
      <c r="A12">
        <v>7</v>
      </c>
      <c r="B12">
        <f t="shared" si="0"/>
        <v>11.250000000000002</v>
      </c>
      <c r="C12">
        <f t="shared" si="1"/>
        <v>4.49438202247191E-2</v>
      </c>
      <c r="D12">
        <f t="shared" si="2"/>
        <v>126.56250000000004</v>
      </c>
      <c r="E12">
        <f t="shared" si="3"/>
        <v>1423.8281250000007</v>
      </c>
      <c r="F12">
        <f t="shared" si="4"/>
        <v>16018.066406250011</v>
      </c>
      <c r="G12">
        <f t="shared" si="5"/>
        <v>0.5056179775280899</v>
      </c>
      <c r="H12">
        <f t="shared" si="6"/>
        <v>5.688202247191013</v>
      </c>
    </row>
    <row r="13" spans="1:8" x14ac:dyDescent="0.25">
      <c r="A13">
        <v>8</v>
      </c>
      <c r="B13">
        <f t="shared" si="0"/>
        <v>14.450000000000003</v>
      </c>
      <c r="C13">
        <f t="shared" si="1"/>
        <v>3.9292730844793712E-2</v>
      </c>
      <c r="D13">
        <f t="shared" si="2"/>
        <v>208.80250000000009</v>
      </c>
      <c r="E13">
        <f t="shared" si="3"/>
        <v>3017.1961250000018</v>
      </c>
      <c r="F13">
        <f t="shared" si="4"/>
        <v>43598.484006250037</v>
      </c>
      <c r="G13">
        <f t="shared" si="5"/>
        <v>0.56777996070726922</v>
      </c>
      <c r="H13">
        <f t="shared" si="6"/>
        <v>8.2044204322200436</v>
      </c>
    </row>
    <row r="14" spans="1:8" x14ac:dyDescent="0.25">
      <c r="A14">
        <v>9</v>
      </c>
      <c r="B14">
        <f t="shared" si="0"/>
        <v>18.050000000000004</v>
      </c>
      <c r="C14">
        <f t="shared" si="1"/>
        <v>3.4423407917383818E-2</v>
      </c>
      <c r="D14">
        <f t="shared" si="2"/>
        <v>325.80250000000018</v>
      </c>
      <c r="E14">
        <f t="shared" si="3"/>
        <v>5880.7351250000047</v>
      </c>
      <c r="F14">
        <f t="shared" si="4"/>
        <v>106147.26900625012</v>
      </c>
      <c r="G14">
        <f t="shared" si="5"/>
        <v>0.62134251290877807</v>
      </c>
      <c r="H14">
        <f t="shared" si="6"/>
        <v>11.215232358003448</v>
      </c>
    </row>
    <row r="15" spans="1:8" x14ac:dyDescent="0.25">
      <c r="A15">
        <v>10</v>
      </c>
      <c r="B15">
        <f t="shared" si="0"/>
        <v>22.050000000000004</v>
      </c>
      <c r="C15">
        <f t="shared" si="1"/>
        <v>3.02571860816944E-2</v>
      </c>
      <c r="D15">
        <f t="shared" si="2"/>
        <v>486.20250000000021</v>
      </c>
      <c r="E15">
        <f t="shared" si="3"/>
        <v>10720.765125000007</v>
      </c>
      <c r="F15">
        <f t="shared" si="4"/>
        <v>236392.87100625021</v>
      </c>
      <c r="G15">
        <f t="shared" si="5"/>
        <v>0.66717095310136165</v>
      </c>
      <c r="H15">
        <f t="shared" si="6"/>
        <v>14.711119515885027</v>
      </c>
    </row>
    <row r="16" spans="1:8" x14ac:dyDescent="0.25">
      <c r="A16" s="4" t="s">
        <v>9</v>
      </c>
      <c r="B16">
        <f t="shared" ref="B16:H16" si="7">SUM(B6:B15)</f>
        <v>88.500000000000028</v>
      </c>
      <c r="C16">
        <f t="shared" si="1"/>
        <v>1.0050251256281404E-2</v>
      </c>
      <c r="D16">
        <f t="shared" si="7"/>
        <v>1279.5450000000005</v>
      </c>
      <c r="E16">
        <f t="shared" si="7"/>
        <v>21950.501250000016</v>
      </c>
      <c r="F16">
        <f t="shared" si="7"/>
        <v>408902.3048625004</v>
      </c>
      <c r="G16">
        <f t="shared" si="7"/>
        <v>3.743798664926544</v>
      </c>
      <c r="H16">
        <f t="shared" si="7"/>
        <v>47.31821468580803</v>
      </c>
    </row>
    <row r="19" spans="1:9" x14ac:dyDescent="0.25">
      <c r="A19" s="7" t="s">
        <v>10</v>
      </c>
      <c r="B19">
        <f>D16</f>
        <v>1279.5450000000005</v>
      </c>
      <c r="C19">
        <f>B16</f>
        <v>88.500000000000028</v>
      </c>
      <c r="D19">
        <v>10</v>
      </c>
      <c r="G19" s="7" t="s">
        <v>11</v>
      </c>
      <c r="H19">
        <f>C16</f>
        <v>1.0050251256281404E-2</v>
      </c>
    </row>
    <row r="20" spans="1:9" x14ac:dyDescent="0.25">
      <c r="A20" s="7"/>
      <c r="B20">
        <f>E16</f>
        <v>21950.501250000016</v>
      </c>
      <c r="C20">
        <f>D16</f>
        <v>1279.5450000000005</v>
      </c>
      <c r="D20">
        <f>B16</f>
        <v>88.500000000000028</v>
      </c>
      <c r="G20" s="7"/>
      <c r="H20">
        <f>G16</f>
        <v>3.743798664926544</v>
      </c>
    </row>
    <row r="21" spans="1:9" x14ac:dyDescent="0.25">
      <c r="A21" s="7"/>
      <c r="B21">
        <f>F16</f>
        <v>408902.3048625004</v>
      </c>
      <c r="C21">
        <f>E16</f>
        <v>21950.501250000016</v>
      </c>
      <c r="D21">
        <f>D16</f>
        <v>1279.5450000000005</v>
      </c>
      <c r="G21" s="7"/>
      <c r="H21">
        <f>H16</f>
        <v>47.31821468580803</v>
      </c>
    </row>
    <row r="23" spans="1:9" x14ac:dyDescent="0.25">
      <c r="A23" s="7" t="s">
        <v>12</v>
      </c>
      <c r="B23" cm="1">
        <f t="array" ref="B23:D25">MINVERSE(B19:D21)</f>
        <v>3.4845163909775689E-3</v>
      </c>
      <c r="C23">
        <v>-1.2125165896464448E-3</v>
      </c>
      <c r="D23">
        <v>5.6631501255473368E-5</v>
      </c>
      <c r="G23" s="7" t="s">
        <v>2</v>
      </c>
      <c r="H23" cm="1">
        <f t="array" ref="H23:H25">MMULT(B23:D25,H19:H21)</f>
        <v>-1.8246961898975948E-3</v>
      </c>
    </row>
    <row r="24" spans="1:9" x14ac:dyDescent="0.25">
      <c r="A24" s="7"/>
      <c r="B24">
        <v>-9.2436958001253469E-2</v>
      </c>
      <c r="C24">
        <v>2.7975583273578471E-2</v>
      </c>
      <c r="D24">
        <v>-1.2125165896464448E-3</v>
      </c>
      <c r="G24" s="7"/>
      <c r="H24">
        <v>4.6431816357891231E-2</v>
      </c>
    </row>
    <row r="25" spans="1:9" x14ac:dyDescent="0.25">
      <c r="A25" s="7"/>
      <c r="B25">
        <v>0.4722075257617539</v>
      </c>
      <c r="C25">
        <v>-9.2436958001253469E-2</v>
      </c>
      <c r="D25">
        <v>3.4845163909775693E-3</v>
      </c>
      <c r="G25" s="7"/>
      <c r="H25">
        <v>-0.17643846101145752</v>
      </c>
    </row>
    <row r="28" spans="1:9" x14ac:dyDescent="0.25">
      <c r="A28" s="3" t="s">
        <v>1</v>
      </c>
      <c r="B28" s="3" t="s">
        <v>2</v>
      </c>
      <c r="C28" s="3" t="s">
        <v>13</v>
      </c>
    </row>
    <row r="29" spans="1:9" x14ac:dyDescent="0.25">
      <c r="A29">
        <v>0</v>
      </c>
      <c r="B29">
        <v>0.05</v>
      </c>
      <c r="E29" s="3" t="s">
        <v>14</v>
      </c>
      <c r="F29" s="3" t="s">
        <v>15</v>
      </c>
    </row>
    <row r="30" spans="1:9" x14ac:dyDescent="0.25">
      <c r="A30">
        <v>1</v>
      </c>
      <c r="B30">
        <f>B29+H$2*A30</f>
        <v>0.45</v>
      </c>
      <c r="C30">
        <f>B30*B30*H$23+B30*H$24+H$25</f>
        <v>-0.15591364462886073</v>
      </c>
      <c r="E30">
        <f>C6-C30</f>
        <v>0.24324988917034546</v>
      </c>
      <c r="F30">
        <f>E30*E30</f>
        <v>5.9170508581385346E-2</v>
      </c>
      <c r="H30" t="s">
        <v>16</v>
      </c>
      <c r="I30">
        <f>SQRT(1/9 * SUM(F30:F39))</f>
        <v>0.12798259734694262</v>
      </c>
    </row>
    <row r="31" spans="1:9" x14ac:dyDescent="0.25">
      <c r="A31">
        <v>2</v>
      </c>
      <c r="B31">
        <f t="shared" ref="B31:B39" si="8">B30+H$2*A31</f>
        <v>1.25</v>
      </c>
      <c r="C31">
        <f t="shared" ref="C31:C39" si="9">B31*B31*H$23+B31*H$24+H$25</f>
        <v>-0.12124977836080847</v>
      </c>
      <c r="E31">
        <f t="shared" ref="E31:E39" si="10">C7-C31</f>
        <v>0.20288243142203294</v>
      </c>
      <c r="F31">
        <f t="shared" ref="F31:F39" si="11">E31*E31</f>
        <v>4.11612809797159E-2</v>
      </c>
    </row>
    <row r="32" spans="1:9" x14ac:dyDescent="0.25">
      <c r="A32">
        <v>3</v>
      </c>
      <c r="B32">
        <f t="shared" si="8"/>
        <v>2.4500000000000002</v>
      </c>
      <c r="C32">
        <f t="shared" si="9"/>
        <v>-7.3633249814484311E-2</v>
      </c>
      <c r="E32">
        <f t="shared" si="10"/>
        <v>0.14798269219366647</v>
      </c>
      <c r="F32">
        <f t="shared" si="11"/>
        <v>2.1898877188885436E-2</v>
      </c>
      <c r="H32" t="s">
        <v>17</v>
      </c>
      <c r="I32">
        <f>1/10*SUM(C30:C39)</f>
        <v>1.0050251256280369E-3</v>
      </c>
    </row>
    <row r="33" spans="1:11" x14ac:dyDescent="0.25">
      <c r="A33">
        <v>4</v>
      </c>
      <c r="B33">
        <f t="shared" si="8"/>
        <v>4.0500000000000007</v>
      </c>
      <c r="C33">
        <f t="shared" si="9"/>
        <v>-1.8319184016793305E-2</v>
      </c>
      <c r="E33">
        <f t="shared" si="10"/>
        <v>8.4764366741045788E-2</v>
      </c>
      <c r="F33">
        <f t="shared" si="11"/>
        <v>7.1849978690105096E-3</v>
      </c>
    </row>
    <row r="34" spans="1:11" x14ac:dyDescent="0.25">
      <c r="A34">
        <v>5</v>
      </c>
      <c r="B34">
        <f t="shared" si="8"/>
        <v>6.0500000000000007</v>
      </c>
      <c r="C34">
        <f t="shared" si="9"/>
        <v>3.7685585663057714E-2</v>
      </c>
      <c r="E34">
        <f t="shared" si="10"/>
        <v>2.096544072990416E-2</v>
      </c>
      <c r="F34">
        <f t="shared" si="11"/>
        <v>4.3954970499912425E-4</v>
      </c>
      <c r="H34" t="s">
        <v>18</v>
      </c>
      <c r="I34" s="8">
        <f>I30/I32</f>
        <v>127.34268436022106</v>
      </c>
    </row>
    <row r="35" spans="1:11" x14ac:dyDescent="0.25">
      <c r="A35">
        <v>6</v>
      </c>
      <c r="B35">
        <f t="shared" si="8"/>
        <v>8.4500000000000011</v>
      </c>
      <c r="C35">
        <f t="shared" si="9"/>
        <v>8.5622517513560453E-2</v>
      </c>
      <c r="E35">
        <f t="shared" si="10"/>
        <v>-3.4208635765488479E-2</v>
      </c>
      <c r="F35">
        <f t="shared" si="11"/>
        <v>1.1702307609358575E-3</v>
      </c>
    </row>
    <row r="36" spans="1:11" x14ac:dyDescent="0.25">
      <c r="A36">
        <v>7</v>
      </c>
      <c r="B36">
        <f t="shared" si="8"/>
        <v>11.250000000000002</v>
      </c>
      <c r="C36">
        <f t="shared" si="9"/>
        <v>0.11498136148090446</v>
      </c>
      <c r="E36">
        <f t="shared" si="10"/>
        <v>-7.0037541256185359E-2</v>
      </c>
      <c r="F36">
        <f t="shared" si="11"/>
        <v>4.9052571852118663E-3</v>
      </c>
    </row>
    <row r="37" spans="1:11" x14ac:dyDescent="0.25">
      <c r="A37">
        <v>8</v>
      </c>
      <c r="B37">
        <f t="shared" si="8"/>
        <v>14.450000000000003</v>
      </c>
      <c r="C37">
        <f t="shared" si="9"/>
        <v>0.11350015916897818</v>
      </c>
      <c r="E37">
        <f t="shared" si="10"/>
        <v>-7.4207428324184477E-2</v>
      </c>
      <c r="F37">
        <f t="shared" si="11"/>
        <v>5.5067424184889763E-3</v>
      </c>
      <c r="H37" s="1" t="s">
        <v>19</v>
      </c>
      <c r="I37" s="1" t="s">
        <v>20</v>
      </c>
      <c r="J37" s="2" t="s">
        <v>21</v>
      </c>
      <c r="K37" s="2" t="s">
        <v>22</v>
      </c>
    </row>
    <row r="38" spans="1:11" x14ac:dyDescent="0.25">
      <c r="A38">
        <v>9</v>
      </c>
      <c r="B38">
        <f t="shared" si="8"/>
        <v>18.050000000000004</v>
      </c>
      <c r="C38">
        <f t="shared" si="9"/>
        <v>6.7165243839367866E-2</v>
      </c>
      <c r="E38">
        <f t="shared" si="10"/>
        <v>-3.2741835921984049E-2</v>
      </c>
      <c r="F38">
        <f t="shared" si="11"/>
        <v>1.0720278195421251E-3</v>
      </c>
      <c r="H38">
        <v>4.5</v>
      </c>
      <c r="I38">
        <f>H38*H38*H23+H38*H24+H25</f>
        <v>-4.445385246373279E-3</v>
      </c>
      <c r="J38">
        <v>-5</v>
      </c>
      <c r="K38">
        <f>J38*J38*H23+J38*H24+H25</f>
        <v>-0.45421494754835356</v>
      </c>
    </row>
    <row r="39" spans="1:11" x14ac:dyDescent="0.25">
      <c r="A39">
        <v>10</v>
      </c>
      <c r="B39">
        <f t="shared" si="8"/>
        <v>22.050000000000004</v>
      </c>
      <c r="C39">
        <f t="shared" si="9"/>
        <v>-3.9788759588641448E-2</v>
      </c>
      <c r="E39">
        <f t="shared" si="10"/>
        <v>7.0045945670335841E-2</v>
      </c>
      <c r="F39">
        <f t="shared" si="11"/>
        <v>4.90643450485164E-3</v>
      </c>
    </row>
  </sheetData>
  <mergeCells count="6">
    <mergeCell ref="A2:B2"/>
    <mergeCell ref="C2:E2"/>
    <mergeCell ref="A19:A21"/>
    <mergeCell ref="G19:G21"/>
    <mergeCell ref="A23:A25"/>
    <mergeCell ref="G23:G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Сергій Кулик</cp:lastModifiedBy>
  <dcterms:created xsi:type="dcterms:W3CDTF">2015-06-05T18:17:20Z</dcterms:created>
  <dcterms:modified xsi:type="dcterms:W3CDTF">2022-05-30T18:23:08Z</dcterms:modified>
</cp:coreProperties>
</file>