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Задание1" sheetId="2" r:id="rId2"/>
  </sheets>
  <definedNames>
    <definedName name="solver_adj" localSheetId="1" hidden="1">Задание1!$B$55:$F$61</definedName>
    <definedName name="solver_adj" localSheetId="0" hidden="1">Лист1!$B$10:$D$13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Задание1!$B$70:$F$70</definedName>
    <definedName name="solver_lhs1" localSheetId="0" hidden="1">Лист1!$B$10:$D$13</definedName>
    <definedName name="solver_lhs2" localSheetId="1" hidden="1">Задание1!$B$84:$D$84</definedName>
    <definedName name="solver_lhs2" localSheetId="0" hidden="1">Лист1!$B$12</definedName>
    <definedName name="solver_lhs3" localSheetId="1" hidden="1">Задание1!$E$79:$E$83</definedName>
    <definedName name="solver_lhs3" localSheetId="0" hidden="1">Лист1!$B$14:$D$14</definedName>
    <definedName name="solver_lhs4" localSheetId="1" hidden="1">Задание1!$G$66:$G$69</definedName>
    <definedName name="solver_lhs4" localSheetId="0" hidden="1">Лист1!$D$10</definedName>
    <definedName name="solver_lhs5" localSheetId="0" hidden="1">Лист1!$D$11</definedName>
    <definedName name="solver_lhs6" localSheetId="0" hidden="1">Лист1!$E$10:$E$13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Задание1!$C$90</definedName>
    <definedName name="solver_opt" localSheetId="0" hidden="1">Лист1!$F$18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2</definedName>
    <definedName name="solver_rel1" localSheetId="0" hidden="1">4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el4" localSheetId="1" hidden="1">2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hs1" localSheetId="1" hidden="1">Задание1!$B$72:$F$72</definedName>
    <definedName name="solver_rhs1" localSheetId="0" hidden="1">целое</definedName>
    <definedName name="solver_rhs2" localSheetId="1" hidden="1">Задание1!$B$86:$D$86</definedName>
    <definedName name="solver_rhs2" localSheetId="0" hidden="1">0</definedName>
    <definedName name="solver_rhs3" localSheetId="1" hidden="1">Задание1!$G$79:$G$83</definedName>
    <definedName name="solver_rhs3" localSheetId="0" hidden="1">Лист1!$B$16:$D$16</definedName>
    <definedName name="solver_rhs4" localSheetId="1" hidden="1">Задание1!$I$66:$I$69</definedName>
    <definedName name="solver_rhs4" localSheetId="0" hidden="1">15</definedName>
    <definedName name="solver_rhs5" localSheetId="0" hidden="1">0</definedName>
    <definedName name="solver_rhs6" localSheetId="0" hidden="1">Лист1!$G$10:$G$13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E79" i="2" l="1"/>
  <c r="C90" i="2"/>
  <c r="C84" i="2"/>
  <c r="D84" i="2"/>
  <c r="B84" i="2"/>
  <c r="E80" i="2"/>
  <c r="E81" i="2"/>
  <c r="E82" i="2"/>
  <c r="E83" i="2"/>
  <c r="C88" i="2"/>
  <c r="C74" i="2"/>
  <c r="C70" i="2"/>
  <c r="D70" i="2"/>
  <c r="E70" i="2"/>
  <c r="F70" i="2"/>
  <c r="B70" i="2"/>
  <c r="G67" i="2"/>
  <c r="G68" i="2"/>
  <c r="G69" i="2"/>
  <c r="G66" i="2"/>
  <c r="G86" i="2"/>
  <c r="I72" i="2"/>
  <c r="F2" i="2" l="1"/>
  <c r="G13" i="2"/>
  <c r="H7" i="2"/>
  <c r="F13" i="2"/>
  <c r="F7" i="2"/>
  <c r="F18" i="1"/>
  <c r="E11" i="1"/>
  <c r="E12" i="1"/>
  <c r="E13" i="1"/>
  <c r="E10" i="1"/>
  <c r="C14" i="1"/>
  <c r="D14" i="1"/>
  <c r="B14" i="1"/>
  <c r="A13" i="1"/>
  <c r="C9" i="1"/>
  <c r="D9" i="1"/>
  <c r="B9" i="1"/>
  <c r="A12" i="1"/>
  <c r="A11" i="1"/>
  <c r="A10" i="1"/>
</calcChain>
</file>

<file path=xl/sharedStrings.xml><?xml version="1.0" encoding="utf-8"?>
<sst xmlns="http://schemas.openxmlformats.org/spreadsheetml/2006/main" count="137" uniqueCount="53">
  <si>
    <t>Матрица затрат</t>
  </si>
  <si>
    <t>А1</t>
  </si>
  <si>
    <t>А2</t>
  </si>
  <si>
    <t>А3</t>
  </si>
  <si>
    <t>А4</t>
  </si>
  <si>
    <t>В1</t>
  </si>
  <si>
    <t>В2</t>
  </si>
  <si>
    <t>В3</t>
  </si>
  <si>
    <t>Матрица перевозок</t>
  </si>
  <si>
    <t>Всего</t>
  </si>
  <si>
    <t>огр</t>
  </si>
  <si>
    <t>Предел</t>
  </si>
  <si>
    <t>=</t>
  </si>
  <si>
    <t>Затраты</t>
  </si>
  <si>
    <t xml:space="preserve">Предприятия </t>
  </si>
  <si>
    <t>Норма расхода бензина на 1т. спирта, тонн</t>
  </si>
  <si>
    <t>Норма расхода спирта на 1т. СК, тонн</t>
  </si>
  <si>
    <t>Коэффициент использования производственной мощности</t>
  </si>
  <si>
    <t>Производственная мощность, тыс. тонн.</t>
  </si>
  <si>
    <t>Нефтеперерабатывающие заводы (НПЗ)</t>
  </si>
  <si>
    <t>г. Кирши</t>
  </si>
  <si>
    <t>г. Нижнекамск</t>
  </si>
  <si>
    <t>г. Оренбург</t>
  </si>
  <si>
    <t>Спиртовые заводы</t>
  </si>
  <si>
    <t>г. Орск</t>
  </si>
  <si>
    <t>г. Пенза</t>
  </si>
  <si>
    <t>г. Самара</t>
  </si>
  <si>
    <t>г.Уфа</t>
  </si>
  <si>
    <t>Заводы по производству СК</t>
  </si>
  <si>
    <t>г. Воронеж</t>
  </si>
  <si>
    <t>г. Пермь</t>
  </si>
  <si>
    <t>г. Ярославль</t>
  </si>
  <si>
    <t>Стоимость перевозки бензина</t>
  </si>
  <si>
    <t>Стоимость перевозки спирта</t>
  </si>
  <si>
    <t>НПЗ</t>
  </si>
  <si>
    <t>г.Самара</t>
  </si>
  <si>
    <t>г. Уфа</t>
  </si>
  <si>
    <t>г. Кириши</t>
  </si>
  <si>
    <t>Фактическая производственная мощность, тонн.</t>
  </si>
  <si>
    <t>Требуется спирта, тонн.</t>
  </si>
  <si>
    <t>Требуется бензина, тонн</t>
  </si>
  <si>
    <t>Фиктивный</t>
  </si>
  <si>
    <t>Стоимость перевозки спирта (тариф РЖД) между спиртовыми заводами и заводами по производству СК</t>
  </si>
  <si>
    <t>Стоимость перевозки бензина (тариф РДЖ) между НПЗ и спиртовыми заводами</t>
  </si>
  <si>
    <t>Матрица переменных</t>
  </si>
  <si>
    <t>Перевозка бензина</t>
  </si>
  <si>
    <t>ВСЕГО</t>
  </si>
  <si>
    <t>Ограничение</t>
  </si>
  <si>
    <t xml:space="preserve">Стоимость перевозки спирта </t>
  </si>
  <si>
    <t>Суммарная стоимость перевозки</t>
  </si>
  <si>
    <t xml:space="preserve">Стоимость перевозки бензина </t>
  </si>
  <si>
    <t>Перевозка спирта</t>
  </si>
  <si>
    <t>Заводы по позводству 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</si>
</sst>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9" xfId="0" applyFill="1" applyBorder="1" applyAlignment="1">
      <alignment horizontal="center" vertical="top"/>
    </xf>
    <xf numFmtId="0" fontId="0" fillId="2" borderId="9" xfId="0" applyFill="1" applyBorder="1" applyAlignment="1">
      <alignment horizontal="left" vertical="top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6" xfId="0" applyFill="1" applyBorder="1"/>
    <xf numFmtId="0" fontId="0" fillId="2" borderId="15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16" xfId="0" applyFill="1" applyBorder="1" applyAlignment="1">
      <alignment horizontal="left" vertical="top"/>
    </xf>
    <xf numFmtId="0" fontId="0" fillId="0" borderId="17" xfId="0" applyFill="1" applyBorder="1" applyAlignment="1">
      <alignment horizontal="left" vertical="top"/>
    </xf>
    <xf numFmtId="0" fontId="0" fillId="0" borderId="11" xfId="0" applyBorder="1"/>
    <xf numFmtId="0" fontId="0" fillId="2" borderId="18" xfId="0" applyFill="1" applyBorder="1" applyAlignment="1">
      <alignment horizontal="center" vertical="center" wrapText="1"/>
    </xf>
    <xf numFmtId="0" fontId="0" fillId="2" borderId="5" xfId="0" applyFill="1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" xfId="0" applyFill="1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/>
    <xf numFmtId="0" fontId="0" fillId="0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 vertical="top"/>
    </xf>
    <xf numFmtId="0" fontId="0" fillId="2" borderId="10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8" sqref="F18"/>
    </sheetView>
  </sheetViews>
  <sheetFormatPr defaultRowHeight="15" x14ac:dyDescent="0.25"/>
  <sheetData>
    <row r="1" spans="1:7" x14ac:dyDescent="0.25">
      <c r="A1" s="3" t="s">
        <v>0</v>
      </c>
      <c r="B1" s="3"/>
      <c r="C1" s="3"/>
      <c r="D1" s="3"/>
    </row>
    <row r="2" spans="1:7" x14ac:dyDescent="0.25">
      <c r="A2" s="2"/>
      <c r="B2" s="2" t="s">
        <v>5</v>
      </c>
      <c r="C2" s="2" t="s">
        <v>6</v>
      </c>
      <c r="D2" s="2" t="s">
        <v>7</v>
      </c>
    </row>
    <row r="3" spans="1:7" x14ac:dyDescent="0.25">
      <c r="A3" s="2" t="s">
        <v>1</v>
      </c>
      <c r="B3" s="2">
        <v>5</v>
      </c>
      <c r="C3" s="2">
        <v>3</v>
      </c>
      <c r="D3" s="2">
        <v>4</v>
      </c>
    </row>
    <row r="4" spans="1:7" x14ac:dyDescent="0.25">
      <c r="A4" s="2" t="s">
        <v>2</v>
      </c>
      <c r="B4" s="2">
        <v>3</v>
      </c>
      <c r="C4" s="2">
        <v>4</v>
      </c>
      <c r="D4" s="2">
        <v>8</v>
      </c>
    </row>
    <row r="5" spans="1:7" x14ac:dyDescent="0.25">
      <c r="A5" s="2" t="s">
        <v>3</v>
      </c>
      <c r="B5" s="2">
        <v>4</v>
      </c>
      <c r="C5" s="2">
        <v>6</v>
      </c>
      <c r="D5" s="2">
        <v>5</v>
      </c>
    </row>
    <row r="6" spans="1:7" x14ac:dyDescent="0.25">
      <c r="A6" s="2" t="s">
        <v>4</v>
      </c>
      <c r="B6" s="2">
        <v>6</v>
      </c>
      <c r="C6" s="2">
        <v>4</v>
      </c>
      <c r="D6" s="2">
        <v>5</v>
      </c>
    </row>
    <row r="8" spans="1:7" x14ac:dyDescent="0.25">
      <c r="A8" s="3" t="s">
        <v>8</v>
      </c>
      <c r="B8" s="3"/>
      <c r="C8" s="3"/>
      <c r="D8" s="3"/>
    </row>
    <row r="9" spans="1:7" x14ac:dyDescent="0.25">
      <c r="A9" s="2"/>
      <c r="B9" s="2" t="str">
        <f>B2</f>
        <v>В1</v>
      </c>
      <c r="C9" s="2" t="str">
        <f t="shared" ref="C9:D9" si="0">C2</f>
        <v>В2</v>
      </c>
      <c r="D9" s="2" t="str">
        <f t="shared" si="0"/>
        <v>В3</v>
      </c>
      <c r="E9" s="1" t="s">
        <v>9</v>
      </c>
      <c r="F9" s="1" t="s">
        <v>10</v>
      </c>
      <c r="G9" s="1" t="s">
        <v>11</v>
      </c>
    </row>
    <row r="10" spans="1:7" x14ac:dyDescent="0.25">
      <c r="A10" s="2" t="str">
        <f>A3</f>
        <v>А1</v>
      </c>
      <c r="B10" s="8">
        <v>10</v>
      </c>
      <c r="C10" s="8">
        <v>0</v>
      </c>
      <c r="D10" s="8">
        <v>15</v>
      </c>
      <c r="E10" s="1">
        <f>SUM(B10:D10)</f>
        <v>25</v>
      </c>
      <c r="F10" s="1" t="s">
        <v>12</v>
      </c>
      <c r="G10" s="1">
        <v>25</v>
      </c>
    </row>
    <row r="11" spans="1:7" x14ac:dyDescent="0.25">
      <c r="A11" s="2" t="str">
        <f>A4</f>
        <v>А2</v>
      </c>
      <c r="B11" s="8">
        <v>20</v>
      </c>
      <c r="C11" s="8">
        <v>0</v>
      </c>
      <c r="D11" s="7">
        <v>0</v>
      </c>
      <c r="E11" s="1">
        <f t="shared" ref="E11:E13" si="1">SUM(B11:D11)</f>
        <v>20</v>
      </c>
      <c r="F11" s="1" t="s">
        <v>12</v>
      </c>
      <c r="G11" s="1">
        <v>20</v>
      </c>
    </row>
    <row r="12" spans="1:7" x14ac:dyDescent="0.25">
      <c r="A12" s="2" t="str">
        <f>A5</f>
        <v>А3</v>
      </c>
      <c r="B12" s="6">
        <v>0</v>
      </c>
      <c r="C12" s="8">
        <v>0</v>
      </c>
      <c r="D12" s="8">
        <v>20</v>
      </c>
      <c r="E12" s="1">
        <f t="shared" si="1"/>
        <v>20</v>
      </c>
      <c r="F12" s="1" t="s">
        <v>12</v>
      </c>
      <c r="G12" s="1">
        <v>20</v>
      </c>
    </row>
    <row r="13" spans="1:7" x14ac:dyDescent="0.25">
      <c r="A13" s="2" t="str">
        <f>A6</f>
        <v>А4</v>
      </c>
      <c r="B13" s="8">
        <v>10</v>
      </c>
      <c r="C13" s="8">
        <v>20</v>
      </c>
      <c r="D13" s="8">
        <v>5</v>
      </c>
      <c r="E13" s="1">
        <f t="shared" si="1"/>
        <v>35</v>
      </c>
      <c r="F13" s="1" t="s">
        <v>12</v>
      </c>
      <c r="G13" s="1">
        <v>35</v>
      </c>
    </row>
    <row r="14" spans="1:7" x14ac:dyDescent="0.25">
      <c r="A14" s="1" t="s">
        <v>9</v>
      </c>
      <c r="B14" s="1">
        <f>SUM(B10:B13)</f>
        <v>40</v>
      </c>
      <c r="C14" s="1">
        <f t="shared" ref="C14:D14" si="2">SUM(C10:C13)</f>
        <v>20</v>
      </c>
      <c r="D14" s="1">
        <f t="shared" si="2"/>
        <v>40</v>
      </c>
    </row>
    <row r="15" spans="1:7" x14ac:dyDescent="0.25">
      <c r="A15" s="1" t="s">
        <v>10</v>
      </c>
      <c r="B15" s="1" t="s">
        <v>12</v>
      </c>
      <c r="C15" s="1" t="s">
        <v>12</v>
      </c>
      <c r="D15" s="1" t="s">
        <v>12</v>
      </c>
    </row>
    <row r="16" spans="1:7" x14ac:dyDescent="0.25">
      <c r="A16" s="1" t="s">
        <v>11</v>
      </c>
      <c r="B16" s="1">
        <v>40</v>
      </c>
      <c r="C16" s="1">
        <v>20</v>
      </c>
      <c r="D16" s="1">
        <v>40</v>
      </c>
    </row>
    <row r="18" spans="5:6" x14ac:dyDescent="0.25">
      <c r="E18" s="4" t="s">
        <v>13</v>
      </c>
      <c r="F18" s="5">
        <f>SUMPRODUCT(B3:D6,B10:D13)</f>
        <v>435</v>
      </c>
    </row>
  </sheetData>
  <mergeCells count="2">
    <mergeCell ref="A1:D1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52" zoomScaleNormal="100" workbookViewId="0">
      <selection activeCell="C79" sqref="C79"/>
    </sheetView>
  </sheetViews>
  <sheetFormatPr defaultRowHeight="15" x14ac:dyDescent="0.25"/>
  <cols>
    <col min="1" max="1" width="17.140625" customWidth="1"/>
    <col min="2" max="2" width="14.5703125" customWidth="1"/>
    <col min="3" max="3" width="10.5703125" customWidth="1"/>
    <col min="4" max="4" width="16.7109375" customWidth="1"/>
    <col min="5" max="5" width="14" customWidth="1"/>
    <col min="6" max="6" width="14.5703125" customWidth="1"/>
    <col min="7" max="7" width="12.5703125" customWidth="1"/>
    <col min="8" max="8" width="11.5703125" customWidth="1"/>
    <col min="9" max="9" width="12.5703125" customWidth="1"/>
  </cols>
  <sheetData>
    <row r="1" spans="1:8" ht="75" x14ac:dyDescent="0.25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6" t="s">
        <v>38</v>
      </c>
      <c r="G1" s="16" t="s">
        <v>39</v>
      </c>
      <c r="H1" s="16" t="s">
        <v>40</v>
      </c>
    </row>
    <row r="2" spans="1:8" x14ac:dyDescent="0.25">
      <c r="A2" s="12" t="s">
        <v>19</v>
      </c>
      <c r="B2" s="12"/>
      <c r="C2" s="12"/>
      <c r="D2" s="12"/>
      <c r="E2" s="12"/>
      <c r="F2" s="25">
        <f>SUM(F3:F6)</f>
        <v>2045272.3399999999</v>
      </c>
      <c r="G2" s="25"/>
      <c r="H2" s="25"/>
    </row>
    <row r="3" spans="1:8" x14ac:dyDescent="0.25">
      <c r="A3" s="13" t="s">
        <v>20</v>
      </c>
      <c r="B3" s="13"/>
      <c r="C3" s="13"/>
      <c r="D3" s="26">
        <v>0.85</v>
      </c>
      <c r="E3" s="26">
        <v>410</v>
      </c>
      <c r="F3" s="26">
        <v>348500</v>
      </c>
      <c r="G3" s="26"/>
      <c r="H3" s="26"/>
    </row>
    <row r="4" spans="1:8" x14ac:dyDescent="0.25">
      <c r="A4" s="13" t="s">
        <v>21</v>
      </c>
      <c r="B4" s="13"/>
      <c r="C4" s="13"/>
      <c r="D4" s="26">
        <v>0.8</v>
      </c>
      <c r="E4" s="26">
        <v>560</v>
      </c>
      <c r="F4" s="26">
        <v>448000</v>
      </c>
      <c r="G4" s="26"/>
      <c r="H4" s="26"/>
    </row>
    <row r="5" spans="1:8" ht="15.75" thickBot="1" x14ac:dyDescent="0.3">
      <c r="A5" s="30" t="s">
        <v>22</v>
      </c>
      <c r="B5" s="30"/>
      <c r="C5" s="30"/>
      <c r="D5" s="31">
        <v>0.82</v>
      </c>
      <c r="E5" s="31">
        <v>635</v>
      </c>
      <c r="F5" s="31">
        <v>520700</v>
      </c>
      <c r="G5" s="31"/>
      <c r="H5" s="31"/>
    </row>
    <row r="6" spans="1:8" x14ac:dyDescent="0.25">
      <c r="A6" s="32" t="s">
        <v>41</v>
      </c>
      <c r="B6" s="32"/>
      <c r="C6" s="32"/>
      <c r="D6" s="33"/>
      <c r="E6" s="33"/>
      <c r="F6" s="33">
        <v>728072.34</v>
      </c>
      <c r="G6" s="33"/>
      <c r="H6" s="33"/>
    </row>
    <row r="7" spans="1:8" x14ac:dyDescent="0.25">
      <c r="A7" s="12" t="s">
        <v>23</v>
      </c>
      <c r="B7" s="12"/>
      <c r="C7" s="12"/>
      <c r="D7" s="12"/>
      <c r="E7" s="12"/>
      <c r="F7" s="25">
        <f>SUM(F8:F12)</f>
        <v>771768.75</v>
      </c>
      <c r="G7" s="25"/>
      <c r="H7" s="25">
        <f>SUM(H8:H12)</f>
        <v>2045272.3399999999</v>
      </c>
    </row>
    <row r="8" spans="1:8" x14ac:dyDescent="0.25">
      <c r="A8" s="13" t="s">
        <v>24</v>
      </c>
      <c r="B8" s="26">
        <v>2.625</v>
      </c>
      <c r="C8" s="13"/>
      <c r="D8" s="26">
        <v>0.85</v>
      </c>
      <c r="E8" s="26">
        <v>190</v>
      </c>
      <c r="F8" s="26">
        <v>161500</v>
      </c>
      <c r="G8" s="26"/>
      <c r="H8" s="26">
        <v>423937.5</v>
      </c>
    </row>
    <row r="9" spans="1:8" x14ac:dyDescent="0.25">
      <c r="A9" s="13" t="s">
        <v>25</v>
      </c>
      <c r="B9" s="26">
        <v>2.65</v>
      </c>
      <c r="C9" s="13"/>
      <c r="D9" s="26">
        <v>0.875</v>
      </c>
      <c r="E9" s="26">
        <v>155</v>
      </c>
      <c r="F9" s="26">
        <v>135625</v>
      </c>
      <c r="G9" s="26"/>
      <c r="H9" s="26">
        <v>359406.25</v>
      </c>
    </row>
    <row r="10" spans="1:8" x14ac:dyDescent="0.25">
      <c r="A10" s="13" t="s">
        <v>26</v>
      </c>
      <c r="B10" s="26">
        <v>2.7</v>
      </c>
      <c r="C10" s="13"/>
      <c r="D10" s="26">
        <v>0.82499999999999996</v>
      </c>
      <c r="E10" s="26">
        <v>120</v>
      </c>
      <c r="F10" s="26">
        <v>99000</v>
      </c>
      <c r="G10" s="26"/>
      <c r="H10" s="26">
        <v>267300</v>
      </c>
    </row>
    <row r="11" spans="1:8" ht="15.75" thickBot="1" x14ac:dyDescent="0.3">
      <c r="A11" s="30" t="s">
        <v>27</v>
      </c>
      <c r="B11" s="31">
        <v>2.69</v>
      </c>
      <c r="C11" s="30"/>
      <c r="D11" s="31">
        <v>0.85</v>
      </c>
      <c r="E11" s="31">
        <v>155</v>
      </c>
      <c r="F11" s="31">
        <v>131750</v>
      </c>
      <c r="G11" s="31"/>
      <c r="H11" s="15">
        <v>354407.5</v>
      </c>
    </row>
    <row r="12" spans="1:8" x14ac:dyDescent="0.25">
      <c r="A12" s="32" t="s">
        <v>41</v>
      </c>
      <c r="B12" s="33">
        <v>2.625</v>
      </c>
      <c r="C12" s="32"/>
      <c r="D12" s="32"/>
      <c r="E12" s="32"/>
      <c r="F12" s="33">
        <v>243893.75</v>
      </c>
      <c r="G12" s="33"/>
      <c r="H12" s="33">
        <v>640221.09</v>
      </c>
    </row>
    <row r="13" spans="1:8" x14ac:dyDescent="0.25">
      <c r="A13" s="27" t="s">
        <v>28</v>
      </c>
      <c r="B13" s="27"/>
      <c r="C13" s="27"/>
      <c r="D13" s="27"/>
      <c r="E13" s="27"/>
      <c r="F13" s="25">
        <f>SUM(F14:F16)</f>
        <v>278750</v>
      </c>
      <c r="G13" s="25">
        <f>SUM(G14:G16)</f>
        <v>771768.75</v>
      </c>
      <c r="H13" s="25"/>
    </row>
    <row r="14" spans="1:8" x14ac:dyDescent="0.25">
      <c r="A14" s="13" t="s">
        <v>29</v>
      </c>
      <c r="B14" s="13"/>
      <c r="C14" s="26">
        <v>2.8</v>
      </c>
      <c r="D14" s="26">
        <v>0.9</v>
      </c>
      <c r="E14" s="26">
        <v>105</v>
      </c>
      <c r="F14" s="26">
        <v>94500</v>
      </c>
      <c r="G14" s="26">
        <v>264600</v>
      </c>
      <c r="H14" s="26"/>
    </row>
    <row r="15" spans="1:8" x14ac:dyDescent="0.25">
      <c r="A15" s="13" t="s">
        <v>30</v>
      </c>
      <c r="B15" s="13"/>
      <c r="C15" s="26">
        <v>2.75</v>
      </c>
      <c r="D15" s="26">
        <v>0.88</v>
      </c>
      <c r="E15" s="26">
        <v>100</v>
      </c>
      <c r="F15" s="26">
        <v>88000</v>
      </c>
      <c r="G15" s="26">
        <v>242000</v>
      </c>
      <c r="H15" s="26"/>
    </row>
    <row r="16" spans="1:8" ht="15.75" thickBot="1" x14ac:dyDescent="0.3">
      <c r="A16" s="14" t="s">
        <v>31</v>
      </c>
      <c r="B16" s="14"/>
      <c r="C16" s="50">
        <v>2.7549999999999999</v>
      </c>
      <c r="D16" s="50">
        <v>0.875</v>
      </c>
      <c r="E16" s="50">
        <v>110</v>
      </c>
      <c r="F16" s="26">
        <v>96250</v>
      </c>
      <c r="G16" s="26">
        <v>265168.75</v>
      </c>
      <c r="H16" s="26"/>
    </row>
    <row r="17" spans="1:6" ht="15.75" thickBot="1" x14ac:dyDescent="0.3">
      <c r="A17" s="29" t="s">
        <v>32</v>
      </c>
      <c r="B17" s="70"/>
      <c r="C17" s="49">
        <v>28.1</v>
      </c>
    </row>
    <row r="18" spans="1:6" ht="15.75" thickBot="1" x14ac:dyDescent="0.3">
      <c r="A18" s="28" t="s">
        <v>33</v>
      </c>
      <c r="B18" s="69"/>
      <c r="C18" s="49">
        <v>37.4</v>
      </c>
    </row>
    <row r="19" spans="1:6" ht="15.75" thickBot="1" x14ac:dyDescent="0.3">
      <c r="A19" s="39" t="s">
        <v>43</v>
      </c>
      <c r="B19" s="40"/>
      <c r="C19" s="40"/>
      <c r="D19" s="40"/>
      <c r="E19" s="40"/>
      <c r="F19" s="40"/>
    </row>
    <row r="20" spans="1:6" ht="15.75" thickBot="1" x14ac:dyDescent="0.3">
      <c r="A20" s="19" t="s">
        <v>34</v>
      </c>
      <c r="B20" s="17" t="s">
        <v>23</v>
      </c>
      <c r="C20" s="18"/>
      <c r="D20" s="18"/>
      <c r="E20" s="18"/>
      <c r="F20" s="35"/>
    </row>
    <row r="21" spans="1:6" ht="15.75" thickBot="1" x14ac:dyDescent="0.3">
      <c r="A21" s="20"/>
      <c r="B21" s="34" t="s">
        <v>24</v>
      </c>
      <c r="C21" s="34" t="s">
        <v>25</v>
      </c>
      <c r="D21" s="34" t="s">
        <v>35</v>
      </c>
      <c r="E21" s="34" t="s">
        <v>36</v>
      </c>
      <c r="F21" s="36" t="s">
        <v>41</v>
      </c>
    </row>
    <row r="22" spans="1:6" ht="15" customHeight="1" x14ac:dyDescent="0.25">
      <c r="A22" s="13" t="s">
        <v>37</v>
      </c>
      <c r="B22" s="26">
        <v>44960</v>
      </c>
      <c r="C22" s="26">
        <v>28100</v>
      </c>
      <c r="D22" s="46">
        <v>33720</v>
      </c>
      <c r="E22" s="46">
        <v>61820</v>
      </c>
      <c r="F22" s="46">
        <v>0</v>
      </c>
    </row>
    <row r="23" spans="1:6" ht="15" customHeight="1" x14ac:dyDescent="0.25">
      <c r="A23" s="13" t="s">
        <v>21</v>
      </c>
      <c r="B23" s="26">
        <v>19670</v>
      </c>
      <c r="C23" s="26">
        <v>11802</v>
      </c>
      <c r="D23" s="46">
        <v>9835</v>
      </c>
      <c r="E23" s="46">
        <v>8430</v>
      </c>
      <c r="F23" s="46">
        <v>0</v>
      </c>
    </row>
    <row r="24" spans="1:6" ht="16.5" customHeight="1" thickBot="1" x14ac:dyDescent="0.3">
      <c r="A24" s="30" t="s">
        <v>22</v>
      </c>
      <c r="B24" s="31">
        <v>6744</v>
      </c>
      <c r="C24" s="31">
        <v>16860</v>
      </c>
      <c r="D24" s="47">
        <v>11240</v>
      </c>
      <c r="E24" s="47">
        <v>10116</v>
      </c>
      <c r="F24" s="47">
        <v>0</v>
      </c>
    </row>
    <row r="25" spans="1:6" ht="16.5" customHeight="1" thickBot="1" x14ac:dyDescent="0.3">
      <c r="A25" s="37" t="s">
        <v>41</v>
      </c>
      <c r="B25" s="48">
        <v>0</v>
      </c>
      <c r="C25" s="48">
        <v>0</v>
      </c>
      <c r="D25" s="49">
        <v>0</v>
      </c>
      <c r="E25" s="49">
        <v>0</v>
      </c>
      <c r="F25" s="49">
        <v>0</v>
      </c>
    </row>
    <row r="26" spans="1:6" ht="15" customHeight="1" x14ac:dyDescent="0.25"/>
    <row r="27" spans="1:6" ht="21" customHeight="1" x14ac:dyDescent="0.25">
      <c r="A27" s="38" t="s">
        <v>42</v>
      </c>
      <c r="B27" s="38"/>
      <c r="C27" s="38"/>
      <c r="D27" s="38"/>
    </row>
    <row r="28" spans="1:6" ht="15.75" thickBot="1" x14ac:dyDescent="0.3">
      <c r="A28" s="38"/>
      <c r="B28" s="38"/>
      <c r="C28" s="38"/>
      <c r="D28" s="38"/>
    </row>
    <row r="29" spans="1:6" ht="18.75" customHeight="1" x14ac:dyDescent="0.25">
      <c r="A29" s="21" t="s">
        <v>23</v>
      </c>
      <c r="B29" s="22" t="s">
        <v>28</v>
      </c>
      <c r="C29" s="23"/>
      <c r="D29" s="24"/>
    </row>
    <row r="30" spans="1:6" ht="15.75" thickBot="1" x14ac:dyDescent="0.3">
      <c r="A30" s="42"/>
      <c r="B30" s="43" t="s">
        <v>29</v>
      </c>
      <c r="C30" s="43" t="s">
        <v>30</v>
      </c>
      <c r="D30" s="43" t="s">
        <v>31</v>
      </c>
    </row>
    <row r="31" spans="1:6" x14ac:dyDescent="0.25">
      <c r="A31" s="41" t="s">
        <v>24</v>
      </c>
      <c r="B31" s="44">
        <v>44960</v>
      </c>
      <c r="C31" s="44">
        <v>43010</v>
      </c>
      <c r="D31" s="45">
        <v>52360</v>
      </c>
    </row>
    <row r="32" spans="1:6" x14ac:dyDescent="0.25">
      <c r="A32" s="13" t="s">
        <v>25</v>
      </c>
      <c r="B32" s="26">
        <v>21318</v>
      </c>
      <c r="C32" s="26">
        <v>41140</v>
      </c>
      <c r="D32" s="46">
        <v>29920</v>
      </c>
    </row>
    <row r="33" spans="1:4" x14ac:dyDescent="0.25">
      <c r="A33" s="13" t="s">
        <v>26</v>
      </c>
      <c r="B33" s="26">
        <v>28050</v>
      </c>
      <c r="C33" s="26">
        <v>35530</v>
      </c>
      <c r="D33" s="46">
        <v>29920</v>
      </c>
    </row>
    <row r="34" spans="1:4" ht="15.75" thickBot="1" x14ac:dyDescent="0.3">
      <c r="A34" s="30" t="s">
        <v>36</v>
      </c>
      <c r="B34" s="31">
        <v>43010</v>
      </c>
      <c r="C34" s="31">
        <v>24310</v>
      </c>
      <c r="D34" s="47">
        <v>37400</v>
      </c>
    </row>
    <row r="35" spans="1:4" ht="15.75" thickBot="1" x14ac:dyDescent="0.3">
      <c r="A35" s="37" t="s">
        <v>41</v>
      </c>
      <c r="B35" s="48">
        <v>0</v>
      </c>
      <c r="C35" s="48">
        <v>0</v>
      </c>
      <c r="D35" s="49">
        <v>0</v>
      </c>
    </row>
    <row r="51" spans="1:9" ht="15.75" thickBot="1" x14ac:dyDescent="0.3"/>
    <row r="52" spans="1:9" ht="15.75" thickBot="1" x14ac:dyDescent="0.3">
      <c r="B52" s="51" t="s">
        <v>44</v>
      </c>
      <c r="C52" s="52"/>
      <c r="D52" s="52"/>
      <c r="E52" s="52"/>
      <c r="F52" s="53"/>
    </row>
    <row r="53" spans="1:9" ht="15.75" thickBot="1" x14ac:dyDescent="0.3">
      <c r="A53" s="19" t="s">
        <v>34</v>
      </c>
      <c r="B53" s="17" t="s">
        <v>23</v>
      </c>
      <c r="C53" s="18"/>
      <c r="D53" s="18"/>
      <c r="E53" s="18"/>
      <c r="F53" s="35"/>
    </row>
    <row r="54" spans="1:9" ht="15.75" thickBot="1" x14ac:dyDescent="0.3">
      <c r="A54" s="20"/>
      <c r="B54" s="34" t="s">
        <v>24</v>
      </c>
      <c r="C54" s="34" t="s">
        <v>25</v>
      </c>
      <c r="D54" s="34" t="s">
        <v>26</v>
      </c>
      <c r="E54" s="34" t="s">
        <v>36</v>
      </c>
      <c r="F54" s="36" t="s">
        <v>41</v>
      </c>
    </row>
    <row r="55" spans="1:9" x14ac:dyDescent="0.25">
      <c r="A55" s="13" t="s">
        <v>37</v>
      </c>
      <c r="B55" s="26">
        <v>0</v>
      </c>
      <c r="C55" s="26">
        <v>0</v>
      </c>
      <c r="D55" s="46">
        <v>0</v>
      </c>
      <c r="E55" s="46">
        <v>0</v>
      </c>
      <c r="F55" s="46">
        <v>348500</v>
      </c>
    </row>
    <row r="56" spans="1:9" x14ac:dyDescent="0.25">
      <c r="A56" s="13" t="s">
        <v>21</v>
      </c>
      <c r="B56" s="26">
        <v>0</v>
      </c>
      <c r="C56" s="26">
        <v>0</v>
      </c>
      <c r="D56" s="46">
        <v>0</v>
      </c>
      <c r="E56" s="46">
        <v>25304.41</v>
      </c>
      <c r="F56" s="46">
        <v>194958.59</v>
      </c>
    </row>
    <row r="57" spans="1:9" ht="15.75" thickBot="1" x14ac:dyDescent="0.3">
      <c r="A57" s="30" t="s">
        <v>22</v>
      </c>
      <c r="B57" s="31">
        <v>423937.5</v>
      </c>
      <c r="C57" s="31">
        <v>0</v>
      </c>
      <c r="D57" s="47">
        <v>0</v>
      </c>
      <c r="E57" s="47">
        <v>0</v>
      </c>
      <c r="F57" s="47">
        <v>96762.5</v>
      </c>
    </row>
    <row r="58" spans="1:9" ht="15.75" thickBot="1" x14ac:dyDescent="0.3">
      <c r="A58" s="37" t="s">
        <v>41</v>
      </c>
      <c r="B58" s="48">
        <v>0</v>
      </c>
      <c r="C58" s="48">
        <v>359406.25</v>
      </c>
      <c r="D58" s="49">
        <v>267300</v>
      </c>
      <c r="E58" s="49">
        <v>101366.09</v>
      </c>
      <c r="F58" s="49">
        <v>0</v>
      </c>
    </row>
    <row r="59" spans="1:9" x14ac:dyDescent="0.25">
      <c r="A59" s="13" t="s">
        <v>29</v>
      </c>
      <c r="B59" s="26">
        <v>51250</v>
      </c>
      <c r="C59" s="26">
        <v>135625</v>
      </c>
      <c r="D59" s="46">
        <v>77725</v>
      </c>
      <c r="E59" s="46">
        <v>0</v>
      </c>
      <c r="F59" s="46">
        <v>0</v>
      </c>
    </row>
    <row r="60" spans="1:9" x14ac:dyDescent="0.25">
      <c r="A60" s="13" t="s">
        <v>30</v>
      </c>
      <c r="B60" s="26">
        <v>110250</v>
      </c>
      <c r="C60" s="26">
        <v>0</v>
      </c>
      <c r="D60" s="46">
        <v>0</v>
      </c>
      <c r="E60" s="46">
        <v>131750</v>
      </c>
      <c r="F60" s="46">
        <v>0</v>
      </c>
    </row>
    <row r="61" spans="1:9" ht="15.75" thickBot="1" x14ac:dyDescent="0.3">
      <c r="A61" s="14" t="s">
        <v>31</v>
      </c>
      <c r="B61" s="50">
        <v>0</v>
      </c>
      <c r="C61" s="50">
        <v>0</v>
      </c>
      <c r="D61" s="54">
        <v>21275</v>
      </c>
      <c r="E61" s="54">
        <v>0</v>
      </c>
      <c r="F61" s="54">
        <v>243893.75</v>
      </c>
    </row>
    <row r="62" spans="1:9" ht="15" customHeight="1" thickBot="1" x14ac:dyDescent="0.3"/>
    <row r="63" spans="1:9" ht="15.75" thickBot="1" x14ac:dyDescent="0.3">
      <c r="B63" s="51" t="s">
        <v>45</v>
      </c>
      <c r="C63" s="52"/>
      <c r="D63" s="52"/>
      <c r="E63" s="52"/>
      <c r="F63" s="53"/>
    </row>
    <row r="64" spans="1:9" ht="15.75" thickBot="1" x14ac:dyDescent="0.3">
      <c r="A64" s="19" t="s">
        <v>34</v>
      </c>
      <c r="B64" s="17" t="s">
        <v>23</v>
      </c>
      <c r="C64" s="18"/>
      <c r="D64" s="18"/>
      <c r="E64" s="18"/>
      <c r="F64" s="35"/>
      <c r="G64" s="58" t="s">
        <v>46</v>
      </c>
      <c r="I64" s="58" t="s">
        <v>47</v>
      </c>
    </row>
    <row r="65" spans="1:9" ht="15.75" thickBot="1" x14ac:dyDescent="0.3">
      <c r="A65" s="20"/>
      <c r="B65" s="34" t="s">
        <v>24</v>
      </c>
      <c r="C65" s="34" t="s">
        <v>25</v>
      </c>
      <c r="D65" s="34" t="s">
        <v>26</v>
      </c>
      <c r="E65" s="34" t="s">
        <v>36</v>
      </c>
      <c r="F65" s="36" t="s">
        <v>41</v>
      </c>
      <c r="G65" s="59"/>
      <c r="I65" s="59"/>
    </row>
    <row r="66" spans="1:9" ht="15.75" thickBot="1" x14ac:dyDescent="0.3">
      <c r="A66" s="13" t="s">
        <v>37</v>
      </c>
      <c r="B66" s="26">
        <v>0</v>
      </c>
      <c r="C66" s="26">
        <v>0</v>
      </c>
      <c r="D66" s="46">
        <v>0</v>
      </c>
      <c r="E66" s="46">
        <v>0</v>
      </c>
      <c r="F66" s="46">
        <v>348500</v>
      </c>
      <c r="G66" s="56">
        <f>SUM(B66:F66)</f>
        <v>348500</v>
      </c>
      <c r="H66" s="9" t="s">
        <v>12</v>
      </c>
      <c r="I66" s="57">
        <v>348500</v>
      </c>
    </row>
    <row r="67" spans="1:9" ht="15.75" thickBot="1" x14ac:dyDescent="0.3">
      <c r="A67" s="13" t="s">
        <v>21</v>
      </c>
      <c r="B67" s="26">
        <v>0</v>
      </c>
      <c r="C67" s="26">
        <v>0</v>
      </c>
      <c r="D67" s="46">
        <v>0</v>
      </c>
      <c r="E67" s="46">
        <v>253041.41</v>
      </c>
      <c r="F67" s="46">
        <v>194958.59</v>
      </c>
      <c r="G67" s="56">
        <f t="shared" ref="G67:G69" si="0">SUM(B67:F67)</f>
        <v>448000</v>
      </c>
      <c r="H67" s="9" t="s">
        <v>12</v>
      </c>
      <c r="I67" s="56">
        <v>448000</v>
      </c>
    </row>
    <row r="68" spans="1:9" ht="15.75" thickBot="1" x14ac:dyDescent="0.3">
      <c r="A68" s="30" t="s">
        <v>22</v>
      </c>
      <c r="B68" s="31">
        <v>423937.5</v>
      </c>
      <c r="C68" s="31">
        <v>0</v>
      </c>
      <c r="D68" s="47">
        <v>0</v>
      </c>
      <c r="E68" s="47">
        <v>0</v>
      </c>
      <c r="F68" s="47">
        <v>96762.5</v>
      </c>
      <c r="G68" s="56">
        <f t="shared" si="0"/>
        <v>520700</v>
      </c>
      <c r="H68" s="9" t="s">
        <v>12</v>
      </c>
      <c r="I68" s="55">
        <v>520700</v>
      </c>
    </row>
    <row r="69" spans="1:9" ht="15.75" thickBot="1" x14ac:dyDescent="0.3">
      <c r="A69" s="37" t="s">
        <v>41</v>
      </c>
      <c r="B69" s="48">
        <v>0</v>
      </c>
      <c r="C69" s="48">
        <v>359406.25</v>
      </c>
      <c r="D69" s="49">
        <v>267300</v>
      </c>
      <c r="E69" s="49">
        <v>101366.09</v>
      </c>
      <c r="F69" s="49">
        <v>0</v>
      </c>
      <c r="G69" s="56">
        <f t="shared" si="0"/>
        <v>728072.34</v>
      </c>
      <c r="H69" s="9" t="s">
        <v>12</v>
      </c>
      <c r="I69" s="56">
        <v>728072.34</v>
      </c>
    </row>
    <row r="70" spans="1:9" ht="15.75" thickBot="1" x14ac:dyDescent="0.3">
      <c r="A70" s="56" t="s">
        <v>46</v>
      </c>
      <c r="B70" s="56">
        <f>SUM(B66:B69)</f>
        <v>423937.5</v>
      </c>
      <c r="C70" s="56">
        <f t="shared" ref="C70:F70" si="1">SUM(C66:C69)</f>
        <v>359406.25</v>
      </c>
      <c r="D70" s="56">
        <f t="shared" si="1"/>
        <v>267300</v>
      </c>
      <c r="E70" s="56">
        <f t="shared" si="1"/>
        <v>354407.5</v>
      </c>
      <c r="F70" s="56">
        <f t="shared" si="1"/>
        <v>640221.09</v>
      </c>
    </row>
    <row r="71" spans="1:9" ht="15.75" thickBot="1" x14ac:dyDescent="0.3">
      <c r="B71" s="1" t="s">
        <v>12</v>
      </c>
      <c r="C71" s="1" t="s">
        <v>12</v>
      </c>
      <c r="D71" s="1" t="s">
        <v>12</v>
      </c>
      <c r="E71" s="1" t="s">
        <v>12</v>
      </c>
      <c r="F71" s="1" t="s">
        <v>12</v>
      </c>
    </row>
    <row r="72" spans="1:9" ht="15.75" thickBot="1" x14ac:dyDescent="0.3">
      <c r="A72" s="60" t="s">
        <v>47</v>
      </c>
      <c r="B72" s="56">
        <v>42337.5</v>
      </c>
      <c r="C72" s="56">
        <v>359406.25</v>
      </c>
      <c r="D72" s="56">
        <v>267300</v>
      </c>
      <c r="E72" s="56">
        <v>354407.5</v>
      </c>
      <c r="F72" s="56">
        <v>640221.09</v>
      </c>
      <c r="I72" s="49">
        <f>SUM(I66:I69)</f>
        <v>2045272.3399999999</v>
      </c>
    </row>
    <row r="73" spans="1:9" ht="15.75" thickBot="1" x14ac:dyDescent="0.3"/>
    <row r="74" spans="1:9" ht="15.75" thickBot="1" x14ac:dyDescent="0.3">
      <c r="A74" s="62" t="s">
        <v>50</v>
      </c>
      <c r="B74" s="62"/>
      <c r="C74" s="48">
        <f>I72*C17</f>
        <v>57472152.754000001</v>
      </c>
    </row>
    <row r="75" spans="1:9" ht="15.75" thickBot="1" x14ac:dyDescent="0.3"/>
    <row r="76" spans="1:9" ht="15.75" thickBot="1" x14ac:dyDescent="0.3">
      <c r="A76" s="51" t="s">
        <v>51</v>
      </c>
      <c r="B76" s="52"/>
      <c r="C76" s="52"/>
      <c r="D76" s="53"/>
    </row>
    <row r="77" spans="1:9" ht="15.75" customHeight="1" thickBot="1" x14ac:dyDescent="0.3">
      <c r="A77" s="19" t="s">
        <v>23</v>
      </c>
      <c r="B77" s="17" t="s">
        <v>52</v>
      </c>
      <c r="C77" s="18"/>
      <c r="D77" s="35"/>
      <c r="E77" s="58" t="s">
        <v>46</v>
      </c>
      <c r="G77" s="58" t="s">
        <v>47</v>
      </c>
    </row>
    <row r="78" spans="1:9" ht="15.75" thickBot="1" x14ac:dyDescent="0.3">
      <c r="A78" s="64"/>
      <c r="B78" s="65" t="s">
        <v>29</v>
      </c>
      <c r="C78" s="65" t="s">
        <v>30</v>
      </c>
      <c r="D78" s="65" t="s">
        <v>31</v>
      </c>
      <c r="E78" s="59"/>
      <c r="G78" s="59"/>
    </row>
    <row r="79" spans="1:9" ht="15.75" thickBot="1" x14ac:dyDescent="0.3">
      <c r="A79" s="13" t="s">
        <v>24</v>
      </c>
      <c r="B79" s="26">
        <v>51250</v>
      </c>
      <c r="C79" s="26">
        <v>110250</v>
      </c>
      <c r="D79" s="46">
        <v>0</v>
      </c>
      <c r="E79" s="67">
        <f>SUM(B79:D79)</f>
        <v>161500</v>
      </c>
      <c r="F79" s="1" t="s">
        <v>12</v>
      </c>
      <c r="G79" s="57">
        <v>161500</v>
      </c>
    </row>
    <row r="80" spans="1:9" ht="15.75" thickBot="1" x14ac:dyDescent="0.3">
      <c r="A80" s="14" t="s">
        <v>25</v>
      </c>
      <c r="B80" s="50">
        <v>135625</v>
      </c>
      <c r="C80" s="50">
        <v>0</v>
      </c>
      <c r="D80" s="54">
        <v>0</v>
      </c>
      <c r="E80" s="67">
        <f t="shared" ref="E80:E83" si="2">SUM(B80:D80)</f>
        <v>135625</v>
      </c>
      <c r="F80" s="1" t="s">
        <v>12</v>
      </c>
      <c r="G80" s="56">
        <v>135625</v>
      </c>
    </row>
    <row r="81" spans="1:7" ht="15.75" thickBot="1" x14ac:dyDescent="0.3">
      <c r="A81" s="32" t="s">
        <v>26</v>
      </c>
      <c r="B81" s="33">
        <v>77725</v>
      </c>
      <c r="C81" s="33">
        <v>0</v>
      </c>
      <c r="D81" s="66">
        <v>21275</v>
      </c>
      <c r="E81" s="67">
        <f t="shared" si="2"/>
        <v>99000</v>
      </c>
      <c r="F81" s="1" t="s">
        <v>12</v>
      </c>
      <c r="G81" s="55">
        <v>99000</v>
      </c>
    </row>
    <row r="82" spans="1:7" ht="15.75" thickBot="1" x14ac:dyDescent="0.3">
      <c r="A82" s="14" t="s">
        <v>36</v>
      </c>
      <c r="B82" s="50">
        <v>0</v>
      </c>
      <c r="C82" s="50">
        <v>131750</v>
      </c>
      <c r="D82" s="54">
        <v>0</v>
      </c>
      <c r="E82" s="67">
        <f t="shared" si="2"/>
        <v>131750</v>
      </c>
      <c r="F82" s="1" t="s">
        <v>12</v>
      </c>
      <c r="G82" s="56">
        <v>131750</v>
      </c>
    </row>
    <row r="83" spans="1:7" ht="15.75" thickBot="1" x14ac:dyDescent="0.3">
      <c r="A83" s="13" t="s">
        <v>41</v>
      </c>
      <c r="B83" s="26">
        <v>0</v>
      </c>
      <c r="C83" s="26">
        <v>0</v>
      </c>
      <c r="D83" s="46">
        <v>248893.75</v>
      </c>
      <c r="E83" s="56">
        <f t="shared" si="2"/>
        <v>248893.75</v>
      </c>
      <c r="F83" s="1" t="s">
        <v>12</v>
      </c>
      <c r="G83" s="56">
        <v>243893.75</v>
      </c>
    </row>
    <row r="84" spans="1:7" ht="15.75" thickBot="1" x14ac:dyDescent="0.3">
      <c r="A84" s="56" t="s">
        <v>46</v>
      </c>
      <c r="B84" s="56">
        <f>SUM(B79:B83)</f>
        <v>264600</v>
      </c>
      <c r="C84" s="56">
        <f t="shared" ref="C84:D84" si="3">SUM(C79:C83)</f>
        <v>242000</v>
      </c>
      <c r="D84" s="56">
        <f t="shared" si="3"/>
        <v>270168.75</v>
      </c>
    </row>
    <row r="85" spans="1:7" ht="15.75" thickBot="1" x14ac:dyDescent="0.3">
      <c r="B85" s="1" t="s">
        <v>12</v>
      </c>
      <c r="C85" s="1" t="s">
        <v>12</v>
      </c>
      <c r="D85" s="1" t="s">
        <v>12</v>
      </c>
    </row>
    <row r="86" spans="1:7" ht="15.75" thickBot="1" x14ac:dyDescent="0.3">
      <c r="A86" s="60" t="s">
        <v>47</v>
      </c>
      <c r="B86" s="60">
        <v>262600</v>
      </c>
      <c r="C86" s="56">
        <v>242000</v>
      </c>
      <c r="D86" s="56">
        <v>265168.75</v>
      </c>
      <c r="G86" s="49">
        <f>SUM(G79:G83)</f>
        <v>771768.75</v>
      </c>
    </row>
    <row r="87" spans="1:7" ht="15.75" thickBot="1" x14ac:dyDescent="0.3"/>
    <row r="88" spans="1:7" ht="15.75" thickBot="1" x14ac:dyDescent="0.3">
      <c r="A88" s="61" t="s">
        <v>48</v>
      </c>
      <c r="B88" s="68"/>
      <c r="C88" s="48">
        <f>G86*C18</f>
        <v>28864151.25</v>
      </c>
    </row>
    <row r="89" spans="1:7" ht="15.75" thickBot="1" x14ac:dyDescent="0.3"/>
    <row r="90" spans="1:7" ht="15.75" thickBot="1" x14ac:dyDescent="0.3">
      <c r="A90" s="61" t="s">
        <v>49</v>
      </c>
      <c r="B90" s="68"/>
      <c r="C90" s="63">
        <f>C74+C88</f>
        <v>86336304.004000008</v>
      </c>
    </row>
  </sheetData>
  <mergeCells count="26">
    <mergeCell ref="A88:B88"/>
    <mergeCell ref="A90:B90"/>
    <mergeCell ref="B52:F52"/>
    <mergeCell ref="B53:F53"/>
    <mergeCell ref="A53:A54"/>
    <mergeCell ref="A18:B18"/>
    <mergeCell ref="A76:D76"/>
    <mergeCell ref="A77:A78"/>
    <mergeCell ref="B77:D77"/>
    <mergeCell ref="E77:E78"/>
    <mergeCell ref="G77:G78"/>
    <mergeCell ref="A74:B74"/>
    <mergeCell ref="A64:A65"/>
    <mergeCell ref="B63:F63"/>
    <mergeCell ref="B64:F64"/>
    <mergeCell ref="G64:G65"/>
    <mergeCell ref="I64:I65"/>
    <mergeCell ref="A19:F19"/>
    <mergeCell ref="A20:A21"/>
    <mergeCell ref="B29:D29"/>
    <mergeCell ref="A29:A30"/>
    <mergeCell ref="B20:F20"/>
    <mergeCell ref="A27:D28"/>
    <mergeCell ref="A17:B17"/>
    <mergeCell ref="A2:E2"/>
    <mergeCell ref="A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2024-12-20T07:53:30Z</dcterms:modified>
</cp:coreProperties>
</file>