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esegnet-my.sharepoint.com/personal/mario_serrano_ieseg_fr/Documents/MSc/DESC AND PRED ANALYTICS/Group Project/V2/Group Assingment - Mario Hari Fernando/src/"/>
    </mc:Choice>
  </mc:AlternateContent>
  <xr:revisionPtr revIDLastSave="492" documentId="8_{52DADB6F-E311-4974-AF71-44E41908376C}" xr6:coauthVersionLast="46" xr6:coauthVersionMax="46" xr10:uidLastSave="{6EF23F4C-0083-4197-A1E3-90AD6C57378A}"/>
  <bookViews>
    <workbookView minimized="1" xWindow="3936" yWindow="3552" windowWidth="17256" windowHeight="8808" xr2:uid="{00000000-000D-0000-FFFF-FFFF00000000}"/>
  </bookViews>
  <sheets>
    <sheet name="Decile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5" l="1"/>
  <c r="S12" i="5"/>
  <c r="S11" i="5"/>
  <c r="S10" i="5"/>
  <c r="S9" i="5"/>
  <c r="S8" i="5"/>
  <c r="S7" i="5"/>
  <c r="S6" i="5"/>
  <c r="S5" i="5"/>
  <c r="S4" i="5"/>
  <c r="S3" i="5"/>
  <c r="S2" i="5"/>
  <c r="T2" i="5" s="1"/>
  <c r="P2" i="5"/>
  <c r="N4" i="5"/>
  <c r="N5" i="5"/>
  <c r="N6" i="5"/>
  <c r="N7" i="5"/>
  <c r="N9" i="5"/>
  <c r="N10" i="5"/>
  <c r="N11" i="5"/>
  <c r="N12" i="5"/>
  <c r="N3" i="5"/>
  <c r="U2" i="5" l="1"/>
  <c r="V2" i="5"/>
  <c r="T10" i="5"/>
  <c r="T8" i="5"/>
  <c r="T11" i="5"/>
  <c r="T5" i="5"/>
  <c r="T7" i="5"/>
  <c r="T6" i="5"/>
  <c r="Q8" i="5"/>
  <c r="Q4" i="5"/>
  <c r="T12" i="5"/>
  <c r="Q9" i="5"/>
  <c r="Q7" i="5"/>
  <c r="T4" i="5"/>
  <c r="T3" i="5"/>
  <c r="Q11" i="5"/>
  <c r="Q3" i="5"/>
  <c r="Q10" i="5"/>
  <c r="Q12" i="5"/>
  <c r="T9" i="5"/>
  <c r="Q5" i="5"/>
  <c r="Q6" i="5"/>
  <c r="C5" i="5"/>
  <c r="M3" i="5" l="1"/>
  <c r="M4" i="5" s="1"/>
  <c r="L9" i="5"/>
  <c r="L8" i="5"/>
  <c r="L7" i="5"/>
  <c r="L6" i="5"/>
  <c r="L5" i="5"/>
  <c r="L12" i="5"/>
  <c r="L4" i="5"/>
  <c r="L11" i="5"/>
  <c r="L3" i="5"/>
  <c r="L10" i="5"/>
  <c r="O3" i="5" l="1"/>
  <c r="P3" i="5" s="1"/>
  <c r="O4" i="5"/>
  <c r="M5" i="5"/>
  <c r="U3" i="5" l="1"/>
  <c r="V3" i="5"/>
  <c r="W3" i="5" s="1"/>
  <c r="P4" i="5"/>
  <c r="U4" i="5"/>
  <c r="V4" i="5"/>
  <c r="W4" i="5" s="1"/>
  <c r="O5" i="5"/>
  <c r="M6" i="5"/>
  <c r="P5" i="5" l="1"/>
  <c r="V5" i="5"/>
  <c r="W5" i="5" s="1"/>
  <c r="U5" i="5"/>
  <c r="M7" i="5"/>
  <c r="O6" i="5"/>
  <c r="P6" i="5" l="1"/>
  <c r="V6" i="5"/>
  <c r="W6" i="5" s="1"/>
  <c r="U6" i="5"/>
  <c r="M8" i="5"/>
  <c r="O7" i="5"/>
  <c r="P7" i="5" l="1"/>
  <c r="V7" i="5"/>
  <c r="W7" i="5" s="1"/>
  <c r="U7" i="5"/>
  <c r="M9" i="5"/>
  <c r="O8" i="5"/>
  <c r="P8" i="5" l="1"/>
  <c r="V8" i="5"/>
  <c r="W8" i="5" s="1"/>
  <c r="U8" i="5"/>
  <c r="M10" i="5"/>
  <c r="O9" i="5"/>
  <c r="P9" i="5" l="1"/>
  <c r="V9" i="5"/>
  <c r="W9" i="5" s="1"/>
  <c r="U9" i="5"/>
  <c r="M11" i="5"/>
  <c r="O10" i="5"/>
  <c r="P10" i="5" l="1"/>
  <c r="V10" i="5"/>
  <c r="W10" i="5" s="1"/>
  <c r="U10" i="5"/>
  <c r="M12" i="5"/>
  <c r="O12" i="5" s="1"/>
  <c r="O11" i="5"/>
  <c r="V11" i="5" l="1"/>
  <c r="W11" i="5" s="1"/>
  <c r="U11" i="5"/>
  <c r="P12" i="5"/>
  <c r="U12" i="5"/>
  <c r="V12" i="5"/>
  <c r="W12" i="5" s="1"/>
  <c r="R10" i="5"/>
  <c r="R11" i="5"/>
  <c r="P11" i="5"/>
  <c r="R12" i="5"/>
  <c r="R3" i="5"/>
  <c r="R4" i="5"/>
  <c r="R5" i="5"/>
  <c r="R6" i="5"/>
  <c r="R7" i="5"/>
  <c r="R8" i="5"/>
  <c r="R9" i="5"/>
</calcChain>
</file>

<file path=xl/sharedStrings.xml><?xml version="1.0" encoding="utf-8"?>
<sst xmlns="http://schemas.openxmlformats.org/spreadsheetml/2006/main" count="22" uniqueCount="22">
  <si>
    <t>People</t>
  </si>
  <si>
    <t>Random Response</t>
  </si>
  <si>
    <t>Difference</t>
  </si>
  <si>
    <t>Decile_rank</t>
  </si>
  <si>
    <t>Donors</t>
  </si>
  <si>
    <t>Cum Donors</t>
  </si>
  <si>
    <t>Response</t>
  </si>
  <si>
    <t>Lift</t>
  </si>
  <si>
    <t>Income Predicted</t>
  </si>
  <si>
    <t>Income Real</t>
  </si>
  <si>
    <t>Random Selected</t>
  </si>
  <si>
    <t>Count People</t>
  </si>
  <si>
    <t>Cum People</t>
  </si>
  <si>
    <t>Predicted</t>
  </si>
  <si>
    <t>Real</t>
  </si>
  <si>
    <t>Cost</t>
  </si>
  <si>
    <t>Predicted Profit</t>
  </si>
  <si>
    <t>Real Profit</t>
  </si>
  <si>
    <t>Random Response Rate</t>
  </si>
  <si>
    <t>Mail Cost</t>
  </si>
  <si>
    <t>Average Donation</t>
  </si>
  <si>
    <t>No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</si>
</sst>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(* #,##0_);_(* \(#,##0\);_(* &quot;-&quot;??_);_(@_)"/>
    <numFmt numFmtId="166" formatCode="0.0%"/>
    <numFmt numFmtId="172" formatCode="0.000%"/>
    <numFmt numFmtId="195" formatCode="[$$-409]#,##0"/>
    <numFmt numFmtId="196" formatCode="[$€-2]\ #,##0"/>
    <numFmt numFmtId="198" formatCode="[$€-2]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1" applyNumberFormat="1" applyFont="1"/>
    <xf numFmtId="9" fontId="1" fillId="0" borderId="0" xfId="2" applyFont="1"/>
    <xf numFmtId="166" fontId="1" fillId="0" borderId="0" xfId="2" applyNumberFormat="1" applyFont="1"/>
    <xf numFmtId="10" fontId="1" fillId="0" borderId="0" xfId="2" applyNumberFormat="1" applyFont="1"/>
    <xf numFmtId="9" fontId="1" fillId="0" borderId="0" xfId="0" applyNumberFormat="1" applyFont="1"/>
    <xf numFmtId="0" fontId="3" fillId="0" borderId="0" xfId="0" applyFont="1" applyAlignment="1">
      <alignment vertical="center" wrapText="1"/>
    </xf>
    <xf numFmtId="0" fontId="1" fillId="0" borderId="0" xfId="2" applyNumberFormat="1" applyFont="1"/>
    <xf numFmtId="195" fontId="1" fillId="0" borderId="0" xfId="0" applyNumberFormat="1" applyFont="1"/>
    <xf numFmtId="196" fontId="1" fillId="0" borderId="0" xfId="0" applyNumberFormat="1" applyFont="1"/>
    <xf numFmtId="0" fontId="3" fillId="2" borderId="0" xfId="0" applyFont="1" applyFill="1"/>
    <xf numFmtId="198" fontId="1" fillId="3" borderId="0" xfId="0" applyNumberFormat="1" applyFont="1" applyFill="1"/>
    <xf numFmtId="172" fontId="1" fillId="3" borderId="0" xfId="2" applyNumberFormat="1" applyFont="1" applyFill="1"/>
    <xf numFmtId="165" fontId="1" fillId="3" borderId="0" xfId="1" applyNumberFormat="1" applyFont="1" applyFill="1"/>
    <xf numFmtId="9" fontId="1" fillId="4" borderId="0" xfId="2" applyFont="1" applyFill="1"/>
    <xf numFmtId="0" fontId="1" fillId="4" borderId="0" xfId="0" applyFont="1" applyFill="1"/>
    <xf numFmtId="165" fontId="1" fillId="4" borderId="0" xfId="1" applyNumberFormat="1" applyFont="1" applyFill="1"/>
    <xf numFmtId="10" fontId="1" fillId="4" borderId="0" xfId="2" applyNumberFormat="1" applyFont="1" applyFill="1"/>
    <xf numFmtId="2" fontId="1" fillId="4" borderId="0" xfId="0" applyNumberFormat="1" applyFont="1" applyFill="1"/>
    <xf numFmtId="1" fontId="1" fillId="4" borderId="0" xfId="0" applyNumberFormat="1" applyFont="1" applyFill="1"/>
    <xf numFmtId="196" fontId="1" fillId="4" borderId="0" xfId="0" applyNumberFormat="1" applyFont="1" applyFill="1"/>
    <xf numFmtId="166" fontId="1" fillId="4" borderId="0" xfId="2" applyNumberFormat="1" applyFont="1" applyFill="1"/>
    <xf numFmtId="0" fontId="1" fillId="4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Deciles!$Q$1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Deciles!$Q$2:$Q$12</c:f>
              <c:numCache>
                <c:formatCode>0%</c:formatCode>
                <c:ptCount val="11"/>
                <c:pt idx="0">
                  <c:v>0</c:v>
                </c:pt>
                <c:pt idx="1">
                  <c:v>0.22119815668202764</c:v>
                </c:pt>
                <c:pt idx="2">
                  <c:v>0.37327188940092165</c:v>
                </c:pt>
                <c:pt idx="3">
                  <c:v>0.49769585253456217</c:v>
                </c:pt>
                <c:pt idx="4">
                  <c:v>0.65437788018433174</c:v>
                </c:pt>
                <c:pt idx="5">
                  <c:v>0.73732718894009208</c:v>
                </c:pt>
                <c:pt idx="6">
                  <c:v>0.78801843317972342</c:v>
                </c:pt>
                <c:pt idx="7">
                  <c:v>0.85253456221198143</c:v>
                </c:pt>
                <c:pt idx="8">
                  <c:v>0.92626728110599077</c:v>
                </c:pt>
                <c:pt idx="9">
                  <c:v>0.95852534562211966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4-433C-BB52-D5197E831585}"/>
            </c:ext>
          </c:extLst>
        </c:ser>
        <c:ser>
          <c:idx val="1"/>
          <c:order val="1"/>
          <c:tx>
            <c:strRef>
              <c:f>Deciles!$R$1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Deciles!$R$2:$R$12</c:f>
              <c:numCache>
                <c:formatCode>0%</c:formatCode>
                <c:ptCount val="11"/>
                <c:pt idx="0">
                  <c:v>0</c:v>
                </c:pt>
                <c:pt idx="1">
                  <c:v>9.8783246236642974E-2</c:v>
                </c:pt>
                <c:pt idx="2">
                  <c:v>0.20002339911083375</c:v>
                </c:pt>
                <c:pt idx="3">
                  <c:v>0.29966461274471562</c:v>
                </c:pt>
                <c:pt idx="4">
                  <c:v>0.39953981748693534</c:v>
                </c:pt>
                <c:pt idx="5">
                  <c:v>0.49996100148194356</c:v>
                </c:pt>
                <c:pt idx="6">
                  <c:v>0.59539037516574345</c:v>
                </c:pt>
                <c:pt idx="7">
                  <c:v>0.69686451914827219</c:v>
                </c:pt>
                <c:pt idx="8">
                  <c:v>0.799976600889166</c:v>
                </c:pt>
                <c:pt idx="9">
                  <c:v>0.89836986194524593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4-433C-BB52-D5197E8315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310960"/>
        <c:axId val="1750314704"/>
      </c:lineChart>
      <c:catAx>
        <c:axId val="1750310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4704"/>
        <c:crosses val="autoZero"/>
        <c:auto val="1"/>
        <c:lblAlgn val="ctr"/>
        <c:lblOffset val="100"/>
        <c:noMultiLvlLbl val="0"/>
      </c:catAx>
      <c:valAx>
        <c:axId val="1750314704"/>
        <c:scaling>
          <c:orientation val="minMax"/>
          <c:max val="1.1000000000000001"/>
        </c:scaling>
        <c:delete val="1"/>
        <c:axPos val="l"/>
        <c:numFmt formatCode="0%" sourceLinked="1"/>
        <c:majorTickMark val="out"/>
        <c:minorTickMark val="none"/>
        <c:tickLblPos val="nextTo"/>
        <c:crossAx val="1750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Deciles!$J$1</c:f>
              <c:strCache>
                <c:ptCount val="1"/>
                <c:pt idx="0">
                  <c:v>Response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Deciles!$J$3:$J$12</c:f>
              <c:numCache>
                <c:formatCode>0.00%</c:formatCode>
                <c:ptCount val="10"/>
                <c:pt idx="0">
                  <c:v>1.8949861823924202E-2</c:v>
                </c:pt>
                <c:pt idx="1">
                  <c:v>1.5792552154415999E-2</c:v>
                </c:pt>
                <c:pt idx="2">
                  <c:v>1.40551795939614E-2</c:v>
                </c:pt>
                <c:pt idx="3">
                  <c:v>1.3860419716935E-2</c:v>
                </c:pt>
                <c:pt idx="4">
                  <c:v>1.2480499219968799E-2</c:v>
                </c:pt>
                <c:pt idx="5">
                  <c:v>1.1200628807231199E-2</c:v>
                </c:pt>
                <c:pt idx="6">
                  <c:v>1.0353125524651599E-2</c:v>
                </c:pt>
                <c:pt idx="7">
                  <c:v>9.79866426168771E-3</c:v>
                </c:pt>
                <c:pt idx="8">
                  <c:v>9.0293453724604907E-3</c:v>
                </c:pt>
                <c:pt idx="9">
                  <c:v>8.4626784182201004E-3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446A-818D-B0DC4DDAF2D3}"/>
            </c:ext>
          </c:extLst>
        </c:ser>
        <c:ser>
          <c:idx val="1"/>
          <c:order val="1"/>
          <c:tx>
            <c:strRef>
              <c:f>Deciles!$L$1</c:f>
              <c:strCache>
                <c:ptCount val="1"/>
                <c:pt idx="0">
                  <c:v>Random Response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Deciles!$L$3:$L$12</c:f>
              <c:numCache>
                <c:formatCode>0.00%</c:formatCode>
                <c:ptCount val="10"/>
                <c:pt idx="0">
                  <c:v>8.4626784182201004E-3</c:v>
                </c:pt>
                <c:pt idx="1">
                  <c:v>8.4626784182201004E-3</c:v>
                </c:pt>
                <c:pt idx="2">
                  <c:v>8.4626784182201004E-3</c:v>
                </c:pt>
                <c:pt idx="3">
                  <c:v>8.4626784182201004E-3</c:v>
                </c:pt>
                <c:pt idx="4">
                  <c:v>8.4626784182201004E-3</c:v>
                </c:pt>
                <c:pt idx="5">
                  <c:v>8.4626784182201004E-3</c:v>
                </c:pt>
                <c:pt idx="6">
                  <c:v>8.4626784182201004E-3</c:v>
                </c:pt>
                <c:pt idx="7">
                  <c:v>8.4626784182201004E-3</c:v>
                </c:pt>
                <c:pt idx="8">
                  <c:v>8.4626784182201004E-3</c:v>
                </c:pt>
                <c:pt idx="9">
                  <c:v>8.4626784182201004E-3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5-446A-818D-B0DC4DDAF2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310960"/>
        <c:axId val="1750314704"/>
      </c:lineChart>
      <c:catAx>
        <c:axId val="1750310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4704"/>
        <c:crosses val="autoZero"/>
        <c:auto val="1"/>
        <c:lblAlgn val="ctr"/>
        <c:lblOffset val="100"/>
        <c:noMultiLvlLbl val="0"/>
      </c:catAx>
      <c:valAx>
        <c:axId val="1750314704"/>
        <c:scaling>
          <c:orientation val="minMax"/>
          <c:min val="6.0000000000000019E-3"/>
        </c:scaling>
        <c:delete val="1"/>
        <c:axPos val="l"/>
        <c:numFmt formatCode="0.00%" sourceLinked="1"/>
        <c:majorTickMark val="out"/>
        <c:minorTickMark val="none"/>
        <c:tickLblPos val="nextTo"/>
        <c:crossAx val="17503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Deciles!$K$1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Deciles!$K$3:$K$12</c:f>
              <c:numCache>
                <c:formatCode>0.00</c:formatCode>
                <c:ptCount val="10"/>
                <c:pt idx="0">
                  <c:v>2.2392274511016699</c:v>
                </c:pt>
                <c:pt idx="1">
                  <c:v>1.86614111679049</c:v>
                </c:pt>
                <c:pt idx="2">
                  <c:v>1.6608429269509599</c:v>
                </c:pt>
                <c:pt idx="3">
                  <c:v>1.6378289510674999</c:v>
                </c:pt>
                <c:pt idx="4">
                  <c:v>1.47476940552276</c:v>
                </c:pt>
                <c:pt idx="5">
                  <c:v>1.3235323680876701</c:v>
                </c:pt>
                <c:pt idx="6">
                  <c:v>1.22338638112035</c:v>
                </c:pt>
                <c:pt idx="7">
                  <c:v>1.1578679677336201</c:v>
                </c:pt>
                <c:pt idx="8">
                  <c:v>1.0669607098646601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F-4524-B15B-390E1A5DAA16}"/>
            </c:ext>
          </c:extLst>
        </c:ser>
        <c:ser>
          <c:idx val="1"/>
          <c:order val="1"/>
          <c:tx>
            <c:strRef>
              <c:f>Deciles!$X$1</c:f>
              <c:strCache>
                <c:ptCount val="1"/>
                <c:pt idx="0">
                  <c:v>No Lift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Deciles!$X$3:$X$12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F-4524-B15B-390E1A5DAA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310960"/>
        <c:axId val="1750314704"/>
      </c:lineChart>
      <c:catAx>
        <c:axId val="1750310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4704"/>
        <c:crosses val="autoZero"/>
        <c:auto val="1"/>
        <c:lblAlgn val="ctr"/>
        <c:lblOffset val="100"/>
        <c:noMultiLvlLbl val="0"/>
      </c:catAx>
      <c:valAx>
        <c:axId val="1750314704"/>
        <c:scaling>
          <c:orientation val="minMax"/>
          <c:min val="0.8"/>
        </c:scaling>
        <c:delete val="1"/>
        <c:axPos val="l"/>
        <c:numFmt formatCode="0.00" sourceLinked="1"/>
        <c:majorTickMark val="out"/>
        <c:minorTickMark val="none"/>
        <c:tickLblPos val="nextTo"/>
        <c:crossAx val="17503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Cumulative Gains (euros)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84440891191607E-2"/>
          <c:y val="0.15759411510168758"/>
          <c:w val="0.73945162085934657"/>
          <c:h val="0.68089554578070643"/>
        </c:manualLayout>
      </c:layout>
      <c:lineChart>
        <c:grouping val="standard"/>
        <c:varyColors val="0"/>
        <c:ser>
          <c:idx val="0"/>
          <c:order val="0"/>
          <c:tx>
            <c:strRef>
              <c:f>Deciles!$N$1</c:f>
              <c:strCache>
                <c:ptCount val="1"/>
                <c:pt idx="0">
                  <c:v>Income Predicted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Deciles!$N$2:$N$12</c:f>
              <c:numCache>
                <c:formatCode>[$€-2]\ #,##0</c:formatCode>
                <c:ptCount val="11"/>
                <c:pt idx="0">
                  <c:v>0</c:v>
                </c:pt>
                <c:pt idx="1">
                  <c:v>3690.4700640000001</c:v>
                </c:pt>
                <c:pt idx="2">
                  <c:v>6227.6682330000003</c:v>
                </c:pt>
                <c:pt idx="3">
                  <c:v>8303.5576440000004</c:v>
                </c:pt>
                <c:pt idx="4">
                  <c:v>10917.640606000001</c:v>
                </c:pt>
                <c:pt idx="5">
                  <c:v>12301.56688</c:v>
                </c:pt>
                <c:pt idx="6">
                  <c:v>13147.299602999999</c:v>
                </c:pt>
                <c:pt idx="7">
                  <c:v>14223.686705</c:v>
                </c:pt>
                <c:pt idx="8">
                  <c:v>15453.843393000001</c:v>
                </c:pt>
                <c:pt idx="9">
                  <c:v>15992.036943999999</c:v>
                </c:pt>
                <c:pt idx="10">
                  <c:v>16684.000081000002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A-4F17-A1E5-FF4404675D30}"/>
            </c:ext>
          </c:extLst>
        </c:ser>
        <c:ser>
          <c:idx val="1"/>
          <c:order val="1"/>
          <c:tx>
            <c:strRef>
              <c:f>Deciles!$O$1</c:f>
              <c:strCache>
                <c:ptCount val="1"/>
                <c:pt idx="0">
                  <c:v>Income Real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Deciles!$O$2:$O$12</c:f>
              <c:numCache>
                <c:formatCode>[$€-2]\ #,##0</c:formatCode>
                <c:ptCount val="11"/>
                <c:pt idx="0">
                  <c:v>0</c:v>
                </c:pt>
                <c:pt idx="1">
                  <c:v>1648.0996882135935</c:v>
                </c:pt>
                <c:pt idx="2">
                  <c:v>3337.1904069670436</c:v>
                </c:pt>
                <c:pt idx="3">
                  <c:v>4999.6044233056664</c:v>
                </c:pt>
                <c:pt idx="4">
                  <c:v>6665.9223473147513</c:v>
                </c:pt>
                <c:pt idx="5">
                  <c:v>8341.3493892215829</c:v>
                </c:pt>
                <c:pt idx="6">
                  <c:v>9933.4930674918796</c:v>
                </c:pt>
                <c:pt idx="7">
                  <c:v>11626.487693915793</c:v>
                </c:pt>
                <c:pt idx="8">
                  <c:v>13346.809674032944</c:v>
                </c:pt>
                <c:pt idx="9">
                  <c:v>14988.402849462434</c:v>
                </c:pt>
                <c:pt idx="10">
                  <c:v>16684.000080999991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A-4F17-A1E5-FF4404675D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310960"/>
        <c:axId val="1750314704"/>
      </c:lineChart>
      <c:catAx>
        <c:axId val="175031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4704"/>
        <c:crosses val="autoZero"/>
        <c:auto val="1"/>
        <c:lblAlgn val="ctr"/>
        <c:lblOffset val="100"/>
        <c:noMultiLvlLbl val="0"/>
      </c:catAx>
      <c:valAx>
        <c:axId val="1750314704"/>
        <c:scaling>
          <c:orientation val="minMax"/>
        </c:scaling>
        <c:delete val="0"/>
        <c:axPos val="l"/>
        <c:numFmt formatCode="[$€-2]\ 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84440891191607E-2"/>
          <c:y val="0.15759411510168758"/>
          <c:w val="0.73945162085934657"/>
          <c:h val="0.68089554578070643"/>
        </c:manualLayout>
      </c:layout>
      <c:lineChart>
        <c:grouping val="standard"/>
        <c:varyColors val="0"/>
        <c:ser>
          <c:idx val="0"/>
          <c:order val="0"/>
          <c:tx>
            <c:strRef>
              <c:f>Deciles!$T$1</c:f>
              <c:strCache>
                <c:ptCount val="1"/>
                <c:pt idx="0">
                  <c:v>Predicted Profit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Deciles!$T$2:$T$12</c:f>
              <c:numCache>
                <c:formatCode>[$€-2]\ #,##0</c:formatCode>
                <c:ptCount val="11"/>
                <c:pt idx="0">
                  <c:v>0</c:v>
                </c:pt>
                <c:pt idx="1">
                  <c:v>1664.070064</c:v>
                </c:pt>
                <c:pt idx="2">
                  <c:v>2124.4682330000005</c:v>
                </c:pt>
                <c:pt idx="3">
                  <c:v>2156.3576439999997</c:v>
                </c:pt>
                <c:pt idx="4">
                  <c:v>2721.6406060000008</c:v>
                </c:pt>
                <c:pt idx="5">
                  <c:v>2045.5668800000003</c:v>
                </c:pt>
                <c:pt idx="6">
                  <c:v>933.69960299999912</c:v>
                </c:pt>
                <c:pt idx="7">
                  <c:v>-71.513295000000653</c:v>
                </c:pt>
                <c:pt idx="8">
                  <c:v>-956.55660700000044</c:v>
                </c:pt>
                <c:pt idx="9">
                  <c:v>-2436.7630559999998</c:v>
                </c:pt>
                <c:pt idx="10">
                  <c:v>-3829.5999190000002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37-4586-B2C7-BB24BC25AD54}"/>
            </c:ext>
          </c:extLst>
        </c:ser>
        <c:ser>
          <c:idx val="1"/>
          <c:order val="1"/>
          <c:tx>
            <c:strRef>
              <c:f>Deciles!$V$1</c:f>
              <c:strCache>
                <c:ptCount val="1"/>
                <c:pt idx="0">
                  <c:v>Real Profit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delete val="1"/>
          </c:dLbls>
          <c:cat>
            <c:numRef>
              <c:f>Deciles!$E$2:$E$12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Deciles!$V$2:$V$12</c:f>
              <c:numCache>
                <c:formatCode>[$€-2]\ #,##0</c:formatCode>
                <c:ptCount val="11"/>
                <c:pt idx="0">
                  <c:v>0</c:v>
                </c:pt>
                <c:pt idx="1">
                  <c:v>-378.30031178640661</c:v>
                </c:pt>
                <c:pt idx="2">
                  <c:v>-766.00959303295622</c:v>
                </c:pt>
                <c:pt idx="3">
                  <c:v>-1147.5955766943343</c:v>
                </c:pt>
                <c:pt idx="4">
                  <c:v>-1530.0776526852487</c:v>
                </c:pt>
                <c:pt idx="5">
                  <c:v>-1914.6506107784171</c:v>
                </c:pt>
                <c:pt idx="6">
                  <c:v>-2280.1069325081207</c:v>
                </c:pt>
                <c:pt idx="7">
                  <c:v>-2668.7123060842077</c:v>
                </c:pt>
                <c:pt idx="8">
                  <c:v>-3063.5903259670577</c:v>
                </c:pt>
                <c:pt idx="9">
                  <c:v>-3440.3971505375648</c:v>
                </c:pt>
                <c:pt idx="10">
                  <c:v>-3829.5999190000111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37-4586-B2C7-BB24BC25AD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0310960"/>
        <c:axId val="1750314704"/>
      </c:lineChart>
      <c:catAx>
        <c:axId val="1750310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0314704"/>
        <c:crosses val="autoZero"/>
        <c:auto val="1"/>
        <c:lblAlgn val="ctr"/>
        <c:lblOffset val="100"/>
        <c:noMultiLvlLbl val="0"/>
      </c:catAx>
      <c:valAx>
        <c:axId val="1750314704"/>
        <c:scaling>
          <c:orientation val="minMax"/>
        </c:scaling>
        <c:delete val="1"/>
        <c:axPos val="l"/>
        <c:numFmt formatCode="[$€-2]\ #,##0" sourceLinked="1"/>
        <c:majorTickMark val="out"/>
        <c:minorTickMark val="none"/>
        <c:tickLblPos val="nextTo"/>
        <c:crossAx val="175031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402590</xdr:colOff>
      <xdr:row>0</xdr:row>
      <xdr:rowOff>0</xdr:rowOff>
    </xdr:from>
    <xdr:to>
      <xdr:col>31</xdr:col>
      <xdr:colOff>602974</xdr:colOff>
      <xdr:row>17</xdr:row>
      <xdr:rowOff>137602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CF01A-1BAC-4F79-83DE-6B382D371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335280</xdr:colOff>
      <xdr:row>15</xdr:row>
      <xdr:rowOff>33020</xdr:rowOff>
    </xdr:from>
    <xdr:to>
      <xdr:col>16</xdr:col>
      <xdr:colOff>414020</xdr:colOff>
      <xdr:row>35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9A061-3C35-411B-A85F-E2509B22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523240</xdr:colOff>
      <xdr:row>15</xdr:row>
      <xdr:rowOff>91440</xdr:rowOff>
    </xdr:from>
    <xdr:to>
      <xdr:col>9</xdr:col>
      <xdr:colOff>39757</xdr:colOff>
      <xdr:row>36</xdr:row>
      <xdr:rowOff>13252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3C1D3-EE90-4477-9E36-5F5A78F45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306070</xdr:colOff>
      <xdr:row>18</xdr:row>
      <xdr:rowOff>59690</xdr:rowOff>
    </xdr:from>
    <xdr:to>
      <xdr:col>30</xdr:col>
      <xdr:colOff>170180</xdr:colOff>
      <xdr:row>36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7981C4-770E-4E85-825C-3A7204DB9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474594</xdr:colOff>
      <xdr:row>36</xdr:row>
      <xdr:rowOff>12700</xdr:rowOff>
    </xdr:from>
    <xdr:to>
      <xdr:col>8</xdr:col>
      <xdr:colOff>744220</xdr:colOff>
      <xdr:row>57</xdr:row>
      <xdr:rowOff>39535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4F8841-C1FA-491E-8C80-135FE4D9E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ABB5-C980-43E2-9304-7D8DEDBEB4CA}">
  <sheetPr>
    <tabColor theme="9" tint="-0.499984740745262"/>
  </sheetPr>
  <dimension ref="B1:X13"/>
  <sheetViews>
    <sheetView tabSelected="1" topLeftCell="C1" zoomScaleNormal="100" workbookViewId="0">
      <selection activeCell="G3" sqref="G3"/>
    </sheetView>
  </sheetViews>
  <sheetFormatPr defaultRowHeight="12.5" x14ac:dyDescent="0.25"/>
  <cols>
    <col min="1" max="1" width="8.7265625" style="1"/>
    <col min="2" max="2" width="21.90625" style="1" bestFit="1" customWidth="1"/>
    <col min="3" max="3" width="9.90625" style="1" customWidth="1"/>
    <col min="4" max="4" width="8.7265625" style="1"/>
    <col min="5" max="5" width="10.90625" style="1" bestFit="1" customWidth="1"/>
    <col min="6" max="6" width="7.26953125" style="1" bestFit="1" customWidth="1"/>
    <col min="7" max="7" width="9.26953125" style="1" bestFit="1" customWidth="1"/>
    <col min="8" max="8" width="11.7265625" style="1" bestFit="1" customWidth="1"/>
    <col min="9" max="9" width="10.6328125" style="1" customWidth="1"/>
    <col min="10" max="10" width="9.453125" style="1" bestFit="1" customWidth="1"/>
    <col min="11" max="11" width="10.453125" style="1" customWidth="1"/>
    <col min="12" max="12" width="10.90625" style="1" customWidth="1"/>
    <col min="13" max="13" width="9.08984375" style="1" customWidth="1"/>
    <col min="14" max="14" width="9.81640625" style="1" customWidth="1"/>
    <col min="15" max="15" width="8.90625" style="1" bestFit="1" customWidth="1"/>
    <col min="16" max="16" width="10.7265625" style="1" customWidth="1"/>
    <col min="17" max="17" width="10.81640625" style="1" customWidth="1"/>
    <col min="18" max="19" width="8.7265625" style="1"/>
    <col min="20" max="20" width="9.90625" style="1" customWidth="1"/>
    <col min="21" max="16384" width="8.7265625" style="1"/>
  </cols>
  <sheetData>
    <row r="1" spans="2:24" ht="26" x14ac:dyDescent="0.25">
      <c r="E1" s="9" t="s">
        <v>3</v>
      </c>
      <c r="F1" s="9" t="s">
        <v>4</v>
      </c>
      <c r="G1" s="9" t="s">
        <v>11</v>
      </c>
      <c r="H1" s="9" t="s">
        <v>5</v>
      </c>
      <c r="I1" s="9" t="s">
        <v>12</v>
      </c>
      <c r="J1" s="9" t="s">
        <v>6</v>
      </c>
      <c r="K1" s="9" t="s">
        <v>7</v>
      </c>
      <c r="L1" s="9" t="s">
        <v>1</v>
      </c>
      <c r="M1" s="9" t="s">
        <v>10</v>
      </c>
      <c r="N1" s="9" t="s">
        <v>8</v>
      </c>
      <c r="O1" s="9" t="s">
        <v>9</v>
      </c>
      <c r="P1" s="9" t="s">
        <v>2</v>
      </c>
      <c r="Q1" s="9" t="s">
        <v>13</v>
      </c>
      <c r="R1" s="9" t="s">
        <v>14</v>
      </c>
      <c r="S1" s="9" t="s">
        <v>15</v>
      </c>
      <c r="T1" s="9" t="s">
        <v>16</v>
      </c>
      <c r="U1" s="9"/>
      <c r="V1" s="9" t="s">
        <v>17</v>
      </c>
      <c r="W1" s="9"/>
      <c r="X1" s="9" t="s">
        <v>21</v>
      </c>
    </row>
    <row r="2" spans="2:24" ht="13" x14ac:dyDescent="0.3">
      <c r="B2" s="13" t="s">
        <v>19</v>
      </c>
      <c r="C2" s="14">
        <v>0.8</v>
      </c>
      <c r="E2" s="8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7">
        <v>0</v>
      </c>
      <c r="M2" s="1">
        <v>0</v>
      </c>
      <c r="N2" s="12">
        <v>0</v>
      </c>
      <c r="O2" s="12">
        <v>0</v>
      </c>
      <c r="P2" s="12">
        <f>+N2-O2</f>
        <v>0</v>
      </c>
      <c r="Q2" s="5">
        <v>0</v>
      </c>
      <c r="R2" s="5">
        <v>0</v>
      </c>
      <c r="S2" s="12">
        <f>+I2*$C$2</f>
        <v>0</v>
      </c>
      <c r="T2" s="12">
        <f>+N2-S2</f>
        <v>0</v>
      </c>
      <c r="U2" s="11">
        <f>O2-S2</f>
        <v>0</v>
      </c>
      <c r="V2" s="12">
        <f>O2-S2</f>
        <v>0</v>
      </c>
    </row>
    <row r="3" spans="2:24" ht="13" x14ac:dyDescent="0.3">
      <c r="B3" s="13" t="s">
        <v>20</v>
      </c>
      <c r="C3" s="14">
        <v>76.884793000000002</v>
      </c>
      <c r="E3" s="8">
        <v>0.1</v>
      </c>
      <c r="F3" s="1">
        <v>48</v>
      </c>
      <c r="G3" s="4">
        <v>2533</v>
      </c>
      <c r="H3" s="1">
        <v>48</v>
      </c>
      <c r="I3" s="4">
        <v>2533</v>
      </c>
      <c r="J3" s="7">
        <v>1.8949861823924202E-2</v>
      </c>
      <c r="K3" s="2">
        <v>2.2392274511016699</v>
      </c>
      <c r="L3" s="7">
        <f>+$C$5</f>
        <v>8.4626784182201004E-3</v>
      </c>
      <c r="M3" s="3">
        <f>+G3*$C$5</f>
        <v>21.435964433351515</v>
      </c>
      <c r="N3" s="12">
        <f>+H3*$C$3</f>
        <v>3690.4700640000001</v>
      </c>
      <c r="O3" s="12">
        <f>+M3*$C$3</f>
        <v>1648.0996882135935</v>
      </c>
      <c r="P3" s="12">
        <f t="shared" ref="P3:P12" si="0">+N3-O3</f>
        <v>2042.3703757864066</v>
      </c>
      <c r="Q3" s="5">
        <f>+N3/N$12</f>
        <v>0.22119815668202764</v>
      </c>
      <c r="R3" s="5">
        <f>+O3/O$12</f>
        <v>9.8783246236642974E-2</v>
      </c>
      <c r="S3" s="12">
        <f>+I3*$C$2</f>
        <v>2026.4</v>
      </c>
      <c r="T3" s="12">
        <f t="shared" ref="T3:T12" si="1">+N3-S3</f>
        <v>1664.070064</v>
      </c>
      <c r="U3" s="5">
        <f>+N3/O3-1</f>
        <v>1.239227451101681</v>
      </c>
      <c r="V3" s="12">
        <f t="shared" ref="V3:V12" si="2">O3-S3</f>
        <v>-378.30031178640661</v>
      </c>
      <c r="W3" s="6">
        <f>T3/V3-1</f>
        <v>-5.3988070116620896</v>
      </c>
      <c r="X3" s="10">
        <v>1</v>
      </c>
    </row>
    <row r="4" spans="2:24" ht="13" x14ac:dyDescent="0.3">
      <c r="B4" s="13" t="s">
        <v>0</v>
      </c>
      <c r="C4" s="16">
        <v>25642</v>
      </c>
      <c r="E4" s="8">
        <v>0.2</v>
      </c>
      <c r="F4" s="1">
        <v>33</v>
      </c>
      <c r="G4" s="4">
        <v>2596</v>
      </c>
      <c r="H4" s="1">
        <v>81</v>
      </c>
      <c r="I4" s="4">
        <v>5129</v>
      </c>
      <c r="J4" s="7">
        <v>1.5792552154415999E-2</v>
      </c>
      <c r="K4" s="2">
        <v>1.86614111679049</v>
      </c>
      <c r="L4" s="7">
        <f>+$C$5</f>
        <v>8.4626784182201004E-3</v>
      </c>
      <c r="M4" s="3">
        <f>M3+G4*$C$5</f>
        <v>43.405077607050899</v>
      </c>
      <c r="N4" s="12">
        <f>+H4*$C$3</f>
        <v>6227.6682330000003</v>
      </c>
      <c r="O4" s="12">
        <f>+M4*$C$3</f>
        <v>3337.1904069670436</v>
      </c>
      <c r="P4" s="12">
        <f t="shared" si="0"/>
        <v>2890.4778260329567</v>
      </c>
      <c r="Q4" s="5">
        <f>+N4/N$12</f>
        <v>0.37327188940092165</v>
      </c>
      <c r="R4" s="5">
        <f>+O4/O$12</f>
        <v>0.20002339911083375</v>
      </c>
      <c r="S4" s="12">
        <f>+I4*$C$2</f>
        <v>4103.2</v>
      </c>
      <c r="T4" s="12">
        <f t="shared" si="1"/>
        <v>2124.4682330000005</v>
      </c>
      <c r="U4" s="5">
        <f t="shared" ref="U4:U12" si="3">+N4/O4-1</f>
        <v>0.86614111679049355</v>
      </c>
      <c r="V4" s="12">
        <f t="shared" si="2"/>
        <v>-766.00959303295622</v>
      </c>
      <c r="W4" s="6">
        <f t="shared" ref="W4:W12" si="4">T4/V4-1</f>
        <v>-3.7734224901653404</v>
      </c>
      <c r="X4" s="10">
        <v>1</v>
      </c>
    </row>
    <row r="5" spans="2:24" ht="13" x14ac:dyDescent="0.3">
      <c r="B5" s="13" t="s">
        <v>18</v>
      </c>
      <c r="C5" s="15">
        <f>+J12</f>
        <v>8.4626784182201004E-3</v>
      </c>
      <c r="E5" s="8">
        <v>0.3</v>
      </c>
      <c r="F5" s="1">
        <v>27</v>
      </c>
      <c r="G5" s="4">
        <v>2555</v>
      </c>
      <c r="H5" s="1">
        <v>108</v>
      </c>
      <c r="I5" s="4">
        <v>7684</v>
      </c>
      <c r="J5" s="7">
        <v>1.40551795939614E-2</v>
      </c>
      <c r="K5" s="2">
        <v>1.6608429269509599</v>
      </c>
      <c r="L5" s="7">
        <f>+$C$5</f>
        <v>8.4626784182201004E-3</v>
      </c>
      <c r="M5" s="3">
        <f>M4+G5*$C$5</f>
        <v>65.027220965603249</v>
      </c>
      <c r="N5" s="12">
        <f>+H5*$C$3</f>
        <v>8303.5576440000004</v>
      </c>
      <c r="O5" s="12">
        <f>+M5*$C$3</f>
        <v>4999.6044233056664</v>
      </c>
      <c r="P5" s="12">
        <f t="shared" si="0"/>
        <v>3303.953220694334</v>
      </c>
      <c r="Q5" s="5">
        <f>+N5/N$12</f>
        <v>0.49769585253456217</v>
      </c>
      <c r="R5" s="5">
        <f>+O5/O$12</f>
        <v>0.29966461274471562</v>
      </c>
      <c r="S5" s="12">
        <f>+I5*$C$2</f>
        <v>6147.2000000000007</v>
      </c>
      <c r="T5" s="12">
        <f t="shared" si="1"/>
        <v>2156.3576439999997</v>
      </c>
      <c r="U5" s="5">
        <f t="shared" si="3"/>
        <v>0.66084292695097013</v>
      </c>
      <c r="V5" s="12">
        <f t="shared" si="2"/>
        <v>-1147.5955766943343</v>
      </c>
      <c r="W5" s="6">
        <f t="shared" si="4"/>
        <v>-2.8790222686387645</v>
      </c>
      <c r="X5" s="10">
        <v>1</v>
      </c>
    </row>
    <row r="6" spans="2:24" x14ac:dyDescent="0.25">
      <c r="E6" s="17">
        <v>0.4</v>
      </c>
      <c r="F6" s="18">
        <v>34</v>
      </c>
      <c r="G6" s="19">
        <v>2561</v>
      </c>
      <c r="H6" s="18">
        <v>142</v>
      </c>
      <c r="I6" s="19">
        <v>10245</v>
      </c>
      <c r="J6" s="20">
        <v>1.3860419716935E-2</v>
      </c>
      <c r="K6" s="21">
        <v>1.6378289510674999</v>
      </c>
      <c r="L6" s="20">
        <f>+$C$5</f>
        <v>8.4626784182201004E-3</v>
      </c>
      <c r="M6" s="22">
        <f>M5+G6*$C$5</f>
        <v>86.700140394664928</v>
      </c>
      <c r="N6" s="23">
        <f>+H6*$C$3</f>
        <v>10917.640606000001</v>
      </c>
      <c r="O6" s="23">
        <f>+M6*$C$3</f>
        <v>6665.9223473147513</v>
      </c>
      <c r="P6" s="23">
        <f t="shared" si="0"/>
        <v>4251.7182586852496</v>
      </c>
      <c r="Q6" s="17">
        <f>+N6/N$12</f>
        <v>0.65437788018433174</v>
      </c>
      <c r="R6" s="17">
        <f>+O6/O$12</f>
        <v>0.39953981748693534</v>
      </c>
      <c r="S6" s="23">
        <f>+I6*$C$2</f>
        <v>8196</v>
      </c>
      <c r="T6" s="23">
        <f t="shared" si="1"/>
        <v>2721.6406060000008</v>
      </c>
      <c r="U6" s="17">
        <f t="shared" si="3"/>
        <v>0.63782895106751125</v>
      </c>
      <c r="V6" s="23">
        <f t="shared" si="2"/>
        <v>-1530.0776526852487</v>
      </c>
      <c r="W6" s="24">
        <f t="shared" si="4"/>
        <v>-2.7787597911933348</v>
      </c>
      <c r="X6" s="25">
        <v>1</v>
      </c>
    </row>
    <row r="7" spans="2:24" x14ac:dyDescent="0.25">
      <c r="E7" s="5">
        <v>0.5</v>
      </c>
      <c r="F7" s="1">
        <v>18</v>
      </c>
      <c r="G7" s="4">
        <v>2575</v>
      </c>
      <c r="H7" s="1">
        <v>160</v>
      </c>
      <c r="I7" s="4">
        <v>12820</v>
      </c>
      <c r="J7" s="7">
        <v>1.2480499219968799E-2</v>
      </c>
      <c r="K7" s="2">
        <v>1.47476940552276</v>
      </c>
      <c r="L7" s="7">
        <f>+$C$5</f>
        <v>8.4626784182201004E-3</v>
      </c>
      <c r="M7" s="3">
        <f>M6+G7*$C$5</f>
        <v>108.49153732158169</v>
      </c>
      <c r="N7" s="12">
        <f>+H7*$C$3</f>
        <v>12301.56688</v>
      </c>
      <c r="O7" s="12">
        <f>+M7*$C$3</f>
        <v>8341.3493892215829</v>
      </c>
      <c r="P7" s="12">
        <f t="shared" si="0"/>
        <v>3960.2174907784174</v>
      </c>
      <c r="Q7" s="5">
        <f>+N7/N$12</f>
        <v>0.73732718894009208</v>
      </c>
      <c r="R7" s="5">
        <f>+O7/O$12</f>
        <v>0.49996100148194356</v>
      </c>
      <c r="S7" s="12">
        <f>+I7*$C$2</f>
        <v>10256</v>
      </c>
      <c r="T7" s="12">
        <f t="shared" si="1"/>
        <v>2045.5668800000003</v>
      </c>
      <c r="U7" s="5">
        <f t="shared" si="3"/>
        <v>0.47476940552276581</v>
      </c>
      <c r="V7" s="12">
        <f t="shared" si="2"/>
        <v>-1914.6506107784171</v>
      </c>
      <c r="W7" s="6">
        <f t="shared" si="4"/>
        <v>-2.0683760621831455</v>
      </c>
      <c r="X7" s="10">
        <v>1</v>
      </c>
    </row>
    <row r="8" spans="2:24" x14ac:dyDescent="0.25">
      <c r="E8" s="5">
        <v>0.6</v>
      </c>
      <c r="F8" s="1">
        <v>11</v>
      </c>
      <c r="G8" s="4">
        <v>2447</v>
      </c>
      <c r="H8" s="1">
        <v>171</v>
      </c>
      <c r="I8" s="4">
        <v>15267</v>
      </c>
      <c r="J8" s="7">
        <v>1.1200628807231199E-2</v>
      </c>
      <c r="K8" s="2">
        <v>1.3235323680876701</v>
      </c>
      <c r="L8" s="7">
        <f>+$C$5</f>
        <v>8.4626784182201004E-3</v>
      </c>
      <c r="M8" s="3">
        <f>M7+G8*$C$5</f>
        <v>129.19971141096627</v>
      </c>
      <c r="N8" s="12">
        <f>+H8*$C$3</f>
        <v>13147.299602999999</v>
      </c>
      <c r="O8" s="12">
        <f>+M8*$C$3</f>
        <v>9933.4930674918796</v>
      </c>
      <c r="P8" s="12">
        <f t="shared" si="0"/>
        <v>3213.8065355081199</v>
      </c>
      <c r="Q8" s="5">
        <f>+N8/N$12</f>
        <v>0.78801843317972342</v>
      </c>
      <c r="R8" s="5">
        <f>+O8/O$12</f>
        <v>0.59539037516574345</v>
      </c>
      <c r="S8" s="12">
        <f>+I8*$C$2</f>
        <v>12213.6</v>
      </c>
      <c r="T8" s="12">
        <f t="shared" si="1"/>
        <v>933.69960299999912</v>
      </c>
      <c r="U8" s="5">
        <f t="shared" si="3"/>
        <v>0.32353236808767183</v>
      </c>
      <c r="V8" s="12">
        <f t="shared" si="2"/>
        <v>-2280.1069325081207</v>
      </c>
      <c r="W8" s="6">
        <f t="shared" si="4"/>
        <v>-1.4094981641816808</v>
      </c>
      <c r="X8" s="10">
        <v>1</v>
      </c>
    </row>
    <row r="9" spans="2:24" x14ac:dyDescent="0.25">
      <c r="E9" s="5">
        <v>0.7</v>
      </c>
      <c r="F9" s="1">
        <v>14</v>
      </c>
      <c r="G9" s="4">
        <v>2602</v>
      </c>
      <c r="H9" s="1">
        <v>185</v>
      </c>
      <c r="I9" s="4">
        <v>17869</v>
      </c>
      <c r="J9" s="7">
        <v>1.0353125524651599E-2</v>
      </c>
      <c r="K9" s="2">
        <v>1.22338638112035</v>
      </c>
      <c r="L9" s="7">
        <f>+$C$5</f>
        <v>8.4626784182201004E-3</v>
      </c>
      <c r="M9" s="3">
        <f>M8+G9*$C$5</f>
        <v>151.21960065517499</v>
      </c>
      <c r="N9" s="12">
        <f>+H9*$C$3</f>
        <v>14223.686705</v>
      </c>
      <c r="O9" s="12">
        <f>+M9*$C$3</f>
        <v>11626.487693915793</v>
      </c>
      <c r="P9" s="12">
        <f t="shared" si="0"/>
        <v>2597.1990110842071</v>
      </c>
      <c r="Q9" s="5">
        <f>+N9/N$12</f>
        <v>0.85253456221198143</v>
      </c>
      <c r="R9" s="5">
        <f>+O9/O$12</f>
        <v>0.69686451914827219</v>
      </c>
      <c r="S9" s="12">
        <f>+I9*$C$2</f>
        <v>14295.2</v>
      </c>
      <c r="T9" s="12">
        <f t="shared" si="1"/>
        <v>-71.513295000000653</v>
      </c>
      <c r="U9" s="5">
        <f t="shared" si="3"/>
        <v>0.22338638112035647</v>
      </c>
      <c r="V9" s="12">
        <f t="shared" si="2"/>
        <v>-2668.7123060842077</v>
      </c>
      <c r="W9" s="6">
        <f t="shared" si="4"/>
        <v>-0.9732030706955701</v>
      </c>
      <c r="X9" s="10">
        <v>1</v>
      </c>
    </row>
    <row r="10" spans="2:24" x14ac:dyDescent="0.25">
      <c r="E10" s="5">
        <v>0.8</v>
      </c>
      <c r="F10" s="1">
        <v>16</v>
      </c>
      <c r="G10" s="4">
        <v>2644</v>
      </c>
      <c r="H10" s="1">
        <v>201</v>
      </c>
      <c r="I10" s="4">
        <v>20513</v>
      </c>
      <c r="J10" s="7">
        <v>9.79866426168771E-3</v>
      </c>
      <c r="K10" s="2">
        <v>1.1578679677336201</v>
      </c>
      <c r="L10" s="7">
        <f>+$C$5</f>
        <v>8.4626784182201004E-3</v>
      </c>
      <c r="M10" s="3">
        <f>M9+G10*$C$5</f>
        <v>173.59492239294894</v>
      </c>
      <c r="N10" s="12">
        <f>+H10*$C$3</f>
        <v>15453.843393000001</v>
      </c>
      <c r="O10" s="12">
        <f>+M10*$C$3</f>
        <v>13346.809674032944</v>
      </c>
      <c r="P10" s="12">
        <f t="shared" si="0"/>
        <v>2107.0337189670572</v>
      </c>
      <c r="Q10" s="5">
        <f>+N10/N$12</f>
        <v>0.92626728110599077</v>
      </c>
      <c r="R10" s="5">
        <f>+O10/O$12</f>
        <v>0.799976600889166</v>
      </c>
      <c r="S10" s="12">
        <f>+I10*$C$2</f>
        <v>16410.400000000001</v>
      </c>
      <c r="T10" s="12">
        <f t="shared" si="1"/>
        <v>-956.55660700000044</v>
      </c>
      <c r="U10" s="5">
        <f t="shared" si="3"/>
        <v>0.15786796773362433</v>
      </c>
      <c r="V10" s="12">
        <f t="shared" si="2"/>
        <v>-3063.5903259670577</v>
      </c>
      <c r="W10" s="6">
        <f t="shared" si="4"/>
        <v>-0.68776614846567252</v>
      </c>
      <c r="X10" s="10">
        <v>1</v>
      </c>
    </row>
    <row r="11" spans="2:24" x14ac:dyDescent="0.25">
      <c r="E11" s="5">
        <v>0.9</v>
      </c>
      <c r="F11" s="1">
        <v>7</v>
      </c>
      <c r="G11" s="4">
        <v>2523</v>
      </c>
      <c r="H11" s="1">
        <v>208</v>
      </c>
      <c r="I11" s="4">
        <v>23036</v>
      </c>
      <c r="J11" s="7">
        <v>9.0293453724604907E-3</v>
      </c>
      <c r="K11" s="2">
        <v>1.0669607098646601</v>
      </c>
      <c r="L11" s="7">
        <f>+$C$5</f>
        <v>8.4626784182201004E-3</v>
      </c>
      <c r="M11" s="3">
        <f>M10+G11*$C$5</f>
        <v>194.94626004211827</v>
      </c>
      <c r="N11" s="12">
        <f>+H11*$C$3</f>
        <v>15992.036943999999</v>
      </c>
      <c r="O11" s="12">
        <f>+M11*$C$3</f>
        <v>14988.402849462434</v>
      </c>
      <c r="P11" s="12">
        <f t="shared" si="0"/>
        <v>1003.634094537565</v>
      </c>
      <c r="Q11" s="5">
        <f>+N11/N$12</f>
        <v>0.95852534562211966</v>
      </c>
      <c r="R11" s="5">
        <f>+O11/O$12</f>
        <v>0.89836986194524593</v>
      </c>
      <c r="S11" s="12">
        <f>+I11*$C$2</f>
        <v>18428.8</v>
      </c>
      <c r="T11" s="12">
        <f t="shared" si="1"/>
        <v>-2436.7630559999998</v>
      </c>
      <c r="U11" s="5">
        <f t="shared" si="3"/>
        <v>6.6960709864664514E-2</v>
      </c>
      <c r="V11" s="12">
        <f t="shared" si="2"/>
        <v>-3440.3971505375648</v>
      </c>
      <c r="W11" s="6">
        <f t="shared" si="4"/>
        <v>-0.29172041791185255</v>
      </c>
      <c r="X11" s="10">
        <v>1</v>
      </c>
    </row>
    <row r="12" spans="2:24" x14ac:dyDescent="0.25">
      <c r="E12" s="5">
        <v>1</v>
      </c>
      <c r="F12" s="1">
        <v>9</v>
      </c>
      <c r="G12" s="4">
        <v>2606</v>
      </c>
      <c r="H12" s="1">
        <v>217</v>
      </c>
      <c r="I12" s="4">
        <v>25642</v>
      </c>
      <c r="J12" s="7">
        <v>8.4626784182201004E-3</v>
      </c>
      <c r="K12" s="2">
        <v>1</v>
      </c>
      <c r="L12" s="7">
        <f>+$C$5</f>
        <v>8.4626784182201004E-3</v>
      </c>
      <c r="M12" s="3">
        <f>M11+G12*$C$5</f>
        <v>216.99999999999986</v>
      </c>
      <c r="N12" s="12">
        <f>+H12*$C$3</f>
        <v>16684.000081000002</v>
      </c>
      <c r="O12" s="12">
        <f>+M12*$C$3</f>
        <v>16684.000080999991</v>
      </c>
      <c r="P12" s="12">
        <f t="shared" si="0"/>
        <v>0</v>
      </c>
      <c r="Q12" s="5">
        <f>+N12/N$12</f>
        <v>1</v>
      </c>
      <c r="R12" s="5">
        <f>+O12/O$12</f>
        <v>1</v>
      </c>
      <c r="S12" s="12">
        <f>+I12*$C$2</f>
        <v>20513.600000000002</v>
      </c>
      <c r="T12" s="12">
        <f t="shared" si="1"/>
        <v>-3829.5999190000002</v>
      </c>
      <c r="U12" s="5">
        <f t="shared" si="3"/>
        <v>0</v>
      </c>
      <c r="V12" s="12">
        <f t="shared" si="2"/>
        <v>-3829.5999190000111</v>
      </c>
      <c r="W12" s="6">
        <f t="shared" si="4"/>
        <v>-2.886579864025407E-15</v>
      </c>
      <c r="X12" s="10">
        <v>1</v>
      </c>
    </row>
    <row r="13" spans="2:24" x14ac:dyDescent="0.25">
      <c r="K1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Fernando</dc:creator>
  <cp:lastModifiedBy>SERRANO Mario</cp:lastModifiedBy>
  <dcterms:created xsi:type="dcterms:W3CDTF">2021-11-10T10:45:50Z</dcterms:created>
  <dcterms:modified xsi:type="dcterms:W3CDTF">2021-12-07T21:58:46Z</dcterms:modified>
</cp:coreProperties>
</file>