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roise\Documents\Apam ciber\leaks-services-analisis\services\"/>
    </mc:Choice>
  </mc:AlternateContent>
  <xr:revisionPtr revIDLastSave="0" documentId="13_ncr:1_{6ED49162-78CE-4A35-808A-479D702296F6}" xr6:coauthVersionLast="47" xr6:coauthVersionMax="47" xr10:uidLastSave="{00000000-0000-0000-0000-000000000000}"/>
  <bookViews>
    <workbookView xWindow="-120" yWindow="-120" windowWidth="29040" windowHeight="15720" tabRatio="715" firstSheet="1" activeTab="5" xr2:uid="{00000000-000D-0000-FFFF-FFFF00000000}"/>
  </bookViews>
  <sheets>
    <sheet name="Services clean" sheetId="4" r:id="rId1"/>
    <sheet name="privacy values clean" sheetId="5" r:id="rId2"/>
    <sheet name="Services sum test" sheetId="3" r:id="rId3"/>
    <sheet name="Services risk test" sheetId="6" r:id="rId4"/>
    <sheet name="Privacy values" sheetId="1" r:id="rId5"/>
    <sheet name="Services risk test experts" sheetId="7" r:id="rId6"/>
    <sheet name="Privacy values experts" sheetId="8" r:id="rId7"/>
  </sheets>
  <definedNames>
    <definedName name="_xlchart.v1.0" hidden="1">'Services sum test'!$AD$2:$AD$75</definedName>
    <definedName name="_xlchart.v1.1" hidden="1">'Services sum test'!$AG$2:$AG$75</definedName>
    <definedName name="_xlchart.v1.2" hidden="1">'Services sum test'!$AE$2:$AE$75</definedName>
    <definedName name="_xlchart.v1.3" hidden="1">'Services sum test'!$AF$2:$AF$75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9" i="7" l="1"/>
  <c r="AU79" i="7"/>
  <c r="AV79" i="7"/>
  <c r="AT80" i="7"/>
  <c r="AU80" i="7"/>
  <c r="AV80" i="7"/>
  <c r="AT81" i="7"/>
  <c r="AU81" i="7"/>
  <c r="AV81" i="7"/>
  <c r="AT82" i="7"/>
  <c r="AU82" i="7"/>
  <c r="AV82" i="7"/>
  <c r="AT83" i="7"/>
  <c r="AU83" i="7"/>
  <c r="AV83" i="7"/>
  <c r="AV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74" i="7"/>
  <c r="AU75" i="7"/>
  <c r="AU76" i="7"/>
  <c r="AU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2" i="7"/>
  <c r="AR76" i="7"/>
  <c r="AQ76" i="7"/>
  <c r="AO76" i="7"/>
  <c r="AM76" i="7"/>
  <c r="AD76" i="7"/>
  <c r="AE76" i="7"/>
  <c r="AF76" i="7"/>
  <c r="AG76" i="7"/>
  <c r="AH76" i="7"/>
  <c r="AI76" i="7"/>
  <c r="AJ76" i="7"/>
  <c r="AM2" i="7"/>
  <c r="AD3" i="7"/>
  <c r="AE3" i="7"/>
  <c r="AF3" i="7"/>
  <c r="AG3" i="7"/>
  <c r="AH3" i="7"/>
  <c r="AI3" i="7"/>
  <c r="AJ3" i="7"/>
  <c r="AD4" i="7"/>
  <c r="AE4" i="7"/>
  <c r="AF4" i="7"/>
  <c r="AG4" i="7"/>
  <c r="AH4" i="7"/>
  <c r="AI4" i="7"/>
  <c r="AJ4" i="7"/>
  <c r="AD5" i="7"/>
  <c r="AE5" i="7"/>
  <c r="AF5" i="7"/>
  <c r="AG5" i="7"/>
  <c r="AH5" i="7"/>
  <c r="AI5" i="7"/>
  <c r="AJ5" i="7"/>
  <c r="AD6" i="7"/>
  <c r="AE6" i="7"/>
  <c r="AF6" i="7"/>
  <c r="AG6" i="7"/>
  <c r="AH6" i="7"/>
  <c r="AI6" i="7"/>
  <c r="AJ6" i="7"/>
  <c r="AD7" i="7"/>
  <c r="AE7" i="7"/>
  <c r="AF7" i="7"/>
  <c r="AG7" i="7"/>
  <c r="AH7" i="7"/>
  <c r="AI7" i="7"/>
  <c r="AJ7" i="7"/>
  <c r="AD8" i="7"/>
  <c r="AE8" i="7"/>
  <c r="AF8" i="7"/>
  <c r="AG8" i="7"/>
  <c r="AH8" i="7"/>
  <c r="AI8" i="7"/>
  <c r="AJ8" i="7"/>
  <c r="AD9" i="7"/>
  <c r="AE9" i="7"/>
  <c r="AF9" i="7"/>
  <c r="AG9" i="7"/>
  <c r="AH9" i="7"/>
  <c r="AI9" i="7"/>
  <c r="AJ9" i="7"/>
  <c r="AD10" i="7"/>
  <c r="AE10" i="7"/>
  <c r="AF10" i="7"/>
  <c r="AG10" i="7"/>
  <c r="AH10" i="7"/>
  <c r="AI10" i="7"/>
  <c r="AJ10" i="7"/>
  <c r="AD11" i="7"/>
  <c r="AE11" i="7"/>
  <c r="AF11" i="7"/>
  <c r="AG11" i="7"/>
  <c r="AH11" i="7"/>
  <c r="AI11" i="7"/>
  <c r="AJ11" i="7"/>
  <c r="AD12" i="7"/>
  <c r="AE12" i="7"/>
  <c r="AF12" i="7"/>
  <c r="AG12" i="7"/>
  <c r="AH12" i="7"/>
  <c r="AI12" i="7"/>
  <c r="AJ12" i="7"/>
  <c r="AD13" i="7"/>
  <c r="AE13" i="7"/>
  <c r="AF13" i="7"/>
  <c r="AG13" i="7"/>
  <c r="AH13" i="7"/>
  <c r="AI13" i="7"/>
  <c r="AJ13" i="7"/>
  <c r="AD14" i="7"/>
  <c r="AE14" i="7"/>
  <c r="AF14" i="7"/>
  <c r="AG14" i="7"/>
  <c r="AH14" i="7"/>
  <c r="AI14" i="7"/>
  <c r="AJ14" i="7"/>
  <c r="AD15" i="7"/>
  <c r="AE15" i="7"/>
  <c r="AF15" i="7"/>
  <c r="AG15" i="7"/>
  <c r="AH15" i="7"/>
  <c r="AI15" i="7"/>
  <c r="AJ15" i="7"/>
  <c r="AD16" i="7"/>
  <c r="AE16" i="7"/>
  <c r="AF16" i="7"/>
  <c r="AG16" i="7"/>
  <c r="AH16" i="7"/>
  <c r="AI16" i="7"/>
  <c r="AJ16" i="7"/>
  <c r="AD17" i="7"/>
  <c r="AE17" i="7"/>
  <c r="AF17" i="7"/>
  <c r="AG17" i="7"/>
  <c r="AH17" i="7"/>
  <c r="AI17" i="7"/>
  <c r="AJ17" i="7"/>
  <c r="AD18" i="7"/>
  <c r="AE18" i="7"/>
  <c r="AF18" i="7"/>
  <c r="AG18" i="7"/>
  <c r="AH18" i="7"/>
  <c r="AI18" i="7"/>
  <c r="AJ18" i="7"/>
  <c r="AD19" i="7"/>
  <c r="AE19" i="7"/>
  <c r="AF19" i="7"/>
  <c r="AG19" i="7"/>
  <c r="AH19" i="7"/>
  <c r="AI19" i="7"/>
  <c r="AJ19" i="7"/>
  <c r="AD20" i="7"/>
  <c r="AE20" i="7"/>
  <c r="AF20" i="7"/>
  <c r="AG20" i="7"/>
  <c r="AH20" i="7"/>
  <c r="AI20" i="7"/>
  <c r="AJ20" i="7"/>
  <c r="AD21" i="7"/>
  <c r="AE21" i="7"/>
  <c r="AF21" i="7"/>
  <c r="AG21" i="7"/>
  <c r="AH21" i="7"/>
  <c r="AI21" i="7"/>
  <c r="AJ21" i="7"/>
  <c r="AD22" i="7"/>
  <c r="AE22" i="7"/>
  <c r="AF22" i="7"/>
  <c r="AG22" i="7"/>
  <c r="AH22" i="7"/>
  <c r="AI22" i="7"/>
  <c r="AJ22" i="7"/>
  <c r="AD23" i="7"/>
  <c r="AE23" i="7"/>
  <c r="AF23" i="7"/>
  <c r="AG23" i="7"/>
  <c r="AH23" i="7"/>
  <c r="AI23" i="7"/>
  <c r="AJ23" i="7"/>
  <c r="AD24" i="7"/>
  <c r="AE24" i="7"/>
  <c r="AF24" i="7"/>
  <c r="AG24" i="7"/>
  <c r="AH24" i="7"/>
  <c r="AI24" i="7"/>
  <c r="AJ24" i="7"/>
  <c r="AD25" i="7"/>
  <c r="AE25" i="7"/>
  <c r="AF25" i="7"/>
  <c r="AG25" i="7"/>
  <c r="AH25" i="7"/>
  <c r="AI25" i="7"/>
  <c r="AJ25" i="7"/>
  <c r="AD26" i="7"/>
  <c r="AE26" i="7"/>
  <c r="AF26" i="7"/>
  <c r="AG26" i="7"/>
  <c r="AH26" i="7"/>
  <c r="AI26" i="7"/>
  <c r="AJ26" i="7"/>
  <c r="AD27" i="7"/>
  <c r="AE27" i="7"/>
  <c r="AF27" i="7"/>
  <c r="AG27" i="7"/>
  <c r="AH27" i="7"/>
  <c r="AI27" i="7"/>
  <c r="AJ27" i="7"/>
  <c r="AK27" i="7" s="1"/>
  <c r="AO27" i="7" s="1"/>
  <c r="AQ27" i="7" s="1"/>
  <c r="AD28" i="7"/>
  <c r="AE28" i="7"/>
  <c r="AF28" i="7"/>
  <c r="AG28" i="7"/>
  <c r="AH28" i="7"/>
  <c r="AI28" i="7"/>
  <c r="AJ28" i="7"/>
  <c r="AD29" i="7"/>
  <c r="AE29" i="7"/>
  <c r="AF29" i="7"/>
  <c r="AG29" i="7"/>
  <c r="AH29" i="7"/>
  <c r="AI29" i="7"/>
  <c r="AJ29" i="7"/>
  <c r="AD30" i="7"/>
  <c r="AE30" i="7"/>
  <c r="AF30" i="7"/>
  <c r="AG30" i="7"/>
  <c r="AH30" i="7"/>
  <c r="AI30" i="7"/>
  <c r="AJ30" i="7"/>
  <c r="AD31" i="7"/>
  <c r="AE31" i="7"/>
  <c r="AF31" i="7"/>
  <c r="AG31" i="7"/>
  <c r="AH31" i="7"/>
  <c r="AI31" i="7"/>
  <c r="AJ31" i="7"/>
  <c r="AD32" i="7"/>
  <c r="AE32" i="7"/>
  <c r="AF32" i="7"/>
  <c r="AG32" i="7"/>
  <c r="AH32" i="7"/>
  <c r="AI32" i="7"/>
  <c r="AJ32" i="7"/>
  <c r="AD33" i="7"/>
  <c r="AE33" i="7"/>
  <c r="AF33" i="7"/>
  <c r="AG33" i="7"/>
  <c r="AH33" i="7"/>
  <c r="AI33" i="7"/>
  <c r="AJ33" i="7"/>
  <c r="AD34" i="7"/>
  <c r="AE34" i="7"/>
  <c r="AF34" i="7"/>
  <c r="AG34" i="7"/>
  <c r="AH34" i="7"/>
  <c r="AI34" i="7"/>
  <c r="AJ34" i="7"/>
  <c r="AD35" i="7"/>
  <c r="AE35" i="7"/>
  <c r="AF35" i="7"/>
  <c r="AG35" i="7"/>
  <c r="AH35" i="7"/>
  <c r="AI35" i="7"/>
  <c r="AJ35" i="7"/>
  <c r="AD36" i="7"/>
  <c r="AE36" i="7"/>
  <c r="AF36" i="7"/>
  <c r="AG36" i="7"/>
  <c r="AH36" i="7"/>
  <c r="AI36" i="7"/>
  <c r="AJ36" i="7"/>
  <c r="AD37" i="7"/>
  <c r="AE37" i="7"/>
  <c r="AF37" i="7"/>
  <c r="AG37" i="7"/>
  <c r="AH37" i="7"/>
  <c r="AI37" i="7"/>
  <c r="AJ37" i="7"/>
  <c r="AD38" i="7"/>
  <c r="AE38" i="7"/>
  <c r="AF38" i="7"/>
  <c r="AG38" i="7"/>
  <c r="AH38" i="7"/>
  <c r="AI38" i="7"/>
  <c r="AJ38" i="7"/>
  <c r="AD39" i="7"/>
  <c r="AE39" i="7"/>
  <c r="AF39" i="7"/>
  <c r="AG39" i="7"/>
  <c r="AH39" i="7"/>
  <c r="AI39" i="7"/>
  <c r="AJ39" i="7"/>
  <c r="AD40" i="7"/>
  <c r="AE40" i="7"/>
  <c r="AF40" i="7"/>
  <c r="AG40" i="7"/>
  <c r="AH40" i="7"/>
  <c r="AI40" i="7"/>
  <c r="AJ40" i="7"/>
  <c r="AD41" i="7"/>
  <c r="AE41" i="7"/>
  <c r="AF41" i="7"/>
  <c r="AG41" i="7"/>
  <c r="AH41" i="7"/>
  <c r="AI41" i="7"/>
  <c r="AJ41" i="7"/>
  <c r="AD42" i="7"/>
  <c r="AE42" i="7"/>
  <c r="AF42" i="7"/>
  <c r="AG42" i="7"/>
  <c r="AH42" i="7"/>
  <c r="AI42" i="7"/>
  <c r="AJ42" i="7"/>
  <c r="AD43" i="7"/>
  <c r="AE43" i="7"/>
  <c r="AF43" i="7"/>
  <c r="AG43" i="7"/>
  <c r="AH43" i="7"/>
  <c r="AI43" i="7"/>
  <c r="AJ43" i="7"/>
  <c r="AD44" i="7"/>
  <c r="AE44" i="7"/>
  <c r="AF44" i="7"/>
  <c r="AG44" i="7"/>
  <c r="AH44" i="7"/>
  <c r="AI44" i="7"/>
  <c r="AJ44" i="7"/>
  <c r="AD45" i="7"/>
  <c r="AE45" i="7"/>
  <c r="AF45" i="7"/>
  <c r="AG45" i="7"/>
  <c r="AH45" i="7"/>
  <c r="AI45" i="7"/>
  <c r="AJ45" i="7"/>
  <c r="AD46" i="7"/>
  <c r="AE46" i="7"/>
  <c r="AF46" i="7"/>
  <c r="AG46" i="7"/>
  <c r="AH46" i="7"/>
  <c r="AI46" i="7"/>
  <c r="AJ46" i="7"/>
  <c r="AD47" i="7"/>
  <c r="AE47" i="7"/>
  <c r="AF47" i="7"/>
  <c r="AG47" i="7"/>
  <c r="AH47" i="7"/>
  <c r="AI47" i="7"/>
  <c r="AJ47" i="7"/>
  <c r="AD48" i="7"/>
  <c r="AE48" i="7"/>
  <c r="AF48" i="7"/>
  <c r="AG48" i="7"/>
  <c r="AH48" i="7"/>
  <c r="AI48" i="7"/>
  <c r="AJ48" i="7"/>
  <c r="AD49" i="7"/>
  <c r="AE49" i="7"/>
  <c r="AF49" i="7"/>
  <c r="AG49" i="7"/>
  <c r="AH49" i="7"/>
  <c r="AI49" i="7"/>
  <c r="AJ49" i="7"/>
  <c r="AD50" i="7"/>
  <c r="AE50" i="7"/>
  <c r="AF50" i="7"/>
  <c r="AG50" i="7"/>
  <c r="AH50" i="7"/>
  <c r="AI50" i="7"/>
  <c r="AJ50" i="7"/>
  <c r="AD51" i="7"/>
  <c r="AE51" i="7"/>
  <c r="AF51" i="7"/>
  <c r="AG51" i="7"/>
  <c r="AH51" i="7"/>
  <c r="AI51" i="7"/>
  <c r="AJ51" i="7"/>
  <c r="AD52" i="7"/>
  <c r="AE52" i="7"/>
  <c r="AF52" i="7"/>
  <c r="AG52" i="7"/>
  <c r="AH52" i="7"/>
  <c r="AI52" i="7"/>
  <c r="AJ52" i="7"/>
  <c r="AD53" i="7"/>
  <c r="AE53" i="7"/>
  <c r="AF53" i="7"/>
  <c r="AG53" i="7"/>
  <c r="AH53" i="7"/>
  <c r="AI53" i="7"/>
  <c r="AJ53" i="7"/>
  <c r="AD54" i="7"/>
  <c r="AE54" i="7"/>
  <c r="AF54" i="7"/>
  <c r="AG54" i="7"/>
  <c r="AH54" i="7"/>
  <c r="AI54" i="7"/>
  <c r="AJ54" i="7"/>
  <c r="AD55" i="7"/>
  <c r="AE55" i="7"/>
  <c r="AF55" i="7"/>
  <c r="AG55" i="7"/>
  <c r="AH55" i="7"/>
  <c r="AI55" i="7"/>
  <c r="AJ55" i="7"/>
  <c r="AD56" i="7"/>
  <c r="AE56" i="7"/>
  <c r="AF56" i="7"/>
  <c r="AG56" i="7"/>
  <c r="AH56" i="7"/>
  <c r="AI56" i="7"/>
  <c r="AJ56" i="7"/>
  <c r="AD57" i="7"/>
  <c r="AE57" i="7"/>
  <c r="AF57" i="7"/>
  <c r="AG57" i="7"/>
  <c r="AH57" i="7"/>
  <c r="AI57" i="7"/>
  <c r="AJ57" i="7"/>
  <c r="AD58" i="7"/>
  <c r="AE58" i="7"/>
  <c r="AF58" i="7"/>
  <c r="AG58" i="7"/>
  <c r="AH58" i="7"/>
  <c r="AI58" i="7"/>
  <c r="AJ58" i="7"/>
  <c r="AD59" i="7"/>
  <c r="AE59" i="7"/>
  <c r="AF59" i="7"/>
  <c r="AG59" i="7"/>
  <c r="AH59" i="7"/>
  <c r="AI59" i="7"/>
  <c r="AJ59" i="7"/>
  <c r="AK59" i="7" s="1"/>
  <c r="AO59" i="7" s="1"/>
  <c r="AR59" i="7" s="1"/>
  <c r="AD60" i="7"/>
  <c r="AE60" i="7"/>
  <c r="AF60" i="7"/>
  <c r="AG60" i="7"/>
  <c r="AH60" i="7"/>
  <c r="AI60" i="7"/>
  <c r="AJ60" i="7"/>
  <c r="AD61" i="7"/>
  <c r="AE61" i="7"/>
  <c r="AF61" i="7"/>
  <c r="AG61" i="7"/>
  <c r="AH61" i="7"/>
  <c r="AI61" i="7"/>
  <c r="AJ61" i="7"/>
  <c r="AD62" i="7"/>
  <c r="AE62" i="7"/>
  <c r="AF62" i="7"/>
  <c r="AG62" i="7"/>
  <c r="AH62" i="7"/>
  <c r="AI62" i="7"/>
  <c r="AJ62" i="7"/>
  <c r="AD63" i="7"/>
  <c r="AE63" i="7"/>
  <c r="AF63" i="7"/>
  <c r="AG63" i="7"/>
  <c r="AH63" i="7"/>
  <c r="AI63" i="7"/>
  <c r="AJ63" i="7"/>
  <c r="AD64" i="7"/>
  <c r="AE64" i="7"/>
  <c r="AF64" i="7"/>
  <c r="AG64" i="7"/>
  <c r="AH64" i="7"/>
  <c r="AI64" i="7"/>
  <c r="AJ64" i="7"/>
  <c r="AD65" i="7"/>
  <c r="AE65" i="7"/>
  <c r="AF65" i="7"/>
  <c r="AG65" i="7"/>
  <c r="AH65" i="7"/>
  <c r="AI65" i="7"/>
  <c r="AJ65" i="7"/>
  <c r="AD66" i="7"/>
  <c r="AE66" i="7"/>
  <c r="AF66" i="7"/>
  <c r="AG66" i="7"/>
  <c r="AH66" i="7"/>
  <c r="AI66" i="7"/>
  <c r="AJ66" i="7"/>
  <c r="AD67" i="7"/>
  <c r="AE67" i="7"/>
  <c r="AF67" i="7"/>
  <c r="AG67" i="7"/>
  <c r="AH67" i="7"/>
  <c r="AI67" i="7"/>
  <c r="AJ67" i="7"/>
  <c r="AD68" i="7"/>
  <c r="AE68" i="7"/>
  <c r="AF68" i="7"/>
  <c r="AG68" i="7"/>
  <c r="AH68" i="7"/>
  <c r="AI68" i="7"/>
  <c r="AJ68" i="7"/>
  <c r="AD69" i="7"/>
  <c r="AE69" i="7"/>
  <c r="AF69" i="7"/>
  <c r="AG69" i="7"/>
  <c r="AH69" i="7"/>
  <c r="AI69" i="7"/>
  <c r="AJ69" i="7"/>
  <c r="AD70" i="7"/>
  <c r="AE70" i="7"/>
  <c r="AF70" i="7"/>
  <c r="AG70" i="7"/>
  <c r="AH70" i="7"/>
  <c r="AI70" i="7"/>
  <c r="AJ70" i="7"/>
  <c r="AD71" i="7"/>
  <c r="AE71" i="7"/>
  <c r="AF71" i="7"/>
  <c r="AG71" i="7"/>
  <c r="AH71" i="7"/>
  <c r="AI71" i="7"/>
  <c r="AJ71" i="7"/>
  <c r="AD72" i="7"/>
  <c r="AE72" i="7"/>
  <c r="AF72" i="7"/>
  <c r="AG72" i="7"/>
  <c r="AH72" i="7"/>
  <c r="AI72" i="7"/>
  <c r="AJ72" i="7"/>
  <c r="AD73" i="7"/>
  <c r="AE73" i="7"/>
  <c r="AF73" i="7"/>
  <c r="AG73" i="7"/>
  <c r="AH73" i="7"/>
  <c r="AI73" i="7"/>
  <c r="AJ73" i="7"/>
  <c r="AD74" i="7"/>
  <c r="AE74" i="7"/>
  <c r="AF74" i="7"/>
  <c r="AG74" i="7"/>
  <c r="AH74" i="7"/>
  <c r="AI74" i="7"/>
  <c r="AJ74" i="7"/>
  <c r="AD75" i="7"/>
  <c r="AE75" i="7"/>
  <c r="AF75" i="7"/>
  <c r="AG75" i="7"/>
  <c r="AH75" i="7"/>
  <c r="AI75" i="7"/>
  <c r="AJ75" i="7"/>
  <c r="AJ2" i="7"/>
  <c r="AI2" i="7"/>
  <c r="AH2" i="7"/>
  <c r="AG2" i="7"/>
  <c r="AF2" i="7"/>
  <c r="AE2" i="7"/>
  <c r="AD2" i="7"/>
  <c r="AM75" i="7"/>
  <c r="AM74" i="7"/>
  <c r="AM73" i="7"/>
  <c r="AM72" i="7"/>
  <c r="AM71" i="7"/>
  <c r="AM70" i="7"/>
  <c r="AM69" i="7"/>
  <c r="AM68" i="7"/>
  <c r="AM67" i="7"/>
  <c r="AM66" i="7"/>
  <c r="AM65" i="7"/>
  <c r="AM64" i="7"/>
  <c r="AM63" i="7"/>
  <c r="AM62" i="7"/>
  <c r="AM61" i="7"/>
  <c r="AM60" i="7"/>
  <c r="AM59" i="7"/>
  <c r="AM58" i="7"/>
  <c r="AM57" i="7"/>
  <c r="AM56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K38" i="7"/>
  <c r="AM37" i="7"/>
  <c r="AM36" i="7"/>
  <c r="AM35" i="7"/>
  <c r="AM34" i="7"/>
  <c r="AM33" i="7"/>
  <c r="AM32" i="7"/>
  <c r="AM31" i="7"/>
  <c r="AM30" i="7"/>
  <c r="AM29" i="7"/>
  <c r="AM28" i="7"/>
  <c r="AM27" i="7"/>
  <c r="AM26" i="7"/>
  <c r="AM25" i="7"/>
  <c r="AM24" i="7"/>
  <c r="AM23" i="7"/>
  <c r="AM22" i="7"/>
  <c r="AM21" i="7"/>
  <c r="AM20" i="7"/>
  <c r="AM19" i="7"/>
  <c r="AK19" i="7"/>
  <c r="AO19" i="7" s="1"/>
  <c r="AR19" i="7" s="1"/>
  <c r="AM18" i="7"/>
  <c r="AM17" i="7"/>
  <c r="AM16" i="7"/>
  <c r="AM15" i="7"/>
  <c r="AM14" i="7"/>
  <c r="AM13" i="7"/>
  <c r="AM12" i="7"/>
  <c r="AM11" i="7"/>
  <c r="AM10" i="7"/>
  <c r="AM9" i="7"/>
  <c r="AM8" i="7"/>
  <c r="AM7" i="7"/>
  <c r="AM6" i="7"/>
  <c r="AM5" i="7"/>
  <c r="AM4" i="7"/>
  <c r="AM3" i="7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2" i="6"/>
  <c r="AD2" i="6"/>
  <c r="AI2" i="6"/>
  <c r="AD3" i="6"/>
  <c r="AE3" i="6"/>
  <c r="AF3" i="6"/>
  <c r="AG3" i="6"/>
  <c r="AH3" i="6"/>
  <c r="AI3" i="6"/>
  <c r="AJ3" i="6"/>
  <c r="AD4" i="6"/>
  <c r="AE4" i="6"/>
  <c r="AF4" i="6"/>
  <c r="AG4" i="6"/>
  <c r="AH4" i="6"/>
  <c r="AI4" i="6"/>
  <c r="AJ4" i="6"/>
  <c r="AD5" i="6"/>
  <c r="AE5" i="6"/>
  <c r="AF5" i="6"/>
  <c r="AG5" i="6"/>
  <c r="AH5" i="6"/>
  <c r="AI5" i="6"/>
  <c r="AJ5" i="6"/>
  <c r="AD6" i="6"/>
  <c r="AE6" i="6"/>
  <c r="AF6" i="6"/>
  <c r="AG6" i="6"/>
  <c r="AH6" i="6"/>
  <c r="AI6" i="6"/>
  <c r="AJ6" i="6"/>
  <c r="AD7" i="6"/>
  <c r="AE7" i="6"/>
  <c r="AF7" i="6"/>
  <c r="AG7" i="6"/>
  <c r="AH7" i="6"/>
  <c r="AI7" i="6"/>
  <c r="AJ7" i="6"/>
  <c r="AD8" i="6"/>
  <c r="AE8" i="6"/>
  <c r="AF8" i="6"/>
  <c r="AG8" i="6"/>
  <c r="AH8" i="6"/>
  <c r="AI8" i="6"/>
  <c r="AJ8" i="6"/>
  <c r="AD9" i="6"/>
  <c r="AE9" i="6"/>
  <c r="AF9" i="6"/>
  <c r="AG9" i="6"/>
  <c r="AH9" i="6"/>
  <c r="AI9" i="6"/>
  <c r="AJ9" i="6"/>
  <c r="AD10" i="6"/>
  <c r="AE10" i="6"/>
  <c r="AF10" i="6"/>
  <c r="AG10" i="6"/>
  <c r="AH10" i="6"/>
  <c r="AI10" i="6"/>
  <c r="AJ10" i="6"/>
  <c r="AD11" i="6"/>
  <c r="AE11" i="6"/>
  <c r="AF11" i="6"/>
  <c r="AG11" i="6"/>
  <c r="AH11" i="6"/>
  <c r="AI11" i="6"/>
  <c r="AJ11" i="6"/>
  <c r="AD12" i="6"/>
  <c r="AE12" i="6"/>
  <c r="AF12" i="6"/>
  <c r="AG12" i="6"/>
  <c r="AH12" i="6"/>
  <c r="AI12" i="6"/>
  <c r="AJ12" i="6"/>
  <c r="AD13" i="6"/>
  <c r="AE13" i="6"/>
  <c r="AF13" i="6"/>
  <c r="AG13" i="6"/>
  <c r="AH13" i="6"/>
  <c r="AI13" i="6"/>
  <c r="AJ13" i="6"/>
  <c r="AD14" i="6"/>
  <c r="AE14" i="6"/>
  <c r="AF14" i="6"/>
  <c r="AG14" i="6"/>
  <c r="AH14" i="6"/>
  <c r="AI14" i="6"/>
  <c r="AJ14" i="6"/>
  <c r="AD15" i="6"/>
  <c r="AE15" i="6"/>
  <c r="AF15" i="6"/>
  <c r="AG15" i="6"/>
  <c r="AH15" i="6"/>
  <c r="AI15" i="6"/>
  <c r="AJ15" i="6"/>
  <c r="AD16" i="6"/>
  <c r="AE16" i="6"/>
  <c r="AF16" i="6"/>
  <c r="AG16" i="6"/>
  <c r="AH16" i="6"/>
  <c r="AI16" i="6"/>
  <c r="AJ16" i="6"/>
  <c r="AD17" i="6"/>
  <c r="AE17" i="6"/>
  <c r="AF17" i="6"/>
  <c r="AG17" i="6"/>
  <c r="AH17" i="6"/>
  <c r="AI17" i="6"/>
  <c r="AJ17" i="6"/>
  <c r="AD18" i="6"/>
  <c r="AE18" i="6"/>
  <c r="AF18" i="6"/>
  <c r="AG18" i="6"/>
  <c r="AH18" i="6"/>
  <c r="AI18" i="6"/>
  <c r="AJ18" i="6"/>
  <c r="AD19" i="6"/>
  <c r="AE19" i="6"/>
  <c r="AF19" i="6"/>
  <c r="AG19" i="6"/>
  <c r="AH19" i="6"/>
  <c r="AI19" i="6"/>
  <c r="AJ19" i="6"/>
  <c r="AD20" i="6"/>
  <c r="AE20" i="6"/>
  <c r="AF20" i="6"/>
  <c r="AG20" i="6"/>
  <c r="AH20" i="6"/>
  <c r="AI20" i="6"/>
  <c r="AJ20" i="6"/>
  <c r="AD21" i="6"/>
  <c r="AE21" i="6"/>
  <c r="AF21" i="6"/>
  <c r="AG21" i="6"/>
  <c r="AH21" i="6"/>
  <c r="AI21" i="6"/>
  <c r="AJ21" i="6"/>
  <c r="AD22" i="6"/>
  <c r="AE22" i="6"/>
  <c r="AF22" i="6"/>
  <c r="AG22" i="6"/>
  <c r="AH22" i="6"/>
  <c r="AI22" i="6"/>
  <c r="AJ22" i="6"/>
  <c r="AD23" i="6"/>
  <c r="AE23" i="6"/>
  <c r="AF23" i="6"/>
  <c r="AG23" i="6"/>
  <c r="AH23" i="6"/>
  <c r="AI23" i="6"/>
  <c r="AJ23" i="6"/>
  <c r="AD24" i="6"/>
  <c r="AE24" i="6"/>
  <c r="AF24" i="6"/>
  <c r="AG24" i="6"/>
  <c r="AH24" i="6"/>
  <c r="AI24" i="6"/>
  <c r="AJ24" i="6"/>
  <c r="AD25" i="6"/>
  <c r="AE25" i="6"/>
  <c r="AF25" i="6"/>
  <c r="AG25" i="6"/>
  <c r="AH25" i="6"/>
  <c r="AI25" i="6"/>
  <c r="AJ25" i="6"/>
  <c r="AD26" i="6"/>
  <c r="AE26" i="6"/>
  <c r="AF26" i="6"/>
  <c r="AG26" i="6"/>
  <c r="AH26" i="6"/>
  <c r="AI26" i="6"/>
  <c r="AJ26" i="6"/>
  <c r="AD27" i="6"/>
  <c r="AE27" i="6"/>
  <c r="AF27" i="6"/>
  <c r="AG27" i="6"/>
  <c r="AH27" i="6"/>
  <c r="AI27" i="6"/>
  <c r="AJ27" i="6"/>
  <c r="AD28" i="6"/>
  <c r="AE28" i="6"/>
  <c r="AF28" i="6"/>
  <c r="AG28" i="6"/>
  <c r="AH28" i="6"/>
  <c r="AI28" i="6"/>
  <c r="AJ28" i="6"/>
  <c r="AD29" i="6"/>
  <c r="AE29" i="6"/>
  <c r="AF29" i="6"/>
  <c r="AG29" i="6"/>
  <c r="AH29" i="6"/>
  <c r="AI29" i="6"/>
  <c r="AJ29" i="6"/>
  <c r="AD30" i="6"/>
  <c r="AE30" i="6"/>
  <c r="AF30" i="6"/>
  <c r="AG30" i="6"/>
  <c r="AH30" i="6"/>
  <c r="AI30" i="6"/>
  <c r="AJ30" i="6"/>
  <c r="AD31" i="6"/>
  <c r="AE31" i="6"/>
  <c r="AF31" i="6"/>
  <c r="AG31" i="6"/>
  <c r="AH31" i="6"/>
  <c r="AI31" i="6"/>
  <c r="AJ31" i="6"/>
  <c r="AD32" i="6"/>
  <c r="AE32" i="6"/>
  <c r="AF32" i="6"/>
  <c r="AG32" i="6"/>
  <c r="AH32" i="6"/>
  <c r="AI32" i="6"/>
  <c r="AJ32" i="6"/>
  <c r="AD33" i="6"/>
  <c r="AE33" i="6"/>
  <c r="AF33" i="6"/>
  <c r="AG33" i="6"/>
  <c r="AH33" i="6"/>
  <c r="AI33" i="6"/>
  <c r="AJ33" i="6"/>
  <c r="AD34" i="6"/>
  <c r="AE34" i="6"/>
  <c r="AF34" i="6"/>
  <c r="AG34" i="6"/>
  <c r="AH34" i="6"/>
  <c r="AI34" i="6"/>
  <c r="AJ34" i="6"/>
  <c r="AD35" i="6"/>
  <c r="AE35" i="6"/>
  <c r="AF35" i="6"/>
  <c r="AG35" i="6"/>
  <c r="AH35" i="6"/>
  <c r="AI35" i="6"/>
  <c r="AJ35" i="6"/>
  <c r="AD36" i="6"/>
  <c r="AE36" i="6"/>
  <c r="AF36" i="6"/>
  <c r="AG36" i="6"/>
  <c r="AH36" i="6"/>
  <c r="AI36" i="6"/>
  <c r="AJ36" i="6"/>
  <c r="AD37" i="6"/>
  <c r="AE37" i="6"/>
  <c r="AF37" i="6"/>
  <c r="AG37" i="6"/>
  <c r="AH37" i="6"/>
  <c r="AI37" i="6"/>
  <c r="AJ37" i="6"/>
  <c r="AD38" i="6"/>
  <c r="AE38" i="6"/>
  <c r="AF38" i="6"/>
  <c r="AG38" i="6"/>
  <c r="AH38" i="6"/>
  <c r="AI38" i="6"/>
  <c r="AJ38" i="6"/>
  <c r="AD39" i="6"/>
  <c r="AE39" i="6"/>
  <c r="AF39" i="6"/>
  <c r="AG39" i="6"/>
  <c r="AH39" i="6"/>
  <c r="AI39" i="6"/>
  <c r="AJ39" i="6"/>
  <c r="AD40" i="6"/>
  <c r="AE40" i="6"/>
  <c r="AF40" i="6"/>
  <c r="AG40" i="6"/>
  <c r="AH40" i="6"/>
  <c r="AI40" i="6"/>
  <c r="AJ40" i="6"/>
  <c r="AD41" i="6"/>
  <c r="AE41" i="6"/>
  <c r="AF41" i="6"/>
  <c r="AG41" i="6"/>
  <c r="AH41" i="6"/>
  <c r="AI41" i="6"/>
  <c r="AJ41" i="6"/>
  <c r="AD42" i="6"/>
  <c r="AE42" i="6"/>
  <c r="AF42" i="6"/>
  <c r="AG42" i="6"/>
  <c r="AH42" i="6"/>
  <c r="AI42" i="6"/>
  <c r="AJ42" i="6"/>
  <c r="AD43" i="6"/>
  <c r="AE43" i="6"/>
  <c r="AF43" i="6"/>
  <c r="AG43" i="6"/>
  <c r="AH43" i="6"/>
  <c r="AI43" i="6"/>
  <c r="AJ43" i="6"/>
  <c r="AD44" i="6"/>
  <c r="AE44" i="6"/>
  <c r="AF44" i="6"/>
  <c r="AG44" i="6"/>
  <c r="AH44" i="6"/>
  <c r="AI44" i="6"/>
  <c r="AJ44" i="6"/>
  <c r="AD45" i="6"/>
  <c r="AE45" i="6"/>
  <c r="AF45" i="6"/>
  <c r="AG45" i="6"/>
  <c r="AH45" i="6"/>
  <c r="AI45" i="6"/>
  <c r="AJ45" i="6"/>
  <c r="AD46" i="6"/>
  <c r="AE46" i="6"/>
  <c r="AF46" i="6"/>
  <c r="AG46" i="6"/>
  <c r="AH46" i="6"/>
  <c r="AI46" i="6"/>
  <c r="AJ46" i="6"/>
  <c r="AD47" i="6"/>
  <c r="AE47" i="6"/>
  <c r="AF47" i="6"/>
  <c r="AG47" i="6"/>
  <c r="AH47" i="6"/>
  <c r="AI47" i="6"/>
  <c r="AJ47" i="6"/>
  <c r="AD48" i="6"/>
  <c r="AE48" i="6"/>
  <c r="AF48" i="6"/>
  <c r="AG48" i="6"/>
  <c r="AH48" i="6"/>
  <c r="AI48" i="6"/>
  <c r="AJ48" i="6"/>
  <c r="AD49" i="6"/>
  <c r="AE49" i="6"/>
  <c r="AF49" i="6"/>
  <c r="AG49" i="6"/>
  <c r="AH49" i="6"/>
  <c r="AI49" i="6"/>
  <c r="AJ49" i="6"/>
  <c r="AD50" i="6"/>
  <c r="AE50" i="6"/>
  <c r="AF50" i="6"/>
  <c r="AG50" i="6"/>
  <c r="AH50" i="6"/>
  <c r="AI50" i="6"/>
  <c r="AJ50" i="6"/>
  <c r="AD51" i="6"/>
  <c r="AE51" i="6"/>
  <c r="AF51" i="6"/>
  <c r="AG51" i="6"/>
  <c r="AH51" i="6"/>
  <c r="AI51" i="6"/>
  <c r="AJ51" i="6"/>
  <c r="AD52" i="6"/>
  <c r="AE52" i="6"/>
  <c r="AF52" i="6"/>
  <c r="AG52" i="6"/>
  <c r="AH52" i="6"/>
  <c r="AI52" i="6"/>
  <c r="AJ52" i="6"/>
  <c r="AD53" i="6"/>
  <c r="AE53" i="6"/>
  <c r="AF53" i="6"/>
  <c r="AG53" i="6"/>
  <c r="AH53" i="6"/>
  <c r="AI53" i="6"/>
  <c r="AJ53" i="6"/>
  <c r="AD54" i="6"/>
  <c r="AE54" i="6"/>
  <c r="AF54" i="6"/>
  <c r="AG54" i="6"/>
  <c r="AH54" i="6"/>
  <c r="AI54" i="6"/>
  <c r="AJ54" i="6"/>
  <c r="AD55" i="6"/>
  <c r="AE55" i="6"/>
  <c r="AF55" i="6"/>
  <c r="AG55" i="6"/>
  <c r="AH55" i="6"/>
  <c r="AI55" i="6"/>
  <c r="AJ55" i="6"/>
  <c r="AD56" i="6"/>
  <c r="AE56" i="6"/>
  <c r="AF56" i="6"/>
  <c r="AG56" i="6"/>
  <c r="AH56" i="6"/>
  <c r="AI56" i="6"/>
  <c r="AJ56" i="6"/>
  <c r="AD57" i="6"/>
  <c r="AE57" i="6"/>
  <c r="AF57" i="6"/>
  <c r="AG57" i="6"/>
  <c r="AH57" i="6"/>
  <c r="AI57" i="6"/>
  <c r="AJ57" i="6"/>
  <c r="AD58" i="6"/>
  <c r="AE58" i="6"/>
  <c r="AF58" i="6"/>
  <c r="AG58" i="6"/>
  <c r="AH58" i="6"/>
  <c r="AI58" i="6"/>
  <c r="AJ58" i="6"/>
  <c r="AD59" i="6"/>
  <c r="AE59" i="6"/>
  <c r="AF59" i="6"/>
  <c r="AG59" i="6"/>
  <c r="AH59" i="6"/>
  <c r="AI59" i="6"/>
  <c r="AJ59" i="6"/>
  <c r="AD60" i="6"/>
  <c r="AE60" i="6"/>
  <c r="AF60" i="6"/>
  <c r="AG60" i="6"/>
  <c r="AH60" i="6"/>
  <c r="AI60" i="6"/>
  <c r="AJ60" i="6"/>
  <c r="AD61" i="6"/>
  <c r="AE61" i="6"/>
  <c r="AF61" i="6"/>
  <c r="AG61" i="6"/>
  <c r="AH61" i="6"/>
  <c r="AI61" i="6"/>
  <c r="AJ61" i="6"/>
  <c r="AD62" i="6"/>
  <c r="AE62" i="6"/>
  <c r="AF62" i="6"/>
  <c r="AG62" i="6"/>
  <c r="AH62" i="6"/>
  <c r="AI62" i="6"/>
  <c r="AJ62" i="6"/>
  <c r="AD63" i="6"/>
  <c r="AE63" i="6"/>
  <c r="AF63" i="6"/>
  <c r="AG63" i="6"/>
  <c r="AH63" i="6"/>
  <c r="AI63" i="6"/>
  <c r="AJ63" i="6"/>
  <c r="AD64" i="6"/>
  <c r="AE64" i="6"/>
  <c r="AF64" i="6"/>
  <c r="AG64" i="6"/>
  <c r="AH64" i="6"/>
  <c r="AI64" i="6"/>
  <c r="AJ64" i="6"/>
  <c r="AD65" i="6"/>
  <c r="AE65" i="6"/>
  <c r="AF65" i="6"/>
  <c r="AG65" i="6"/>
  <c r="AH65" i="6"/>
  <c r="AI65" i="6"/>
  <c r="AJ65" i="6"/>
  <c r="AD66" i="6"/>
  <c r="AE66" i="6"/>
  <c r="AF66" i="6"/>
  <c r="AG66" i="6"/>
  <c r="AH66" i="6"/>
  <c r="AI66" i="6"/>
  <c r="AJ66" i="6"/>
  <c r="AD67" i="6"/>
  <c r="AE67" i="6"/>
  <c r="AF67" i="6"/>
  <c r="AG67" i="6"/>
  <c r="AH67" i="6"/>
  <c r="AI67" i="6"/>
  <c r="AJ67" i="6"/>
  <c r="AD68" i="6"/>
  <c r="AE68" i="6"/>
  <c r="AF68" i="6"/>
  <c r="AG68" i="6"/>
  <c r="AH68" i="6"/>
  <c r="AI68" i="6"/>
  <c r="AJ68" i="6"/>
  <c r="AD69" i="6"/>
  <c r="AE69" i="6"/>
  <c r="AF69" i="6"/>
  <c r="AG69" i="6"/>
  <c r="AH69" i="6"/>
  <c r="AI69" i="6"/>
  <c r="AJ69" i="6"/>
  <c r="AD70" i="6"/>
  <c r="AE70" i="6"/>
  <c r="AF70" i="6"/>
  <c r="AG70" i="6"/>
  <c r="AH70" i="6"/>
  <c r="AI70" i="6"/>
  <c r="AJ70" i="6"/>
  <c r="AD71" i="6"/>
  <c r="AE71" i="6"/>
  <c r="AF71" i="6"/>
  <c r="AG71" i="6"/>
  <c r="AH71" i="6"/>
  <c r="AI71" i="6"/>
  <c r="AJ71" i="6"/>
  <c r="AD72" i="6"/>
  <c r="AE72" i="6"/>
  <c r="AF72" i="6"/>
  <c r="AG72" i="6"/>
  <c r="AH72" i="6"/>
  <c r="AI72" i="6"/>
  <c r="AJ72" i="6"/>
  <c r="AD73" i="6"/>
  <c r="AE73" i="6"/>
  <c r="AF73" i="6"/>
  <c r="AG73" i="6"/>
  <c r="AH73" i="6"/>
  <c r="AI73" i="6"/>
  <c r="AJ73" i="6"/>
  <c r="AD74" i="6"/>
  <c r="AE74" i="6"/>
  <c r="AF74" i="6"/>
  <c r="AG74" i="6"/>
  <c r="AH74" i="6"/>
  <c r="AI74" i="6"/>
  <c r="AJ74" i="6"/>
  <c r="AD75" i="6"/>
  <c r="AE75" i="6"/>
  <c r="AF75" i="6"/>
  <c r="AG75" i="6"/>
  <c r="AH75" i="6"/>
  <c r="AI75" i="6"/>
  <c r="AJ75" i="6"/>
  <c r="AJ2" i="6"/>
  <c r="AH2" i="6"/>
  <c r="AG2" i="6"/>
  <c r="AF2" i="6"/>
  <c r="AE2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2" i="6"/>
  <c r="AM3" i="6"/>
  <c r="AM4" i="6"/>
  <c r="AM5" i="6"/>
  <c r="AM6" i="6"/>
  <c r="AK76" i="7" l="1"/>
  <c r="AK15" i="7"/>
  <c r="AO38" i="7"/>
  <c r="AR38" i="7" s="1"/>
  <c r="AK29" i="7"/>
  <c r="AO29" i="7" s="1"/>
  <c r="AK47" i="7"/>
  <c r="AO47" i="7" s="1"/>
  <c r="AQ47" i="7" s="1"/>
  <c r="AK22" i="7"/>
  <c r="AO22" i="7" s="1"/>
  <c r="AO15" i="7"/>
  <c r="AR15" i="7" s="1"/>
  <c r="AK6" i="7"/>
  <c r="AO6" i="7" s="1"/>
  <c r="AQ6" i="7" s="1"/>
  <c r="AK8" i="7"/>
  <c r="AO8" i="7" s="1"/>
  <c r="AK33" i="7"/>
  <c r="AO33" i="7" s="1"/>
  <c r="AM79" i="7"/>
  <c r="AR22" i="7"/>
  <c r="AQ22" i="7"/>
  <c r="AQ8" i="7"/>
  <c r="AR8" i="7"/>
  <c r="AQ29" i="7"/>
  <c r="AR29" i="7"/>
  <c r="AK17" i="7"/>
  <c r="AO17" i="7" s="1"/>
  <c r="AK32" i="7"/>
  <c r="AO32" i="7" s="1"/>
  <c r="AK21" i="7"/>
  <c r="AO21" i="7" s="1"/>
  <c r="AM83" i="7"/>
  <c r="AK25" i="7"/>
  <c r="AO25" i="7" s="1"/>
  <c r="AK43" i="7"/>
  <c r="AO43" i="7" s="1"/>
  <c r="AK41" i="7"/>
  <c r="AO41" i="7" s="1"/>
  <c r="AK24" i="7"/>
  <c r="AO24" i="7" s="1"/>
  <c r="AK26" i="7"/>
  <c r="AO26" i="7" s="1"/>
  <c r="AK3" i="7"/>
  <c r="AO3" i="7" s="1"/>
  <c r="AM82" i="7"/>
  <c r="AK37" i="7"/>
  <c r="AO37" i="7" s="1"/>
  <c r="AK34" i="7"/>
  <c r="AO34" i="7" s="1"/>
  <c r="AK31" i="7"/>
  <c r="AO31" i="7" s="1"/>
  <c r="AQ59" i="7"/>
  <c r="AQ19" i="7"/>
  <c r="AM81" i="7"/>
  <c r="AQ38" i="7"/>
  <c r="AM80" i="7"/>
  <c r="AR27" i="7"/>
  <c r="AK5" i="7"/>
  <c r="AO5" i="7" s="1"/>
  <c r="AK45" i="7"/>
  <c r="AO45" i="7" s="1"/>
  <c r="AK36" i="7"/>
  <c r="AO36" i="7" s="1"/>
  <c r="AK20" i="7"/>
  <c r="AO20" i="7" s="1"/>
  <c r="AK13" i="7"/>
  <c r="AO13" i="7" s="1"/>
  <c r="AK11" i="7"/>
  <c r="AO11" i="7" s="1"/>
  <c r="AK4" i="7"/>
  <c r="AO4" i="7" s="1"/>
  <c r="AK69" i="7"/>
  <c r="AO69" i="7" s="1"/>
  <c r="AK54" i="7"/>
  <c r="AO54" i="7" s="1"/>
  <c r="AK61" i="7"/>
  <c r="AO61" i="7" s="1"/>
  <c r="AK55" i="7"/>
  <c r="AO55" i="7" s="1"/>
  <c r="AK63" i="7"/>
  <c r="AO63" i="7" s="1"/>
  <c r="AK2" i="7"/>
  <c r="AK72" i="7"/>
  <c r="AO72" i="7" s="1"/>
  <c r="AK56" i="7"/>
  <c r="AO56" i="7" s="1"/>
  <c r="AK51" i="7"/>
  <c r="AO51" i="7" s="1"/>
  <c r="AK40" i="7"/>
  <c r="AO40" i="7" s="1"/>
  <c r="AK35" i="7"/>
  <c r="AO35" i="7" s="1"/>
  <c r="AK10" i="7"/>
  <c r="AO10" i="7" s="1"/>
  <c r="AK60" i="7"/>
  <c r="AO60" i="7" s="1"/>
  <c r="AK53" i="7"/>
  <c r="AO53" i="7" s="1"/>
  <c r="AK44" i="7"/>
  <c r="AO44" i="7" s="1"/>
  <c r="AK39" i="7"/>
  <c r="AO39" i="7" s="1"/>
  <c r="AK30" i="7"/>
  <c r="AO30" i="7" s="1"/>
  <c r="AK28" i="7"/>
  <c r="AO28" i="7" s="1"/>
  <c r="AK23" i="7"/>
  <c r="AO23" i="7" s="1"/>
  <c r="AK18" i="7"/>
  <c r="AO18" i="7" s="1"/>
  <c r="AK16" i="7"/>
  <c r="AO16" i="7" s="1"/>
  <c r="AK14" i="7"/>
  <c r="AO14" i="7" s="1"/>
  <c r="AK12" i="7"/>
  <c r="AO12" i="7" s="1"/>
  <c r="AK9" i="7"/>
  <c r="AO9" i="7" s="1"/>
  <c r="AK7" i="7"/>
  <c r="AO7" i="7" s="1"/>
  <c r="AK71" i="7"/>
  <c r="AO71" i="7" s="1"/>
  <c r="AK46" i="7"/>
  <c r="AO46" i="7" s="1"/>
  <c r="AK64" i="7"/>
  <c r="AO64" i="7" s="1"/>
  <c r="AK48" i="7"/>
  <c r="AO48" i="7" s="1"/>
  <c r="AK66" i="7"/>
  <c r="AO66" i="7" s="1"/>
  <c r="AK57" i="7"/>
  <c r="AO57" i="7" s="1"/>
  <c r="AK52" i="7"/>
  <c r="AO52" i="7" s="1"/>
  <c r="AK50" i="7"/>
  <c r="AO50" i="7" s="1"/>
  <c r="AK68" i="7"/>
  <c r="AO68" i="7" s="1"/>
  <c r="AK62" i="7"/>
  <c r="AO62" i="7" s="1"/>
  <c r="AK75" i="7"/>
  <c r="AO75" i="7" s="1"/>
  <c r="AK73" i="7"/>
  <c r="AO73" i="7" s="1"/>
  <c r="AK70" i="7"/>
  <c r="AO70" i="7" s="1"/>
  <c r="AK67" i="7"/>
  <c r="AO67" i="7" s="1"/>
  <c r="AK42" i="7"/>
  <c r="AO42" i="7" s="1"/>
  <c r="AK74" i="7"/>
  <c r="AO74" i="7" s="1"/>
  <c r="AK65" i="7"/>
  <c r="AO65" i="7" s="1"/>
  <c r="AK58" i="7"/>
  <c r="AO58" i="7" s="1"/>
  <c r="AK49" i="7"/>
  <c r="AO49" i="7" s="1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B77" i="4" s="1"/>
  <c r="B11" i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G2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K77" i="4"/>
  <c r="AQ15" i="7" l="1"/>
  <c r="AR47" i="7"/>
  <c r="AR6" i="7"/>
  <c r="AK79" i="7"/>
  <c r="AR3" i="7"/>
  <c r="AQ3" i="7"/>
  <c r="AQ4" i="7"/>
  <c r="AR4" i="7"/>
  <c r="AR23" i="7"/>
  <c r="AQ23" i="7"/>
  <c r="AQ70" i="7"/>
  <c r="AR70" i="7"/>
  <c r="AR43" i="7"/>
  <c r="AQ43" i="7"/>
  <c r="AR39" i="7"/>
  <c r="AQ39" i="7"/>
  <c r="AR62" i="7"/>
  <c r="AQ62" i="7"/>
  <c r="AQ51" i="7"/>
  <c r="AR51" i="7"/>
  <c r="AQ56" i="7"/>
  <c r="AR56" i="7"/>
  <c r="AQ72" i="7"/>
  <c r="AR72" i="7"/>
  <c r="AO2" i="7"/>
  <c r="AO79" i="7" s="1"/>
  <c r="AK80" i="7"/>
  <c r="AK81" i="7"/>
  <c r="AK82" i="7"/>
  <c r="AK83" i="7"/>
  <c r="AQ31" i="7"/>
  <c r="AR31" i="7"/>
  <c r="AQ24" i="7"/>
  <c r="AR24" i="7"/>
  <c r="AR41" i="7"/>
  <c r="AQ41" i="7"/>
  <c r="AR20" i="7"/>
  <c r="AQ20" i="7"/>
  <c r="AQ36" i="7"/>
  <c r="AR36" i="7"/>
  <c r="AQ45" i="7"/>
  <c r="AR45" i="7"/>
  <c r="AQ53" i="7"/>
  <c r="AR53" i="7"/>
  <c r="AQ50" i="7"/>
  <c r="AR50" i="7"/>
  <c r="AQ5" i="7"/>
  <c r="AR5" i="7"/>
  <c r="AQ10" i="7"/>
  <c r="AR10" i="7"/>
  <c r="AQ57" i="7"/>
  <c r="AR57" i="7"/>
  <c r="AQ64" i="7"/>
  <c r="AR64" i="7"/>
  <c r="AQ46" i="7"/>
  <c r="AR46" i="7"/>
  <c r="AQ71" i="7"/>
  <c r="AR71" i="7"/>
  <c r="AR63" i="7"/>
  <c r="AQ63" i="7"/>
  <c r="AQ49" i="7"/>
  <c r="AR49" i="7"/>
  <c r="AQ9" i="7"/>
  <c r="AR9" i="7"/>
  <c r="AQ55" i="7"/>
  <c r="AR55" i="7"/>
  <c r="AQ34" i="7"/>
  <c r="AR34" i="7"/>
  <c r="AQ74" i="7"/>
  <c r="AR74" i="7"/>
  <c r="AQ69" i="7"/>
  <c r="AR69" i="7"/>
  <c r="AQ26" i="7"/>
  <c r="AR26" i="7"/>
  <c r="AQ67" i="7"/>
  <c r="AR67" i="7"/>
  <c r="AQ28" i="7"/>
  <c r="AR28" i="7"/>
  <c r="AQ30" i="7"/>
  <c r="AR30" i="7"/>
  <c r="AQ25" i="7"/>
  <c r="AR25" i="7"/>
  <c r="AQ44" i="7"/>
  <c r="AR44" i="7"/>
  <c r="AR21" i="7"/>
  <c r="AQ21" i="7"/>
  <c r="AR60" i="7"/>
  <c r="AQ60" i="7"/>
  <c r="AQ17" i="7"/>
  <c r="AR17" i="7"/>
  <c r="AQ66" i="7"/>
  <c r="AR66" i="7"/>
  <c r="AQ48" i="7"/>
  <c r="AR48" i="7"/>
  <c r="AQ7" i="7"/>
  <c r="AR7" i="7"/>
  <c r="AR58" i="7"/>
  <c r="AQ58" i="7"/>
  <c r="AQ12" i="7"/>
  <c r="AR12" i="7"/>
  <c r="AR61" i="7"/>
  <c r="AQ61" i="7"/>
  <c r="AQ37" i="7"/>
  <c r="AR37" i="7"/>
  <c r="AQ16" i="7"/>
  <c r="AR16" i="7"/>
  <c r="AR42" i="7"/>
  <c r="AQ42" i="7"/>
  <c r="AR18" i="7"/>
  <c r="AQ18" i="7"/>
  <c r="AQ11" i="7"/>
  <c r="AR11" i="7"/>
  <c r="AQ13" i="7"/>
  <c r="AR13" i="7"/>
  <c r="AQ73" i="7"/>
  <c r="AR73" i="7"/>
  <c r="AQ75" i="7"/>
  <c r="AR75" i="7"/>
  <c r="AQ68" i="7"/>
  <c r="AR68" i="7"/>
  <c r="AQ33" i="7"/>
  <c r="AR33" i="7"/>
  <c r="AQ32" i="7"/>
  <c r="AR32" i="7"/>
  <c r="AQ52" i="7"/>
  <c r="AR52" i="7"/>
  <c r="AQ35" i="7"/>
  <c r="AR35" i="7"/>
  <c r="AR40" i="7"/>
  <c r="AQ40" i="7"/>
  <c r="AQ65" i="7"/>
  <c r="AR65" i="7"/>
  <c r="AQ14" i="7"/>
  <c r="AR14" i="7"/>
  <c r="AQ54" i="7"/>
  <c r="AR54" i="7"/>
  <c r="J77" i="4"/>
  <c r="S15" i="1"/>
  <c r="J78" i="3"/>
  <c r="J79" i="3"/>
  <c r="J80" i="3"/>
  <c r="J77" i="3"/>
  <c r="C13" i="1"/>
  <c r="L80" i="3" s="1"/>
  <c r="D13" i="1"/>
  <c r="M80" i="3" s="1"/>
  <c r="E13" i="1"/>
  <c r="N80" i="3" s="1"/>
  <c r="F13" i="1"/>
  <c r="O80" i="3" s="1"/>
  <c r="G13" i="1"/>
  <c r="P80" i="3" s="1"/>
  <c r="H13" i="1"/>
  <c r="Q80" i="3" s="1"/>
  <c r="I13" i="1"/>
  <c r="R80" i="3" s="1"/>
  <c r="J13" i="1"/>
  <c r="S80" i="3" s="1"/>
  <c r="K13" i="1"/>
  <c r="T80" i="3" s="1"/>
  <c r="L13" i="1"/>
  <c r="U80" i="3" s="1"/>
  <c r="M13" i="1"/>
  <c r="V80" i="3" s="1"/>
  <c r="N13" i="1"/>
  <c r="W80" i="3" s="1"/>
  <c r="O13" i="1"/>
  <c r="X80" i="3" s="1"/>
  <c r="P13" i="1"/>
  <c r="Y80" i="3" s="1"/>
  <c r="Q13" i="1"/>
  <c r="Z80" i="3" s="1"/>
  <c r="R13" i="1"/>
  <c r="AA80" i="3" s="1"/>
  <c r="S13" i="1"/>
  <c r="AB80" i="3" s="1"/>
  <c r="B13" i="1"/>
  <c r="K80" i="3" s="1"/>
  <c r="C12" i="1"/>
  <c r="D12" i="1"/>
  <c r="M79" i="3" s="1"/>
  <c r="E12" i="1"/>
  <c r="F12" i="1"/>
  <c r="G12" i="1"/>
  <c r="H12" i="1"/>
  <c r="I12" i="1"/>
  <c r="J12" i="1"/>
  <c r="K12" i="1"/>
  <c r="L12" i="1"/>
  <c r="M12" i="1"/>
  <c r="N12" i="1"/>
  <c r="O12" i="1"/>
  <c r="X79" i="3" s="1"/>
  <c r="P12" i="1"/>
  <c r="Y79" i="3" s="1"/>
  <c r="Q12" i="1"/>
  <c r="R12" i="1"/>
  <c r="S12" i="1"/>
  <c r="B12" i="1"/>
  <c r="L78" i="3"/>
  <c r="M78" i="3"/>
  <c r="N78" i="3"/>
  <c r="O78" i="3"/>
  <c r="P78" i="3"/>
  <c r="Q78" i="3"/>
  <c r="R78" i="3"/>
  <c r="S78" i="3"/>
  <c r="T78" i="3"/>
  <c r="U78" i="3"/>
  <c r="V78" i="3"/>
  <c r="W77" i="4"/>
  <c r="X77" i="4"/>
  <c r="Y77" i="4"/>
  <c r="Z78" i="3"/>
  <c r="AA78" i="3"/>
  <c r="AB78" i="3"/>
  <c r="K78" i="3"/>
  <c r="C10" i="1"/>
  <c r="L77" i="3" s="1"/>
  <c r="D10" i="1"/>
  <c r="M77" i="3" s="1"/>
  <c r="E10" i="1"/>
  <c r="N77" i="3" s="1"/>
  <c r="F10" i="1"/>
  <c r="O77" i="3" s="1"/>
  <c r="G10" i="1"/>
  <c r="P77" i="3" s="1"/>
  <c r="H10" i="1"/>
  <c r="Q77" i="3" s="1"/>
  <c r="I10" i="1"/>
  <c r="R77" i="3" s="1"/>
  <c r="J10" i="1"/>
  <c r="S77" i="3" s="1"/>
  <c r="K10" i="1"/>
  <c r="T77" i="3" s="1"/>
  <c r="L10" i="1"/>
  <c r="U77" i="3" s="1"/>
  <c r="M10" i="1"/>
  <c r="V77" i="3" s="1"/>
  <c r="N10" i="1"/>
  <c r="W77" i="3" s="1"/>
  <c r="O10" i="1"/>
  <c r="X77" i="3" s="1"/>
  <c r="P10" i="1"/>
  <c r="Y77" i="3" s="1"/>
  <c r="Q10" i="1"/>
  <c r="Z77" i="3" s="1"/>
  <c r="R10" i="1"/>
  <c r="AA77" i="3" s="1"/>
  <c r="S10" i="1"/>
  <c r="AB77" i="3" s="1"/>
  <c r="B10" i="1"/>
  <c r="AO83" i="7" l="1"/>
  <c r="AO82" i="7"/>
  <c r="AO81" i="7"/>
  <c r="AO80" i="7"/>
  <c r="AQ2" i="7"/>
  <c r="AQ79" i="7" s="1"/>
  <c r="AR2" i="7"/>
  <c r="AR79" i="7" s="1"/>
  <c r="AE37" i="3"/>
  <c r="AE25" i="3"/>
  <c r="AE6" i="3"/>
  <c r="AE66" i="3"/>
  <c r="AE27" i="3"/>
  <c r="AE8" i="3"/>
  <c r="AE68" i="3"/>
  <c r="AE9" i="3"/>
  <c r="AE30" i="3"/>
  <c r="AE75" i="3"/>
  <c r="AE39" i="3"/>
  <c r="AE20" i="3"/>
  <c r="AE60" i="3"/>
  <c r="AE5" i="3"/>
  <c r="AE65" i="3"/>
  <c r="AE46" i="3"/>
  <c r="AE7" i="3"/>
  <c r="AE47" i="3"/>
  <c r="AE12" i="3"/>
  <c r="AE72" i="3"/>
  <c r="AE42" i="3"/>
  <c r="AE62" i="3"/>
  <c r="AE3" i="3"/>
  <c r="AE23" i="3"/>
  <c r="AE43" i="3"/>
  <c r="AE63" i="3"/>
  <c r="AE4" i="3"/>
  <c r="AE24" i="3"/>
  <c r="AE28" i="3"/>
  <c r="AE29" i="3"/>
  <c r="AE13" i="3"/>
  <c r="AE73" i="3"/>
  <c r="N79" i="3"/>
  <c r="T79" i="3"/>
  <c r="T10" i="1"/>
  <c r="S79" i="3"/>
  <c r="R79" i="3"/>
  <c r="Q79" i="3"/>
  <c r="P79" i="3"/>
  <c r="O79" i="3"/>
  <c r="AG82" i="3"/>
  <c r="W79" i="3"/>
  <c r="Y78" i="3"/>
  <c r="K77" i="3"/>
  <c r="V77" i="4"/>
  <c r="V79" i="3"/>
  <c r="X78" i="3"/>
  <c r="U77" i="4"/>
  <c r="U79" i="3"/>
  <c r="W78" i="3"/>
  <c r="AE14" i="3" s="1"/>
  <c r="T77" i="4"/>
  <c r="T13" i="1"/>
  <c r="S77" i="4"/>
  <c r="T12" i="1"/>
  <c r="R77" i="4"/>
  <c r="T11" i="1"/>
  <c r="Q77" i="4"/>
  <c r="P77" i="4"/>
  <c r="O77" i="4"/>
  <c r="N77" i="4"/>
  <c r="M77" i="4"/>
  <c r="L77" i="4"/>
  <c r="AB79" i="3"/>
  <c r="L79" i="3"/>
  <c r="AA77" i="4"/>
  <c r="AA79" i="3"/>
  <c r="K79" i="3"/>
  <c r="Z77" i="4"/>
  <c r="Z79" i="3"/>
  <c r="AR80" i="7" l="1"/>
  <c r="AR81" i="7"/>
  <c r="AR82" i="7"/>
  <c r="AR83" i="7"/>
  <c r="AQ80" i="7"/>
  <c r="AQ81" i="7"/>
  <c r="AQ82" i="7"/>
  <c r="AQ83" i="7"/>
  <c r="AE52" i="3"/>
  <c r="AE22" i="3"/>
  <c r="AE58" i="3"/>
  <c r="AE40" i="3"/>
  <c r="AE71" i="3"/>
  <c r="AE61" i="3"/>
  <c r="AE18" i="3"/>
  <c r="AE59" i="3"/>
  <c r="AE11" i="3"/>
  <c r="AE41" i="3"/>
  <c r="AE57" i="3"/>
  <c r="AE19" i="3"/>
  <c r="AE70" i="3"/>
  <c r="AE21" i="3"/>
  <c r="AE17" i="3"/>
  <c r="AE38" i="3"/>
  <c r="AE10" i="3"/>
  <c r="AE53" i="3"/>
  <c r="AE36" i="3"/>
  <c r="AE2" i="3"/>
  <c r="AE55" i="3"/>
  <c r="AE51" i="3"/>
  <c r="AE16" i="3"/>
  <c r="AE26" i="3"/>
  <c r="AE74" i="3"/>
  <c r="AE33" i="3"/>
  <c r="AE56" i="3"/>
  <c r="AE67" i="3"/>
  <c r="AE35" i="3"/>
  <c r="AC3" i="4"/>
  <c r="AC62" i="4"/>
  <c r="AC18" i="4"/>
  <c r="AC19" i="4"/>
  <c r="AC22" i="4"/>
  <c r="AC42" i="4"/>
  <c r="AC44" i="4"/>
  <c r="AC58" i="4"/>
  <c r="AC4" i="4"/>
  <c r="AC63" i="4"/>
  <c r="AC64" i="4"/>
  <c r="AC20" i="4"/>
  <c r="AC21" i="4"/>
  <c r="AC41" i="4"/>
  <c r="AC59" i="4"/>
  <c r="AC61" i="4"/>
  <c r="AC23" i="4"/>
  <c r="AC24" i="4"/>
  <c r="AC38" i="4"/>
  <c r="AC39" i="4"/>
  <c r="AC40" i="4"/>
  <c r="AC43" i="4"/>
  <c r="AC60" i="4"/>
  <c r="AC5" i="4"/>
  <c r="AC36" i="4"/>
  <c r="AC11" i="4"/>
  <c r="AC17" i="4"/>
  <c r="AC31" i="4"/>
  <c r="AC70" i="4"/>
  <c r="AC56" i="4"/>
  <c r="AC50" i="4"/>
  <c r="AC30" i="4"/>
  <c r="AC75" i="4"/>
  <c r="AC10" i="4"/>
  <c r="AC55" i="4"/>
  <c r="AC69" i="4"/>
  <c r="AC29" i="4"/>
  <c r="AC68" i="4"/>
  <c r="AC48" i="4"/>
  <c r="AC26" i="4"/>
  <c r="AC72" i="4"/>
  <c r="AC32" i="4"/>
  <c r="AC71" i="4"/>
  <c r="AC49" i="4"/>
  <c r="AC9" i="4"/>
  <c r="AC35" i="4"/>
  <c r="AC15" i="4"/>
  <c r="AC28" i="4"/>
  <c r="AC33" i="4"/>
  <c r="AC6" i="4"/>
  <c r="AC2" i="4"/>
  <c r="AC57" i="4"/>
  <c r="AC12" i="4"/>
  <c r="AC51" i="4"/>
  <c r="AC74" i="4"/>
  <c r="AC8" i="4"/>
  <c r="AC27" i="4"/>
  <c r="AC54" i="4"/>
  <c r="AC67" i="4"/>
  <c r="AC65" i="4"/>
  <c r="AC34" i="4"/>
  <c r="AC47" i="4"/>
  <c r="AC45" i="4"/>
  <c r="AC14" i="4"/>
  <c r="AC7" i="4"/>
  <c r="AC25" i="4"/>
  <c r="AC73" i="4"/>
  <c r="AC66" i="4"/>
  <c r="AC53" i="4"/>
  <c r="AC46" i="4"/>
  <c r="AC13" i="4"/>
  <c r="AC52" i="4"/>
  <c r="AC16" i="4"/>
  <c r="AC37" i="4"/>
  <c r="AE50" i="3"/>
  <c r="AE15" i="3"/>
  <c r="AE45" i="3"/>
  <c r="AE69" i="3"/>
  <c r="AE54" i="3"/>
  <c r="AE64" i="3"/>
  <c r="AE49" i="3"/>
  <c r="AE32" i="3"/>
  <c r="AE34" i="3"/>
  <c r="AE44" i="3"/>
  <c r="AE48" i="3"/>
  <c r="AE31" i="3"/>
  <c r="AE82" i="3"/>
  <c r="AG76" i="3"/>
  <c r="AD82" i="3"/>
  <c r="AF82" i="3"/>
  <c r="AG78" i="3"/>
  <c r="AG77" i="3"/>
  <c r="AF76" i="3" l="1"/>
  <c r="AE76" i="3"/>
  <c r="AD76" i="3"/>
  <c r="AD77" i="3"/>
  <c r="AD78" i="3"/>
  <c r="AG79" i="3"/>
  <c r="AG80" i="3" s="1"/>
  <c r="AE77" i="3"/>
  <c r="AF78" i="3"/>
  <c r="AF77" i="3"/>
  <c r="AE78" i="3"/>
  <c r="AD79" i="3" l="1"/>
  <c r="AD80" i="3" s="1"/>
  <c r="AF79" i="3"/>
  <c r="AF80" i="3" s="1"/>
  <c r="AE79" i="3"/>
  <c r="AE80" i="3" s="1"/>
</calcChain>
</file>

<file path=xl/sharedStrings.xml><?xml version="1.0" encoding="utf-8"?>
<sst xmlns="http://schemas.openxmlformats.org/spreadsheetml/2006/main" count="1307" uniqueCount="252">
  <si>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</si>
  <si>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</si>
  <si>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</si>
  <si>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</si>
  <si>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</si>
  <si>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</si>
  <si>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</si>
  <si>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</si>
  <si>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nacionality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</si>
  <si>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</si>
  <si>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</si>
  <si>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</si>
  <si>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</si>
  <si>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</si>
  <si>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</si>
  <si>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</si>
  <si>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key to other accounts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</si>
  <si>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</si>
  <si>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</si>
  <si>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</si>
  <si>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</si>
  <si>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</si>
  <si>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</si>
  <si>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</si>
  <si>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</si>
  <si>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Risk dimension</t>
  </si>
  <si>
    <t>mean</t>
  </si>
  <si>
    <t>Website</t>
  </si>
  <si>
    <t>Domain name</t>
  </si>
  <si>
    <t>Type</t>
  </si>
  <si>
    <t>Company</t>
  </si>
  <si>
    <t>min length</t>
  </si>
  <si>
    <t>min mask</t>
  </si>
  <si>
    <t>extra sec</t>
  </si>
  <si>
    <t>2fa</t>
  </si>
  <si>
    <t>chaturbate</t>
  </si>
  <si>
    <t>chaturbate.com</t>
  </si>
  <si>
    <t>Adult</t>
  </si>
  <si>
    <t>l</t>
  </si>
  <si>
    <t>Pornhub</t>
  </si>
  <si>
    <t>pornhub.com</t>
  </si>
  <si>
    <t>Aylo</t>
  </si>
  <si>
    <t>lds</t>
  </si>
  <si>
    <t>stripchat</t>
  </si>
  <si>
    <t>stripchat.com</t>
  </si>
  <si>
    <t>xHamster</t>
  </si>
  <si>
    <t>xhamster.com</t>
  </si>
  <si>
    <t>—</t>
  </si>
  <si>
    <t>ld</t>
  </si>
  <si>
    <t>XVideos</t>
  </si>
  <si>
    <t>xvideos.com</t>
  </si>
  <si>
    <t>Booking</t>
  </si>
  <si>
    <t>booking.com</t>
  </si>
  <si>
    <t>Business</t>
  </si>
  <si>
    <t>lud</t>
  </si>
  <si>
    <t>cashcrate</t>
  </si>
  <si>
    <t>cashcrate.com</t>
  </si>
  <si>
    <t>clearvoicesurveys</t>
  </si>
  <si>
    <t>clearvoicesurveys.com</t>
  </si>
  <si>
    <t>idealista</t>
  </si>
  <si>
    <t>idealista.com</t>
  </si>
  <si>
    <t>luds</t>
  </si>
  <si>
    <t>kickstarter</t>
  </si>
  <si>
    <t>kickstarter.com</t>
  </si>
  <si>
    <t>MyHeritage</t>
  </si>
  <si>
    <t>myheritage.com</t>
  </si>
  <si>
    <t>rightmove</t>
  </si>
  <si>
    <t>rightmove.co.uk</t>
  </si>
  <si>
    <t>ud</t>
  </si>
  <si>
    <t>usps</t>
  </si>
  <si>
    <t>usps.com</t>
  </si>
  <si>
    <t>zillow</t>
  </si>
  <si>
    <t>zillow.com</t>
  </si>
  <si>
    <t xml:space="preserve">canva </t>
  </si>
  <si>
    <t>canva.com</t>
  </si>
  <si>
    <t>Digital tool</t>
  </si>
  <si>
    <t>ChatGPT</t>
  </si>
  <si>
    <t>chatgpt.com[a]</t>
  </si>
  <si>
    <t>OpenAI</t>
  </si>
  <si>
    <t>Chegg</t>
  </si>
  <si>
    <t>chegg.com</t>
  </si>
  <si>
    <t>docusign</t>
  </si>
  <si>
    <t>docusign.net</t>
  </si>
  <si>
    <t>ilovepdf</t>
  </si>
  <si>
    <t>ilovepdf.com</t>
  </si>
  <si>
    <t>linktree</t>
  </si>
  <si>
    <t>linktree.com</t>
  </si>
  <si>
    <t>ShareThis</t>
  </si>
  <si>
    <t>sharethis.com</t>
  </si>
  <si>
    <t>dropbox</t>
  </si>
  <si>
    <t>dropbox.com</t>
  </si>
  <si>
    <t>mixfiend</t>
  </si>
  <si>
    <t>mixfiend.com</t>
  </si>
  <si>
    <t>gmail</t>
  </si>
  <si>
    <t>gmail.com</t>
  </si>
  <si>
    <t>Email</t>
  </si>
  <si>
    <t>Google</t>
  </si>
  <si>
    <t>gmx</t>
  </si>
  <si>
    <t>gmx.net</t>
  </si>
  <si>
    <t>Outlook.com</t>
  </si>
  <si>
    <t>live.com</t>
  </si>
  <si>
    <t>Microsoft</t>
  </si>
  <si>
    <t>lu</t>
  </si>
  <si>
    <t>Yahoo!</t>
  </si>
  <si>
    <t>yahoo.com</t>
  </si>
  <si>
    <t>Yandex</t>
  </si>
  <si>
    <t>yandex.ru</t>
  </si>
  <si>
    <t>asuracomics</t>
  </si>
  <si>
    <t>asuracomics.com</t>
  </si>
  <si>
    <t>Entertain</t>
  </si>
  <si>
    <t>lusd</t>
  </si>
  <si>
    <t>Max</t>
  </si>
  <si>
    <t>max.com</t>
  </si>
  <si>
    <t>Warner Bros. Discovery</t>
  </si>
  <si>
    <t>Netflix</t>
  </si>
  <si>
    <t>netflix.com</t>
  </si>
  <si>
    <t>spotify</t>
  </si>
  <si>
    <t>spotify.com</t>
  </si>
  <si>
    <t>Spotify AB</t>
  </si>
  <si>
    <t>twitch</t>
  </si>
  <si>
    <t>twitch.tv</t>
  </si>
  <si>
    <t>Bankofamerica</t>
  </si>
  <si>
    <t>bankofamerica.com</t>
  </si>
  <si>
    <t>Finance</t>
  </si>
  <si>
    <t>Chase</t>
  </si>
  <si>
    <t>chase.com</t>
  </si>
  <si>
    <t>chase</t>
  </si>
  <si>
    <t>paypal</t>
  </si>
  <si>
    <t>paypal.com</t>
  </si>
  <si>
    <t>tradingview</t>
  </si>
  <si>
    <t>tradingview.com</t>
  </si>
  <si>
    <t>wellsfargo</t>
  </si>
  <si>
    <t>wellsfargo.com</t>
  </si>
  <si>
    <t>chess.com</t>
  </si>
  <si>
    <t>Games</t>
  </si>
  <si>
    <t>ea</t>
  </si>
  <si>
    <t>ea.com</t>
  </si>
  <si>
    <t>EA</t>
  </si>
  <si>
    <t>epicgames</t>
  </si>
  <si>
    <t>epicgames.com</t>
  </si>
  <si>
    <t>Epic games</t>
  </si>
  <si>
    <t>roblox</t>
  </si>
  <si>
    <t>roblox.com</t>
  </si>
  <si>
    <t>roblox corp</t>
  </si>
  <si>
    <t>steam</t>
  </si>
  <si>
    <t>store.steampowered.com</t>
  </si>
  <si>
    <t>gogames</t>
  </si>
  <si>
    <t>zynga</t>
  </si>
  <si>
    <t>zynga.com</t>
  </si>
  <si>
    <t>aws</t>
  </si>
  <si>
    <t>aws.amazon.com</t>
  </si>
  <si>
    <t>amazon</t>
  </si>
  <si>
    <t>godaddy</t>
  </si>
  <si>
    <t>godaddy.com</t>
  </si>
  <si>
    <t>goddady inc</t>
  </si>
  <si>
    <t>hostinger</t>
  </si>
  <si>
    <t>hostinger.com</t>
  </si>
  <si>
    <t>weebly</t>
  </si>
  <si>
    <t>weebly.com</t>
  </si>
  <si>
    <t>wix</t>
  </si>
  <si>
    <t>wix.com</t>
  </si>
  <si>
    <t>Globo</t>
  </si>
  <si>
    <t>globo.com</t>
  </si>
  <si>
    <t>News</t>
  </si>
  <si>
    <t>Theguardian</t>
  </si>
  <si>
    <t>theguardian.com</t>
  </si>
  <si>
    <t>CNN</t>
  </si>
  <si>
    <t>cnn.com</t>
  </si>
  <si>
    <t>BBC</t>
  </si>
  <si>
    <t>bbc.com</t>
  </si>
  <si>
    <t>New York times</t>
  </si>
  <si>
    <t>nytimes.com</t>
  </si>
  <si>
    <t>Amazon</t>
  </si>
  <si>
    <t>amazon.com</t>
  </si>
  <si>
    <t>Shopping</t>
  </si>
  <si>
    <t>etsy</t>
  </si>
  <si>
    <t>etsy.com</t>
  </si>
  <si>
    <t>hautelook</t>
  </si>
  <si>
    <t>hautelook.com</t>
  </si>
  <si>
    <t>Samsung</t>
  </si>
  <si>
    <t>samsung.com</t>
  </si>
  <si>
    <t>temu</t>
  </si>
  <si>
    <t>temu.com</t>
  </si>
  <si>
    <t>walmart</t>
  </si>
  <si>
    <t>walmart.com</t>
  </si>
  <si>
    <t>shein</t>
  </si>
  <si>
    <t>shein.com</t>
  </si>
  <si>
    <t>linkedin</t>
  </si>
  <si>
    <t>linkedin.com</t>
  </si>
  <si>
    <t>Discord</t>
  </si>
  <si>
    <t>discord.com</t>
  </si>
  <si>
    <t>Discord Inc.</t>
  </si>
  <si>
    <t>dubshmash</t>
  </si>
  <si>
    <t>dubshmash.com</t>
  </si>
  <si>
    <t>Facebook</t>
  </si>
  <si>
    <t>facebook.com</t>
  </si>
  <si>
    <t>Meta</t>
  </si>
  <si>
    <t>Instagram</t>
  </si>
  <si>
    <t>instagram.com</t>
  </si>
  <si>
    <t>Mate1</t>
  </si>
  <si>
    <t>edate.com</t>
  </si>
  <si>
    <t>myspace</t>
  </si>
  <si>
    <t>myspace.com</t>
  </si>
  <si>
    <t>Pinterest</t>
  </si>
  <si>
    <t>pinterest.com</t>
  </si>
  <si>
    <t>Reddit</t>
  </si>
  <si>
    <t>reddit.com</t>
  </si>
  <si>
    <t>TikTok</t>
  </si>
  <si>
    <t>tiktok.com</t>
  </si>
  <si>
    <t>ByteDance</t>
  </si>
  <si>
    <t>X</t>
  </si>
  <si>
    <t>x.com</t>
  </si>
  <si>
    <t>X Corp.</t>
  </si>
  <si>
    <t>htcmania</t>
  </si>
  <si>
    <t>htcmania.com</t>
  </si>
  <si>
    <t>sum</t>
  </si>
  <si>
    <t>max</t>
  </si>
  <si>
    <t>median</t>
  </si>
  <si>
    <t>min</t>
  </si>
  <si>
    <t>std</t>
  </si>
  <si>
    <t>Total columns</t>
  </si>
  <si>
    <t>absolute max</t>
  </si>
  <si>
    <t xml:space="preserve">  </t>
  </si>
  <si>
    <t>scale</t>
  </si>
  <si>
    <t>low</t>
  </si>
  <si>
    <t xml:space="preserve">very low </t>
  </si>
  <si>
    <t>medium</t>
  </si>
  <si>
    <t>high</t>
  </si>
  <si>
    <t>very high</t>
  </si>
  <si>
    <t>death</t>
  </si>
  <si>
    <t>access username</t>
  </si>
  <si>
    <t>access email</t>
  </si>
  <si>
    <t>access tlf</t>
  </si>
  <si>
    <t xml:space="preserve"> </t>
  </si>
  <si>
    <t>gog.com</t>
  </si>
  <si>
    <t>0-30</t>
  </si>
  <si>
    <t>30-60</t>
  </si>
  <si>
    <t>60-90</t>
  </si>
  <si>
    <t>90-120</t>
  </si>
  <si>
    <t>120-150</t>
  </si>
  <si>
    <t>150-</t>
  </si>
  <si>
    <t>S</t>
  </si>
  <si>
    <t>NetworkOperations</t>
  </si>
  <si>
    <t>||RD||</t>
  </si>
  <si>
    <t>S x ||RD||</t>
  </si>
  <si>
    <t>nationality</t>
  </si>
  <si>
    <t>S x ||RD|| x0,5</t>
  </si>
  <si>
    <t>S x ||RD|| x 2</t>
  </si>
  <si>
    <t>maximum value</t>
  </si>
  <si>
    <t>S x ||RD|| %</t>
  </si>
  <si>
    <t>S x ||RD|| x0,5 %</t>
  </si>
  <si>
    <t>S x ||RD|| x 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</si>
</sst>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3F3F3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8" borderId="6" applyNumberFormat="0" applyAlignment="0" applyProtection="0"/>
    <xf numFmtId="0" fontId="1" fillId="9" borderId="0" applyNumberFormat="0" applyBorder="0" applyAlignment="0" applyProtection="0"/>
  </cellStyleXfs>
  <cellXfs count="20">
    <xf numFmtId="0" fontId="0" fillId="0" borderId="0" xfId="0"/>
    <xf numFmtId="0" fontId="4" fillId="4" borderId="2" xfId="0" applyFont="1" applyFill="1" applyBorder="1"/>
    <xf numFmtId="2" fontId="0" fillId="0" borderId="0" xfId="0" applyNumberFormat="1"/>
    <xf numFmtId="0" fontId="5" fillId="0" borderId="0" xfId="3"/>
    <xf numFmtId="0" fontId="2" fillId="2" borderId="0" xfId="1"/>
    <xf numFmtId="2" fontId="3" fillId="3" borderId="1" xfId="2" applyNumberFormat="1"/>
    <xf numFmtId="0" fontId="6" fillId="5" borderId="3" xfId="4"/>
    <xf numFmtId="0" fontId="1" fillId="6" borderId="4" xfId="5" applyBorder="1"/>
    <xf numFmtId="0" fontId="4" fillId="4" borderId="0" xfId="0" applyFont="1" applyFill="1"/>
    <xf numFmtId="2" fontId="1" fillId="7" borderId="0" xfId="6" applyNumberFormat="1"/>
    <xf numFmtId="17" fontId="5" fillId="0" borderId="0" xfId="3" applyNumberFormat="1"/>
    <xf numFmtId="0" fontId="5" fillId="0" borderId="0" xfId="0" applyFont="1"/>
    <xf numFmtId="0" fontId="7" fillId="0" borderId="0" xfId="0" applyFont="1"/>
    <xf numFmtId="0" fontId="0" fillId="0" borderId="0" xfId="3" applyFont="1"/>
    <xf numFmtId="17" fontId="0" fillId="0" borderId="0" xfId="3" applyNumberFormat="1" applyFont="1"/>
    <xf numFmtId="0" fontId="8" fillId="0" borderId="5" xfId="0" applyFont="1" applyBorder="1" applyAlignment="1">
      <alignment horizontal="center" vertical="top"/>
    </xf>
    <xf numFmtId="0" fontId="9" fillId="8" borderId="6" xfId="7"/>
    <xf numFmtId="0" fontId="5" fillId="0" borderId="0" xfId="3" applyFont="1"/>
    <xf numFmtId="0" fontId="5" fillId="0" borderId="0" xfId="0" applyNumberFormat="1" applyFont="1"/>
    <xf numFmtId="0" fontId="1" fillId="9" borderId="0" xfId="8"/>
  </cellXfs>
  <cellStyles count="9">
    <cellStyle name="20% - Accent1" xfId="5" builtinId="30"/>
    <cellStyle name="40% - Accent2" xfId="8" builtinId="35"/>
    <cellStyle name="60% - Accent5" xfId="6" builtinId="48"/>
    <cellStyle name="Bad" xfId="1" builtinId="27"/>
    <cellStyle name="Check Cell" xfId="4" builtinId="23"/>
    <cellStyle name="Input" xfId="2" builtinId="20"/>
    <cellStyle name="Normal" xfId="0" builtinId="0"/>
    <cellStyle name="Normal 2" xfId="3" xr:uid="{D188F44A-CEAC-484B-9B6D-FABDEF7BDE4D}"/>
    <cellStyle name="Output" xfId="7" builtinId="2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</a:t>
          </a:r>
        </a:p>
      </cx:txPr>
    </cx:title>
    <cx:plotArea>
      <cx:plotAreaRegion>
        <cx:series layoutId="clusteredColumn" uniqueId="{F320A9EE-EE69-4D32-ABA0-297822AF1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</a:t>
          </a:r>
        </a:p>
      </cx:txPr>
    </cx:title>
    <cx:plotArea>
      <cx:plotAreaRegion>
        <cx:series layoutId="clusteredColumn" uniqueId="{A96F8651-1FFA-44DD-831A-1027D0BDF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</a:t>
          </a:r>
        </a:p>
      </cx:txPr>
    </cx:title>
    <cx:plotArea>
      <cx:plotAreaRegion>
        <cx:series layoutId="clusteredColumn" uniqueId="{B60AF564-57E2-4330-A3E5-C361D98067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Median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</a:t>
          </a:r>
        </a:p>
      </cx:txPr>
    </cx:title>
    <cx:plotArea>
      <cx:plotAreaRegion>
        <cx:series layoutId="clusteredColumn" uniqueId="{54123098-EE3E-4A6F-B44B-1EB5362427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960120</xdr:colOff>
      <xdr:row>62</xdr:row>
      <xdr:rowOff>119062</xdr:rowOff>
    </xdr:from>
    <xdr:to>
      <xdr:col>37</xdr:col>
      <xdr:colOff>950595</xdr:colOff>
      <xdr:row>75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2B718-34F6-5807-02CC-1A292DA15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01020" y="12368212"/>
              <a:ext cx="3838575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962025</xdr:colOff>
      <xdr:row>75</xdr:row>
      <xdr:rowOff>170497</xdr:rowOff>
    </xdr:from>
    <xdr:to>
      <xdr:col>37</xdr:col>
      <xdr:colOff>952500</xdr:colOff>
      <xdr:row>89</xdr:row>
      <xdr:rowOff>115252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C90731-5BE5-88F5-36C5-F59AF4E75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02925" y="15019972"/>
              <a:ext cx="383857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62</xdr:row>
      <xdr:rowOff>120967</xdr:rowOff>
    </xdr:from>
    <xdr:to>
      <xdr:col>42</xdr:col>
      <xdr:colOff>985837</xdr:colOff>
      <xdr:row>75</xdr:row>
      <xdr:rowOff>63817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0DF364-A6D6-9DB8-6F5D-EEC8E0F25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84387" y="12370117"/>
              <a:ext cx="4581525" cy="2543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233362</xdr:colOff>
      <xdr:row>75</xdr:row>
      <xdr:rowOff>140017</xdr:rowOff>
    </xdr:from>
    <xdr:to>
      <xdr:col>42</xdr:col>
      <xdr:colOff>985837</xdr:colOff>
      <xdr:row>89</xdr:row>
      <xdr:rowOff>84772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FBEF9F-9540-F462-9259-ED8A19AB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84387" y="14989492"/>
              <a:ext cx="4581525" cy="2745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7BB37-8F62-418F-8B96-F3E812FBADFF}" name="Table_13" displayName="Table_13" ref="A1:AB75">
  <sortState xmlns:xlrd2="http://schemas.microsoft.com/office/spreadsheetml/2017/richdata2" ref="A2:Y75">
    <sortCondition ref="C1:C75"/>
  </sortState>
  <tableColumns count="28">
    <tableColumn id="1" xr3:uid="{071B4CFE-A03A-4AF7-B42B-C2B7DAA07DCB}" name="Website" dataDxfId="26"/>
    <tableColumn id="2" xr3:uid="{028F8BBD-31E2-4672-93E2-F1D5B57B06E7}" name="Domain name"/>
    <tableColumn id="3" xr3:uid="{495839F7-72B2-4D33-B257-D25EE0AF3720}" name="Type"/>
    <tableColumn id="6" xr3:uid="{D677885F-846A-4B66-BCAC-7B473997D86C}" name="min length"/>
    <tableColumn id="7" xr3:uid="{2C109460-A010-42B0-B597-719C0EF28FCE}" name="min mask"/>
    <tableColumn id="8" xr3:uid="{D95E38A3-188B-4D0C-BE99-405B58B1D6FA}" name="extra sec"/>
    <tableColumn id="9" xr3:uid="{A0B86E98-0A97-42AE-9DE7-DCCF39E4D0C8}" name="access username"/>
    <tableColumn id="26" xr3:uid="{99CC9E9B-F8DE-4433-941C-1A1926D131DF}" name="access email" dataCellStyle="Normal"/>
    <tableColumn id="10" xr3:uid="{AA134BF8-3E33-4893-8D4D-32BD32003342}" name="access tlf"/>
    <tableColumn id="27" xr3:uid="{D3E428DB-F581-4F5E-97CE-B5C7A0BF3912}" name="2fa" dataCellStyle="Normal"/>
    <tableColumn id="11" xr3:uid="{B3FAEC06-BE2C-4A56-B6E4-7EB7DC816018}" name="Nickname"/>
    <tableColumn id="12" xr3:uid="{D07727E4-65BA-4A06-8305-CB34AE0C7E6B}" name="Name"/>
    <tableColumn id="13" xr3:uid="{B0D2F9AE-1AB3-4C9B-B79F-A0D8487A7124}" name="Surname"/>
    <tableColumn id="14" xr3:uid="{299BA8A6-CD8A-4D94-AEC1-EAA1595048EB}" name="birth date"/>
    <tableColumn id="15" xr3:uid="{2F85DCCA-0FF5-43E5-99D0-8DE2347E51DB}" name="gender"/>
    <tableColumn id="16" xr3:uid="{5B732028-B9D2-424B-A4BA-6D55F72915C4}" name="Profile photo"/>
    <tableColumn id="17" xr3:uid="{5E30B691-4736-4B7E-8A14-C8E9C4CE3EB0}" name="email"/>
    <tableColumn id="18" xr3:uid="{E0EB68F5-2F58-4588-B8A5-BDD157C5A43B}" name="tlf"/>
    <tableColumn id="31" xr3:uid="{838746F4-85F7-436A-935A-C328BD52C7AB}" name="nacionality" dataCellStyle="Normal"/>
    <tableColumn id="19" xr3:uid="{2F9AFFDC-06F4-46CE-8B09-1E3AB11FB27F}" name="location"/>
    <tableColumn id="20" xr3:uid="{CC102357-8ABD-4B62-9A2C-8615EA74B057}" name="address"/>
    <tableColumn id="21" xr3:uid="{9A8F6B4C-580A-454D-A45F-531D0093D8CB}" name="Photos"/>
    <tableColumn id="24" xr3:uid="{BC1D07B0-AB2C-44CA-B95E-0914F2FB83EE}" name="Messages" dataDxfId="25"/>
    <tableColumn id="25" xr3:uid="{171EEF98-D3DA-4D14-A89F-D2327B05271C}" name="subscription" dataDxfId="24"/>
    <tableColumn id="29" xr3:uid="{964289FB-1944-470B-AF80-DED834E4EBD0}" name="purchases" dataDxfId="23"/>
    <tableColumn id="4" xr3:uid="{6FBB8A29-BA79-44DB-9F02-66B0E1FC3130}" name="money stored" dataDxfId="22"/>
    <tableColumn id="5" xr3:uid="{895768BA-6087-4652-9F71-788DB2A71EC0}" name="key to other accounts" dataDxfId="21"/>
    <tableColumn id="22" xr3:uid="{A2CB3010-C80C-4D7B-83C9-8D4D5E76D1CD}" name="Sexual preferences" dataCellStyle="Normal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807F9-15B6-4C16-B103-E6DD2DFE0443}" name="Table_1" displayName="Table_1" ref="A1:AB75">
  <sortState xmlns:xlrd2="http://schemas.microsoft.com/office/spreadsheetml/2017/richdata2" ref="A2:Y75">
    <sortCondition ref="B1:B75"/>
  </sortState>
  <tableColumns count="28">
    <tableColumn id="1" xr3:uid="{D49D63F5-14C4-474F-AC2A-717807CBA19D}" name="Website" dataDxfId="20"/>
    <tableColumn id="3" xr3:uid="{0F98C143-4D0B-4475-9B66-A3B7B357676B}" name="Type"/>
    <tableColumn id="4" xr3:uid="{FE726D90-FE6D-45AE-A82B-74913D74B4C9}" name="Company"/>
    <tableColumn id="6" xr3:uid="{9BF4B24A-D88E-4C33-9B7E-4CFE8EBDE060}" name="min length"/>
    <tableColumn id="7" xr3:uid="{C48BE560-1D71-484A-993B-D1B6CAEBC009}" name="min mask"/>
    <tableColumn id="8" xr3:uid="{A1CACA65-4A34-470D-888E-BF6D00D2EDA7}" name="extra sec"/>
    <tableColumn id="9" xr3:uid="{714A2623-94A5-4AA4-93C4-705AA6E9BDE8}" name="access username"/>
    <tableColumn id="26" xr3:uid="{E45466B1-56A9-406F-8315-FFAC30740C32}" name="access email"/>
    <tableColumn id="10" xr3:uid="{14F7D85F-55EC-49A8-AAF8-FBFDAFE829EF}" name="access tlf"/>
    <tableColumn id="27" xr3:uid="{3EBDD9F8-22D2-428B-B188-933AA1159D5C}" name="2fa"/>
    <tableColumn id="11" xr3:uid="{7086BE79-A07A-4FEC-9570-F13DAD5BE1B6}" name="Nickname"/>
    <tableColumn id="12" xr3:uid="{3382374F-23DB-4D2B-BC9C-062FB322ACE9}" name="Name"/>
    <tableColumn id="13" xr3:uid="{0C29866B-C3FC-4DDA-91CE-A3D958FBE297}" name="Surname"/>
    <tableColumn id="14" xr3:uid="{F4D1457D-7F66-4D4D-B396-A56760C56638}" name="birth date"/>
    <tableColumn id="15" xr3:uid="{9A311785-A608-4CCD-9B34-FB7B39338762}" name="gender"/>
    <tableColumn id="16" xr3:uid="{BB8707FD-2779-4B28-BCDF-35D9B5923C8D}" name="Profile photo"/>
    <tableColumn id="17" xr3:uid="{A1B54E5E-90DF-406A-B569-57132CFCC617}" name="email"/>
    <tableColumn id="18" xr3:uid="{CD95119C-7A4A-42C3-9EC3-52E878429065}" name="tlf"/>
    <tableColumn id="31" xr3:uid="{E0DB3F00-7A59-4689-9E01-7620969960AC}" name="nacionality"/>
    <tableColumn id="19" xr3:uid="{6D279B90-8B6A-4969-AA25-549CB632101F}" name="location"/>
    <tableColumn id="20" xr3:uid="{ED04A4C0-FB40-44A6-83DA-2CC6D398451E}" name="address"/>
    <tableColumn id="21" xr3:uid="{E5146E0C-0CB1-4A72-8CC4-D894B22246AB}" name="Photos"/>
    <tableColumn id="24" xr3:uid="{B3AA793D-C1A7-4FEF-9806-0EBB14D673EF}" name="Messages" dataDxfId="19"/>
    <tableColumn id="25" xr3:uid="{65983C56-E6B3-4E44-9E39-FF5DD8D46B16}" name="subscription" dataDxfId="18"/>
    <tableColumn id="29" xr3:uid="{FAC1B20E-7929-44D8-BCF3-FA3836B357D2}" name="purchases" dataDxfId="17"/>
    <tableColumn id="22" xr3:uid="{75CC30E7-C3D3-415D-B891-9ACAF13E6392}" name="money stored" dataDxfId="16"/>
    <tableColumn id="23" xr3:uid="{45F62927-6DA1-4959-879B-F06731E60E33}" name="key to other accounts" dataDxfId="15"/>
    <tableColumn id="28" xr3:uid="{36BA7BA5-CCEC-412F-9802-D7F48468CF39}" name="Sexual preferences" dataDxfId="14"/>
  </tableColumns>
  <tableStyleInfo name="TableStyleMedium6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329BC-0E5A-4BBA-AB21-873054A6336F}" name="Table_14" displayName="Table_14" ref="A1:AB75">
  <sortState xmlns:xlrd2="http://schemas.microsoft.com/office/spreadsheetml/2017/richdata2" ref="A2:Y75">
    <sortCondition ref="B1:B75"/>
  </sortState>
  <tableColumns count="28">
    <tableColumn id="1" xr3:uid="{BE632D94-92B4-4C87-A135-C79382C9C87B}" name="Website" dataDxfId="13"/>
    <tableColumn id="3" xr3:uid="{0EEF555F-CDDE-45A1-9A84-FBE2AA31F403}" name="Type"/>
    <tableColumn id="4" xr3:uid="{514DFDAD-95CF-48D3-8479-5FF0FEFA27F4}" name="Company"/>
    <tableColumn id="6" xr3:uid="{B635757C-85CE-42F0-8BB8-4C3DC6DA6B38}" name="min length"/>
    <tableColumn id="7" xr3:uid="{15BE40AD-4068-4959-8133-5955D65017B4}" name="min mask"/>
    <tableColumn id="8" xr3:uid="{D80E2172-3548-4CCB-954D-1826320A01E5}" name="extra sec"/>
    <tableColumn id="9" xr3:uid="{3CA676DC-751D-4CB4-BF60-4A61BB750161}" name="access username"/>
    <tableColumn id="26" xr3:uid="{2E00E212-CD78-41D4-BD96-5F092959968E}" name="access email"/>
    <tableColumn id="10" xr3:uid="{DCF1F54D-6FDE-45FC-A316-497FFDD46427}" name="access tlf"/>
    <tableColumn id="27" xr3:uid="{5349978B-B0EE-4BEA-94A6-C251592546C1}" name="2fa"/>
    <tableColumn id="11" xr3:uid="{E57081ED-38A5-47AD-B96B-A087CCF07764}" name="Nickname"/>
    <tableColumn id="12" xr3:uid="{3795CC77-B64D-4C70-889F-FFA3890F9524}" name="Name"/>
    <tableColumn id="13" xr3:uid="{99BFC570-5262-4231-B47E-B665259E8BF8}" name="Surname"/>
    <tableColumn id="14" xr3:uid="{2A813082-4F04-4B51-A7DF-80ACD89E18ED}" name="birth date"/>
    <tableColumn id="15" xr3:uid="{AB7CD9A8-D5C8-492B-8111-35D4609437FB}" name="gender"/>
    <tableColumn id="16" xr3:uid="{EBD0D479-4BB8-449A-8D1F-F35DBF578425}" name="Profile photo"/>
    <tableColumn id="17" xr3:uid="{30239008-FAC1-4CE5-A747-A16E5EE59913}" name="email"/>
    <tableColumn id="18" xr3:uid="{613C6A39-61A3-4335-81E7-6FB5F0732ECD}" name="tlf"/>
    <tableColumn id="31" xr3:uid="{6B322F4C-7D2B-41C3-9CB6-32B30AE185CB}" name="nacionality"/>
    <tableColumn id="19" xr3:uid="{B146A1C4-58EA-4153-BA6B-517459ACD5B2}" name="location"/>
    <tableColumn id="20" xr3:uid="{B06C3C63-D2AE-4799-AD59-C0DB0A331150}" name="address"/>
    <tableColumn id="21" xr3:uid="{36C3423F-9296-4705-BD2F-B34910885487}" name="Photos"/>
    <tableColumn id="24" xr3:uid="{E1C24738-1E28-410B-944C-D814D0E6C596}" name="Messages" dataDxfId="12"/>
    <tableColumn id="25" xr3:uid="{C4BC4BDE-0BD7-42E0-9646-D36732CE8A7D}" name="subscription" dataDxfId="11"/>
    <tableColumn id="29" xr3:uid="{84B117C1-9D04-49DB-88F9-F93AD3D5C466}" name="purchases" dataDxfId="10"/>
    <tableColumn id="22" xr3:uid="{1F841184-1F5A-4E57-8E51-5387CF3F0DA5}" name="money stored" dataDxfId="9"/>
    <tableColumn id="23" xr3:uid="{B06F6E36-82E3-4570-BBD4-C4E5687C0F20}" name="key to other accounts" dataDxfId="8"/>
    <tableColumn id="28" xr3:uid="{CBFBF826-DEAF-4A63-9E4F-8212F4B694A9}" name="Sexual preferences" dataDxfId="7"/>
  </tableColumns>
  <tableStyleInfo name="TableStyleMedium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FF930F-F5EC-4967-96FC-54CDCF20C48B}" name="Table_145" displayName="Table_145" ref="A1:AB76">
  <sortState xmlns:xlrd2="http://schemas.microsoft.com/office/spreadsheetml/2017/richdata2" ref="A2:Y75">
    <sortCondition ref="B1:B75"/>
  </sortState>
  <tableColumns count="28">
    <tableColumn id="1" xr3:uid="{1B717A50-612F-4604-95C8-A7227118837C}" name="Website" dataDxfId="6"/>
    <tableColumn id="3" xr3:uid="{FDABAAFD-E7E3-4501-B6C3-FB89780DBEF8}" name="Type"/>
    <tableColumn id="4" xr3:uid="{08BACF24-8C00-421D-83EA-FF73E063A43D}" name="Company"/>
    <tableColumn id="6" xr3:uid="{4FB18384-6791-4234-936E-BF16AE4A2168}" name="min length"/>
    <tableColumn id="7" xr3:uid="{3C5BAC8A-B1C1-4B6E-A34F-61B62C965EF1}" name="min mask"/>
    <tableColumn id="8" xr3:uid="{532C262B-BA0C-425C-8D6A-A07C09114234}" name="extra sec"/>
    <tableColumn id="9" xr3:uid="{058C24CF-CB0F-4CB8-B864-0BB06D580C00}" name="access username"/>
    <tableColumn id="26" xr3:uid="{8069B87F-B03F-4C20-8BF6-D4CACE7E6CED}" name="access email"/>
    <tableColumn id="10" xr3:uid="{86E660F1-81C3-4477-A554-D6F87496B2DC}" name="access tlf"/>
    <tableColumn id="27" xr3:uid="{1EE240CA-CA09-46CF-99D6-AF87F92B1C4F}" name="2fa"/>
    <tableColumn id="11" xr3:uid="{27F644D9-A119-4923-86F5-CB5AD8A5C4DD}" name="Nickname"/>
    <tableColumn id="12" xr3:uid="{6376F1F7-53B9-440A-B00B-03593E2542F2}" name="Name"/>
    <tableColumn id="13" xr3:uid="{D01E1B56-8189-4E4B-8E58-9697FBEDAABB}" name="Surname"/>
    <tableColumn id="14" xr3:uid="{72582D9C-42FB-4F4E-9F73-6233A77F6839}" name="birth date"/>
    <tableColumn id="15" xr3:uid="{9D053ED2-B5A0-43E8-8C99-3D84DC26E5E8}" name="gender"/>
    <tableColumn id="16" xr3:uid="{124FCB9E-8B89-4AE2-A5D4-514DFE49A902}" name="Profile photo"/>
    <tableColumn id="17" xr3:uid="{4747ACD7-D6EB-47AC-AB76-66CDD72FD3A5}" name="email"/>
    <tableColumn id="18" xr3:uid="{CDEC5394-782E-450A-AF18-8D3609063E11}" name="tlf"/>
    <tableColumn id="31" xr3:uid="{6D434B90-A48B-473B-893A-5E78920B1E15}" name="nacionality"/>
    <tableColumn id="19" xr3:uid="{6E2F9E36-89FB-4A23-82EE-B52A5FAE9235}" name="location"/>
    <tableColumn id="20" xr3:uid="{5392E252-F173-43F1-A013-ABBFA6204CCD}" name="address"/>
    <tableColumn id="21" xr3:uid="{67C78176-06A3-4CF4-AEC3-84D0F44D45F1}" name="Photos"/>
    <tableColumn id="24" xr3:uid="{7FFC09E9-78A0-414D-98C9-661A0D652F8F}" name="Messages" dataDxfId="5"/>
    <tableColumn id="25" xr3:uid="{D37BC854-1742-4CA1-B9F1-FFED829AC07F}" name="subscription" dataDxfId="4"/>
    <tableColumn id="29" xr3:uid="{02841F02-84A7-43FE-8077-AD112EC844E5}" name="purchases" dataDxfId="3"/>
    <tableColumn id="22" xr3:uid="{49AC0A87-F763-4EFB-8CE7-443AB095D932}" name="money stored" dataDxfId="2"/>
    <tableColumn id="23" xr3:uid="{34AEBEEF-FE7B-4B97-8148-765BEB803F9D}" name="key to other accounts" dataDxfId="1"/>
    <tableColumn id="28" xr3:uid="{B5C24D56-604E-4610-8E3C-69E47F72C695}" name="Sexual preferences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2F9-F455-4B38-A565-C6DB8983C156}">
  <dimension ref="A1:AF987"/>
  <sheetViews>
    <sheetView workbookViewId="0">
      <pane xSplit="3" ySplit="1" topLeftCell="D14" activePane="bottomRight" state="frozen"/>
      <selection pane="topRight" activeCell="F1" sqref="F1"/>
      <selection pane="bottomLeft" activeCell="A2" sqref="A2"/>
      <selection pane="bottomRight" activeCell="C47" sqref="C47"/>
    </sheetView>
  </sheetViews>
  <sheetFormatPr defaultColWidth="14.42578125" defaultRowHeight="15" customHeight="1" x14ac:dyDescent="0.25"/>
  <cols>
    <col min="1" max="1" width="13.42578125" style="3" customWidth="1"/>
    <col min="2" max="2" width="8.28515625" style="3" hidden="1" customWidth="1"/>
    <col min="3" max="3" width="9.85546875" style="3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customWidth="1"/>
    <col min="9" max="9" width="8.85546875" style="3" customWidth="1"/>
    <col min="10" max="10" width="8.85546875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26" max="26" width="8.85546875" style="3" customWidth="1"/>
    <col min="27" max="27" width="14.42578125" style="3"/>
    <col min="28" max="28" width="16.85546875" bestFit="1" customWidth="1"/>
    <col min="29" max="29" width="8.85546875" style="3" customWidth="1"/>
    <col min="30" max="16384" width="14.42578125" style="3"/>
  </cols>
  <sheetData>
    <row r="1" spans="1:29" ht="16.5" thickTop="1" thickBot="1" x14ac:dyDescent="0.3">
      <c r="A1" s="11" t="s">
        <v>27</v>
      </c>
      <c r="B1" s="11" t="s">
        <v>28</v>
      </c>
      <c r="C1" s="11" t="s">
        <v>29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t="s">
        <v>17</v>
      </c>
      <c r="AC1" s="6" t="s">
        <v>215</v>
      </c>
    </row>
    <row r="2" spans="1:29" ht="15.75" thickTop="1" x14ac:dyDescent="0.25">
      <c r="A2" s="11" t="s">
        <v>35</v>
      </c>
      <c r="B2" s="11" t="s">
        <v>36</v>
      </c>
      <c r="C2" s="11" t="s">
        <v>37</v>
      </c>
      <c r="D2" s="11">
        <v>10</v>
      </c>
      <c r="E2" s="11" t="s">
        <v>38</v>
      </c>
      <c r="F2" s="11">
        <v>1</v>
      </c>
      <c r="G2">
        <v>1</v>
      </c>
      <c r="I2"/>
      <c r="K2">
        <v>1</v>
      </c>
      <c r="L2"/>
      <c r="M2"/>
      <c r="N2"/>
      <c r="O2">
        <v>1</v>
      </c>
      <c r="P2"/>
      <c r="Q2">
        <v>1</v>
      </c>
      <c r="R2"/>
      <c r="T2">
        <v>1</v>
      </c>
      <c r="U2"/>
      <c r="V2"/>
      <c r="W2" s="11"/>
      <c r="X2" s="11">
        <v>1</v>
      </c>
      <c r="Y2" s="11">
        <v>1</v>
      </c>
      <c r="Z2"/>
      <c r="AA2"/>
      <c r="AB2">
        <v>1</v>
      </c>
      <c r="AC2" s="3">
        <f>SUMPRODUCT(Table_13[[#This Row],[Nickname]:[Sexual preferences]],$K$77:$AB$77)</f>
        <v>118</v>
      </c>
    </row>
    <row r="3" spans="1:29" x14ac:dyDescent="0.25">
      <c r="A3" s="11" t="s">
        <v>39</v>
      </c>
      <c r="B3" s="11" t="s">
        <v>40</v>
      </c>
      <c r="C3" s="11" t="s">
        <v>37</v>
      </c>
      <c r="D3" s="11">
        <v>8</v>
      </c>
      <c r="E3" s="11" t="s">
        <v>42</v>
      </c>
      <c r="F3" s="11">
        <v>1</v>
      </c>
      <c r="G3"/>
      <c r="H3">
        <v>1</v>
      </c>
      <c r="I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T3"/>
      <c r="U3"/>
      <c r="V3"/>
      <c r="W3" s="11"/>
      <c r="X3" s="11"/>
      <c r="Y3" s="11"/>
      <c r="Z3"/>
      <c r="AA3"/>
      <c r="AB3">
        <v>1</v>
      </c>
      <c r="AC3" s="3">
        <f>SUMPRODUCT(Table_13[[#This Row],[Nickname]:[Sexual preferences]],$K$77:$AB$77)</f>
        <v>109</v>
      </c>
    </row>
    <row r="4" spans="1:29" x14ac:dyDescent="0.25">
      <c r="A4" s="11" t="s">
        <v>43</v>
      </c>
      <c r="B4" s="11" t="s">
        <v>44</v>
      </c>
      <c r="C4" s="11" t="s">
        <v>37</v>
      </c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T4"/>
      <c r="U4"/>
      <c r="V4"/>
      <c r="W4" s="11"/>
      <c r="X4" s="11">
        <v>1</v>
      </c>
      <c r="Y4" s="11">
        <v>1</v>
      </c>
      <c r="Z4"/>
      <c r="AA4"/>
      <c r="AB4">
        <v>1</v>
      </c>
      <c r="AC4" s="3">
        <f>SUMPRODUCT(Table_13[[#This Row],[Nickname]:[Sexual preferences]],$K$77:$AB$77)</f>
        <v>108</v>
      </c>
    </row>
    <row r="5" spans="1:29" x14ac:dyDescent="0.25">
      <c r="A5" t="s">
        <v>45</v>
      </c>
      <c r="B5" t="s">
        <v>46</v>
      </c>
      <c r="C5" t="s">
        <v>37</v>
      </c>
      <c r="D5">
        <v>6</v>
      </c>
      <c r="E5" t="s">
        <v>48</v>
      </c>
      <c r="F5"/>
      <c r="G5">
        <v>1</v>
      </c>
      <c r="H5">
        <v>1</v>
      </c>
      <c r="I5"/>
      <c r="K5">
        <v>1</v>
      </c>
      <c r="L5"/>
      <c r="M5"/>
      <c r="N5">
        <v>1</v>
      </c>
      <c r="O5"/>
      <c r="P5">
        <v>1</v>
      </c>
      <c r="Q5">
        <v>1</v>
      </c>
      <c r="R5"/>
      <c r="T5">
        <v>1</v>
      </c>
      <c r="U5"/>
      <c r="V5">
        <v>1</v>
      </c>
      <c r="W5"/>
      <c r="X5"/>
      <c r="Y5"/>
      <c r="Z5"/>
      <c r="AA5"/>
      <c r="AB5">
        <v>1</v>
      </c>
      <c r="AC5" s="3">
        <f>SUMPRODUCT(Table_13[[#This Row],[Nickname]:[Sexual preferences]],$K$77:$AB$77)</f>
        <v>129</v>
      </c>
    </row>
    <row r="6" spans="1:29" x14ac:dyDescent="0.25">
      <c r="A6" t="s">
        <v>49</v>
      </c>
      <c r="B6" t="s">
        <v>50</v>
      </c>
      <c r="C6" t="s">
        <v>37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T6"/>
      <c r="U6"/>
      <c r="V6"/>
      <c r="W6"/>
      <c r="X6">
        <v>1</v>
      </c>
      <c r="Y6"/>
      <c r="Z6"/>
      <c r="AA6"/>
      <c r="AB6">
        <v>1</v>
      </c>
      <c r="AC6" s="3">
        <f>SUMPRODUCT(Table_13[[#This Row],[Nickname]:[Sexual preferences]],$K$77:$AB$77)</f>
        <v>115</v>
      </c>
    </row>
    <row r="7" spans="1:29" x14ac:dyDescent="0.25">
      <c r="A7" t="s">
        <v>51</v>
      </c>
      <c r="B7" t="s">
        <v>52</v>
      </c>
      <c r="C7" t="s">
        <v>53</v>
      </c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Z7"/>
      <c r="AA7"/>
      <c r="AC7" s="3">
        <f>SUMPRODUCT(Table_13[[#This Row],[Nickname]:[Sexual preferences]],$K$77:$AB$77)</f>
        <v>181</v>
      </c>
    </row>
    <row r="8" spans="1:29" x14ac:dyDescent="0.25">
      <c r="A8" t="s">
        <v>55</v>
      </c>
      <c r="B8" t="s">
        <v>56</v>
      </c>
      <c r="C8" t="s">
        <v>53</v>
      </c>
      <c r="D8">
        <v>6</v>
      </c>
      <c r="E8" t="s">
        <v>38</v>
      </c>
      <c r="F8"/>
      <c r="G8"/>
      <c r="H8">
        <v>1</v>
      </c>
      <c r="I8"/>
      <c r="K8"/>
      <c r="L8"/>
      <c r="M8"/>
      <c r="N8"/>
      <c r="O8"/>
      <c r="P8"/>
      <c r="Q8">
        <v>1</v>
      </c>
      <c r="R8"/>
      <c r="T8"/>
      <c r="U8"/>
      <c r="V8"/>
      <c r="W8"/>
      <c r="X8"/>
      <c r="Y8"/>
      <c r="Z8">
        <v>1</v>
      </c>
      <c r="AA8"/>
      <c r="AC8" s="3">
        <f>SUMPRODUCT(Table_13[[#This Row],[Nickname]:[Sexual preferences]],$K$77:$AB$77)</f>
        <v>49</v>
      </c>
    </row>
    <row r="9" spans="1:29" x14ac:dyDescent="0.25">
      <c r="A9" t="s">
        <v>57</v>
      </c>
      <c r="B9" t="s">
        <v>58</v>
      </c>
      <c r="C9" t="s">
        <v>53</v>
      </c>
      <c r="D9">
        <v>8</v>
      </c>
      <c r="E9" t="s">
        <v>38</v>
      </c>
      <c r="F9"/>
      <c r="G9"/>
      <c r="H9">
        <v>1</v>
      </c>
      <c r="I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T9"/>
      <c r="U9">
        <v>1</v>
      </c>
      <c r="V9"/>
      <c r="W9"/>
      <c r="X9"/>
      <c r="Y9"/>
      <c r="Z9">
        <v>1</v>
      </c>
      <c r="AA9"/>
      <c r="AC9" s="3">
        <f>SUMPRODUCT(Table_13[[#This Row],[Nickname]:[Sexual preferences]],$K$77:$AB$77)</f>
        <v>133</v>
      </c>
    </row>
    <row r="10" spans="1:29" x14ac:dyDescent="0.25">
      <c r="A10" t="s">
        <v>59</v>
      </c>
      <c r="B10" t="s">
        <v>60</v>
      </c>
      <c r="C10" t="s">
        <v>53</v>
      </c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T10"/>
      <c r="U10"/>
      <c r="V10"/>
      <c r="W10"/>
      <c r="X10"/>
      <c r="Y10"/>
      <c r="Z10"/>
      <c r="AA10"/>
      <c r="AC10" s="3">
        <f>SUMPRODUCT(Table_13[[#This Row],[Nickname]:[Sexual preferences]],$K$77:$AB$77)</f>
        <v>46</v>
      </c>
    </row>
    <row r="11" spans="1:29" x14ac:dyDescent="0.25">
      <c r="A11" t="s">
        <v>62</v>
      </c>
      <c r="B11" t="s">
        <v>63</v>
      </c>
      <c r="C11" t="s">
        <v>53</v>
      </c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T11">
        <v>1</v>
      </c>
      <c r="U11"/>
      <c r="V11"/>
      <c r="W11"/>
      <c r="X11"/>
      <c r="Y11">
        <v>1</v>
      </c>
      <c r="Z11"/>
      <c r="AA11"/>
      <c r="AC11" s="3">
        <f>SUMPRODUCT(Table_13[[#This Row],[Nickname]:[Sexual preferences]],$K$77:$AB$77)</f>
        <v>55</v>
      </c>
    </row>
    <row r="12" spans="1:29" x14ac:dyDescent="0.25">
      <c r="A12" t="s">
        <v>64</v>
      </c>
      <c r="B12" t="s">
        <v>65</v>
      </c>
      <c r="C12" t="s">
        <v>53</v>
      </c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/>
      <c r="U12"/>
      <c r="V12"/>
      <c r="W12"/>
      <c r="X12">
        <v>1</v>
      </c>
      <c r="Y12"/>
      <c r="Z12"/>
      <c r="AA12"/>
      <c r="AC12" s="3">
        <f>SUMPRODUCT(Table_13[[#This Row],[Nickname]:[Sexual preferences]],$K$77:$AB$77)</f>
        <v>122</v>
      </c>
    </row>
    <row r="13" spans="1:29" x14ac:dyDescent="0.25">
      <c r="A13" t="s">
        <v>66</v>
      </c>
      <c r="B13" t="s">
        <v>67</v>
      </c>
      <c r="C13" t="s">
        <v>53</v>
      </c>
      <c r="D13">
        <v>10</v>
      </c>
      <c r="E13" t="s">
        <v>68</v>
      </c>
      <c r="F13"/>
      <c r="G13"/>
      <c r="H13">
        <v>1</v>
      </c>
      <c r="I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Z13"/>
      <c r="AA13"/>
      <c r="AC13" s="3">
        <f>SUMPRODUCT(Table_13[[#This Row],[Nickname]:[Sexual preferences]],$K$77:$AB$77)</f>
        <v>73</v>
      </c>
    </row>
    <row r="14" spans="1:29" x14ac:dyDescent="0.25">
      <c r="A14" t="s">
        <v>69</v>
      </c>
      <c r="B14" t="s">
        <v>70</v>
      </c>
      <c r="C14" t="s">
        <v>53</v>
      </c>
      <c r="D14">
        <v>8</v>
      </c>
      <c r="E14" t="s">
        <v>54</v>
      </c>
      <c r="F14">
        <v>1</v>
      </c>
      <c r="G14">
        <v>1</v>
      </c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T14"/>
      <c r="U14">
        <v>1</v>
      </c>
      <c r="V14"/>
      <c r="W14"/>
      <c r="X14"/>
      <c r="Y14">
        <v>1</v>
      </c>
      <c r="Z14"/>
      <c r="AA14"/>
      <c r="AC14" s="3">
        <f>SUMPRODUCT(Table_13[[#This Row],[Nickname]:[Sexual preferences]],$K$77:$AB$77)</f>
        <v>125</v>
      </c>
    </row>
    <row r="15" spans="1:29" x14ac:dyDescent="0.25">
      <c r="A15" t="s">
        <v>71</v>
      </c>
      <c r="B15" t="s">
        <v>72</v>
      </c>
      <c r="C15" t="s">
        <v>53</v>
      </c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T15"/>
      <c r="U15">
        <v>1</v>
      </c>
      <c r="V15"/>
      <c r="W15"/>
      <c r="X15"/>
      <c r="Y15"/>
      <c r="Z15"/>
      <c r="AA15"/>
      <c r="AC15" s="3">
        <f>SUMPRODUCT(Table_13[[#This Row],[Nickname]:[Sexual preferences]],$K$77:$AB$77)</f>
        <v>126</v>
      </c>
    </row>
    <row r="16" spans="1:29" x14ac:dyDescent="0.25">
      <c r="A16" t="s">
        <v>73</v>
      </c>
      <c r="B16" t="s">
        <v>74</v>
      </c>
      <c r="C16" t="s">
        <v>75</v>
      </c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T16"/>
      <c r="U16"/>
      <c r="V16"/>
      <c r="W16"/>
      <c r="X16">
        <v>1</v>
      </c>
      <c r="Y16"/>
      <c r="Z16"/>
      <c r="AA16"/>
      <c r="AC16" s="3">
        <f>SUMPRODUCT(Table_13[[#This Row],[Nickname]:[Sexual preferences]],$K$77:$AB$77)</f>
        <v>52</v>
      </c>
    </row>
    <row r="17" spans="1:29" x14ac:dyDescent="0.25">
      <c r="A17" t="s">
        <v>76</v>
      </c>
      <c r="B17" t="s">
        <v>77</v>
      </c>
      <c r="C17" t="s">
        <v>75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T17"/>
      <c r="U17"/>
      <c r="V17"/>
      <c r="W17"/>
      <c r="X17">
        <v>1</v>
      </c>
      <c r="Y17"/>
      <c r="Z17"/>
      <c r="AA17"/>
      <c r="AC17" s="3">
        <f>SUMPRODUCT(Table_13[[#This Row],[Nickname]:[Sexual preferences]],$K$77:$AB$77)</f>
        <v>73</v>
      </c>
    </row>
    <row r="18" spans="1:29" x14ac:dyDescent="0.25">
      <c r="A18" t="s">
        <v>79</v>
      </c>
      <c r="B18" t="s">
        <v>80</v>
      </c>
      <c r="C18" t="s">
        <v>75</v>
      </c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T18"/>
      <c r="U18"/>
      <c r="V18"/>
      <c r="W18"/>
      <c r="X18">
        <v>1</v>
      </c>
      <c r="Y18"/>
      <c r="Z18"/>
      <c r="AA18"/>
      <c r="AC18" s="3">
        <f>SUMPRODUCT(Table_13[[#This Row],[Nickname]:[Sexual preferences]],$K$77:$AB$77)</f>
        <v>73</v>
      </c>
    </row>
    <row r="19" spans="1:29" x14ac:dyDescent="0.25">
      <c r="A19" t="s">
        <v>81</v>
      </c>
      <c r="B19" t="s">
        <v>82</v>
      </c>
      <c r="C19" t="s">
        <v>75</v>
      </c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233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Z19"/>
      <c r="AA19"/>
      <c r="AC19" s="3">
        <f>SUMPRODUCT(Table_13[[#This Row],[Nickname]:[Sexual preferences]],$K$77:$AB$77)</f>
        <v>106</v>
      </c>
    </row>
    <row r="20" spans="1:29" ht="15.75" customHeight="1" x14ac:dyDescent="0.25">
      <c r="A20" t="s">
        <v>83</v>
      </c>
      <c r="B20" t="s">
        <v>84</v>
      </c>
      <c r="C20" t="s">
        <v>75</v>
      </c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T20">
        <v>1</v>
      </c>
      <c r="U20"/>
      <c r="V20"/>
      <c r="W20"/>
      <c r="X20">
        <v>1</v>
      </c>
      <c r="Y20"/>
      <c r="Z20"/>
      <c r="AA20"/>
      <c r="AC20" s="3">
        <f>SUMPRODUCT(Table_13[[#This Row],[Nickname]:[Sexual preferences]],$K$77:$AB$77)</f>
        <v>72</v>
      </c>
    </row>
    <row r="21" spans="1:29" ht="15.75" customHeight="1" x14ac:dyDescent="0.25">
      <c r="A21" t="s">
        <v>85</v>
      </c>
      <c r="B21" t="s">
        <v>86</v>
      </c>
      <c r="C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I21"/>
      <c r="K21">
        <v>1</v>
      </c>
      <c r="L21">
        <v>1</v>
      </c>
      <c r="M21"/>
      <c r="N21"/>
      <c r="O21"/>
      <c r="P21"/>
      <c r="Q21">
        <v>1</v>
      </c>
      <c r="R21"/>
      <c r="T21"/>
      <c r="U21"/>
      <c r="V21"/>
      <c r="W21"/>
      <c r="X21">
        <v>1</v>
      </c>
      <c r="Y21"/>
      <c r="Z21"/>
      <c r="AA21"/>
      <c r="AC21" s="3">
        <f>SUMPRODUCT(Table_13[[#This Row],[Nickname]:[Sexual preferences]],$K$77:$AB$77)</f>
        <v>50</v>
      </c>
    </row>
    <row r="22" spans="1:29" ht="15.75" customHeight="1" x14ac:dyDescent="0.25">
      <c r="A22" t="s">
        <v>87</v>
      </c>
      <c r="B22" t="s">
        <v>88</v>
      </c>
      <c r="C22" t="s">
        <v>75</v>
      </c>
      <c r="D22">
        <v>8</v>
      </c>
      <c r="E22" t="s">
        <v>61</v>
      </c>
      <c r="F22"/>
      <c r="G22"/>
      <c r="H22">
        <v>1</v>
      </c>
      <c r="I22"/>
      <c r="K22"/>
      <c r="L22"/>
      <c r="M22"/>
      <c r="N22"/>
      <c r="O22"/>
      <c r="P22"/>
      <c r="Q22">
        <v>1</v>
      </c>
      <c r="R22"/>
      <c r="T22"/>
      <c r="U22"/>
      <c r="V22"/>
      <c r="W22"/>
      <c r="X22"/>
      <c r="Y22">
        <v>1</v>
      </c>
      <c r="Z22"/>
      <c r="AA22"/>
      <c r="AC22" s="3">
        <f>SUMPRODUCT(Table_13[[#This Row],[Nickname]:[Sexual preferences]],$K$77:$AB$77)</f>
        <v>33</v>
      </c>
    </row>
    <row r="23" spans="1:29" ht="15.75" customHeight="1" x14ac:dyDescent="0.25">
      <c r="A23" t="s">
        <v>89</v>
      </c>
      <c r="B23" t="s">
        <v>90</v>
      </c>
      <c r="C23" t="s">
        <v>75</v>
      </c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T23"/>
      <c r="U23"/>
      <c r="V23"/>
      <c r="W23"/>
      <c r="X23">
        <v>1</v>
      </c>
      <c r="Y23"/>
      <c r="Z23"/>
      <c r="AA23"/>
      <c r="AC23" s="3">
        <f>SUMPRODUCT(Table_13[[#This Row],[Nickname]:[Sexual preferences]],$K$77:$AB$77)</f>
        <v>73</v>
      </c>
    </row>
    <row r="24" spans="1:29" ht="15.75" customHeight="1" x14ac:dyDescent="0.25">
      <c r="A24" t="s">
        <v>91</v>
      </c>
      <c r="B24" t="s">
        <v>92</v>
      </c>
      <c r="C24" t="s">
        <v>75</v>
      </c>
      <c r="D24">
        <v>6</v>
      </c>
      <c r="E24" t="s">
        <v>38</v>
      </c>
      <c r="F24"/>
      <c r="G24"/>
      <c r="H24">
        <v>1</v>
      </c>
      <c r="I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Z24"/>
      <c r="AA24"/>
      <c r="AC24" s="3">
        <f>SUMPRODUCT(Table_13[[#This Row],[Nickname]:[Sexual preferences]],$K$77:$AB$77)</f>
        <v>55</v>
      </c>
    </row>
    <row r="25" spans="1:29" ht="15.75" customHeight="1" x14ac:dyDescent="0.25">
      <c r="A25" t="s">
        <v>93</v>
      </c>
      <c r="B25" t="s">
        <v>94</v>
      </c>
      <c r="C25" t="s">
        <v>95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U25"/>
      <c r="V25"/>
      <c r="W25">
        <v>1</v>
      </c>
      <c r="X25">
        <v>1</v>
      </c>
      <c r="Y25">
        <v>1</v>
      </c>
      <c r="Z25"/>
      <c r="AA25">
        <v>1</v>
      </c>
      <c r="AC25" s="3">
        <f>SUMPRODUCT(Table_13[[#This Row],[Nickname]:[Sexual preferences]],$K$77:$AB$77)</f>
        <v>210</v>
      </c>
    </row>
    <row r="26" spans="1:29" ht="15.75" customHeight="1" x14ac:dyDescent="0.25">
      <c r="A26" t="s">
        <v>97</v>
      </c>
      <c r="B26" t="s">
        <v>98</v>
      </c>
      <c r="C26" t="s">
        <v>95</v>
      </c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T26"/>
      <c r="U26">
        <v>1</v>
      </c>
      <c r="V26"/>
      <c r="W26">
        <v>1</v>
      </c>
      <c r="X26">
        <v>1</v>
      </c>
      <c r="Y26"/>
      <c r="Z26"/>
      <c r="AA26">
        <v>1</v>
      </c>
      <c r="AC26" s="3">
        <f>SUMPRODUCT(Table_13[[#This Row],[Nickname]:[Sexual preferences]],$K$77:$AB$77)</f>
        <v>183</v>
      </c>
    </row>
    <row r="27" spans="1:29" ht="15.75" customHeight="1" x14ac:dyDescent="0.25">
      <c r="A27" t="s">
        <v>99</v>
      </c>
      <c r="B27" t="s">
        <v>100</v>
      </c>
      <c r="C27" t="s">
        <v>95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T27">
        <v>1</v>
      </c>
      <c r="U27"/>
      <c r="V27"/>
      <c r="W27">
        <v>1</v>
      </c>
      <c r="X27">
        <v>1</v>
      </c>
      <c r="Y27">
        <v>1</v>
      </c>
      <c r="Z27"/>
      <c r="AA27">
        <v>1</v>
      </c>
      <c r="AC27" s="3">
        <f>SUMPRODUCT(Table_13[[#This Row],[Nickname]:[Sexual preferences]],$K$77:$AB$77)</f>
        <v>199</v>
      </c>
    </row>
    <row r="28" spans="1:29" ht="15.75" customHeight="1" x14ac:dyDescent="0.25">
      <c r="A28" t="s">
        <v>103</v>
      </c>
      <c r="B28" t="s">
        <v>104</v>
      </c>
      <c r="C28" t="s">
        <v>95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T28"/>
      <c r="U28"/>
      <c r="V28"/>
      <c r="W28">
        <v>1</v>
      </c>
      <c r="X28"/>
      <c r="Y28"/>
      <c r="Z28"/>
      <c r="AA28">
        <v>1</v>
      </c>
      <c r="AC28" s="3">
        <f>SUMPRODUCT(Table_13[[#This Row],[Nickname]:[Sexual preferences]],$K$77:$AB$77)</f>
        <v>149</v>
      </c>
    </row>
    <row r="29" spans="1:29" ht="15.75" customHeight="1" x14ac:dyDescent="0.25">
      <c r="A29" t="s">
        <v>105</v>
      </c>
      <c r="B29" t="s">
        <v>106</v>
      </c>
      <c r="C29" t="s">
        <v>95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T29"/>
      <c r="U29"/>
      <c r="V29"/>
      <c r="W29">
        <v>1</v>
      </c>
      <c r="X29"/>
      <c r="Y29"/>
      <c r="Z29"/>
      <c r="AA29">
        <v>1</v>
      </c>
      <c r="AC29" s="3">
        <f>SUMPRODUCT(Table_13[[#This Row],[Nickname]:[Sexual preferences]],$K$77:$AB$77)</f>
        <v>125</v>
      </c>
    </row>
    <row r="30" spans="1:29" ht="15.75" customHeight="1" x14ac:dyDescent="0.25">
      <c r="A30" t="s">
        <v>107</v>
      </c>
      <c r="B30" t="s">
        <v>108</v>
      </c>
      <c r="C30" t="s">
        <v>109</v>
      </c>
      <c r="D30">
        <v>8</v>
      </c>
      <c r="E30" t="s">
        <v>110</v>
      </c>
      <c r="F30"/>
      <c r="G30"/>
      <c r="H30">
        <v>1</v>
      </c>
      <c r="I30"/>
      <c r="K30">
        <v>1</v>
      </c>
      <c r="L30"/>
      <c r="M30"/>
      <c r="N30"/>
      <c r="O30"/>
      <c r="P30">
        <v>1</v>
      </c>
      <c r="Q30">
        <v>1</v>
      </c>
      <c r="R30"/>
      <c r="T30"/>
      <c r="U30"/>
      <c r="V30"/>
      <c r="W30"/>
      <c r="X30"/>
      <c r="Y30"/>
      <c r="Z30"/>
      <c r="AA30"/>
      <c r="AC30" s="3">
        <f>SUMPRODUCT(Table_13[[#This Row],[Nickname]:[Sexual preferences]],$K$77:$AB$77)</f>
        <v>39</v>
      </c>
    </row>
    <row r="31" spans="1:29" ht="15.75" customHeight="1" x14ac:dyDescent="0.25">
      <c r="A31" t="s">
        <v>111</v>
      </c>
      <c r="B31" t="s">
        <v>112</v>
      </c>
      <c r="C31" t="s">
        <v>109</v>
      </c>
      <c r="D31">
        <v>10</v>
      </c>
      <c r="E31" t="s">
        <v>38</v>
      </c>
      <c r="F31">
        <v>1</v>
      </c>
      <c r="G31"/>
      <c r="H31">
        <v>1</v>
      </c>
      <c r="I31"/>
      <c r="K31">
        <v>1</v>
      </c>
      <c r="L31"/>
      <c r="M31"/>
      <c r="N31"/>
      <c r="O31"/>
      <c r="P31"/>
      <c r="Q31">
        <v>1</v>
      </c>
      <c r="R31"/>
      <c r="T31"/>
      <c r="U31"/>
      <c r="V31"/>
      <c r="W31"/>
      <c r="X31">
        <v>1</v>
      </c>
      <c r="Y31"/>
      <c r="Z31"/>
      <c r="AA31"/>
      <c r="AC31" s="3">
        <f>SUMPRODUCT(Table_13[[#This Row],[Nickname]:[Sexual preferences]],$K$77:$AB$77)</f>
        <v>36</v>
      </c>
    </row>
    <row r="32" spans="1:29" ht="15.75" customHeight="1" x14ac:dyDescent="0.25">
      <c r="A32" t="s">
        <v>114</v>
      </c>
      <c r="B32" t="s">
        <v>115</v>
      </c>
      <c r="C32" t="s">
        <v>109</v>
      </c>
      <c r="D32">
        <v>6</v>
      </c>
      <c r="E32" t="s">
        <v>38</v>
      </c>
      <c r="F32"/>
      <c r="G32"/>
      <c r="H32">
        <v>1</v>
      </c>
      <c r="I32"/>
      <c r="K32">
        <v>1</v>
      </c>
      <c r="L32"/>
      <c r="M32"/>
      <c r="N32"/>
      <c r="O32"/>
      <c r="P32"/>
      <c r="Q32">
        <v>1</v>
      </c>
      <c r="R32">
        <v>1</v>
      </c>
      <c r="T32"/>
      <c r="U32"/>
      <c r="V32"/>
      <c r="W32"/>
      <c r="X32">
        <v>1</v>
      </c>
      <c r="Y32"/>
      <c r="Z32"/>
      <c r="AA32"/>
      <c r="AC32" s="3">
        <f>SUMPRODUCT(Table_13[[#This Row],[Nickname]:[Sexual preferences]],$K$77:$AB$77)</f>
        <v>61</v>
      </c>
    </row>
    <row r="33" spans="1:29" ht="15.75" customHeight="1" x14ac:dyDescent="0.25">
      <c r="A33" t="s">
        <v>116</v>
      </c>
      <c r="B33" t="s">
        <v>117</v>
      </c>
      <c r="C33" t="s">
        <v>109</v>
      </c>
      <c r="D33">
        <v>10</v>
      </c>
      <c r="E33" t="s">
        <v>48</v>
      </c>
      <c r="F33"/>
      <c r="G33"/>
      <c r="H33">
        <v>1</v>
      </c>
      <c r="I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T33">
        <v>1</v>
      </c>
      <c r="U33">
        <v>1</v>
      </c>
      <c r="V33"/>
      <c r="W33"/>
      <c r="X33">
        <v>1</v>
      </c>
      <c r="Y33"/>
      <c r="Z33"/>
      <c r="AA33"/>
      <c r="AC33" s="3">
        <f>SUMPRODUCT(Table_13[[#This Row],[Nickname]:[Sexual preferences]],$K$77:$AB$77)</f>
        <v>112</v>
      </c>
    </row>
    <row r="34" spans="1:29" ht="15.75" customHeight="1" x14ac:dyDescent="0.25">
      <c r="A34" t="s">
        <v>119</v>
      </c>
      <c r="B34" t="s">
        <v>120</v>
      </c>
      <c r="C34" t="s">
        <v>109</v>
      </c>
      <c r="D34">
        <v>8</v>
      </c>
      <c r="E34" t="s">
        <v>38</v>
      </c>
      <c r="F34"/>
      <c r="G34">
        <v>1</v>
      </c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T34"/>
      <c r="U34"/>
      <c r="V34"/>
      <c r="W34">
        <v>1</v>
      </c>
      <c r="X34">
        <v>1</v>
      </c>
      <c r="Y34">
        <v>1</v>
      </c>
      <c r="Z34"/>
      <c r="AA34"/>
      <c r="AC34" s="3">
        <f>SUMPRODUCT(Table_13[[#This Row],[Nickname]:[Sexual preferences]],$K$77:$AB$77)</f>
        <v>133</v>
      </c>
    </row>
    <row r="35" spans="1:29" ht="15.75" customHeight="1" x14ac:dyDescent="0.25">
      <c r="A35" t="s">
        <v>121</v>
      </c>
      <c r="B35" t="s">
        <v>122</v>
      </c>
      <c r="C35" t="s">
        <v>123</v>
      </c>
      <c r="D35">
        <v>8</v>
      </c>
      <c r="E35" t="s">
        <v>54</v>
      </c>
      <c r="F35"/>
      <c r="G35">
        <v>1</v>
      </c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T35"/>
      <c r="U35">
        <v>1</v>
      </c>
      <c r="V35"/>
      <c r="W35"/>
      <c r="X35"/>
      <c r="Y35">
        <v>1</v>
      </c>
      <c r="Z35">
        <v>1</v>
      </c>
      <c r="AA35"/>
      <c r="AC35" s="3">
        <f>SUMPRODUCT(Table_13[[#This Row],[Nickname]:[Sexual preferences]],$K$77:$AB$77)</f>
        <v>153</v>
      </c>
    </row>
    <row r="36" spans="1:29" ht="15.75" customHeight="1" x14ac:dyDescent="0.25">
      <c r="A36" t="s">
        <v>124</v>
      </c>
      <c r="B36" t="s">
        <v>125</v>
      </c>
      <c r="C36" t="s">
        <v>123</v>
      </c>
      <c r="D36">
        <v>8</v>
      </c>
      <c r="E36" t="s">
        <v>48</v>
      </c>
      <c r="F36">
        <v>1</v>
      </c>
      <c r="G36">
        <v>1</v>
      </c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/>
      <c r="AC36" s="3">
        <f>SUMPRODUCT(Table_13[[#This Row],[Nickname]:[Sexual preferences]],$K$77:$AB$77)</f>
        <v>161</v>
      </c>
    </row>
    <row r="37" spans="1:29" ht="15.75" customHeight="1" x14ac:dyDescent="0.25">
      <c r="A37" t="s">
        <v>127</v>
      </c>
      <c r="B37" t="s">
        <v>128</v>
      </c>
      <c r="C37" t="s">
        <v>123</v>
      </c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/>
      <c r="AC37" s="3">
        <f>SUMPRODUCT(Table_13[[#This Row],[Nickname]:[Sexual preferences]],$K$77:$AB$77)</f>
        <v>177</v>
      </c>
    </row>
    <row r="38" spans="1:29" ht="15.75" customHeight="1" x14ac:dyDescent="0.25">
      <c r="A38" t="s">
        <v>129</v>
      </c>
      <c r="B38" t="s">
        <v>130</v>
      </c>
      <c r="C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T38"/>
      <c r="U38"/>
      <c r="V38"/>
      <c r="W38"/>
      <c r="X38">
        <v>1</v>
      </c>
      <c r="Y38"/>
      <c r="Z38"/>
      <c r="AA38"/>
      <c r="AC38" s="3">
        <f>SUMPRODUCT(Table_13[[#This Row],[Nickname]:[Sexual preferences]],$K$77:$AB$77)</f>
        <v>89</v>
      </c>
    </row>
    <row r="39" spans="1:29" ht="15.75" customHeight="1" x14ac:dyDescent="0.25">
      <c r="A39" t="s">
        <v>131</v>
      </c>
      <c r="B39" t="s">
        <v>132</v>
      </c>
      <c r="C39" t="s">
        <v>123</v>
      </c>
      <c r="D39">
        <v>8</v>
      </c>
      <c r="E39" t="s">
        <v>48</v>
      </c>
      <c r="F39">
        <v>1</v>
      </c>
      <c r="G39">
        <v>1</v>
      </c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T39"/>
      <c r="U39">
        <v>1</v>
      </c>
      <c r="V39"/>
      <c r="W39"/>
      <c r="X39"/>
      <c r="Y39">
        <v>1</v>
      </c>
      <c r="Z39">
        <v>1</v>
      </c>
      <c r="AA39"/>
      <c r="AC39" s="3">
        <f>SUMPRODUCT(Table_13[[#This Row],[Nickname]:[Sexual preferences]],$K$77:$AB$77)</f>
        <v>153</v>
      </c>
    </row>
    <row r="40" spans="1:29" ht="15.75" customHeight="1" x14ac:dyDescent="0.25">
      <c r="A40" t="s">
        <v>133</v>
      </c>
      <c r="B40" t="s">
        <v>133</v>
      </c>
      <c r="C40" t="s">
        <v>134</v>
      </c>
      <c r="D40">
        <v>8</v>
      </c>
      <c r="E40" t="s">
        <v>54</v>
      </c>
      <c r="F40"/>
      <c r="G40">
        <v>1</v>
      </c>
      <c r="H40">
        <v>1</v>
      </c>
      <c r="I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T40">
        <v>1</v>
      </c>
      <c r="U40"/>
      <c r="V40"/>
      <c r="W40">
        <v>1</v>
      </c>
      <c r="X40">
        <v>1</v>
      </c>
      <c r="Y40"/>
      <c r="Z40"/>
      <c r="AA40"/>
      <c r="AC40" s="3">
        <f>SUMPRODUCT(Table_13[[#This Row],[Nickname]:[Sexual preferences]],$K$77:$AB$77)</f>
        <v>121</v>
      </c>
    </row>
    <row r="41" spans="1:29" ht="15.75" customHeight="1" x14ac:dyDescent="0.25">
      <c r="A41" t="s">
        <v>135</v>
      </c>
      <c r="B41" t="s">
        <v>136</v>
      </c>
      <c r="C41" t="s">
        <v>134</v>
      </c>
      <c r="D41">
        <v>8</v>
      </c>
      <c r="E41" t="s">
        <v>54</v>
      </c>
      <c r="F41"/>
      <c r="G41"/>
      <c r="H41">
        <v>1</v>
      </c>
      <c r="I41">
        <v>1</v>
      </c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T41">
        <v>1</v>
      </c>
      <c r="U41"/>
      <c r="V41"/>
      <c r="W41">
        <v>1</v>
      </c>
      <c r="X41">
        <v>1</v>
      </c>
      <c r="Y41">
        <v>1</v>
      </c>
      <c r="Z41"/>
      <c r="AA41"/>
      <c r="AC41" s="3">
        <f>SUMPRODUCT(Table_13[[#This Row],[Nickname]:[Sexual preferences]],$K$77:$AB$77)</f>
        <v>155</v>
      </c>
    </row>
    <row r="42" spans="1:29" ht="15.75" customHeight="1" x14ac:dyDescent="0.25">
      <c r="A42" t="s">
        <v>138</v>
      </c>
      <c r="B42" t="s">
        <v>139</v>
      </c>
      <c r="C42" t="s">
        <v>134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T42">
        <v>1</v>
      </c>
      <c r="U42">
        <v>1</v>
      </c>
      <c r="V42"/>
      <c r="W42">
        <v>1</v>
      </c>
      <c r="X42">
        <v>1</v>
      </c>
      <c r="Y42">
        <v>1</v>
      </c>
      <c r="Z42"/>
      <c r="AA42"/>
      <c r="AC42" s="3">
        <f>SUMPRODUCT(Table_13[[#This Row],[Nickname]:[Sexual preferences]],$K$77:$AB$77)</f>
        <v>143</v>
      </c>
    </row>
    <row r="43" spans="1:29" ht="15.75" customHeight="1" x14ac:dyDescent="0.25">
      <c r="A43" t="s">
        <v>141</v>
      </c>
      <c r="B43" t="s">
        <v>142</v>
      </c>
      <c r="C43" t="s">
        <v>134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T43"/>
      <c r="U43"/>
      <c r="V43"/>
      <c r="W43">
        <v>1</v>
      </c>
      <c r="X43">
        <v>1</v>
      </c>
      <c r="Y43">
        <v>1</v>
      </c>
      <c r="Z43"/>
      <c r="AA43"/>
      <c r="AC43" s="3">
        <f>SUMPRODUCT(Table_13[[#This Row],[Nickname]:[Sexual preferences]],$K$77:$AB$77)</f>
        <v>115</v>
      </c>
    </row>
    <row r="44" spans="1:29" ht="15.75" customHeight="1" x14ac:dyDescent="0.25">
      <c r="A44" t="s">
        <v>144</v>
      </c>
      <c r="B44" t="s">
        <v>145</v>
      </c>
      <c r="C44" t="s">
        <v>134</v>
      </c>
      <c r="D44">
        <v>8</v>
      </c>
      <c r="E44" t="s">
        <v>38</v>
      </c>
      <c r="F44">
        <v>1</v>
      </c>
      <c r="G44">
        <v>1</v>
      </c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T44">
        <v>1</v>
      </c>
      <c r="U44"/>
      <c r="V44"/>
      <c r="W44">
        <v>1</v>
      </c>
      <c r="X44">
        <v>1</v>
      </c>
      <c r="Y44">
        <v>1</v>
      </c>
      <c r="Z44"/>
      <c r="AA44"/>
      <c r="AC44" s="3">
        <f>SUMPRODUCT(Table_13[[#This Row],[Nickname]:[Sexual preferences]],$K$77:$AB$77)</f>
        <v>162</v>
      </c>
    </row>
    <row r="45" spans="1:29" ht="15.75" customHeight="1" x14ac:dyDescent="0.25">
      <c r="A45" t="s">
        <v>146</v>
      </c>
      <c r="B45" t="s">
        <v>234</v>
      </c>
      <c r="C45" t="s">
        <v>134</v>
      </c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T45">
        <v>1</v>
      </c>
      <c r="U45"/>
      <c r="V45"/>
      <c r="W45"/>
      <c r="X45"/>
      <c r="Y45">
        <v>1</v>
      </c>
      <c r="Z45"/>
      <c r="AA45"/>
      <c r="AC45" s="3">
        <f>SUMPRODUCT(Table_13[[#This Row],[Nickname]:[Sexual preferences]],$K$77:$AB$77)</f>
        <v>84</v>
      </c>
    </row>
    <row r="46" spans="1:29" ht="15.75" customHeight="1" x14ac:dyDescent="0.25">
      <c r="A46" t="s">
        <v>147</v>
      </c>
      <c r="B46" t="s">
        <v>148</v>
      </c>
      <c r="C46" t="s">
        <v>134</v>
      </c>
      <c r="D46">
        <v>7</v>
      </c>
      <c r="E46" t="s">
        <v>38</v>
      </c>
      <c r="F46"/>
      <c r="G46"/>
      <c r="H46">
        <v>1</v>
      </c>
      <c r="I46"/>
      <c r="K46"/>
      <c r="L46">
        <v>1</v>
      </c>
      <c r="M46">
        <v>1</v>
      </c>
      <c r="N46"/>
      <c r="O46">
        <v>1</v>
      </c>
      <c r="P46"/>
      <c r="Q46">
        <v>1</v>
      </c>
      <c r="R46"/>
      <c r="T46"/>
      <c r="U46"/>
      <c r="V46"/>
      <c r="W46">
        <v>1</v>
      </c>
      <c r="X46"/>
      <c r="Y46">
        <v>1</v>
      </c>
      <c r="Z46"/>
      <c r="AA46"/>
      <c r="AC46" s="3">
        <f>SUMPRODUCT(Table_13[[#This Row],[Nickname]:[Sexual preferences]],$K$77:$AB$77)</f>
        <v>98</v>
      </c>
    </row>
    <row r="47" spans="1:29" ht="15.75" customHeight="1" x14ac:dyDescent="0.25">
      <c r="A47" t="s">
        <v>149</v>
      </c>
      <c r="B47" t="s">
        <v>150</v>
      </c>
      <c r="C47" t="s">
        <v>242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T47"/>
      <c r="U47">
        <v>1</v>
      </c>
      <c r="V47"/>
      <c r="W47"/>
      <c r="X47"/>
      <c r="Y47">
        <v>1</v>
      </c>
      <c r="Z47"/>
      <c r="AA47"/>
      <c r="AC47" s="3">
        <f>SUMPRODUCT(Table_13[[#This Row],[Nickname]:[Sexual preferences]],$K$77:$AB$77)</f>
        <v>114</v>
      </c>
    </row>
    <row r="48" spans="1:29" ht="15.75" customHeight="1" x14ac:dyDescent="0.25">
      <c r="A48" t="s">
        <v>152</v>
      </c>
      <c r="B48" t="s">
        <v>153</v>
      </c>
      <c r="C48" t="s">
        <v>242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T48"/>
      <c r="U48">
        <v>1</v>
      </c>
      <c r="V48"/>
      <c r="W48"/>
      <c r="X48"/>
      <c r="Y48">
        <v>1</v>
      </c>
      <c r="Z48"/>
      <c r="AA48"/>
      <c r="AC48" s="3">
        <f>SUMPRODUCT(Table_13[[#This Row],[Nickname]:[Sexual preferences]],$K$77:$AB$77)</f>
        <v>114</v>
      </c>
    </row>
    <row r="49" spans="1:29" ht="15.75" customHeight="1" x14ac:dyDescent="0.25">
      <c r="A49" t="s">
        <v>155</v>
      </c>
      <c r="B49" t="s">
        <v>156</v>
      </c>
      <c r="C49" t="s">
        <v>242</v>
      </c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T49"/>
      <c r="U49">
        <v>1</v>
      </c>
      <c r="V49"/>
      <c r="W49"/>
      <c r="X49">
        <v>1</v>
      </c>
      <c r="Y49"/>
      <c r="Z49"/>
      <c r="AA49"/>
      <c r="AC49" s="3">
        <f>SUMPRODUCT(Table_13[[#This Row],[Nickname]:[Sexual preferences]],$K$77:$AB$77)</f>
        <v>103</v>
      </c>
    </row>
    <row r="50" spans="1:29" ht="15.75" customHeight="1" x14ac:dyDescent="0.25">
      <c r="A50" t="s">
        <v>157</v>
      </c>
      <c r="B50" t="s">
        <v>158</v>
      </c>
      <c r="C50" t="s">
        <v>242</v>
      </c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T50"/>
      <c r="U50">
        <v>1</v>
      </c>
      <c r="V50"/>
      <c r="W50"/>
      <c r="X50">
        <v>1</v>
      </c>
      <c r="Y50">
        <v>1</v>
      </c>
      <c r="Z50"/>
      <c r="AA50"/>
      <c r="AC50" s="3">
        <f>SUMPRODUCT(Table_13[[#This Row],[Nickname]:[Sexual preferences]],$K$77:$AB$77)</f>
        <v>120</v>
      </c>
    </row>
    <row r="51" spans="1:29" ht="15.75" customHeight="1" x14ac:dyDescent="0.25">
      <c r="A51" t="s">
        <v>159</v>
      </c>
      <c r="B51" t="s">
        <v>160</v>
      </c>
      <c r="C51" t="s">
        <v>242</v>
      </c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T51"/>
      <c r="U51"/>
      <c r="V51"/>
      <c r="W51"/>
      <c r="X51">
        <v>1</v>
      </c>
      <c r="Y51">
        <v>1</v>
      </c>
      <c r="Z51"/>
      <c r="AA51"/>
      <c r="AC51" s="3">
        <f>SUMPRODUCT(Table_13[[#This Row],[Nickname]:[Sexual preferences]],$K$77:$AB$77)</f>
        <v>115</v>
      </c>
    </row>
    <row r="52" spans="1:29" ht="15.75" customHeight="1" x14ac:dyDescent="0.25">
      <c r="A52" t="s">
        <v>161</v>
      </c>
      <c r="B52" t="s">
        <v>162</v>
      </c>
      <c r="C52" t="s">
        <v>163</v>
      </c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U52"/>
      <c r="V52"/>
      <c r="W52"/>
      <c r="X52">
        <v>1</v>
      </c>
      <c r="Y52"/>
      <c r="Z52"/>
      <c r="AA52"/>
      <c r="AC52" s="3">
        <f>SUMPRODUCT(Table_13[[#This Row],[Nickname]:[Sexual preferences]],$K$77:$AB$77)</f>
        <v>137</v>
      </c>
    </row>
    <row r="53" spans="1:29" ht="15.75" customHeight="1" x14ac:dyDescent="0.25">
      <c r="A53" t="s">
        <v>164</v>
      </c>
      <c r="B53" t="s">
        <v>165</v>
      </c>
      <c r="C53" t="s">
        <v>163</v>
      </c>
      <c r="D53">
        <v>8</v>
      </c>
      <c r="E53" t="s">
        <v>38</v>
      </c>
      <c r="F53">
        <v>1</v>
      </c>
      <c r="G53"/>
      <c r="H53">
        <v>1</v>
      </c>
      <c r="I53"/>
      <c r="K53">
        <v>1</v>
      </c>
      <c r="L53"/>
      <c r="M53"/>
      <c r="N53"/>
      <c r="O53"/>
      <c r="P53">
        <v>1</v>
      </c>
      <c r="Q53">
        <v>1</v>
      </c>
      <c r="R53">
        <v>1</v>
      </c>
      <c r="T53">
        <v>1</v>
      </c>
      <c r="U53">
        <v>1</v>
      </c>
      <c r="V53"/>
      <c r="W53"/>
      <c r="X53">
        <v>1</v>
      </c>
      <c r="Y53"/>
      <c r="Z53"/>
      <c r="AA53"/>
      <c r="AC53" s="3">
        <f>SUMPRODUCT(Table_13[[#This Row],[Nickname]:[Sexual preferences]],$K$77:$AB$77)</f>
        <v>113</v>
      </c>
    </row>
    <row r="54" spans="1:29" ht="15.75" customHeight="1" x14ac:dyDescent="0.25">
      <c r="A54" t="s">
        <v>166</v>
      </c>
      <c r="B54" t="s">
        <v>167</v>
      </c>
      <c r="C54" t="s">
        <v>163</v>
      </c>
      <c r="D54">
        <v>8</v>
      </c>
      <c r="E54" t="s">
        <v>48</v>
      </c>
      <c r="F54"/>
      <c r="G54"/>
      <c r="H54">
        <v>1</v>
      </c>
      <c r="I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T54"/>
      <c r="U54"/>
      <c r="V54"/>
      <c r="W54"/>
      <c r="X54">
        <v>1</v>
      </c>
      <c r="Y54"/>
      <c r="Z54"/>
      <c r="AA54"/>
      <c r="AC54" s="3">
        <f>SUMPRODUCT(Table_13[[#This Row],[Nickname]:[Sexual preferences]],$K$77:$AB$77)</f>
        <v>80</v>
      </c>
    </row>
    <row r="55" spans="1:29" ht="15.75" customHeight="1" x14ac:dyDescent="0.25">
      <c r="A55" t="s">
        <v>168</v>
      </c>
      <c r="B55" t="s">
        <v>169</v>
      </c>
      <c r="C55" t="s">
        <v>163</v>
      </c>
      <c r="D55">
        <v>8</v>
      </c>
      <c r="E55" t="s">
        <v>48</v>
      </c>
      <c r="F55"/>
      <c r="G55"/>
      <c r="H55">
        <v>1</v>
      </c>
      <c r="I55"/>
      <c r="K55">
        <v>1</v>
      </c>
      <c r="L55"/>
      <c r="M55"/>
      <c r="N55">
        <v>1</v>
      </c>
      <c r="O55"/>
      <c r="P55"/>
      <c r="Q55">
        <v>1</v>
      </c>
      <c r="R55"/>
      <c r="T55">
        <v>1</v>
      </c>
      <c r="U55"/>
      <c r="V55"/>
      <c r="W55"/>
      <c r="X55"/>
      <c r="Y55"/>
      <c r="Z55"/>
      <c r="AA55"/>
      <c r="AC55" s="3">
        <f>SUMPRODUCT(Table_13[[#This Row],[Nickname]:[Sexual preferences]],$K$77:$AB$77)</f>
        <v>51</v>
      </c>
    </row>
    <row r="56" spans="1:29" ht="15.75" customHeight="1" x14ac:dyDescent="0.25">
      <c r="A56" t="s">
        <v>170</v>
      </c>
      <c r="B56" t="s">
        <v>171</v>
      </c>
      <c r="C56" t="s">
        <v>163</v>
      </c>
      <c r="D56">
        <v>6</v>
      </c>
      <c r="E56" t="s">
        <v>38</v>
      </c>
      <c r="F56"/>
      <c r="G56"/>
      <c r="H56">
        <v>1</v>
      </c>
      <c r="I56"/>
      <c r="K56">
        <v>1</v>
      </c>
      <c r="L56">
        <v>1</v>
      </c>
      <c r="M56">
        <v>1</v>
      </c>
      <c r="N56"/>
      <c r="O56"/>
      <c r="P56"/>
      <c r="Q56">
        <v>1</v>
      </c>
      <c r="R56"/>
      <c r="T56">
        <v>1</v>
      </c>
      <c r="U56"/>
      <c r="V56"/>
      <c r="W56"/>
      <c r="X56">
        <v>1</v>
      </c>
      <c r="Y56"/>
      <c r="Z56"/>
      <c r="AA56"/>
      <c r="AC56" s="3">
        <f>SUMPRODUCT(Table_13[[#This Row],[Nickname]:[Sexual preferences]],$K$77:$AB$77)</f>
        <v>79</v>
      </c>
    </row>
    <row r="57" spans="1:29" ht="15.75" customHeight="1" x14ac:dyDescent="0.25">
      <c r="A57" t="s">
        <v>172</v>
      </c>
      <c r="B57" t="s">
        <v>173</v>
      </c>
      <c r="C57" t="s">
        <v>174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T57"/>
      <c r="U57">
        <v>1</v>
      </c>
      <c r="V57"/>
      <c r="W57"/>
      <c r="X57">
        <v>1</v>
      </c>
      <c r="Y57">
        <v>1</v>
      </c>
      <c r="Z57"/>
      <c r="AA57"/>
      <c r="AC57" s="3">
        <f>SUMPRODUCT(Table_13[[#This Row],[Nickname]:[Sexual preferences]],$K$77:$AB$77)</f>
        <v>120</v>
      </c>
    </row>
    <row r="58" spans="1:29" ht="15.75" customHeight="1" x14ac:dyDescent="0.25">
      <c r="A58" t="s">
        <v>175</v>
      </c>
      <c r="B58" t="s">
        <v>176</v>
      </c>
      <c r="C58" t="s">
        <v>174</v>
      </c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T58">
        <v>1</v>
      </c>
      <c r="U58">
        <v>1</v>
      </c>
      <c r="V58"/>
      <c r="W58"/>
      <c r="X58"/>
      <c r="Y58">
        <v>1</v>
      </c>
      <c r="Z58"/>
      <c r="AA58"/>
      <c r="AC58" s="3">
        <f>SUMPRODUCT(Table_13[[#This Row],[Nickname]:[Sexual preferences]],$K$77:$AB$77)</f>
        <v>83</v>
      </c>
    </row>
    <row r="59" spans="1:29" ht="15.75" customHeight="1" x14ac:dyDescent="0.25">
      <c r="A59" t="s">
        <v>177</v>
      </c>
      <c r="B59" t="s">
        <v>178</v>
      </c>
      <c r="C59" t="s">
        <v>174</v>
      </c>
      <c r="D59">
        <v>8</v>
      </c>
      <c r="E59" t="s">
        <v>54</v>
      </c>
      <c r="F59"/>
      <c r="G59"/>
      <c r="H59">
        <v>1</v>
      </c>
      <c r="I59"/>
      <c r="K59"/>
      <c r="L59">
        <v>1</v>
      </c>
      <c r="M59">
        <v>1</v>
      </c>
      <c r="N59"/>
      <c r="O59"/>
      <c r="P59"/>
      <c r="Q59">
        <v>1</v>
      </c>
      <c r="R59">
        <v>1</v>
      </c>
      <c r="T59"/>
      <c r="U59">
        <v>1</v>
      </c>
      <c r="V59"/>
      <c r="W59"/>
      <c r="X59"/>
      <c r="Y59">
        <v>1</v>
      </c>
      <c r="Z59"/>
      <c r="AA59"/>
      <c r="AC59" s="3">
        <f>SUMPRODUCT(Table_13[[#This Row],[Nickname]:[Sexual preferences]],$K$77:$AB$77)</f>
        <v>107</v>
      </c>
    </row>
    <row r="60" spans="1:29" ht="15.75" customHeight="1" x14ac:dyDescent="0.25">
      <c r="A60" t="s">
        <v>179</v>
      </c>
      <c r="B60" t="s">
        <v>180</v>
      </c>
      <c r="C60" t="s">
        <v>174</v>
      </c>
      <c r="D60">
        <v>8</v>
      </c>
      <c r="E60" t="s">
        <v>61</v>
      </c>
      <c r="F60">
        <v>1</v>
      </c>
      <c r="G60"/>
      <c r="H60">
        <v>1</v>
      </c>
      <c r="I60"/>
      <c r="K60"/>
      <c r="L60">
        <v>1</v>
      </c>
      <c r="M60">
        <v>1</v>
      </c>
      <c r="N60">
        <v>1</v>
      </c>
      <c r="O60"/>
      <c r="P60"/>
      <c r="Q60">
        <v>1</v>
      </c>
      <c r="R60"/>
      <c r="T60"/>
      <c r="U60">
        <v>1</v>
      </c>
      <c r="V60"/>
      <c r="W60"/>
      <c r="X60"/>
      <c r="Y60">
        <v>1</v>
      </c>
      <c r="Z60"/>
      <c r="AA60"/>
      <c r="AC60" s="3">
        <f>SUMPRODUCT(Table_13[[#This Row],[Nickname]:[Sexual preferences]],$K$77:$AB$77)</f>
        <v>95</v>
      </c>
    </row>
    <row r="61" spans="1:29" ht="15.75" customHeight="1" x14ac:dyDescent="0.25">
      <c r="A61" t="s">
        <v>181</v>
      </c>
      <c r="B61" t="s">
        <v>182</v>
      </c>
      <c r="C61" t="s">
        <v>174</v>
      </c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T61"/>
      <c r="U61">
        <v>1</v>
      </c>
      <c r="V61"/>
      <c r="W61"/>
      <c r="X61"/>
      <c r="Y61">
        <v>1</v>
      </c>
      <c r="Z61"/>
      <c r="AA61"/>
      <c r="AC61" s="3">
        <f>SUMPRODUCT(Table_13[[#This Row],[Nickname]:[Sexual preferences]],$K$77:$AB$77)</f>
        <v>84</v>
      </c>
    </row>
    <row r="62" spans="1:29" ht="15.75" customHeight="1" x14ac:dyDescent="0.25">
      <c r="A62" t="s">
        <v>183</v>
      </c>
      <c r="B62" t="s">
        <v>184</v>
      </c>
      <c r="C62" t="s">
        <v>174</v>
      </c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T62"/>
      <c r="U62">
        <v>1</v>
      </c>
      <c r="V62"/>
      <c r="W62"/>
      <c r="X62"/>
      <c r="Y62">
        <v>1</v>
      </c>
      <c r="Z62"/>
      <c r="AA62"/>
      <c r="AC62" s="3">
        <f>SUMPRODUCT(Table_13[[#This Row],[Nickname]:[Sexual preferences]],$K$77:$AB$77)</f>
        <v>107</v>
      </c>
    </row>
    <row r="63" spans="1:29" ht="15.75" customHeight="1" x14ac:dyDescent="0.25">
      <c r="A63" t="s">
        <v>185</v>
      </c>
      <c r="B63" t="s">
        <v>186</v>
      </c>
      <c r="C63" t="s">
        <v>174</v>
      </c>
      <c r="D63">
        <v>8</v>
      </c>
      <c r="E63" t="s">
        <v>48</v>
      </c>
      <c r="F63"/>
      <c r="G63"/>
      <c r="H63">
        <v>1</v>
      </c>
      <c r="I63">
        <v>1</v>
      </c>
      <c r="K63">
        <v>1</v>
      </c>
      <c r="L63"/>
      <c r="M63"/>
      <c r="N63"/>
      <c r="O63">
        <v>1</v>
      </c>
      <c r="P63"/>
      <c r="Q63">
        <v>1</v>
      </c>
      <c r="R63">
        <v>1</v>
      </c>
      <c r="T63"/>
      <c r="U63">
        <v>1</v>
      </c>
      <c r="V63"/>
      <c r="W63"/>
      <c r="X63"/>
      <c r="Y63">
        <v>1</v>
      </c>
      <c r="Z63"/>
      <c r="AA63"/>
      <c r="AC63" s="3">
        <f>SUMPRODUCT(Table_13[[#This Row],[Nickname]:[Sexual preferences]],$K$77:$AB$77)</f>
        <v>97</v>
      </c>
    </row>
    <row r="64" spans="1:29" ht="15.75" customHeight="1" x14ac:dyDescent="0.25">
      <c r="A64" t="s">
        <v>187</v>
      </c>
      <c r="B64" t="s">
        <v>188</v>
      </c>
      <c r="C64" t="s">
        <v>19</v>
      </c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T64"/>
      <c r="U64"/>
      <c r="V64">
        <v>1</v>
      </c>
      <c r="W64">
        <v>1</v>
      </c>
      <c r="X64">
        <v>1</v>
      </c>
      <c r="Y64"/>
      <c r="Z64"/>
      <c r="AA64"/>
      <c r="AC64" s="3">
        <f>SUMPRODUCT(Table_13[[#This Row],[Nickname]:[Sexual preferences]],$K$77:$AB$77)</f>
        <v>133</v>
      </c>
    </row>
    <row r="65" spans="1:32" ht="15.75" customHeight="1" x14ac:dyDescent="0.25">
      <c r="A65" t="s">
        <v>189</v>
      </c>
      <c r="B65" t="s">
        <v>190</v>
      </c>
      <c r="C65" t="s">
        <v>19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T65"/>
      <c r="U65"/>
      <c r="V65"/>
      <c r="W65">
        <v>1</v>
      </c>
      <c r="X65">
        <v>1</v>
      </c>
      <c r="Y65"/>
      <c r="Z65"/>
      <c r="AA65"/>
      <c r="AC65" s="3">
        <f>SUMPRODUCT(Table_13[[#This Row],[Nickname]:[Sexual preferences]],$K$77:$AB$77)</f>
        <v>116</v>
      </c>
    </row>
    <row r="66" spans="1:32" ht="15.75" customHeight="1" x14ac:dyDescent="0.25">
      <c r="A66" t="s">
        <v>192</v>
      </c>
      <c r="B66" t="s">
        <v>193</v>
      </c>
      <c r="C66" t="s">
        <v>19</v>
      </c>
      <c r="D66">
        <v>5</v>
      </c>
      <c r="E66" t="s">
        <v>38</v>
      </c>
      <c r="F66"/>
      <c r="G66"/>
      <c r="H66">
        <v>1</v>
      </c>
      <c r="I66"/>
      <c r="K66">
        <v>1</v>
      </c>
      <c r="L66"/>
      <c r="M66"/>
      <c r="N66"/>
      <c r="O66"/>
      <c r="P66">
        <v>1</v>
      </c>
      <c r="Q66">
        <v>1</v>
      </c>
      <c r="R66">
        <v>1</v>
      </c>
      <c r="T66">
        <v>1</v>
      </c>
      <c r="U66"/>
      <c r="V66">
        <v>1</v>
      </c>
      <c r="W66">
        <v>1</v>
      </c>
      <c r="X66"/>
      <c r="Y66"/>
      <c r="Z66"/>
      <c r="AA66"/>
      <c r="AC66" s="3">
        <f>SUMPRODUCT(Table_13[[#This Row],[Nickname]:[Sexual preferences]],$K$77:$AB$77)</f>
        <v>128</v>
      </c>
    </row>
    <row r="67" spans="1:32" ht="15.75" customHeight="1" x14ac:dyDescent="0.25">
      <c r="A67" t="s">
        <v>194</v>
      </c>
      <c r="B67" t="s">
        <v>195</v>
      </c>
      <c r="C67" t="s">
        <v>19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U67"/>
      <c r="V67">
        <v>1</v>
      </c>
      <c r="W67">
        <v>1</v>
      </c>
      <c r="X67"/>
      <c r="Y67"/>
      <c r="Z67"/>
      <c r="AA67"/>
      <c r="AC67" s="3">
        <f>SUMPRODUCT(Table_13[[#This Row],[Nickname]:[Sexual preferences]],$K$77:$AB$77)</f>
        <v>173</v>
      </c>
    </row>
    <row r="68" spans="1:32" ht="15.75" customHeight="1" x14ac:dyDescent="0.25">
      <c r="A68" t="s">
        <v>197</v>
      </c>
      <c r="B68" t="s">
        <v>198</v>
      </c>
      <c r="C68" t="s">
        <v>19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T68"/>
      <c r="U68"/>
      <c r="V68">
        <v>1</v>
      </c>
      <c r="W68">
        <v>1</v>
      </c>
      <c r="X68"/>
      <c r="Y68"/>
      <c r="Z68"/>
      <c r="AA68"/>
      <c r="AC68" s="3">
        <f>SUMPRODUCT(Table_13[[#This Row],[Nickname]:[Sexual preferences]],$K$77:$AB$77)</f>
        <v>137</v>
      </c>
    </row>
    <row r="69" spans="1:32" ht="15.75" customHeight="1" x14ac:dyDescent="0.25">
      <c r="A69" t="s">
        <v>199</v>
      </c>
      <c r="B69" t="s">
        <v>200</v>
      </c>
      <c r="C69" t="s">
        <v>19</v>
      </c>
      <c r="D69">
        <v>6</v>
      </c>
      <c r="E69" t="s">
        <v>38</v>
      </c>
      <c r="F69"/>
      <c r="G69"/>
      <c r="H69">
        <v>1</v>
      </c>
      <c r="I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T69">
        <v>1</v>
      </c>
      <c r="U69"/>
      <c r="V69">
        <v>1</v>
      </c>
      <c r="W69">
        <v>1</v>
      </c>
      <c r="X69">
        <v>1</v>
      </c>
      <c r="Y69"/>
      <c r="Z69"/>
      <c r="AA69"/>
      <c r="AC69" s="3">
        <f>SUMPRODUCT(Table_13[[#This Row],[Nickname]:[Sexual preferences]],$K$77:$AB$77)</f>
        <v>161</v>
      </c>
    </row>
    <row r="70" spans="1:32" ht="15.75" customHeight="1" x14ac:dyDescent="0.25">
      <c r="A70" t="s">
        <v>201</v>
      </c>
      <c r="B70" t="s">
        <v>202</v>
      </c>
      <c r="C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T70"/>
      <c r="U70"/>
      <c r="V70">
        <v>1</v>
      </c>
      <c r="W70">
        <v>1</v>
      </c>
      <c r="X70"/>
      <c r="Y70"/>
      <c r="Z70"/>
      <c r="AA70"/>
      <c r="AC70" s="3">
        <f>SUMPRODUCT(Table_13[[#This Row],[Nickname]:[Sexual preferences]],$K$77:$AB$77)</f>
        <v>140</v>
      </c>
    </row>
    <row r="71" spans="1:32" ht="15.75" customHeight="1" x14ac:dyDescent="0.25">
      <c r="A71" t="s">
        <v>203</v>
      </c>
      <c r="B71" t="s">
        <v>204</v>
      </c>
      <c r="C71" t="s">
        <v>19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T71">
        <v>1</v>
      </c>
      <c r="U71"/>
      <c r="V71">
        <v>1</v>
      </c>
      <c r="W71">
        <v>1</v>
      </c>
      <c r="X71"/>
      <c r="Y71"/>
      <c r="Z71"/>
      <c r="AA71"/>
      <c r="AC71" s="3">
        <f>SUMPRODUCT(Table_13[[#This Row],[Nickname]:[Sexual preferences]],$K$77:$AB$77)</f>
        <v>155</v>
      </c>
    </row>
    <row r="72" spans="1:32" ht="15.75" customHeight="1" x14ac:dyDescent="0.25">
      <c r="A72" t="s">
        <v>205</v>
      </c>
      <c r="B72" t="s">
        <v>206</v>
      </c>
      <c r="C72" t="s">
        <v>19</v>
      </c>
      <c r="D72">
        <v>8</v>
      </c>
      <c r="E72" t="s">
        <v>38</v>
      </c>
      <c r="F72">
        <v>1</v>
      </c>
      <c r="G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T72">
        <v>1</v>
      </c>
      <c r="U72"/>
      <c r="V72">
        <v>1</v>
      </c>
      <c r="W72">
        <v>1</v>
      </c>
      <c r="X72"/>
      <c r="Y72">
        <v>1</v>
      </c>
      <c r="Z72"/>
      <c r="AA72"/>
      <c r="AC72" s="3">
        <f>SUMPRODUCT(Table_13[[#This Row],[Nickname]:[Sexual preferences]],$K$77:$AB$77)</f>
        <v>156</v>
      </c>
    </row>
    <row r="73" spans="1:32" ht="15.75" customHeight="1" x14ac:dyDescent="0.25">
      <c r="A73" t="s">
        <v>207</v>
      </c>
      <c r="B73" t="s">
        <v>208</v>
      </c>
      <c r="C73" t="s">
        <v>19</v>
      </c>
      <c r="D73">
        <v>8</v>
      </c>
      <c r="E73" t="s">
        <v>42</v>
      </c>
      <c r="F73"/>
      <c r="G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T73">
        <v>1</v>
      </c>
      <c r="U73"/>
      <c r="V73">
        <v>1</v>
      </c>
      <c r="W73">
        <v>1</v>
      </c>
      <c r="X73"/>
      <c r="Y73">
        <v>1</v>
      </c>
      <c r="Z73"/>
      <c r="AA73"/>
      <c r="AC73" s="3">
        <f>SUMPRODUCT(Table_13[[#This Row],[Nickname]:[Sexual preferences]],$K$77:$AB$77)</f>
        <v>158</v>
      </c>
    </row>
    <row r="74" spans="1:32" ht="15.75" customHeight="1" x14ac:dyDescent="0.25">
      <c r="A74" t="s">
        <v>210</v>
      </c>
      <c r="B74" t="s">
        <v>211</v>
      </c>
      <c r="C74" t="s">
        <v>19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T74">
        <v>1</v>
      </c>
      <c r="U74"/>
      <c r="V74">
        <v>1</v>
      </c>
      <c r="W74">
        <v>1</v>
      </c>
      <c r="X74"/>
      <c r="Y74"/>
      <c r="Z74"/>
      <c r="AA74"/>
      <c r="AC74" s="3">
        <f>SUMPRODUCT(Table_13[[#This Row],[Nickname]:[Sexual preferences]],$K$77:$AB$77)</f>
        <v>141</v>
      </c>
    </row>
    <row r="75" spans="1:32" ht="15.75" customHeight="1" x14ac:dyDescent="0.25">
      <c r="A75" t="s">
        <v>213</v>
      </c>
      <c r="B75" t="s">
        <v>214</v>
      </c>
      <c r="C75" t="s">
        <v>19</v>
      </c>
      <c r="D75">
        <v>1</v>
      </c>
      <c r="E75" t="s">
        <v>38</v>
      </c>
      <c r="F75"/>
      <c r="G75">
        <v>1</v>
      </c>
      <c r="I75"/>
      <c r="K75">
        <v>1</v>
      </c>
      <c r="L75"/>
      <c r="M75"/>
      <c r="N75"/>
      <c r="O75"/>
      <c r="P75">
        <v>1</v>
      </c>
      <c r="Q75">
        <v>1</v>
      </c>
      <c r="R75"/>
      <c r="T75"/>
      <c r="U75"/>
      <c r="V75">
        <v>1</v>
      </c>
      <c r="W75">
        <v>1</v>
      </c>
      <c r="X75"/>
      <c r="Y75"/>
      <c r="Z75"/>
      <c r="AA75"/>
      <c r="AC75" s="3">
        <f>SUMPRODUCT(Table_13[[#This Row],[Nickname]:[Sexual preferences]],$K$77:$AB$77)</f>
        <v>88</v>
      </c>
    </row>
    <row r="76" spans="1:32" ht="15.75" customHeight="1" x14ac:dyDescent="0.25">
      <c r="AC76"/>
    </row>
    <row r="77" spans="1:32" ht="15.75" customHeight="1" x14ac:dyDescent="0.25">
      <c r="J77" s="5" t="str">
        <f>'Privacy values'!A11</f>
        <v>sum</v>
      </c>
      <c r="K77" s="5">
        <f>'Privacy values'!B11</f>
        <v>7</v>
      </c>
      <c r="L77" s="5">
        <f>'Privacy values'!C11</f>
        <v>14</v>
      </c>
      <c r="M77" s="5">
        <f>'Privacy values'!D11</f>
        <v>14</v>
      </c>
      <c r="N77" s="5">
        <f>'Privacy values'!E11</f>
        <v>13</v>
      </c>
      <c r="O77" s="5">
        <f>'Privacy values'!F11</f>
        <v>11</v>
      </c>
      <c r="P77" s="5">
        <f>'Privacy values'!G11</f>
        <v>16</v>
      </c>
      <c r="Q77" s="5">
        <f>'Privacy values'!H11</f>
        <v>16</v>
      </c>
      <c r="R77" s="5">
        <f>'Privacy values'!I11</f>
        <v>25</v>
      </c>
      <c r="S77" s="5">
        <f>'Privacy values'!J11</f>
        <v>8</v>
      </c>
      <c r="T77" s="5">
        <f>'Privacy values'!K11</f>
        <v>15</v>
      </c>
      <c r="U77" s="5">
        <f>'Privacy values'!L11</f>
        <v>21</v>
      </c>
      <c r="V77" s="5">
        <f>'Privacy values'!M11</f>
        <v>23</v>
      </c>
      <c r="W77" s="5">
        <f>'Privacy values'!N11</f>
        <v>26</v>
      </c>
      <c r="X77" s="5">
        <f>'Privacy values'!O11</f>
        <v>13</v>
      </c>
      <c r="Y77" s="5">
        <f>'Privacy values'!P11</f>
        <v>17</v>
      </c>
      <c r="Z77" s="5">
        <f>'Privacy values'!Q11</f>
        <v>33</v>
      </c>
      <c r="AA77" s="5">
        <f>'Privacy values'!R11</f>
        <v>30</v>
      </c>
      <c r="AB77" s="5">
        <f>'Privacy values'!S11</f>
        <v>39</v>
      </c>
      <c r="AD77"/>
      <c r="AE77"/>
      <c r="AF77"/>
    </row>
    <row r="78" spans="1:32" ht="15.75" customHeight="1" x14ac:dyDescent="0.25">
      <c r="K78"/>
      <c r="L78"/>
      <c r="M78"/>
      <c r="N78"/>
      <c r="O78"/>
      <c r="P78"/>
      <c r="Q78"/>
      <c r="R78"/>
      <c r="T78"/>
      <c r="U78"/>
      <c r="V78"/>
      <c r="W78"/>
      <c r="X78"/>
      <c r="Y78"/>
      <c r="Z78"/>
      <c r="AA78"/>
      <c r="AC78"/>
      <c r="AD78"/>
      <c r="AE78"/>
      <c r="AF78"/>
    </row>
    <row r="79" spans="1:32" ht="15.75" customHeight="1" x14ac:dyDescent="0.25">
      <c r="AC79"/>
    </row>
    <row r="80" spans="1:32" ht="15.75" customHeight="1" x14ac:dyDescent="0.25">
      <c r="AC80"/>
    </row>
    <row r="81" spans="26:29" ht="15.75" customHeight="1" x14ac:dyDescent="0.25">
      <c r="AC81"/>
    </row>
    <row r="82" spans="26:29" ht="15.75" customHeight="1" x14ac:dyDescent="0.25">
      <c r="AC82"/>
    </row>
    <row r="83" spans="26:29" ht="15.75" customHeight="1" x14ac:dyDescent="0.25">
      <c r="AC83"/>
    </row>
    <row r="84" spans="26:29" ht="15.75" customHeight="1" x14ac:dyDescent="0.25">
      <c r="AC84"/>
    </row>
    <row r="85" spans="26:29" ht="15.75" customHeight="1" x14ac:dyDescent="0.25">
      <c r="AC85"/>
    </row>
    <row r="86" spans="26:29" ht="15.75" customHeight="1" x14ac:dyDescent="0.25">
      <c r="AC86"/>
    </row>
    <row r="87" spans="26:29" ht="15.75" customHeight="1" x14ac:dyDescent="0.25">
      <c r="AC87"/>
    </row>
    <row r="88" spans="26:29" ht="15.75" customHeight="1" x14ac:dyDescent="0.25">
      <c r="Z88" s="10"/>
      <c r="AC88"/>
    </row>
    <row r="89" spans="26:29" ht="15.75" customHeight="1" x14ac:dyDescent="0.25">
      <c r="AC89"/>
    </row>
    <row r="90" spans="26:29" ht="15.75" customHeight="1" x14ac:dyDescent="0.25">
      <c r="AC90"/>
    </row>
    <row r="91" spans="26:29" ht="15.75" customHeight="1" x14ac:dyDescent="0.25">
      <c r="AC91"/>
    </row>
    <row r="92" spans="26:29" ht="15.75" customHeight="1" x14ac:dyDescent="0.25"/>
    <row r="93" spans="26:29" ht="15.75" customHeight="1" x14ac:dyDescent="0.25"/>
    <row r="94" spans="26:29" ht="15.75" customHeight="1" x14ac:dyDescent="0.25"/>
    <row r="95" spans="26:29" ht="15.75" customHeight="1" x14ac:dyDescent="0.25"/>
    <row r="96" spans="26:2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conditionalFormatting sqref="Z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2125-0BEB-4F52-AF5D-6A00A0E48DCD}">
  <dimension ref="A1:S8"/>
  <sheetViews>
    <sheetView workbookViewId="0">
      <selection activeCell="G37" sqref="G37"/>
    </sheetView>
  </sheetViews>
  <sheetFormatPr defaultColWidth="8.85546875" defaultRowHeight="15" x14ac:dyDescent="0.25"/>
  <sheetData>
    <row r="1" spans="1:19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19" x14ac:dyDescent="0.25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19" x14ac:dyDescent="0.25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19" x14ac:dyDescent="0.25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19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19" x14ac:dyDescent="0.25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19" x14ac:dyDescent="0.25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EBD0-2CFC-417B-A678-6B092CE088D1}">
  <dimension ref="A1:AI988"/>
  <sheetViews>
    <sheetView workbookViewId="0">
      <pane xSplit="3" ySplit="1" topLeftCell="Y2" activePane="bottomRight" state="frozen"/>
      <selection pane="topRight" activeCell="F1" sqref="F1"/>
      <selection pane="bottomLeft" activeCell="A2" sqref="A2"/>
      <selection pane="bottomRight" activeCell="AE37" sqref="AE37"/>
    </sheetView>
  </sheetViews>
  <sheetFormatPr defaultColWidth="14.42578125" defaultRowHeight="15" customHeight="1" x14ac:dyDescent="0.25"/>
  <cols>
    <col min="1" max="1" width="12.85546875" style="3" customWidth="1"/>
    <col min="2" max="2" width="9.85546875" style="3" bestFit="1" customWidth="1"/>
    <col min="3" max="3" width="11" style="3" hidden="1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style="4" customWidth="1"/>
    <col min="9" max="9" width="8.85546875" style="3" customWidth="1"/>
    <col min="10" max="10" width="8.85546875" style="4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style="4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30" max="31" width="8.85546875" style="3" customWidth="1"/>
    <col min="32" max="33" width="14.42578125" style="3"/>
    <col min="36" max="16384" width="14.42578125" style="3"/>
  </cols>
  <sheetData>
    <row r="1" spans="1:33" ht="16.5" thickTop="1" thickBot="1" x14ac:dyDescent="0.3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s="6" t="s">
        <v>26</v>
      </c>
      <c r="AE1" s="6" t="s">
        <v>215</v>
      </c>
      <c r="AF1" s="6" t="s">
        <v>216</v>
      </c>
      <c r="AG1" s="6" t="s">
        <v>217</v>
      </c>
    </row>
    <row r="2" spans="1:33" ht="15.75" thickTop="1" x14ac:dyDescent="0.25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H2"/>
      <c r="I2"/>
      <c r="J2"/>
      <c r="K2">
        <v>1</v>
      </c>
      <c r="L2"/>
      <c r="M2"/>
      <c r="N2"/>
      <c r="O2">
        <v>1</v>
      </c>
      <c r="P2"/>
      <c r="Q2">
        <v>1</v>
      </c>
      <c r="R2"/>
      <c r="S2"/>
      <c r="T2">
        <v>1</v>
      </c>
      <c r="U2"/>
      <c r="V2"/>
      <c r="W2" s="11"/>
      <c r="X2" s="11">
        <v>1</v>
      </c>
      <c r="Y2" s="11">
        <v>1</v>
      </c>
      <c r="Z2" s="11"/>
      <c r="AA2" s="11"/>
      <c r="AB2" s="11">
        <v>1</v>
      </c>
      <c r="AD2" s="3">
        <f>SUMPRODUCT(Table_1[[#This Row],[Nickname]:[Sexual preferences]],$K$77:$AB$77)</f>
        <v>14.460852362804575</v>
      </c>
      <c r="AE2" s="3">
        <f>SUMPRODUCT(Table_1[[#This Row],[Nickname]:[Sexual preferences]],$K$78:$AB$78)</f>
        <v>118</v>
      </c>
      <c r="AF2" s="3">
        <f>SUMPRODUCT(Table_1[[#This Row],[Nickname]:[Sexual preferences]],$K$79:$AB$79)</f>
        <v>35</v>
      </c>
      <c r="AG2" s="3">
        <f>SUMPRODUCT(Table_1[[#This Row],[Nickname]:[Sexual preferences]],$K$80:$AB$80)</f>
        <v>14</v>
      </c>
    </row>
    <row r="3" spans="1:33" x14ac:dyDescent="0.25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G3"/>
      <c r="H3">
        <v>1</v>
      </c>
      <c r="I3"/>
      <c r="J3"/>
      <c r="K3"/>
      <c r="L3">
        <v>1</v>
      </c>
      <c r="M3"/>
      <c r="N3">
        <v>1</v>
      </c>
      <c r="O3">
        <v>1</v>
      </c>
      <c r="P3">
        <v>1</v>
      </c>
      <c r="Q3">
        <v>1</v>
      </c>
      <c r="R3"/>
      <c r="S3"/>
      <c r="T3"/>
      <c r="U3"/>
      <c r="V3"/>
      <c r="W3" s="11"/>
      <c r="X3" s="11"/>
      <c r="Y3" s="11"/>
      <c r="Z3" s="11"/>
      <c r="AA3" s="11"/>
      <c r="AB3" s="11">
        <v>1</v>
      </c>
      <c r="AD3" s="3">
        <f>SUMPRODUCT(Table_1[[#This Row],[Nickname]:[Sexual preferences]],$K$77:$AB$77)</f>
        <v>14.234844291349573</v>
      </c>
      <c r="AE3" s="3">
        <f>SUMPRODUCT(Table_1[[#This Row],[Nickname]:[Sexual preferences]],$K$78:$AB$78)</f>
        <v>109</v>
      </c>
      <c r="AF3" s="3">
        <f>SUMPRODUCT(Table_1[[#This Row],[Nickname]:[Sexual preferences]],$K$79:$AB$79)</f>
        <v>27</v>
      </c>
      <c r="AG3" s="3">
        <f>SUMPRODUCT(Table_1[[#This Row],[Nickname]:[Sexual preferences]],$K$80:$AB$80)</f>
        <v>15</v>
      </c>
    </row>
    <row r="4" spans="1:33" x14ac:dyDescent="0.25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I4"/>
      <c r="J4">
        <v>1</v>
      </c>
      <c r="K4">
        <v>1</v>
      </c>
      <c r="L4"/>
      <c r="M4"/>
      <c r="N4"/>
      <c r="O4"/>
      <c r="P4">
        <v>1</v>
      </c>
      <c r="Q4">
        <v>1</v>
      </c>
      <c r="R4"/>
      <c r="S4"/>
      <c r="T4"/>
      <c r="U4"/>
      <c r="V4"/>
      <c r="W4" s="11"/>
      <c r="X4" s="11">
        <v>1</v>
      </c>
      <c r="Y4" s="11">
        <v>1</v>
      </c>
      <c r="Z4" s="11"/>
      <c r="AA4" s="11"/>
      <c r="AB4" s="11">
        <v>1</v>
      </c>
      <c r="AD4" s="3">
        <f>SUMPRODUCT(Table_1[[#This Row],[Nickname]:[Sexual preferences]],$K$77:$AB$77)</f>
        <v>13.520314284012128</v>
      </c>
      <c r="AE4" s="3">
        <f>SUMPRODUCT(Table_1[[#This Row],[Nickname]:[Sexual preferences]],$K$78:$AB$78)</f>
        <v>108</v>
      </c>
      <c r="AF4" s="3">
        <f>SUMPRODUCT(Table_1[[#This Row],[Nickname]:[Sexual preferences]],$K$79:$AB$79)</f>
        <v>31</v>
      </c>
      <c r="AG4" s="3">
        <f>SUMPRODUCT(Table_1[[#This Row],[Nickname]:[Sexual preferences]],$K$80:$AB$80)</f>
        <v>14</v>
      </c>
    </row>
    <row r="5" spans="1:33" x14ac:dyDescent="0.25">
      <c r="A5" t="s">
        <v>45</v>
      </c>
      <c r="B5" t="s">
        <v>37</v>
      </c>
      <c r="C5" t="s">
        <v>47</v>
      </c>
      <c r="D5">
        <v>6</v>
      </c>
      <c r="E5" t="s">
        <v>48</v>
      </c>
      <c r="F5"/>
      <c r="G5">
        <v>1</v>
      </c>
      <c r="H5">
        <v>1</v>
      </c>
      <c r="I5"/>
      <c r="J5"/>
      <c r="K5">
        <v>1</v>
      </c>
      <c r="L5"/>
      <c r="M5"/>
      <c r="N5">
        <v>1</v>
      </c>
      <c r="O5"/>
      <c r="P5">
        <v>1</v>
      </c>
      <c r="Q5">
        <v>1</v>
      </c>
      <c r="R5"/>
      <c r="S5"/>
      <c r="T5">
        <v>1</v>
      </c>
      <c r="U5"/>
      <c r="V5">
        <v>1</v>
      </c>
      <c r="W5"/>
      <c r="X5"/>
      <c r="Y5"/>
      <c r="AA5" s="11"/>
      <c r="AB5" s="11">
        <v>1</v>
      </c>
      <c r="AD5" s="3">
        <f>SUMPRODUCT(Table_1[[#This Row],[Nickname]:[Sexual preferences]],$K$77:$AB$77)</f>
        <v>16.714471582622682</v>
      </c>
      <c r="AE5" s="3">
        <f>SUMPRODUCT(Table_1[[#This Row],[Nickname]:[Sexual preferences]],$K$78:$AB$78)</f>
        <v>129</v>
      </c>
      <c r="AF5" s="3">
        <f>SUMPRODUCT(Table_1[[#This Row],[Nickname]:[Sexual preferences]],$K$79:$AB$79)</f>
        <v>32</v>
      </c>
      <c r="AG5" s="3">
        <f>SUMPRODUCT(Table_1[[#This Row],[Nickname]:[Sexual preferences]],$K$80:$AB$80)</f>
        <v>17</v>
      </c>
    </row>
    <row r="6" spans="1:33" x14ac:dyDescent="0.25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I6"/>
      <c r="J6">
        <v>1</v>
      </c>
      <c r="K6">
        <v>1</v>
      </c>
      <c r="L6"/>
      <c r="M6"/>
      <c r="N6">
        <v>1</v>
      </c>
      <c r="O6">
        <v>1</v>
      </c>
      <c r="P6">
        <v>1</v>
      </c>
      <c r="Q6">
        <v>1</v>
      </c>
      <c r="R6"/>
      <c r="S6"/>
      <c r="T6"/>
      <c r="U6"/>
      <c r="V6"/>
      <c r="W6"/>
      <c r="X6">
        <v>1</v>
      </c>
      <c r="Y6"/>
      <c r="AA6" s="11"/>
      <c r="AB6" s="11">
        <v>1</v>
      </c>
      <c r="AD6" s="3">
        <f>SUMPRODUCT(Table_1[[#This Row],[Nickname]:[Sexual preferences]],$K$77:$AB$77)</f>
        <v>14.743866210577883</v>
      </c>
      <c r="AE6" s="3">
        <f>SUMPRODUCT(Table_1[[#This Row],[Nickname]:[Sexual preferences]],$K$78:$AB$78)</f>
        <v>115</v>
      </c>
      <c r="AF6" s="3">
        <f>SUMPRODUCT(Table_1[[#This Row],[Nickname]:[Sexual preferences]],$K$79:$AB$79)</f>
        <v>31</v>
      </c>
      <c r="AG6" s="3">
        <f>SUMPRODUCT(Table_1[[#This Row],[Nickname]:[Sexual preferences]],$K$80:$AB$80)</f>
        <v>15</v>
      </c>
    </row>
    <row r="7" spans="1:33" x14ac:dyDescent="0.25">
      <c r="A7" t="s">
        <v>51</v>
      </c>
      <c r="B7" t="s">
        <v>53</v>
      </c>
      <c r="C7"/>
      <c r="D7">
        <v>10</v>
      </c>
      <c r="E7" t="s">
        <v>54</v>
      </c>
      <c r="F7"/>
      <c r="G7"/>
      <c r="H7">
        <v>1</v>
      </c>
      <c r="I7"/>
      <c r="J7">
        <v>1</v>
      </c>
      <c r="K7"/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/>
      <c r="U7">
        <v>1</v>
      </c>
      <c r="V7"/>
      <c r="W7">
        <v>1</v>
      </c>
      <c r="X7"/>
      <c r="Y7">
        <v>1</v>
      </c>
      <c r="AA7" s="11"/>
      <c r="AB7" s="11"/>
      <c r="AD7" s="3">
        <f>SUMPRODUCT(Table_1[[#This Row],[Nickname]:[Sexual preferences]],$K$77:$AB$77)</f>
        <v>22.366763009926458</v>
      </c>
      <c r="AE7" s="3">
        <f>SUMPRODUCT(Table_1[[#This Row],[Nickname]:[Sexual preferences]],$K$78:$AB$78)</f>
        <v>181</v>
      </c>
      <c r="AF7" s="3">
        <f>SUMPRODUCT(Table_1[[#This Row],[Nickname]:[Sexual preferences]],$K$79:$AB$79)</f>
        <v>52</v>
      </c>
      <c r="AG7" s="3">
        <f>SUMPRODUCT(Table_1[[#This Row],[Nickname]:[Sexual preferences]],$K$80:$AB$80)</f>
        <v>19</v>
      </c>
    </row>
    <row r="8" spans="1:33" x14ac:dyDescent="0.25">
      <c r="A8" t="s">
        <v>55</v>
      </c>
      <c r="B8" t="s">
        <v>53</v>
      </c>
      <c r="C8"/>
      <c r="D8">
        <v>6</v>
      </c>
      <c r="E8" t="s">
        <v>38</v>
      </c>
      <c r="F8"/>
      <c r="G8"/>
      <c r="H8">
        <v>1</v>
      </c>
      <c r="I8"/>
      <c r="J8"/>
      <c r="K8"/>
      <c r="L8"/>
      <c r="M8"/>
      <c r="N8"/>
      <c r="O8"/>
      <c r="P8"/>
      <c r="Q8">
        <v>1</v>
      </c>
      <c r="R8"/>
      <c r="S8"/>
      <c r="T8"/>
      <c r="U8"/>
      <c r="V8"/>
      <c r="W8"/>
      <c r="X8"/>
      <c r="Y8"/>
      <c r="Z8">
        <v>1</v>
      </c>
      <c r="AA8" s="11"/>
      <c r="AB8" s="11"/>
      <c r="AD8" s="3">
        <f>SUMPRODUCT(Table_1[[#This Row],[Nickname]:[Sexual preferences]],$K$77:$AB$77)</f>
        <v>6.3655534627892152</v>
      </c>
      <c r="AE8" s="3">
        <f>SUMPRODUCT(Table_1[[#This Row],[Nickname]:[Sexual preferences]],$K$78:$AB$78)</f>
        <v>49</v>
      </c>
      <c r="AF8" s="3">
        <f>SUMPRODUCT(Table_1[[#This Row],[Nickname]:[Sexual preferences]],$K$79:$AB$79)</f>
        <v>12</v>
      </c>
      <c r="AG8" s="3">
        <f>SUMPRODUCT(Table_1[[#This Row],[Nickname]:[Sexual preferences]],$K$80:$AB$80)</f>
        <v>8</v>
      </c>
    </row>
    <row r="9" spans="1:33" x14ac:dyDescent="0.25">
      <c r="A9" t="s">
        <v>57</v>
      </c>
      <c r="B9" t="s">
        <v>53</v>
      </c>
      <c r="C9"/>
      <c r="D9">
        <v>8</v>
      </c>
      <c r="E9" t="s">
        <v>38</v>
      </c>
      <c r="F9"/>
      <c r="G9"/>
      <c r="H9">
        <v>1</v>
      </c>
      <c r="I9"/>
      <c r="J9"/>
      <c r="K9"/>
      <c r="L9">
        <v>1</v>
      </c>
      <c r="M9"/>
      <c r="N9">
        <v>1</v>
      </c>
      <c r="O9">
        <v>1</v>
      </c>
      <c r="P9"/>
      <c r="Q9">
        <v>1</v>
      </c>
      <c r="R9">
        <v>1</v>
      </c>
      <c r="S9"/>
      <c r="T9"/>
      <c r="U9">
        <v>1</v>
      </c>
      <c r="V9"/>
      <c r="W9"/>
      <c r="X9"/>
      <c r="Y9"/>
      <c r="Z9">
        <v>1</v>
      </c>
      <c r="AA9" s="11"/>
      <c r="AB9" s="11"/>
      <c r="AD9" s="3">
        <f>SUMPRODUCT(Table_1[[#This Row],[Nickname]:[Sexual preferences]],$K$77:$AB$77)</f>
        <v>16.49054693928074</v>
      </c>
      <c r="AE9" s="3">
        <f>SUMPRODUCT(Table_1[[#This Row],[Nickname]:[Sexual preferences]],$K$78:$AB$78)</f>
        <v>133</v>
      </c>
      <c r="AF9" s="3">
        <f>SUMPRODUCT(Table_1[[#This Row],[Nickname]:[Sexual preferences]],$K$79:$AB$79)</f>
        <v>36</v>
      </c>
      <c r="AG9" s="3">
        <f>SUMPRODUCT(Table_1[[#This Row],[Nickname]:[Sexual preferences]],$K$80:$AB$80)</f>
        <v>16</v>
      </c>
    </row>
    <row r="10" spans="1:33" x14ac:dyDescent="0.25">
      <c r="A10" t="s">
        <v>59</v>
      </c>
      <c r="B10" t="s">
        <v>53</v>
      </c>
      <c r="C10"/>
      <c r="D10">
        <v>8</v>
      </c>
      <c r="E10" t="s">
        <v>61</v>
      </c>
      <c r="F10"/>
      <c r="G10"/>
      <c r="H10">
        <v>1</v>
      </c>
      <c r="I10"/>
      <c r="J10">
        <v>1</v>
      </c>
      <c r="K10"/>
      <c r="L10">
        <v>1</v>
      </c>
      <c r="M10"/>
      <c r="N10"/>
      <c r="O10"/>
      <c r="P10">
        <v>1</v>
      </c>
      <c r="Q10">
        <v>1</v>
      </c>
      <c r="R10"/>
      <c r="S10"/>
      <c r="T10"/>
      <c r="U10"/>
      <c r="V10"/>
      <c r="W10"/>
      <c r="X10"/>
      <c r="Y10"/>
      <c r="AA10" s="11"/>
      <c r="AB10" s="11"/>
      <c r="AD10" s="3">
        <f>SUMPRODUCT(Table_1[[#This Row],[Nickname]:[Sexual preferences]],$K$77:$AB$77)</f>
        <v>6.0844087252954413</v>
      </c>
      <c r="AE10" s="3">
        <f>SUMPRODUCT(Table_1[[#This Row],[Nickname]:[Sexual preferences]],$K$78:$AB$78)</f>
        <v>46</v>
      </c>
      <c r="AF10" s="3">
        <f>SUMPRODUCT(Table_1[[#This Row],[Nickname]:[Sexual preferences]],$K$79:$AB$79)</f>
        <v>13</v>
      </c>
      <c r="AG10" s="3">
        <f>SUMPRODUCT(Table_1[[#This Row],[Nickname]:[Sexual preferences]],$K$80:$AB$80)</f>
        <v>6</v>
      </c>
    </row>
    <row r="11" spans="1:33" x14ac:dyDescent="0.25">
      <c r="A11" t="s">
        <v>62</v>
      </c>
      <c r="B11" t="s">
        <v>53</v>
      </c>
      <c r="C11"/>
      <c r="D11">
        <v>6</v>
      </c>
      <c r="E11" t="s">
        <v>38</v>
      </c>
      <c r="F11"/>
      <c r="G11"/>
      <c r="H11">
        <v>1</v>
      </c>
      <c r="I11"/>
      <c r="J11">
        <v>1</v>
      </c>
      <c r="K11">
        <v>1</v>
      </c>
      <c r="L11"/>
      <c r="M11"/>
      <c r="N11"/>
      <c r="O11"/>
      <c r="P11"/>
      <c r="Q11">
        <v>1</v>
      </c>
      <c r="R11"/>
      <c r="S11"/>
      <c r="T11">
        <v>1</v>
      </c>
      <c r="U11"/>
      <c r="V11"/>
      <c r="W11"/>
      <c r="X11"/>
      <c r="Y11">
        <v>1</v>
      </c>
      <c r="AA11" s="11"/>
      <c r="AB11" s="11"/>
      <c r="AD11" s="3">
        <f>SUMPRODUCT(Table_1[[#This Row],[Nickname]:[Sexual preferences]],$K$77:$AB$77)</f>
        <v>6.5645576552527647</v>
      </c>
      <c r="AE11" s="3">
        <f>SUMPRODUCT(Table_1[[#This Row],[Nickname]:[Sexual preferences]],$K$78:$AB$78)</f>
        <v>55</v>
      </c>
      <c r="AF11" s="3">
        <f>SUMPRODUCT(Table_1[[#This Row],[Nickname]:[Sexual preferences]],$K$79:$AB$79)</f>
        <v>18</v>
      </c>
      <c r="AG11" s="3">
        <f>SUMPRODUCT(Table_1[[#This Row],[Nickname]:[Sexual preferences]],$K$80:$AB$80)</f>
        <v>5</v>
      </c>
    </row>
    <row r="12" spans="1:33" x14ac:dyDescent="0.25">
      <c r="A12" t="s">
        <v>64</v>
      </c>
      <c r="B12" t="s">
        <v>53</v>
      </c>
      <c r="C12"/>
      <c r="D12">
        <v>9</v>
      </c>
      <c r="E12" t="s">
        <v>38</v>
      </c>
      <c r="F12"/>
      <c r="G12"/>
      <c r="H12">
        <v>1</v>
      </c>
      <c r="I12"/>
      <c r="J12">
        <v>1</v>
      </c>
      <c r="K12"/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/>
      <c r="T12"/>
      <c r="U12"/>
      <c r="V12"/>
      <c r="W12"/>
      <c r="X12">
        <v>1</v>
      </c>
      <c r="Y12"/>
      <c r="AA12" s="11"/>
      <c r="AB12" s="11"/>
      <c r="AD12" s="3">
        <f>SUMPRODUCT(Table_1[[#This Row],[Nickname]:[Sexual preferences]],$K$77:$AB$77)</f>
        <v>15.438486362173684</v>
      </c>
      <c r="AE12" s="3">
        <f>SUMPRODUCT(Table_1[[#This Row],[Nickname]:[Sexual preferences]],$K$78:$AB$78)</f>
        <v>122</v>
      </c>
      <c r="AF12" s="3">
        <f>SUMPRODUCT(Table_1[[#This Row],[Nickname]:[Sexual preferences]],$K$79:$AB$79)</f>
        <v>37</v>
      </c>
      <c r="AG12" s="3">
        <f>SUMPRODUCT(Table_1[[#This Row],[Nickname]:[Sexual preferences]],$K$80:$AB$80)</f>
        <v>14</v>
      </c>
    </row>
    <row r="13" spans="1:33" x14ac:dyDescent="0.25">
      <c r="A13" t="s">
        <v>66</v>
      </c>
      <c r="B13" t="s">
        <v>53</v>
      </c>
      <c r="C13"/>
      <c r="D13">
        <v>10</v>
      </c>
      <c r="E13" t="s">
        <v>68</v>
      </c>
      <c r="F13"/>
      <c r="G13"/>
      <c r="H13">
        <v>1</v>
      </c>
      <c r="I13"/>
      <c r="J13"/>
      <c r="K13"/>
      <c r="L13">
        <v>1</v>
      </c>
      <c r="M13">
        <v>1</v>
      </c>
      <c r="N13"/>
      <c r="O13"/>
      <c r="P13"/>
      <c r="Q13">
        <v>1</v>
      </c>
      <c r="R13"/>
      <c r="S13">
        <v>1</v>
      </c>
      <c r="T13"/>
      <c r="U13">
        <v>1</v>
      </c>
      <c r="V13"/>
      <c r="W13"/>
      <c r="X13"/>
      <c r="Y13"/>
      <c r="AA13" s="11"/>
      <c r="AB13" s="11"/>
      <c r="AD13" s="3">
        <f>SUMPRODUCT(Table_1[[#This Row],[Nickname]:[Sexual preferences]],$K$77:$AB$77)</f>
        <v>8.8831516275188456</v>
      </c>
      <c r="AE13" s="3">
        <f>SUMPRODUCT(Table_1[[#This Row],[Nickname]:[Sexual preferences]],$K$78:$AB$78)</f>
        <v>73</v>
      </c>
      <c r="AF13" s="3">
        <f>SUMPRODUCT(Table_1[[#This Row],[Nickname]:[Sexual preferences]],$K$79:$AB$79)</f>
        <v>22</v>
      </c>
      <c r="AG13" s="3">
        <f>SUMPRODUCT(Table_1[[#This Row],[Nickname]:[Sexual preferences]],$K$80:$AB$80)</f>
        <v>8</v>
      </c>
    </row>
    <row r="14" spans="1:33" x14ac:dyDescent="0.25">
      <c r="A14" t="s">
        <v>69</v>
      </c>
      <c r="B14" t="s">
        <v>53</v>
      </c>
      <c r="C14"/>
      <c r="D14">
        <v>8</v>
      </c>
      <c r="E14" t="s">
        <v>54</v>
      </c>
      <c r="F14">
        <v>1</v>
      </c>
      <c r="G14">
        <v>1</v>
      </c>
      <c r="H14"/>
      <c r="I14"/>
      <c r="J14">
        <v>1</v>
      </c>
      <c r="K14">
        <v>1</v>
      </c>
      <c r="L14">
        <v>1</v>
      </c>
      <c r="M14">
        <v>1</v>
      </c>
      <c r="N14"/>
      <c r="O14">
        <v>1</v>
      </c>
      <c r="P14"/>
      <c r="Q14">
        <v>1</v>
      </c>
      <c r="R14">
        <v>1</v>
      </c>
      <c r="S14"/>
      <c r="T14"/>
      <c r="U14">
        <v>1</v>
      </c>
      <c r="V14"/>
      <c r="W14"/>
      <c r="X14"/>
      <c r="Y14">
        <v>1</v>
      </c>
      <c r="AA14" s="11"/>
      <c r="AB14" s="11"/>
      <c r="AD14" s="3">
        <f>SUMPRODUCT(Table_1[[#This Row],[Nickname]:[Sexual preferences]],$K$77:$AB$77)</f>
        <v>15.203832883100963</v>
      </c>
      <c r="AE14" s="3">
        <f>SUMPRODUCT(Table_1[[#This Row],[Nickname]:[Sexual preferences]],$K$78:$AB$78)</f>
        <v>125</v>
      </c>
      <c r="AF14" s="3">
        <f>SUMPRODUCT(Table_1[[#This Row],[Nickname]:[Sexual preferences]],$K$79:$AB$79)</f>
        <v>37</v>
      </c>
      <c r="AG14" s="3">
        <f>SUMPRODUCT(Table_1[[#This Row],[Nickname]:[Sexual preferences]],$K$80:$AB$80)</f>
        <v>13</v>
      </c>
    </row>
    <row r="15" spans="1:33" x14ac:dyDescent="0.25">
      <c r="A15" t="s">
        <v>71</v>
      </c>
      <c r="B15" t="s">
        <v>53</v>
      </c>
      <c r="C15"/>
      <c r="D15">
        <v>8</v>
      </c>
      <c r="E15" t="s">
        <v>61</v>
      </c>
      <c r="F15"/>
      <c r="G15"/>
      <c r="H15">
        <v>1</v>
      </c>
      <c r="I15"/>
      <c r="J15">
        <v>1</v>
      </c>
      <c r="K15">
        <v>1</v>
      </c>
      <c r="L15">
        <v>1</v>
      </c>
      <c r="M15">
        <v>1</v>
      </c>
      <c r="N15">
        <v>1</v>
      </c>
      <c r="O15"/>
      <c r="P15">
        <v>1</v>
      </c>
      <c r="Q15">
        <v>1</v>
      </c>
      <c r="R15">
        <v>1</v>
      </c>
      <c r="S15"/>
      <c r="T15"/>
      <c r="U15">
        <v>1</v>
      </c>
      <c r="V15"/>
      <c r="W15"/>
      <c r="X15"/>
      <c r="Y15"/>
      <c r="AA15" s="11"/>
      <c r="AB15" s="11"/>
      <c r="AD15" s="3">
        <f>SUMPRODUCT(Table_1[[#This Row],[Nickname]:[Sexual preferences]],$K$77:$AB$77)</f>
        <v>15.783240566559584</v>
      </c>
      <c r="AE15" s="3">
        <f>SUMPRODUCT(Table_1[[#This Row],[Nickname]:[Sexual preferences]],$K$78:$AB$78)</f>
        <v>126</v>
      </c>
      <c r="AF15" s="3">
        <f>SUMPRODUCT(Table_1[[#This Row],[Nickname]:[Sexual preferences]],$K$79:$AB$79)</f>
        <v>35</v>
      </c>
      <c r="AG15" s="3">
        <f>SUMPRODUCT(Table_1[[#This Row],[Nickname]:[Sexual preferences]],$K$80:$AB$80)</f>
        <v>14</v>
      </c>
    </row>
    <row r="16" spans="1:33" x14ac:dyDescent="0.25">
      <c r="A16" t="s">
        <v>73</v>
      </c>
      <c r="B16" t="s">
        <v>75</v>
      </c>
      <c r="C16"/>
      <c r="D16">
        <v>8</v>
      </c>
      <c r="E16" t="s">
        <v>38</v>
      </c>
      <c r="F16">
        <v>1</v>
      </c>
      <c r="G16"/>
      <c r="H16">
        <v>1</v>
      </c>
      <c r="I16"/>
      <c r="J16">
        <v>1</v>
      </c>
      <c r="K16">
        <v>1</v>
      </c>
      <c r="L16"/>
      <c r="M16"/>
      <c r="N16"/>
      <c r="O16"/>
      <c r="P16">
        <v>1</v>
      </c>
      <c r="Q16">
        <v>1</v>
      </c>
      <c r="R16"/>
      <c r="S16"/>
      <c r="T16"/>
      <c r="U16"/>
      <c r="V16"/>
      <c r="W16"/>
      <c r="X16">
        <v>1</v>
      </c>
      <c r="Y16"/>
      <c r="AA16" s="11"/>
      <c r="AB16" s="11"/>
      <c r="AD16" s="3">
        <f>SUMPRODUCT(Table_1[[#This Row],[Nickname]:[Sexual preferences]],$K$77:$AB$77)</f>
        <v>6.5934306445237514</v>
      </c>
      <c r="AE16" s="3">
        <f>SUMPRODUCT(Table_1[[#This Row],[Nickname]:[Sexual preferences]],$K$78:$AB$78)</f>
        <v>52</v>
      </c>
      <c r="AF16" s="3">
        <f>SUMPRODUCT(Table_1[[#This Row],[Nickname]:[Sexual preferences]],$K$79:$AB$79)</f>
        <v>17</v>
      </c>
      <c r="AG16" s="3">
        <f>SUMPRODUCT(Table_1[[#This Row],[Nickname]:[Sexual preferences]],$K$80:$AB$80)</f>
        <v>6</v>
      </c>
    </row>
    <row r="17" spans="1:33" x14ac:dyDescent="0.25">
      <c r="A17" t="s">
        <v>76</v>
      </c>
      <c r="B17" t="s">
        <v>75</v>
      </c>
      <c r="C17" t="s">
        <v>78</v>
      </c>
      <c r="D17">
        <v>12</v>
      </c>
      <c r="E17" t="s">
        <v>38</v>
      </c>
      <c r="F17"/>
      <c r="G17"/>
      <c r="H17">
        <v>1</v>
      </c>
      <c r="I17"/>
      <c r="J17">
        <v>1</v>
      </c>
      <c r="K17"/>
      <c r="L17">
        <v>1</v>
      </c>
      <c r="M17">
        <v>1</v>
      </c>
      <c r="N17"/>
      <c r="O17"/>
      <c r="P17">
        <v>1</v>
      </c>
      <c r="Q17">
        <v>1</v>
      </c>
      <c r="R17"/>
      <c r="S17"/>
      <c r="T17"/>
      <c r="U17"/>
      <c r="V17"/>
      <c r="W17"/>
      <c r="X17">
        <v>1</v>
      </c>
      <c r="Y17"/>
      <c r="AA17" s="11"/>
      <c r="AB17" s="11"/>
      <c r="AD17" s="3">
        <f>SUMPRODUCT(Table_1[[#This Row],[Nickname]:[Sexual preferences]],$K$77:$AB$77)</f>
        <v>9.2163253015793778</v>
      </c>
      <c r="AE17" s="3">
        <f>SUMPRODUCT(Table_1[[#This Row],[Nickname]:[Sexual preferences]],$K$78:$AB$78)</f>
        <v>73</v>
      </c>
      <c r="AF17" s="3">
        <f>SUMPRODUCT(Table_1[[#This Row],[Nickname]:[Sexual preferences]],$K$79:$AB$79)</f>
        <v>24</v>
      </c>
      <c r="AG17" s="3">
        <f>SUMPRODUCT(Table_1[[#This Row],[Nickname]:[Sexual preferences]],$K$80:$AB$80)</f>
        <v>9</v>
      </c>
    </row>
    <row r="18" spans="1:33" x14ac:dyDescent="0.25">
      <c r="A18" t="s">
        <v>79</v>
      </c>
      <c r="B18" t="s">
        <v>75</v>
      </c>
      <c r="C18"/>
      <c r="D18">
        <v>6</v>
      </c>
      <c r="E18" t="s">
        <v>54</v>
      </c>
      <c r="F18"/>
      <c r="G18"/>
      <c r="H18">
        <v>1</v>
      </c>
      <c r="I18"/>
      <c r="J18">
        <v>1</v>
      </c>
      <c r="K18"/>
      <c r="L18">
        <v>1</v>
      </c>
      <c r="M18">
        <v>1</v>
      </c>
      <c r="N18"/>
      <c r="O18"/>
      <c r="P18">
        <v>1</v>
      </c>
      <c r="Q18">
        <v>1</v>
      </c>
      <c r="R18"/>
      <c r="S18"/>
      <c r="T18"/>
      <c r="U18"/>
      <c r="V18"/>
      <c r="W18"/>
      <c r="X18">
        <v>1</v>
      </c>
      <c r="Y18"/>
      <c r="AA18" s="11"/>
      <c r="AB18" s="11"/>
      <c r="AD18" s="3">
        <f>SUMPRODUCT(Table_1[[#This Row],[Nickname]:[Sexual preferences]],$K$77:$AB$77)</f>
        <v>9.2163253015793778</v>
      </c>
      <c r="AE18" s="3">
        <f>SUMPRODUCT(Table_1[[#This Row],[Nickname]:[Sexual preferences]],$K$78:$AB$78)</f>
        <v>73</v>
      </c>
      <c r="AF18" s="3">
        <f>SUMPRODUCT(Table_1[[#This Row],[Nickname]:[Sexual preferences]],$K$79:$AB$79)</f>
        <v>24</v>
      </c>
      <c r="AG18" s="3">
        <f>SUMPRODUCT(Table_1[[#This Row],[Nickname]:[Sexual preferences]],$K$80:$AB$80)</f>
        <v>9</v>
      </c>
    </row>
    <row r="19" spans="1:33" x14ac:dyDescent="0.25">
      <c r="A19" t="s">
        <v>81</v>
      </c>
      <c r="B19" t="s">
        <v>75</v>
      </c>
      <c r="C19"/>
      <c r="D19">
        <v>6</v>
      </c>
      <c r="E19" t="s">
        <v>38</v>
      </c>
      <c r="F19">
        <v>1</v>
      </c>
      <c r="G19"/>
      <c r="H19">
        <v>1</v>
      </c>
      <c r="I19"/>
      <c r="J19">
        <v>1</v>
      </c>
      <c r="K19"/>
      <c r="L19">
        <v>1</v>
      </c>
      <c r="M19">
        <v>1</v>
      </c>
      <c r="N19"/>
      <c r="O19" t="s">
        <v>233</v>
      </c>
      <c r="P19">
        <v>1</v>
      </c>
      <c r="Q19">
        <v>1</v>
      </c>
      <c r="R19">
        <v>1</v>
      </c>
      <c r="S19">
        <v>1</v>
      </c>
      <c r="T19"/>
      <c r="U19"/>
      <c r="V19"/>
      <c r="W19"/>
      <c r="X19">
        <v>1</v>
      </c>
      <c r="Y19"/>
      <c r="AA19" s="11"/>
      <c r="AB19" s="11"/>
      <c r="AD19" s="3">
        <f>SUMPRODUCT(Table_1[[#This Row],[Nickname]:[Sexual preferences]],$K$77:$AB$77)</f>
        <v>13.541804134361673</v>
      </c>
      <c r="AE19" s="3">
        <f>SUMPRODUCT(Table_1[[#This Row],[Nickname]:[Sexual preferences]],$K$78:$AB$78)</f>
        <v>106</v>
      </c>
      <c r="AF19" s="3">
        <f>SUMPRODUCT(Table_1[[#This Row],[Nickname]:[Sexual preferences]],$K$79:$AB$79)</f>
        <v>32</v>
      </c>
      <c r="AG19" s="3">
        <f>SUMPRODUCT(Table_1[[#This Row],[Nickname]:[Sexual preferences]],$K$80:$AB$80)</f>
        <v>13</v>
      </c>
    </row>
    <row r="20" spans="1:33" ht="15.75" customHeight="1" x14ac:dyDescent="0.25">
      <c r="A20" t="s">
        <v>83</v>
      </c>
      <c r="B20" t="s">
        <v>75</v>
      </c>
      <c r="C20"/>
      <c r="D20">
        <v>6</v>
      </c>
      <c r="E20" t="s">
        <v>38</v>
      </c>
      <c r="F20"/>
      <c r="G20"/>
      <c r="H20">
        <v>1</v>
      </c>
      <c r="I20"/>
      <c r="J20">
        <v>1</v>
      </c>
      <c r="K20"/>
      <c r="L20">
        <v>1</v>
      </c>
      <c r="M20">
        <v>1</v>
      </c>
      <c r="N20"/>
      <c r="O20"/>
      <c r="P20"/>
      <c r="Q20">
        <v>1</v>
      </c>
      <c r="R20"/>
      <c r="S20"/>
      <c r="T20">
        <v>1</v>
      </c>
      <c r="U20"/>
      <c r="V20"/>
      <c r="W20"/>
      <c r="X20">
        <v>1</v>
      </c>
      <c r="Y20"/>
      <c r="AA20" s="11"/>
      <c r="AB20" s="11"/>
      <c r="AD20" s="3">
        <f>SUMPRODUCT(Table_1[[#This Row],[Nickname]:[Sexual preferences]],$K$77:$AB$77)</f>
        <v>8.7307017451444455</v>
      </c>
      <c r="AE20" s="3">
        <f>SUMPRODUCT(Table_1[[#This Row],[Nickname]:[Sexual preferences]],$K$78:$AB$78)</f>
        <v>72</v>
      </c>
      <c r="AF20" s="3">
        <f>SUMPRODUCT(Table_1[[#This Row],[Nickname]:[Sexual preferences]],$K$79:$AB$79)</f>
        <v>25</v>
      </c>
      <c r="AG20" s="3">
        <f>SUMPRODUCT(Table_1[[#This Row],[Nickname]:[Sexual preferences]],$K$80:$AB$80)</f>
        <v>8</v>
      </c>
    </row>
    <row r="21" spans="1:33" ht="15.75" customHeight="1" x14ac:dyDescent="0.25">
      <c r="A21" t="s">
        <v>85</v>
      </c>
      <c r="B21" t="s">
        <v>75</v>
      </c>
      <c r="C21"/>
      <c r="D21">
        <v>8</v>
      </c>
      <c r="E21" t="s">
        <v>38</v>
      </c>
      <c r="F21">
        <v>1</v>
      </c>
      <c r="G21">
        <v>1</v>
      </c>
      <c r="H21">
        <v>1</v>
      </c>
      <c r="I21"/>
      <c r="J21"/>
      <c r="K21">
        <v>1</v>
      </c>
      <c r="L21">
        <v>1</v>
      </c>
      <c r="M21"/>
      <c r="N21"/>
      <c r="O21"/>
      <c r="P21"/>
      <c r="Q21">
        <v>1</v>
      </c>
      <c r="R21"/>
      <c r="S21"/>
      <c r="T21"/>
      <c r="U21"/>
      <c r="V21"/>
      <c r="W21"/>
      <c r="X21">
        <v>1</v>
      </c>
      <c r="Y21"/>
      <c r="AA21" s="11"/>
      <c r="AB21" s="11"/>
      <c r="AD21" s="3">
        <f>SUMPRODUCT(Table_1[[#This Row],[Nickname]:[Sexual preferences]],$K$77:$AB$77)</f>
        <v>6.1966989457039414</v>
      </c>
      <c r="AE21" s="3">
        <f>SUMPRODUCT(Table_1[[#This Row],[Nickname]:[Sexual preferences]],$K$78:$AB$78)</f>
        <v>50</v>
      </c>
      <c r="AF21" s="3">
        <f>SUMPRODUCT(Table_1[[#This Row],[Nickname]:[Sexual preferences]],$K$79:$AB$79)</f>
        <v>17</v>
      </c>
      <c r="AG21" s="3">
        <f>SUMPRODUCT(Table_1[[#This Row],[Nickname]:[Sexual preferences]],$K$80:$AB$80)</f>
        <v>6</v>
      </c>
    </row>
    <row r="22" spans="1:33" ht="15.75" customHeight="1" x14ac:dyDescent="0.25">
      <c r="A22" t="s">
        <v>87</v>
      </c>
      <c r="B22" t="s">
        <v>75</v>
      </c>
      <c r="C22"/>
      <c r="D22">
        <v>8</v>
      </c>
      <c r="E22" t="s">
        <v>61</v>
      </c>
      <c r="F22"/>
      <c r="G22"/>
      <c r="H22">
        <v>1</v>
      </c>
      <c r="I22"/>
      <c r="J22"/>
      <c r="K22"/>
      <c r="L22"/>
      <c r="M22"/>
      <c r="N22"/>
      <c r="O22"/>
      <c r="P22"/>
      <c r="Q22">
        <v>1</v>
      </c>
      <c r="R22"/>
      <c r="S22"/>
      <c r="T22"/>
      <c r="U22"/>
      <c r="V22"/>
      <c r="W22"/>
      <c r="X22"/>
      <c r="Y22">
        <v>1</v>
      </c>
      <c r="AA22" s="11"/>
      <c r="AB22" s="11"/>
      <c r="AD22" s="3">
        <f>SUMPRODUCT(Table_1[[#This Row],[Nickname]:[Sexual preferences]],$K$77:$AB$77)</f>
        <v>3.8420021843400729</v>
      </c>
      <c r="AE22" s="3">
        <f>SUMPRODUCT(Table_1[[#This Row],[Nickname]:[Sexual preferences]],$K$78:$AB$78)</f>
        <v>33</v>
      </c>
      <c r="AF22" s="3">
        <f>SUMPRODUCT(Table_1[[#This Row],[Nickname]:[Sexual preferences]],$K$79:$AB$79)</f>
        <v>12</v>
      </c>
      <c r="AG22" s="3">
        <f>SUMPRODUCT(Table_1[[#This Row],[Nickname]:[Sexual preferences]],$K$80:$AB$80)</f>
        <v>3</v>
      </c>
    </row>
    <row r="23" spans="1:33" ht="15.75" customHeight="1" x14ac:dyDescent="0.25">
      <c r="A23" t="s">
        <v>89</v>
      </c>
      <c r="B23" t="s">
        <v>75</v>
      </c>
      <c r="C23"/>
      <c r="D23">
        <v>8</v>
      </c>
      <c r="E23" t="s">
        <v>61</v>
      </c>
      <c r="F23"/>
      <c r="G23"/>
      <c r="H23">
        <v>1</v>
      </c>
      <c r="I23"/>
      <c r="J23">
        <v>1</v>
      </c>
      <c r="K23"/>
      <c r="L23">
        <v>1</v>
      </c>
      <c r="M23">
        <v>1</v>
      </c>
      <c r="N23"/>
      <c r="O23"/>
      <c r="P23">
        <v>1</v>
      </c>
      <c r="Q23">
        <v>1</v>
      </c>
      <c r="R23"/>
      <c r="S23"/>
      <c r="T23"/>
      <c r="U23"/>
      <c r="V23"/>
      <c r="W23"/>
      <c r="X23">
        <v>1</v>
      </c>
      <c r="Y23"/>
      <c r="AA23" s="11"/>
      <c r="AB23" s="11"/>
      <c r="AD23" s="3">
        <f>SUMPRODUCT(Table_1[[#This Row],[Nickname]:[Sexual preferences]],$K$77:$AB$77)</f>
        <v>9.2163253015793778</v>
      </c>
      <c r="AE23" s="3">
        <f>SUMPRODUCT(Table_1[[#This Row],[Nickname]:[Sexual preferences]],$K$78:$AB$78)</f>
        <v>73</v>
      </c>
      <c r="AF23" s="3">
        <f>SUMPRODUCT(Table_1[[#This Row],[Nickname]:[Sexual preferences]],$K$79:$AB$79)</f>
        <v>24</v>
      </c>
      <c r="AG23" s="3">
        <f>SUMPRODUCT(Table_1[[#This Row],[Nickname]:[Sexual preferences]],$K$80:$AB$80)</f>
        <v>9</v>
      </c>
    </row>
    <row r="24" spans="1:33" ht="15.75" customHeight="1" x14ac:dyDescent="0.25">
      <c r="A24" t="s">
        <v>91</v>
      </c>
      <c r="B24" t="s">
        <v>75</v>
      </c>
      <c r="C24"/>
      <c r="D24">
        <v>6</v>
      </c>
      <c r="E24" t="s">
        <v>38</v>
      </c>
      <c r="F24"/>
      <c r="G24"/>
      <c r="H24">
        <v>1</v>
      </c>
      <c r="I24"/>
      <c r="J24"/>
      <c r="K24">
        <v>1</v>
      </c>
      <c r="L24"/>
      <c r="M24"/>
      <c r="N24">
        <v>1</v>
      </c>
      <c r="O24">
        <v>1</v>
      </c>
      <c r="P24"/>
      <c r="Q24">
        <v>1</v>
      </c>
      <c r="R24"/>
      <c r="S24">
        <v>1</v>
      </c>
      <c r="T24"/>
      <c r="U24"/>
      <c r="V24"/>
      <c r="W24"/>
      <c r="X24"/>
      <c r="Y24"/>
      <c r="AA24" s="11"/>
      <c r="AB24" s="11"/>
      <c r="AD24" s="3">
        <f>SUMPRODUCT(Table_1[[#This Row],[Nickname]:[Sexual preferences]],$K$77:$AB$77)</f>
        <v>7.1696436245796393</v>
      </c>
      <c r="AE24" s="3">
        <f>SUMPRODUCT(Table_1[[#This Row],[Nickname]:[Sexual preferences]],$K$78:$AB$78)</f>
        <v>55</v>
      </c>
      <c r="AF24" s="3">
        <f>SUMPRODUCT(Table_1[[#This Row],[Nickname]:[Sexual preferences]],$K$79:$AB$79)</f>
        <v>15</v>
      </c>
      <c r="AG24" s="3">
        <f>SUMPRODUCT(Table_1[[#This Row],[Nickname]:[Sexual preferences]],$K$80:$AB$80)</f>
        <v>6</v>
      </c>
    </row>
    <row r="25" spans="1:33" ht="15.75" customHeight="1" x14ac:dyDescent="0.25">
      <c r="A25" t="s">
        <v>93</v>
      </c>
      <c r="B25" t="s">
        <v>95</v>
      </c>
      <c r="C25" t="s">
        <v>96</v>
      </c>
      <c r="D25">
        <v>8</v>
      </c>
      <c r="E25" t="s">
        <v>42</v>
      </c>
      <c r="F25"/>
      <c r="G25"/>
      <c r="H25">
        <v>1</v>
      </c>
      <c r="I25"/>
      <c r="J25">
        <v>1</v>
      </c>
      <c r="K25"/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/>
      <c r="T25">
        <v>1</v>
      </c>
      <c r="U25"/>
      <c r="V25"/>
      <c r="W25">
        <v>1</v>
      </c>
      <c r="X25">
        <v>1</v>
      </c>
      <c r="Y25">
        <v>1</v>
      </c>
      <c r="AA25" s="11">
        <v>1</v>
      </c>
      <c r="AB25" s="11"/>
      <c r="AD25" s="3">
        <f>SUMPRODUCT(Table_1[[#This Row],[Nickname]:[Sexual preferences]],$K$77:$AB$77)</f>
        <v>26.296784188567806</v>
      </c>
      <c r="AE25" s="3">
        <f>SUMPRODUCT(Table_1[[#This Row],[Nickname]:[Sexual preferences]],$K$78:$AB$78)</f>
        <v>210</v>
      </c>
      <c r="AF25" s="3">
        <f>SUMPRODUCT(Table_1[[#This Row],[Nickname]:[Sexual preferences]],$K$79:$AB$79)</f>
        <v>62</v>
      </c>
      <c r="AG25" s="3">
        <f>SUMPRODUCT(Table_1[[#This Row],[Nickname]:[Sexual preferences]],$K$80:$AB$80)</f>
        <v>23</v>
      </c>
    </row>
    <row r="26" spans="1:33" ht="15.75" customHeight="1" x14ac:dyDescent="0.25">
      <c r="A26" t="s">
        <v>97</v>
      </c>
      <c r="B26" t="s">
        <v>95</v>
      </c>
      <c r="C26"/>
      <c r="D26">
        <v>8</v>
      </c>
      <c r="E26" t="s">
        <v>38</v>
      </c>
      <c r="F26">
        <v>1</v>
      </c>
      <c r="G26"/>
      <c r="H26">
        <v>1</v>
      </c>
      <c r="I26"/>
      <c r="J26">
        <v>1</v>
      </c>
      <c r="K26"/>
      <c r="L26">
        <v>1</v>
      </c>
      <c r="M26">
        <v>1</v>
      </c>
      <c r="N26">
        <v>1</v>
      </c>
      <c r="O26">
        <v>1</v>
      </c>
      <c r="P26"/>
      <c r="Q26">
        <v>1</v>
      </c>
      <c r="R26">
        <v>1</v>
      </c>
      <c r="S26"/>
      <c r="T26"/>
      <c r="U26">
        <v>1</v>
      </c>
      <c r="V26"/>
      <c r="W26">
        <v>1</v>
      </c>
      <c r="X26">
        <v>1</v>
      </c>
      <c r="Y26"/>
      <c r="AA26" s="11">
        <v>1</v>
      </c>
      <c r="AB26" s="11"/>
      <c r="AD26" s="3">
        <f>SUMPRODUCT(Table_1[[#This Row],[Nickname]:[Sexual preferences]],$K$77:$AB$77)</f>
        <v>22.680214962756821</v>
      </c>
      <c r="AE26" s="3">
        <f>SUMPRODUCT(Table_1[[#This Row],[Nickname]:[Sexual preferences]],$K$78:$AB$78)</f>
        <v>183</v>
      </c>
      <c r="AF26" s="3">
        <f>SUMPRODUCT(Table_1[[#This Row],[Nickname]:[Sexual preferences]],$K$79:$AB$79)</f>
        <v>53</v>
      </c>
      <c r="AG26" s="3">
        <f>SUMPRODUCT(Table_1[[#This Row],[Nickname]:[Sexual preferences]],$K$80:$AB$80)</f>
        <v>20</v>
      </c>
    </row>
    <row r="27" spans="1:33" ht="15.75" customHeight="1" x14ac:dyDescent="0.25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G27"/>
      <c r="H27">
        <v>1</v>
      </c>
      <c r="I27"/>
      <c r="J27">
        <v>1</v>
      </c>
      <c r="K27"/>
      <c r="L27">
        <v>1</v>
      </c>
      <c r="M27">
        <v>1</v>
      </c>
      <c r="N27">
        <v>1</v>
      </c>
      <c r="O27"/>
      <c r="P27">
        <v>1</v>
      </c>
      <c r="Q27">
        <v>1</v>
      </c>
      <c r="R27">
        <v>1</v>
      </c>
      <c r="S27"/>
      <c r="T27">
        <v>1</v>
      </c>
      <c r="U27"/>
      <c r="V27"/>
      <c r="W27">
        <v>1</v>
      </c>
      <c r="X27">
        <v>1</v>
      </c>
      <c r="Y27">
        <v>1</v>
      </c>
      <c r="AA27" s="11">
        <v>1</v>
      </c>
      <c r="AB27" s="11"/>
      <c r="AD27" s="3">
        <f>SUMPRODUCT(Table_1[[#This Row],[Nickname]:[Sexual preferences]],$K$77:$AB$77)</f>
        <v>24.870622553340425</v>
      </c>
      <c r="AE27" s="3">
        <f>SUMPRODUCT(Table_1[[#This Row],[Nickname]:[Sexual preferences]],$K$78:$AB$78)</f>
        <v>199</v>
      </c>
      <c r="AF27" s="3">
        <f>SUMPRODUCT(Table_1[[#This Row],[Nickname]:[Sexual preferences]],$K$79:$AB$79)</f>
        <v>59</v>
      </c>
      <c r="AG27" s="3">
        <f>SUMPRODUCT(Table_1[[#This Row],[Nickname]:[Sexual preferences]],$K$80:$AB$80)</f>
        <v>22</v>
      </c>
    </row>
    <row r="28" spans="1:33" ht="15.75" customHeight="1" x14ac:dyDescent="0.25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G28"/>
      <c r="H28">
        <v>1</v>
      </c>
      <c r="I28"/>
      <c r="J28">
        <v>1</v>
      </c>
      <c r="K28"/>
      <c r="L28">
        <v>1</v>
      </c>
      <c r="M28">
        <v>1</v>
      </c>
      <c r="N28">
        <v>1</v>
      </c>
      <c r="O28">
        <v>1</v>
      </c>
      <c r="P28"/>
      <c r="Q28">
        <v>1</v>
      </c>
      <c r="R28">
        <v>1</v>
      </c>
      <c r="S28"/>
      <c r="T28"/>
      <c r="U28"/>
      <c r="V28"/>
      <c r="W28">
        <v>1</v>
      </c>
      <c r="X28"/>
      <c r="Y28"/>
      <c r="AA28" s="11">
        <v>1</v>
      </c>
      <c r="AB28" s="11"/>
      <c r="AD28" s="3">
        <f>SUMPRODUCT(Table_1[[#This Row],[Nickname]:[Sexual preferences]],$K$77:$AB$77)</f>
        <v>19.268360627631296</v>
      </c>
      <c r="AE28" s="3">
        <f>SUMPRODUCT(Table_1[[#This Row],[Nickname]:[Sexual preferences]],$K$78:$AB$78)</f>
        <v>149</v>
      </c>
      <c r="AF28" s="3">
        <f>SUMPRODUCT(Table_1[[#This Row],[Nickname]:[Sexual preferences]],$K$79:$AB$79)</f>
        <v>39</v>
      </c>
      <c r="AG28" s="3">
        <f>SUMPRODUCT(Table_1[[#This Row],[Nickname]:[Sexual preferences]],$K$80:$AB$80)</f>
        <v>18</v>
      </c>
    </row>
    <row r="29" spans="1:33" ht="15.75" customHeight="1" x14ac:dyDescent="0.25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G29"/>
      <c r="H29">
        <v>1</v>
      </c>
      <c r="I29"/>
      <c r="J29">
        <v>1</v>
      </c>
      <c r="K29"/>
      <c r="L29">
        <v>1</v>
      </c>
      <c r="M29">
        <v>1</v>
      </c>
      <c r="N29"/>
      <c r="O29"/>
      <c r="P29"/>
      <c r="Q29">
        <v>1</v>
      </c>
      <c r="R29">
        <v>1</v>
      </c>
      <c r="S29"/>
      <c r="T29"/>
      <c r="U29"/>
      <c r="V29"/>
      <c r="W29">
        <v>1</v>
      </c>
      <c r="X29"/>
      <c r="Y29"/>
      <c r="AA29" s="11">
        <v>1</v>
      </c>
      <c r="AB29" s="11"/>
      <c r="AD29" s="3">
        <f>SUMPRODUCT(Table_1[[#This Row],[Nickname]:[Sexual preferences]],$K$77:$AB$77)</f>
        <v>16.267588886145472</v>
      </c>
      <c r="AE29" s="3">
        <f>SUMPRODUCT(Table_1[[#This Row],[Nickname]:[Sexual preferences]],$K$78:$AB$78)</f>
        <v>125</v>
      </c>
      <c r="AF29" s="3">
        <f>SUMPRODUCT(Table_1[[#This Row],[Nickname]:[Sexual preferences]],$K$79:$AB$79)</f>
        <v>32</v>
      </c>
      <c r="AG29" s="3">
        <f>SUMPRODUCT(Table_1[[#This Row],[Nickname]:[Sexual preferences]],$K$80:$AB$80)</f>
        <v>16</v>
      </c>
    </row>
    <row r="30" spans="1:33" ht="15.75" customHeight="1" x14ac:dyDescent="0.25">
      <c r="A30" t="s">
        <v>107</v>
      </c>
      <c r="B30" t="s">
        <v>109</v>
      </c>
      <c r="C30"/>
      <c r="D30">
        <v>8</v>
      </c>
      <c r="E30" t="s">
        <v>110</v>
      </c>
      <c r="F30"/>
      <c r="G30"/>
      <c r="H30">
        <v>1</v>
      </c>
      <c r="I30"/>
      <c r="J30"/>
      <c r="K30">
        <v>1</v>
      </c>
      <c r="L30"/>
      <c r="M30"/>
      <c r="N30"/>
      <c r="O30"/>
      <c r="P30">
        <v>1</v>
      </c>
      <c r="Q30">
        <v>1</v>
      </c>
      <c r="R30"/>
      <c r="S30"/>
      <c r="T30"/>
      <c r="U30"/>
      <c r="V30"/>
      <c r="W30"/>
      <c r="X30"/>
      <c r="Y30"/>
      <c r="AA30" s="11"/>
      <c r="AB30" s="11"/>
      <c r="AD30" s="3">
        <f>SUMPRODUCT(Table_1[[#This Row],[Nickname]:[Sexual preferences]],$K$77:$AB$77)</f>
        <v>5.2729613967676281</v>
      </c>
      <c r="AE30" s="3">
        <f>SUMPRODUCT(Table_1[[#This Row],[Nickname]:[Sexual preferences]],$K$78:$AB$78)</f>
        <v>39</v>
      </c>
      <c r="AF30" s="3">
        <f>SUMPRODUCT(Table_1[[#This Row],[Nickname]:[Sexual preferences]],$K$79:$AB$79)</f>
        <v>10</v>
      </c>
      <c r="AG30" s="3">
        <f>SUMPRODUCT(Table_1[[#This Row],[Nickname]:[Sexual preferences]],$K$80:$AB$80)</f>
        <v>5</v>
      </c>
    </row>
    <row r="31" spans="1:33" ht="15.75" customHeight="1" x14ac:dyDescent="0.25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G31"/>
      <c r="H31">
        <v>1</v>
      </c>
      <c r="I31"/>
      <c r="J31"/>
      <c r="K31">
        <v>1</v>
      </c>
      <c r="L31"/>
      <c r="M31"/>
      <c r="N31"/>
      <c r="O31"/>
      <c r="P31"/>
      <c r="Q31">
        <v>1</v>
      </c>
      <c r="R31"/>
      <c r="S31"/>
      <c r="T31"/>
      <c r="U31"/>
      <c r="V31"/>
      <c r="W31"/>
      <c r="X31">
        <v>1</v>
      </c>
      <c r="Y31"/>
      <c r="AA31" s="11"/>
      <c r="AB31" s="11"/>
      <c r="AD31" s="3">
        <f>SUMPRODUCT(Table_1[[#This Row],[Nickname]:[Sexual preferences]],$K$77:$AB$77)</f>
        <v>4.3852516171761273</v>
      </c>
      <c r="AE31" s="3">
        <f>SUMPRODUCT(Table_1[[#This Row],[Nickname]:[Sexual preferences]],$K$78:$AB$78)</f>
        <v>36</v>
      </c>
      <c r="AF31" s="3">
        <f>SUMPRODUCT(Table_1[[#This Row],[Nickname]:[Sexual preferences]],$K$79:$AB$79)</f>
        <v>13</v>
      </c>
      <c r="AG31" s="3">
        <f>SUMPRODUCT(Table_1[[#This Row],[Nickname]:[Sexual preferences]],$K$80:$AB$80)</f>
        <v>4</v>
      </c>
    </row>
    <row r="32" spans="1:33" ht="15.75" customHeight="1" x14ac:dyDescent="0.25">
      <c r="A32" t="s">
        <v>114</v>
      </c>
      <c r="B32" t="s">
        <v>109</v>
      </c>
      <c r="C32" t="s">
        <v>114</v>
      </c>
      <c r="D32">
        <v>6</v>
      </c>
      <c r="E32" t="s">
        <v>38</v>
      </c>
      <c r="F32"/>
      <c r="G32"/>
      <c r="H32">
        <v>1</v>
      </c>
      <c r="I32"/>
      <c r="J32"/>
      <c r="K32">
        <v>1</v>
      </c>
      <c r="L32"/>
      <c r="M32"/>
      <c r="N32"/>
      <c r="O32"/>
      <c r="P32"/>
      <c r="Q32">
        <v>1</v>
      </c>
      <c r="R32">
        <v>1</v>
      </c>
      <c r="S32"/>
      <c r="T32"/>
      <c r="U32"/>
      <c r="V32"/>
      <c r="W32"/>
      <c r="X32">
        <v>1</v>
      </c>
      <c r="Y32"/>
      <c r="AA32" s="11"/>
      <c r="AB32" s="11"/>
      <c r="AD32" s="3">
        <f>SUMPRODUCT(Table_1[[#This Row],[Nickname]:[Sexual preferences]],$K$77:$AB$77)</f>
        <v>7.6066409362846095</v>
      </c>
      <c r="AE32" s="3">
        <f>SUMPRODUCT(Table_1[[#This Row],[Nickname]:[Sexual preferences]],$K$78:$AB$78)</f>
        <v>61</v>
      </c>
      <c r="AF32" s="3">
        <f>SUMPRODUCT(Table_1[[#This Row],[Nickname]:[Sexual preferences]],$K$79:$AB$79)</f>
        <v>19</v>
      </c>
      <c r="AG32" s="3">
        <f>SUMPRODUCT(Table_1[[#This Row],[Nickname]:[Sexual preferences]],$K$80:$AB$80)</f>
        <v>7</v>
      </c>
    </row>
    <row r="33" spans="1:33" ht="15.75" customHeight="1" x14ac:dyDescent="0.25">
      <c r="A33" t="s">
        <v>116</v>
      </c>
      <c r="B33" t="s">
        <v>109</v>
      </c>
      <c r="C33" t="s">
        <v>118</v>
      </c>
      <c r="D33">
        <v>10</v>
      </c>
      <c r="E33" t="s">
        <v>48</v>
      </c>
      <c r="F33"/>
      <c r="G33"/>
      <c r="H33">
        <v>1</v>
      </c>
      <c r="I33"/>
      <c r="J33"/>
      <c r="K33">
        <v>1</v>
      </c>
      <c r="L33"/>
      <c r="M33"/>
      <c r="N33">
        <v>1</v>
      </c>
      <c r="O33">
        <v>1</v>
      </c>
      <c r="P33">
        <v>1</v>
      </c>
      <c r="Q33">
        <v>1</v>
      </c>
      <c r="R33"/>
      <c r="S33"/>
      <c r="T33">
        <v>1</v>
      </c>
      <c r="U33">
        <v>1</v>
      </c>
      <c r="V33"/>
      <c r="W33"/>
      <c r="X33">
        <v>1</v>
      </c>
      <c r="Y33"/>
      <c r="AA33" s="11"/>
      <c r="AB33" s="11"/>
      <c r="AD33" s="3">
        <f>SUMPRODUCT(Table_1[[#This Row],[Nickname]:[Sexual preferences]],$K$77:$AB$77)</f>
        <v>13.40814294429167</v>
      </c>
      <c r="AE33" s="3">
        <f>SUMPRODUCT(Table_1[[#This Row],[Nickname]:[Sexual preferences]],$K$78:$AB$78)</f>
        <v>112</v>
      </c>
      <c r="AF33" s="3">
        <f>SUMPRODUCT(Table_1[[#This Row],[Nickname]:[Sexual preferences]],$K$79:$AB$79)</f>
        <v>36</v>
      </c>
      <c r="AG33" s="3">
        <f>SUMPRODUCT(Table_1[[#This Row],[Nickname]:[Sexual preferences]],$K$80:$AB$80)</f>
        <v>10</v>
      </c>
    </row>
    <row r="34" spans="1:33" ht="15.75" customHeight="1" x14ac:dyDescent="0.25">
      <c r="A34" t="s">
        <v>119</v>
      </c>
      <c r="B34" t="s">
        <v>109</v>
      </c>
      <c r="C34" t="s">
        <v>119</v>
      </c>
      <c r="D34">
        <v>8</v>
      </c>
      <c r="E34" t="s">
        <v>38</v>
      </c>
      <c r="F34"/>
      <c r="G34">
        <v>1</v>
      </c>
      <c r="H34"/>
      <c r="I34"/>
      <c r="J34">
        <v>1</v>
      </c>
      <c r="K34">
        <v>1</v>
      </c>
      <c r="L34"/>
      <c r="M34"/>
      <c r="N34">
        <v>1</v>
      </c>
      <c r="O34"/>
      <c r="P34">
        <v>1</v>
      </c>
      <c r="Q34">
        <v>1</v>
      </c>
      <c r="R34">
        <v>1</v>
      </c>
      <c r="S34"/>
      <c r="T34"/>
      <c r="U34"/>
      <c r="V34"/>
      <c r="W34">
        <v>1</v>
      </c>
      <c r="X34">
        <v>1</v>
      </c>
      <c r="Y34">
        <v>1</v>
      </c>
      <c r="AA34" s="11"/>
      <c r="AB34" s="11"/>
      <c r="AD34" s="3">
        <f>SUMPRODUCT(Table_1[[#This Row],[Nickname]:[Sexual preferences]],$K$77:$AB$77)</f>
        <v>16.44270136435636</v>
      </c>
      <c r="AE34" s="3">
        <f>SUMPRODUCT(Table_1[[#This Row],[Nickname]:[Sexual preferences]],$K$78:$AB$78)</f>
        <v>133</v>
      </c>
      <c r="AF34" s="3">
        <f>SUMPRODUCT(Table_1[[#This Row],[Nickname]:[Sexual preferences]],$K$79:$AB$79)</f>
        <v>40</v>
      </c>
      <c r="AG34" s="3">
        <f>SUMPRODUCT(Table_1[[#This Row],[Nickname]:[Sexual preferences]],$K$80:$AB$80)</f>
        <v>14</v>
      </c>
    </row>
    <row r="35" spans="1:33" ht="15.75" customHeight="1" x14ac:dyDescent="0.25">
      <c r="A35" t="s">
        <v>121</v>
      </c>
      <c r="B35" t="s">
        <v>123</v>
      </c>
      <c r="C35"/>
      <c r="D35">
        <v>8</v>
      </c>
      <c r="E35" t="s">
        <v>54</v>
      </c>
      <c r="F35"/>
      <c r="G35">
        <v>1</v>
      </c>
      <c r="H35"/>
      <c r="I35"/>
      <c r="J35">
        <v>1</v>
      </c>
      <c r="K35"/>
      <c r="L35">
        <v>1</v>
      </c>
      <c r="M35">
        <v>1</v>
      </c>
      <c r="N35">
        <v>1</v>
      </c>
      <c r="O35"/>
      <c r="P35"/>
      <c r="Q35">
        <v>1</v>
      </c>
      <c r="R35">
        <v>1</v>
      </c>
      <c r="S35"/>
      <c r="T35"/>
      <c r="U35">
        <v>1</v>
      </c>
      <c r="V35"/>
      <c r="W35"/>
      <c r="X35"/>
      <c r="Y35">
        <v>1</v>
      </c>
      <c r="Z35">
        <v>1</v>
      </c>
      <c r="AA35" s="11"/>
      <c r="AB35" s="11"/>
      <c r="AD35" s="3">
        <f>SUMPRODUCT(Table_1[[#This Row],[Nickname]:[Sexual preferences]],$K$77:$AB$77)</f>
        <v>18.653052447501242</v>
      </c>
      <c r="AE35" s="3">
        <f>SUMPRODUCT(Table_1[[#This Row],[Nickname]:[Sexual preferences]],$K$78:$AB$78)</f>
        <v>153</v>
      </c>
      <c r="AF35" s="3">
        <f>SUMPRODUCT(Table_1[[#This Row],[Nickname]:[Sexual preferences]],$K$79:$AB$79)</f>
        <v>44</v>
      </c>
      <c r="AG35" s="3">
        <f>SUMPRODUCT(Table_1[[#This Row],[Nickname]:[Sexual preferences]],$K$80:$AB$80)</f>
        <v>18</v>
      </c>
    </row>
    <row r="36" spans="1:33" ht="15.75" customHeight="1" x14ac:dyDescent="0.25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H36"/>
      <c r="I36"/>
      <c r="J36">
        <v>1</v>
      </c>
      <c r="K36"/>
      <c r="L36">
        <v>1</v>
      </c>
      <c r="M36">
        <v>1</v>
      </c>
      <c r="N36">
        <v>1</v>
      </c>
      <c r="O36"/>
      <c r="P36"/>
      <c r="Q36">
        <v>1</v>
      </c>
      <c r="R36">
        <v>1</v>
      </c>
      <c r="S36">
        <v>1</v>
      </c>
      <c r="T36"/>
      <c r="U36">
        <v>1</v>
      </c>
      <c r="V36"/>
      <c r="W36"/>
      <c r="X36"/>
      <c r="Y36">
        <v>1</v>
      </c>
      <c r="Z36">
        <v>1</v>
      </c>
      <c r="AA36" s="11"/>
      <c r="AB36" s="11"/>
      <c r="AD36" s="3">
        <f>SUMPRODUCT(Table_1[[#This Row],[Nickname]:[Sexual preferences]],$K$77:$AB$77)</f>
        <v>19.757141961175055</v>
      </c>
      <c r="AE36" s="3">
        <f>SUMPRODUCT(Table_1[[#This Row],[Nickname]:[Sexual preferences]],$K$78:$AB$78)</f>
        <v>161</v>
      </c>
      <c r="AF36" s="3">
        <f>SUMPRODUCT(Table_1[[#This Row],[Nickname]:[Sexual preferences]],$K$79:$AB$79)</f>
        <v>46</v>
      </c>
      <c r="AG36" s="3">
        <f>SUMPRODUCT(Table_1[[#This Row],[Nickname]:[Sexual preferences]],$K$80:$AB$80)</f>
        <v>19</v>
      </c>
    </row>
    <row r="37" spans="1:33" ht="15.75" customHeight="1" x14ac:dyDescent="0.25">
      <c r="A37" t="s">
        <v>127</v>
      </c>
      <c r="B37" t="s">
        <v>123</v>
      </c>
      <c r="C37"/>
      <c r="D37">
        <v>8</v>
      </c>
      <c r="E37" t="s">
        <v>54</v>
      </c>
      <c r="F37">
        <v>1</v>
      </c>
      <c r="G37"/>
      <c r="H37">
        <v>1</v>
      </c>
      <c r="I37">
        <v>1</v>
      </c>
      <c r="J37">
        <v>1</v>
      </c>
      <c r="K37"/>
      <c r="L37">
        <v>1</v>
      </c>
      <c r="M37">
        <v>1</v>
      </c>
      <c r="N37">
        <v>1</v>
      </c>
      <c r="O37"/>
      <c r="P37">
        <v>1</v>
      </c>
      <c r="Q37">
        <v>1</v>
      </c>
      <c r="R37">
        <v>1</v>
      </c>
      <c r="S37">
        <v>1</v>
      </c>
      <c r="T37"/>
      <c r="U37">
        <v>1</v>
      </c>
      <c r="V37"/>
      <c r="W37"/>
      <c r="X37"/>
      <c r="Y37">
        <v>1</v>
      </c>
      <c r="Z37">
        <v>1</v>
      </c>
      <c r="AA37" s="11"/>
      <c r="AB37" s="11"/>
      <c r="AD37" s="3">
        <f>SUMPRODUCT(Table_1[[#This Row],[Nickname]:[Sexual preferences]],$K$77:$AB$77)</f>
        <v>21.965320988522677</v>
      </c>
      <c r="AE37" s="3">
        <f>SUMPRODUCT(Table_1[[#This Row],[Nickname]:[Sexual preferences]],$K$78:$AB$78)</f>
        <v>177</v>
      </c>
      <c r="AF37" s="3">
        <f>SUMPRODUCT(Table_1[[#This Row],[Nickname]:[Sexual preferences]],$K$79:$AB$79)</f>
        <v>50</v>
      </c>
      <c r="AG37" s="3">
        <f>SUMPRODUCT(Table_1[[#This Row],[Nickname]:[Sexual preferences]],$K$80:$AB$80)</f>
        <v>21</v>
      </c>
    </row>
    <row r="38" spans="1:33" ht="15.75" customHeight="1" x14ac:dyDescent="0.25">
      <c r="A38" t="s">
        <v>129</v>
      </c>
      <c r="B38" t="s">
        <v>123</v>
      </c>
      <c r="C38"/>
      <c r="D38">
        <v>7</v>
      </c>
      <c r="E38" t="s">
        <v>48</v>
      </c>
      <c r="F38">
        <v>1</v>
      </c>
      <c r="G38">
        <v>1</v>
      </c>
      <c r="H38">
        <v>1</v>
      </c>
      <c r="I38"/>
      <c r="J38">
        <v>1</v>
      </c>
      <c r="K38">
        <v>1</v>
      </c>
      <c r="L38">
        <v>1</v>
      </c>
      <c r="M38">
        <v>1</v>
      </c>
      <c r="N38"/>
      <c r="O38"/>
      <c r="P38"/>
      <c r="Q38">
        <v>1</v>
      </c>
      <c r="R38">
        <v>1</v>
      </c>
      <c r="S38"/>
      <c r="T38"/>
      <c r="U38"/>
      <c r="V38"/>
      <c r="W38"/>
      <c r="X38">
        <v>1</v>
      </c>
      <c r="Y38"/>
      <c r="AA38" s="11"/>
      <c r="AB38" s="11"/>
      <c r="AD38" s="3">
        <f>SUMPRODUCT(Table_1[[#This Row],[Nickname]:[Sexual preferences]],$K$77:$AB$77)</f>
        <v>11.229535593340236</v>
      </c>
      <c r="AE38" s="3">
        <f>SUMPRODUCT(Table_1[[#This Row],[Nickname]:[Sexual preferences]],$K$78:$AB$78)</f>
        <v>89</v>
      </c>
      <c r="AF38" s="3">
        <f>SUMPRODUCT(Table_1[[#This Row],[Nickname]:[Sexual preferences]],$K$79:$AB$79)</f>
        <v>27</v>
      </c>
      <c r="AG38" s="3">
        <f>SUMPRODUCT(Table_1[[#This Row],[Nickname]:[Sexual preferences]],$K$80:$AB$80)</f>
        <v>11</v>
      </c>
    </row>
    <row r="39" spans="1:33" ht="15.75" customHeight="1" x14ac:dyDescent="0.25">
      <c r="A39" t="s">
        <v>131</v>
      </c>
      <c r="B39" t="s">
        <v>123</v>
      </c>
      <c r="C39"/>
      <c r="D39">
        <v>8</v>
      </c>
      <c r="E39" t="s">
        <v>48</v>
      </c>
      <c r="F39">
        <v>1</v>
      </c>
      <c r="G39">
        <v>1</v>
      </c>
      <c r="H39"/>
      <c r="I39"/>
      <c r="J39">
        <v>1</v>
      </c>
      <c r="K39"/>
      <c r="L39">
        <v>1</v>
      </c>
      <c r="M39">
        <v>1</v>
      </c>
      <c r="N39">
        <v>1</v>
      </c>
      <c r="O39"/>
      <c r="P39"/>
      <c r="Q39">
        <v>1</v>
      </c>
      <c r="R39">
        <v>1</v>
      </c>
      <c r="S39"/>
      <c r="T39"/>
      <c r="U39">
        <v>1</v>
      </c>
      <c r="V39"/>
      <c r="W39"/>
      <c r="X39"/>
      <c r="Y39">
        <v>1</v>
      </c>
      <c r="Z39">
        <v>1</v>
      </c>
      <c r="AA39" s="11"/>
      <c r="AB39" s="11"/>
      <c r="AD39" s="3">
        <f>SUMPRODUCT(Table_1[[#This Row],[Nickname]:[Sexual preferences]],$K$77:$AB$77)</f>
        <v>18.653052447501242</v>
      </c>
      <c r="AE39" s="3">
        <f>SUMPRODUCT(Table_1[[#This Row],[Nickname]:[Sexual preferences]],$K$78:$AB$78)</f>
        <v>153</v>
      </c>
      <c r="AF39" s="3">
        <f>SUMPRODUCT(Table_1[[#This Row],[Nickname]:[Sexual preferences]],$K$79:$AB$79)</f>
        <v>44</v>
      </c>
      <c r="AG39" s="3">
        <f>SUMPRODUCT(Table_1[[#This Row],[Nickname]:[Sexual preferences]],$K$80:$AB$80)</f>
        <v>18</v>
      </c>
    </row>
    <row r="40" spans="1:33" ht="15.75" customHeight="1" x14ac:dyDescent="0.25">
      <c r="A40" t="s">
        <v>133</v>
      </c>
      <c r="B40" t="s">
        <v>134</v>
      </c>
      <c r="C40" t="s">
        <v>133</v>
      </c>
      <c r="D40">
        <v>8</v>
      </c>
      <c r="E40" t="s">
        <v>54</v>
      </c>
      <c r="F40"/>
      <c r="G40">
        <v>1</v>
      </c>
      <c r="H40">
        <v>1</v>
      </c>
      <c r="I40"/>
      <c r="J40"/>
      <c r="K40">
        <v>1</v>
      </c>
      <c r="L40">
        <v>1</v>
      </c>
      <c r="M40">
        <v>1</v>
      </c>
      <c r="N40"/>
      <c r="O40"/>
      <c r="P40">
        <v>1</v>
      </c>
      <c r="Q40">
        <v>1</v>
      </c>
      <c r="R40"/>
      <c r="S40"/>
      <c r="T40">
        <v>1</v>
      </c>
      <c r="U40"/>
      <c r="V40"/>
      <c r="W40">
        <v>1</v>
      </c>
      <c r="X40">
        <v>1</v>
      </c>
      <c r="Y40"/>
      <c r="AA40" s="11"/>
      <c r="AB40" s="11"/>
      <c r="AD40" s="3">
        <f>SUMPRODUCT(Table_1[[#This Row],[Nickname]:[Sexual preferences]],$K$77:$AB$77)</f>
        <v>15.214932252037682</v>
      </c>
      <c r="AE40" s="3">
        <f>SUMPRODUCT(Table_1[[#This Row],[Nickname]:[Sexual preferences]],$K$78:$AB$78)</f>
        <v>121</v>
      </c>
      <c r="AF40" s="3">
        <f>SUMPRODUCT(Table_1[[#This Row],[Nickname]:[Sexual preferences]],$K$79:$AB$79)</f>
        <v>36</v>
      </c>
      <c r="AG40" s="3">
        <f>SUMPRODUCT(Table_1[[#This Row],[Nickname]:[Sexual preferences]],$K$80:$AB$80)</f>
        <v>14</v>
      </c>
    </row>
    <row r="41" spans="1:33" ht="15.75" customHeight="1" x14ac:dyDescent="0.25">
      <c r="A41" t="s">
        <v>135</v>
      </c>
      <c r="B41" t="s">
        <v>134</v>
      </c>
      <c r="C41" t="s">
        <v>137</v>
      </c>
      <c r="D41">
        <v>8</v>
      </c>
      <c r="E41" t="s">
        <v>54</v>
      </c>
      <c r="F41"/>
      <c r="G41"/>
      <c r="H41">
        <v>1</v>
      </c>
      <c r="I41">
        <v>1</v>
      </c>
      <c r="J41"/>
      <c r="K41"/>
      <c r="L41">
        <v>1</v>
      </c>
      <c r="M41"/>
      <c r="N41">
        <v>1</v>
      </c>
      <c r="O41"/>
      <c r="P41">
        <v>1</v>
      </c>
      <c r="Q41">
        <v>1</v>
      </c>
      <c r="R41">
        <v>1</v>
      </c>
      <c r="S41"/>
      <c r="T41">
        <v>1</v>
      </c>
      <c r="U41"/>
      <c r="V41"/>
      <c r="W41">
        <v>1</v>
      </c>
      <c r="X41">
        <v>1</v>
      </c>
      <c r="Y41">
        <v>1</v>
      </c>
      <c r="AA41" s="11"/>
      <c r="AB41" s="11"/>
      <c r="AD41" s="3">
        <f>SUMPRODUCT(Table_1[[#This Row],[Nickname]:[Sexual preferences]],$K$77:$AB$77)</f>
        <v>18.976704163796864</v>
      </c>
      <c r="AE41" s="3">
        <f>SUMPRODUCT(Table_1[[#This Row],[Nickname]:[Sexual preferences]],$K$78:$AB$78)</f>
        <v>155</v>
      </c>
      <c r="AF41" s="3">
        <f>SUMPRODUCT(Table_1[[#This Row],[Nickname]:[Sexual preferences]],$K$79:$AB$79)</f>
        <v>48</v>
      </c>
      <c r="AG41" s="3">
        <f>SUMPRODUCT(Table_1[[#This Row],[Nickname]:[Sexual preferences]],$K$80:$AB$80)</f>
        <v>16</v>
      </c>
    </row>
    <row r="42" spans="1:33" ht="15.75" customHeight="1" x14ac:dyDescent="0.25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G42"/>
      <c r="H42">
        <v>1</v>
      </c>
      <c r="I42"/>
      <c r="J42">
        <v>1</v>
      </c>
      <c r="K42">
        <v>1</v>
      </c>
      <c r="L42">
        <v>1</v>
      </c>
      <c r="M42">
        <v>1</v>
      </c>
      <c r="N42"/>
      <c r="O42"/>
      <c r="P42"/>
      <c r="Q42">
        <v>1</v>
      </c>
      <c r="R42"/>
      <c r="S42"/>
      <c r="T42">
        <v>1</v>
      </c>
      <c r="U42">
        <v>1</v>
      </c>
      <c r="V42"/>
      <c r="W42">
        <v>1</v>
      </c>
      <c r="X42">
        <v>1</v>
      </c>
      <c r="Y42">
        <v>1</v>
      </c>
      <c r="AA42" s="11"/>
      <c r="AB42" s="11"/>
      <c r="AD42" s="3">
        <f>SUMPRODUCT(Table_1[[#This Row],[Nickname]:[Sexual preferences]],$K$77:$AB$77)</f>
        <v>16.875358126979528</v>
      </c>
      <c r="AE42" s="3">
        <f>SUMPRODUCT(Table_1[[#This Row],[Nickname]:[Sexual preferences]],$K$78:$AB$78)</f>
        <v>143</v>
      </c>
      <c r="AF42" s="3">
        <f>SUMPRODUCT(Table_1[[#This Row],[Nickname]:[Sexual preferences]],$K$79:$AB$79)</f>
        <v>46</v>
      </c>
      <c r="AG42" s="3">
        <f>SUMPRODUCT(Table_1[[#This Row],[Nickname]:[Sexual preferences]],$K$80:$AB$80)</f>
        <v>14</v>
      </c>
    </row>
    <row r="43" spans="1:33" ht="15.75" customHeight="1" x14ac:dyDescent="0.25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/>
      <c r="M43"/>
      <c r="N43"/>
      <c r="O43">
        <v>1</v>
      </c>
      <c r="P43"/>
      <c r="Q43">
        <v>1</v>
      </c>
      <c r="R43">
        <v>1</v>
      </c>
      <c r="S43"/>
      <c r="T43"/>
      <c r="U43"/>
      <c r="V43"/>
      <c r="W43">
        <v>1</v>
      </c>
      <c r="X43">
        <v>1</v>
      </c>
      <c r="Y43">
        <v>1</v>
      </c>
      <c r="AA43" s="11"/>
      <c r="AB43" s="11"/>
      <c r="AD43" s="3">
        <f>SUMPRODUCT(Table_1[[#This Row],[Nickname]:[Sexual preferences]],$K$77:$AB$77)</f>
        <v>14.086073865977669</v>
      </c>
      <c r="AE43" s="3">
        <f>SUMPRODUCT(Table_1[[#This Row],[Nickname]:[Sexual preferences]],$K$78:$AB$78)</f>
        <v>115</v>
      </c>
      <c r="AF43" s="3">
        <f>SUMPRODUCT(Table_1[[#This Row],[Nickname]:[Sexual preferences]],$K$79:$AB$79)</f>
        <v>35</v>
      </c>
      <c r="AG43" s="3">
        <f>SUMPRODUCT(Table_1[[#This Row],[Nickname]:[Sexual preferences]],$K$80:$AB$80)</f>
        <v>12</v>
      </c>
    </row>
    <row r="44" spans="1:33" ht="15.75" customHeight="1" x14ac:dyDescent="0.25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H44"/>
      <c r="I44"/>
      <c r="J44">
        <v>1</v>
      </c>
      <c r="K44">
        <v>1</v>
      </c>
      <c r="L44">
        <v>1</v>
      </c>
      <c r="M44"/>
      <c r="N44">
        <v>1</v>
      </c>
      <c r="O44"/>
      <c r="P44">
        <v>1</v>
      </c>
      <c r="Q44">
        <v>1</v>
      </c>
      <c r="R44">
        <v>1</v>
      </c>
      <c r="S44"/>
      <c r="T44">
        <v>1</v>
      </c>
      <c r="U44"/>
      <c r="V44"/>
      <c r="W44">
        <v>1</v>
      </c>
      <c r="X44">
        <v>1</v>
      </c>
      <c r="Y44">
        <v>1</v>
      </c>
      <c r="AA44" s="11"/>
      <c r="AB44" s="11"/>
      <c r="AD44" s="3">
        <f>SUMPRODUCT(Table_1[[#This Row],[Nickname]:[Sexual preferences]],$K$77:$AB$77)</f>
        <v>19.976704163796864</v>
      </c>
      <c r="AE44" s="3">
        <f>SUMPRODUCT(Table_1[[#This Row],[Nickname]:[Sexual preferences]],$K$78:$AB$78)</f>
        <v>162</v>
      </c>
      <c r="AF44" s="3">
        <f>SUMPRODUCT(Table_1[[#This Row],[Nickname]:[Sexual preferences]],$K$79:$AB$79)</f>
        <v>49</v>
      </c>
      <c r="AG44" s="3">
        <f>SUMPRODUCT(Table_1[[#This Row],[Nickname]:[Sexual preferences]],$K$80:$AB$80)</f>
        <v>17</v>
      </c>
    </row>
    <row r="45" spans="1:33" ht="15.75" customHeight="1" x14ac:dyDescent="0.25">
      <c r="A45" t="s">
        <v>146</v>
      </c>
      <c r="B45" t="s">
        <v>134</v>
      </c>
      <c r="C45"/>
      <c r="D45">
        <v>8</v>
      </c>
      <c r="E45" t="s">
        <v>38</v>
      </c>
      <c r="F45">
        <v>1</v>
      </c>
      <c r="G45"/>
      <c r="H45">
        <v>1</v>
      </c>
      <c r="I45"/>
      <c r="J45">
        <v>1</v>
      </c>
      <c r="K45">
        <v>1</v>
      </c>
      <c r="L45"/>
      <c r="M45"/>
      <c r="N45">
        <v>1</v>
      </c>
      <c r="O45"/>
      <c r="P45">
        <v>1</v>
      </c>
      <c r="Q45">
        <v>1</v>
      </c>
      <c r="R45"/>
      <c r="S45"/>
      <c r="T45">
        <v>1</v>
      </c>
      <c r="U45"/>
      <c r="V45"/>
      <c r="W45"/>
      <c r="X45"/>
      <c r="Y45">
        <v>1</v>
      </c>
      <c r="AA45" s="11"/>
      <c r="AB45" s="11"/>
      <c r="AD45" s="3">
        <f>SUMPRODUCT(Table_1[[#This Row],[Nickname]:[Sexual preferences]],$K$77:$AB$77)</f>
        <v>10.347346788858834</v>
      </c>
      <c r="AE45" s="3">
        <f>SUMPRODUCT(Table_1[[#This Row],[Nickname]:[Sexual preferences]],$K$78:$AB$78)</f>
        <v>84</v>
      </c>
      <c r="AF45" s="3">
        <f>SUMPRODUCT(Table_1[[#This Row],[Nickname]:[Sexual preferences]],$K$79:$AB$79)</f>
        <v>26</v>
      </c>
      <c r="AG45" s="3">
        <f>SUMPRODUCT(Table_1[[#This Row],[Nickname]:[Sexual preferences]],$K$80:$AB$80)</f>
        <v>8</v>
      </c>
    </row>
    <row r="46" spans="1:33" ht="15.75" customHeight="1" x14ac:dyDescent="0.25">
      <c r="A46" t="s">
        <v>147</v>
      </c>
      <c r="B46" t="s">
        <v>134</v>
      </c>
      <c r="C46"/>
      <c r="D46">
        <v>7</v>
      </c>
      <c r="E46" t="s">
        <v>38</v>
      </c>
      <c r="F46"/>
      <c r="G46"/>
      <c r="H46">
        <v>1</v>
      </c>
      <c r="I46"/>
      <c r="J46"/>
      <c r="K46"/>
      <c r="L46">
        <v>1</v>
      </c>
      <c r="M46">
        <v>1</v>
      </c>
      <c r="N46"/>
      <c r="O46">
        <v>1</v>
      </c>
      <c r="P46"/>
      <c r="Q46">
        <v>1</v>
      </c>
      <c r="R46"/>
      <c r="S46"/>
      <c r="T46"/>
      <c r="U46"/>
      <c r="V46"/>
      <c r="W46">
        <v>1</v>
      </c>
      <c r="X46"/>
      <c r="Y46">
        <v>1</v>
      </c>
      <c r="AA46" s="11"/>
      <c r="AB46" s="11"/>
      <c r="AD46" s="3">
        <f>SUMPRODUCT(Table_1[[#This Row],[Nickname]:[Sexual preferences]],$K$77:$AB$77)</f>
        <v>12.167109956168691</v>
      </c>
      <c r="AE46" s="3">
        <f>SUMPRODUCT(Table_1[[#This Row],[Nickname]:[Sexual preferences]],$K$78:$AB$78)</f>
        <v>98</v>
      </c>
      <c r="AF46" s="3">
        <f>SUMPRODUCT(Table_1[[#This Row],[Nickname]:[Sexual preferences]],$K$79:$AB$79)</f>
        <v>29</v>
      </c>
      <c r="AG46" s="3">
        <f>SUMPRODUCT(Table_1[[#This Row],[Nickname]:[Sexual preferences]],$K$80:$AB$80)</f>
        <v>11</v>
      </c>
    </row>
    <row r="47" spans="1:33" ht="15.75" customHeight="1" x14ac:dyDescent="0.25">
      <c r="A47" t="s">
        <v>149</v>
      </c>
      <c r="B47" t="s">
        <v>242</v>
      </c>
      <c r="C47" t="s">
        <v>151</v>
      </c>
      <c r="D47">
        <v>8</v>
      </c>
      <c r="E47" t="s">
        <v>61</v>
      </c>
      <c r="F47"/>
      <c r="G47">
        <v>1</v>
      </c>
      <c r="H47">
        <v>1</v>
      </c>
      <c r="I47"/>
      <c r="J47">
        <v>1</v>
      </c>
      <c r="K47">
        <v>1</v>
      </c>
      <c r="L47">
        <v>1</v>
      </c>
      <c r="M47">
        <v>1</v>
      </c>
      <c r="N47"/>
      <c r="O47"/>
      <c r="P47"/>
      <c r="Q47">
        <v>1</v>
      </c>
      <c r="R47">
        <v>1</v>
      </c>
      <c r="S47"/>
      <c r="T47"/>
      <c r="U47">
        <v>1</v>
      </c>
      <c r="V47"/>
      <c r="W47"/>
      <c r="X47"/>
      <c r="Y47">
        <v>1</v>
      </c>
      <c r="AA47" s="11"/>
      <c r="AB47" s="11"/>
      <c r="AD47" s="3">
        <f>SUMPRODUCT(Table_1[[#This Row],[Nickname]:[Sexual preferences]],$K$77:$AB$77)</f>
        <v>13.777671247873585</v>
      </c>
      <c r="AE47" s="3">
        <f>SUMPRODUCT(Table_1[[#This Row],[Nickname]:[Sexual preferences]],$K$78:$AB$78)</f>
        <v>114</v>
      </c>
      <c r="AF47" s="3">
        <f>SUMPRODUCT(Table_1[[#This Row],[Nickname]:[Sexual preferences]],$K$79:$AB$79)</f>
        <v>34</v>
      </c>
      <c r="AG47" s="3">
        <f>SUMPRODUCT(Table_1[[#This Row],[Nickname]:[Sexual preferences]],$K$80:$AB$80)</f>
        <v>12</v>
      </c>
    </row>
    <row r="48" spans="1:33" ht="15.75" customHeight="1" x14ac:dyDescent="0.25">
      <c r="A48" t="s">
        <v>152</v>
      </c>
      <c r="B48" t="s">
        <v>242</v>
      </c>
      <c r="C48" t="s">
        <v>154</v>
      </c>
      <c r="D48">
        <v>9</v>
      </c>
      <c r="E48" t="s">
        <v>38</v>
      </c>
      <c r="F48"/>
      <c r="G48">
        <v>1</v>
      </c>
      <c r="H48">
        <v>1</v>
      </c>
      <c r="I48"/>
      <c r="J48">
        <v>1</v>
      </c>
      <c r="K48">
        <v>1</v>
      </c>
      <c r="L48">
        <v>1</v>
      </c>
      <c r="M48">
        <v>1</v>
      </c>
      <c r="N48"/>
      <c r="O48"/>
      <c r="P48"/>
      <c r="Q48">
        <v>1</v>
      </c>
      <c r="R48">
        <v>1</v>
      </c>
      <c r="S48"/>
      <c r="T48"/>
      <c r="U48">
        <v>1</v>
      </c>
      <c r="V48"/>
      <c r="W48"/>
      <c r="X48"/>
      <c r="Y48">
        <v>1</v>
      </c>
      <c r="AA48" s="11"/>
      <c r="AB48" s="11"/>
      <c r="AD48" s="3">
        <f>SUMPRODUCT(Table_1[[#This Row],[Nickname]:[Sexual preferences]],$K$77:$AB$77)</f>
        <v>13.777671247873585</v>
      </c>
      <c r="AE48" s="3">
        <f>SUMPRODUCT(Table_1[[#This Row],[Nickname]:[Sexual preferences]],$K$78:$AB$78)</f>
        <v>114</v>
      </c>
      <c r="AF48" s="3">
        <f>SUMPRODUCT(Table_1[[#This Row],[Nickname]:[Sexual preferences]],$K$79:$AB$79)</f>
        <v>34</v>
      </c>
      <c r="AG48" s="3">
        <f>SUMPRODUCT(Table_1[[#This Row],[Nickname]:[Sexual preferences]],$K$80:$AB$80)</f>
        <v>12</v>
      </c>
    </row>
    <row r="49" spans="1:33" ht="15.75" customHeight="1" x14ac:dyDescent="0.25">
      <c r="A49" t="s">
        <v>155</v>
      </c>
      <c r="B49" t="s">
        <v>242</v>
      </c>
      <c r="C49"/>
      <c r="D49">
        <v>8</v>
      </c>
      <c r="E49" t="s">
        <v>38</v>
      </c>
      <c r="F49">
        <v>1</v>
      </c>
      <c r="G49"/>
      <c r="H49">
        <v>1</v>
      </c>
      <c r="I49"/>
      <c r="J49">
        <v>1</v>
      </c>
      <c r="K49"/>
      <c r="L49">
        <v>1</v>
      </c>
      <c r="M49">
        <v>1</v>
      </c>
      <c r="N49"/>
      <c r="O49"/>
      <c r="P49"/>
      <c r="Q49">
        <v>1</v>
      </c>
      <c r="R49">
        <v>1</v>
      </c>
      <c r="S49"/>
      <c r="T49"/>
      <c r="U49">
        <v>1</v>
      </c>
      <c r="V49"/>
      <c r="W49"/>
      <c r="X49">
        <v>1</v>
      </c>
      <c r="Y49"/>
      <c r="AA49" s="11"/>
      <c r="AB49" s="11"/>
      <c r="AD49" s="3">
        <f>SUMPRODUCT(Table_1[[#This Row],[Nickname]:[Sexual preferences]],$K$77:$AB$77)</f>
        <v>12.320920680709639</v>
      </c>
      <c r="AE49" s="3">
        <f>SUMPRODUCT(Table_1[[#This Row],[Nickname]:[Sexual preferences]],$K$78:$AB$78)</f>
        <v>103</v>
      </c>
      <c r="AF49" s="3">
        <f>SUMPRODUCT(Table_1[[#This Row],[Nickname]:[Sexual preferences]],$K$79:$AB$79)</f>
        <v>33</v>
      </c>
      <c r="AG49" s="3">
        <f>SUMPRODUCT(Table_1[[#This Row],[Nickname]:[Sexual preferences]],$K$80:$AB$80)</f>
        <v>11</v>
      </c>
    </row>
    <row r="50" spans="1:33" ht="15.75" customHeight="1" x14ac:dyDescent="0.25">
      <c r="A50" t="s">
        <v>157</v>
      </c>
      <c r="B50" t="s">
        <v>242</v>
      </c>
      <c r="C50"/>
      <c r="D50">
        <v>8</v>
      </c>
      <c r="E50" t="s">
        <v>38</v>
      </c>
      <c r="F50">
        <v>1</v>
      </c>
      <c r="G50">
        <v>1</v>
      </c>
      <c r="H50">
        <v>1</v>
      </c>
      <c r="I50"/>
      <c r="J50">
        <v>1</v>
      </c>
      <c r="K50"/>
      <c r="L50">
        <v>1</v>
      </c>
      <c r="M50">
        <v>1</v>
      </c>
      <c r="N50"/>
      <c r="O50"/>
      <c r="P50"/>
      <c r="Q50">
        <v>1</v>
      </c>
      <c r="R50">
        <v>1</v>
      </c>
      <c r="S50"/>
      <c r="T50"/>
      <c r="U50">
        <v>1</v>
      </c>
      <c r="V50"/>
      <c r="W50"/>
      <c r="X50">
        <v>1</v>
      </c>
      <c r="Y50">
        <v>1</v>
      </c>
      <c r="AA50" s="11"/>
      <c r="AB50" s="11"/>
      <c r="AD50" s="3">
        <f>SUMPRODUCT(Table_1[[#This Row],[Nickname]:[Sexual preferences]],$K$77:$AB$77)</f>
        <v>14.098140495629709</v>
      </c>
      <c r="AE50" s="3">
        <f>SUMPRODUCT(Table_1[[#This Row],[Nickname]:[Sexual preferences]],$K$78:$AB$78)</f>
        <v>120</v>
      </c>
      <c r="AF50" s="3">
        <f>SUMPRODUCT(Table_1[[#This Row],[Nickname]:[Sexual preferences]],$K$79:$AB$79)</f>
        <v>40</v>
      </c>
      <c r="AG50" s="3">
        <f>SUMPRODUCT(Table_1[[#This Row],[Nickname]:[Sexual preferences]],$K$80:$AB$80)</f>
        <v>12</v>
      </c>
    </row>
    <row r="51" spans="1:33" ht="15.75" customHeight="1" x14ac:dyDescent="0.25">
      <c r="A51" t="s">
        <v>159</v>
      </c>
      <c r="B51" t="s">
        <v>242</v>
      </c>
      <c r="C51"/>
      <c r="D51">
        <v>6</v>
      </c>
      <c r="E51" t="s">
        <v>38</v>
      </c>
      <c r="F51"/>
      <c r="G51"/>
      <c r="H51">
        <v>1</v>
      </c>
      <c r="I51"/>
      <c r="J51">
        <v>1</v>
      </c>
      <c r="K51"/>
      <c r="L51">
        <v>1</v>
      </c>
      <c r="M51">
        <v>1</v>
      </c>
      <c r="N51"/>
      <c r="O51"/>
      <c r="P51">
        <v>1</v>
      </c>
      <c r="Q51">
        <v>1</v>
      </c>
      <c r="R51">
        <v>1</v>
      </c>
      <c r="S51"/>
      <c r="T51"/>
      <c r="U51"/>
      <c r="V51"/>
      <c r="W51"/>
      <c r="X51">
        <v>1</v>
      </c>
      <c r="Y51">
        <v>1</v>
      </c>
      <c r="AA51" s="11"/>
      <c r="AB51" s="11"/>
      <c r="AD51" s="3">
        <f>SUMPRODUCT(Table_1[[#This Row],[Nickname]:[Sexual preferences]],$K$77:$AB$77)</f>
        <v>14.21493443560793</v>
      </c>
      <c r="AE51" s="3">
        <f>SUMPRODUCT(Table_1[[#This Row],[Nickname]:[Sexual preferences]],$K$78:$AB$78)</f>
        <v>115</v>
      </c>
      <c r="AF51" s="3">
        <f>SUMPRODUCT(Table_1[[#This Row],[Nickname]:[Sexual preferences]],$K$79:$AB$79)</f>
        <v>37</v>
      </c>
      <c r="AG51" s="3">
        <f>SUMPRODUCT(Table_1[[#This Row],[Nickname]:[Sexual preferences]],$K$80:$AB$80)</f>
        <v>13</v>
      </c>
    </row>
    <row r="52" spans="1:33" ht="15.75" customHeight="1" x14ac:dyDescent="0.25">
      <c r="A52" t="s">
        <v>161</v>
      </c>
      <c r="B52" t="s">
        <v>163</v>
      </c>
      <c r="C52"/>
      <c r="D52">
        <v>8</v>
      </c>
      <c r="E52" t="s">
        <v>38</v>
      </c>
      <c r="F52"/>
      <c r="G52"/>
      <c r="H52">
        <v>1</v>
      </c>
      <c r="I52"/>
      <c r="J52">
        <v>1</v>
      </c>
      <c r="K52"/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/>
      <c r="T52">
        <v>1</v>
      </c>
      <c r="U52"/>
      <c r="V52"/>
      <c r="W52"/>
      <c r="X52">
        <v>1</v>
      </c>
      <c r="Y52"/>
      <c r="AA52" s="11"/>
      <c r="AB52" s="11"/>
      <c r="AD52" s="3">
        <f>SUMPRODUCT(Table_1[[#This Row],[Nickname]:[Sexual preferences]],$K$77:$AB$77)</f>
        <v>17.161041833086376</v>
      </c>
      <c r="AE52" s="3">
        <f>SUMPRODUCT(Table_1[[#This Row],[Nickname]:[Sexual preferences]],$K$78:$AB$78)</f>
        <v>137</v>
      </c>
      <c r="AF52" s="3">
        <f>SUMPRODUCT(Table_1[[#This Row],[Nickname]:[Sexual preferences]],$K$79:$AB$79)</f>
        <v>42</v>
      </c>
      <c r="AG52" s="3">
        <f>SUMPRODUCT(Table_1[[#This Row],[Nickname]:[Sexual preferences]],$K$80:$AB$80)</f>
        <v>15</v>
      </c>
    </row>
    <row r="53" spans="1:33" ht="15.75" customHeight="1" x14ac:dyDescent="0.25">
      <c r="A53" t="s">
        <v>164</v>
      </c>
      <c r="B53" t="s">
        <v>163</v>
      </c>
      <c r="C53"/>
      <c r="D53">
        <v>8</v>
      </c>
      <c r="E53" t="s">
        <v>38</v>
      </c>
      <c r="F53">
        <v>1</v>
      </c>
      <c r="G53"/>
      <c r="H53">
        <v>1</v>
      </c>
      <c r="I53"/>
      <c r="J53"/>
      <c r="K53">
        <v>1</v>
      </c>
      <c r="L53"/>
      <c r="M53"/>
      <c r="N53"/>
      <c r="O53"/>
      <c r="P53">
        <v>1</v>
      </c>
      <c r="Q53">
        <v>1</v>
      </c>
      <c r="R53">
        <v>1</v>
      </c>
      <c r="S53"/>
      <c r="T53">
        <v>1</v>
      </c>
      <c r="U53">
        <v>1</v>
      </c>
      <c r="V53"/>
      <c r="W53"/>
      <c r="X53">
        <v>1</v>
      </c>
      <c r="Y53"/>
      <c r="AA53" s="11"/>
      <c r="AB53" s="11"/>
      <c r="AD53" s="3">
        <f>SUMPRODUCT(Table_1[[#This Row],[Nickname]:[Sexual preferences]],$K$77:$AB$77)</f>
        <v>13.628760521914328</v>
      </c>
      <c r="AE53" s="3">
        <f>SUMPRODUCT(Table_1[[#This Row],[Nickname]:[Sexual preferences]],$K$78:$AB$78)</f>
        <v>113</v>
      </c>
      <c r="AF53" s="3">
        <f>SUMPRODUCT(Table_1[[#This Row],[Nickname]:[Sexual preferences]],$K$79:$AB$79)</f>
        <v>35</v>
      </c>
      <c r="AG53" s="3">
        <f>SUMPRODUCT(Table_1[[#This Row],[Nickname]:[Sexual preferences]],$K$80:$AB$80)</f>
        <v>11</v>
      </c>
    </row>
    <row r="54" spans="1:33" ht="15.75" customHeight="1" x14ac:dyDescent="0.25">
      <c r="A54" t="s">
        <v>166</v>
      </c>
      <c r="B54" t="s">
        <v>163</v>
      </c>
      <c r="C54"/>
      <c r="D54">
        <v>8</v>
      </c>
      <c r="E54" t="s">
        <v>48</v>
      </c>
      <c r="F54"/>
      <c r="G54"/>
      <c r="H54">
        <v>1</v>
      </c>
      <c r="I54"/>
      <c r="J54"/>
      <c r="K54">
        <v>1</v>
      </c>
      <c r="L54">
        <v>1</v>
      </c>
      <c r="M54">
        <v>1</v>
      </c>
      <c r="N54"/>
      <c r="O54"/>
      <c r="P54">
        <v>1</v>
      </c>
      <c r="Q54">
        <v>1</v>
      </c>
      <c r="R54"/>
      <c r="S54"/>
      <c r="T54"/>
      <c r="U54"/>
      <c r="V54"/>
      <c r="W54"/>
      <c r="X54">
        <v>1</v>
      </c>
      <c r="Y54"/>
      <c r="AA54" s="11"/>
      <c r="AB54" s="11"/>
      <c r="AD54" s="3">
        <f>SUMPRODUCT(Table_1[[#This Row],[Nickname]:[Sexual preferences]],$K$77:$AB$77)</f>
        <v>10.216325301579378</v>
      </c>
      <c r="AE54" s="3">
        <f>SUMPRODUCT(Table_1[[#This Row],[Nickname]:[Sexual preferences]],$K$78:$AB$78)</f>
        <v>80</v>
      </c>
      <c r="AF54" s="3">
        <f>SUMPRODUCT(Table_1[[#This Row],[Nickname]:[Sexual preferences]],$K$79:$AB$79)</f>
        <v>25</v>
      </c>
      <c r="AG54" s="3">
        <f>SUMPRODUCT(Table_1[[#This Row],[Nickname]:[Sexual preferences]],$K$80:$AB$80)</f>
        <v>10</v>
      </c>
    </row>
    <row r="55" spans="1:33" ht="15.75" customHeight="1" x14ac:dyDescent="0.25">
      <c r="A55" t="s">
        <v>168</v>
      </c>
      <c r="B55" t="s">
        <v>163</v>
      </c>
      <c r="C55"/>
      <c r="D55">
        <v>8</v>
      </c>
      <c r="E55" t="s">
        <v>48</v>
      </c>
      <c r="F55"/>
      <c r="G55"/>
      <c r="H55">
        <v>1</v>
      </c>
      <c r="I55"/>
      <c r="J55"/>
      <c r="K55">
        <v>1</v>
      </c>
      <c r="L55"/>
      <c r="M55"/>
      <c r="N55">
        <v>1</v>
      </c>
      <c r="O55"/>
      <c r="P55"/>
      <c r="Q55">
        <v>1</v>
      </c>
      <c r="R55"/>
      <c r="S55"/>
      <c r="T55">
        <v>1</v>
      </c>
      <c r="U55"/>
      <c r="V55"/>
      <c r="W55"/>
      <c r="X55"/>
      <c r="Y55"/>
      <c r="AA55" s="11"/>
      <c r="AB55" s="11"/>
      <c r="AD55" s="3">
        <f>SUMPRODUCT(Table_1[[#This Row],[Nickname]:[Sexual preferences]],$K$77:$AB$77)</f>
        <v>6.3619479465911404</v>
      </c>
      <c r="AE55" s="3">
        <f>SUMPRODUCT(Table_1[[#This Row],[Nickname]:[Sexual preferences]],$K$78:$AB$78)</f>
        <v>51</v>
      </c>
      <c r="AF55" s="3">
        <f>SUMPRODUCT(Table_1[[#This Row],[Nickname]:[Sexual preferences]],$K$79:$AB$79)</f>
        <v>15</v>
      </c>
      <c r="AG55" s="3">
        <f>SUMPRODUCT(Table_1[[#This Row],[Nickname]:[Sexual preferences]],$K$80:$AB$80)</f>
        <v>5</v>
      </c>
    </row>
    <row r="56" spans="1:33" ht="15.75" customHeight="1" x14ac:dyDescent="0.25">
      <c r="A56" t="s">
        <v>170</v>
      </c>
      <c r="B56" t="s">
        <v>163</v>
      </c>
      <c r="C56"/>
      <c r="D56">
        <v>6</v>
      </c>
      <c r="E56" t="s">
        <v>38</v>
      </c>
      <c r="F56"/>
      <c r="G56"/>
      <c r="H56">
        <v>1</v>
      </c>
      <c r="I56"/>
      <c r="J56"/>
      <c r="K56">
        <v>1</v>
      </c>
      <c r="L56">
        <v>1</v>
      </c>
      <c r="M56">
        <v>1</v>
      </c>
      <c r="N56"/>
      <c r="O56"/>
      <c r="P56"/>
      <c r="Q56">
        <v>1</v>
      </c>
      <c r="R56"/>
      <c r="S56"/>
      <c r="T56">
        <v>1</v>
      </c>
      <c r="U56"/>
      <c r="V56"/>
      <c r="W56"/>
      <c r="X56">
        <v>1</v>
      </c>
      <c r="Y56"/>
      <c r="AA56" s="11"/>
      <c r="AB56" s="11"/>
      <c r="AD56" s="3">
        <f>SUMPRODUCT(Table_1[[#This Row],[Nickname]:[Sexual preferences]],$K$77:$AB$77)</f>
        <v>9.7307017451444455</v>
      </c>
      <c r="AE56" s="3">
        <f>SUMPRODUCT(Table_1[[#This Row],[Nickname]:[Sexual preferences]],$K$78:$AB$78)</f>
        <v>79</v>
      </c>
      <c r="AF56" s="3">
        <f>SUMPRODUCT(Table_1[[#This Row],[Nickname]:[Sexual preferences]],$K$79:$AB$79)</f>
        <v>26</v>
      </c>
      <c r="AG56" s="3">
        <f>SUMPRODUCT(Table_1[[#This Row],[Nickname]:[Sexual preferences]],$K$80:$AB$80)</f>
        <v>9</v>
      </c>
    </row>
    <row r="57" spans="1:33" ht="15.75" customHeight="1" x14ac:dyDescent="0.25">
      <c r="A57" t="s">
        <v>172</v>
      </c>
      <c r="B57" t="s">
        <v>174</v>
      </c>
      <c r="C57" t="s">
        <v>172</v>
      </c>
      <c r="D57">
        <v>6</v>
      </c>
      <c r="E57" t="s">
        <v>38</v>
      </c>
      <c r="F57"/>
      <c r="G57"/>
      <c r="H57">
        <v>1</v>
      </c>
      <c r="I57">
        <v>1</v>
      </c>
      <c r="J57">
        <v>1</v>
      </c>
      <c r="K57"/>
      <c r="L57">
        <v>1</v>
      </c>
      <c r="M57">
        <v>1</v>
      </c>
      <c r="N57"/>
      <c r="O57"/>
      <c r="P57"/>
      <c r="Q57">
        <v>1</v>
      </c>
      <c r="R57">
        <v>1</v>
      </c>
      <c r="S57"/>
      <c r="T57"/>
      <c r="U57">
        <v>1</v>
      </c>
      <c r="V57"/>
      <c r="W57"/>
      <c r="X57">
        <v>1</v>
      </c>
      <c r="Y57">
        <v>1</v>
      </c>
      <c r="AA57" s="11"/>
      <c r="AB57" s="11"/>
      <c r="AD57" s="3">
        <f>SUMPRODUCT(Table_1[[#This Row],[Nickname]:[Sexual preferences]],$K$77:$AB$77)</f>
        <v>14.098140495629709</v>
      </c>
      <c r="AE57" s="3">
        <f>SUMPRODUCT(Table_1[[#This Row],[Nickname]:[Sexual preferences]],$K$78:$AB$78)</f>
        <v>120</v>
      </c>
      <c r="AF57" s="3">
        <f>SUMPRODUCT(Table_1[[#This Row],[Nickname]:[Sexual preferences]],$K$79:$AB$79)</f>
        <v>40</v>
      </c>
      <c r="AG57" s="3">
        <f>SUMPRODUCT(Table_1[[#This Row],[Nickname]:[Sexual preferences]],$K$80:$AB$80)</f>
        <v>12</v>
      </c>
    </row>
    <row r="58" spans="1:33" ht="15.75" customHeight="1" x14ac:dyDescent="0.25">
      <c r="A58" t="s">
        <v>175</v>
      </c>
      <c r="B58" t="s">
        <v>174</v>
      </c>
      <c r="C58"/>
      <c r="D58">
        <v>6</v>
      </c>
      <c r="E58" t="s">
        <v>38</v>
      </c>
      <c r="F58"/>
      <c r="G58"/>
      <c r="H58">
        <v>1</v>
      </c>
      <c r="I58"/>
      <c r="J58">
        <v>1</v>
      </c>
      <c r="K58"/>
      <c r="L58">
        <v>1</v>
      </c>
      <c r="M58"/>
      <c r="N58"/>
      <c r="O58"/>
      <c r="P58"/>
      <c r="Q58">
        <v>1</v>
      </c>
      <c r="R58"/>
      <c r="S58"/>
      <c r="T58">
        <v>1</v>
      </c>
      <c r="U58">
        <v>1</v>
      </c>
      <c r="V58"/>
      <c r="W58"/>
      <c r="X58"/>
      <c r="Y58">
        <v>1</v>
      </c>
      <c r="AA58" s="11"/>
      <c r="AB58" s="11"/>
      <c r="AD58" s="3">
        <f>SUMPRODUCT(Table_1[[#This Row],[Nickname]:[Sexual preferences]],$K$77:$AB$77)</f>
        <v>9.4673900711499801</v>
      </c>
      <c r="AE58" s="3">
        <f>SUMPRODUCT(Table_1[[#This Row],[Nickname]:[Sexual preferences]],$K$78:$AB$78)</f>
        <v>83</v>
      </c>
      <c r="AF58" s="3">
        <f>SUMPRODUCT(Table_1[[#This Row],[Nickname]:[Sexual preferences]],$K$79:$AB$79)</f>
        <v>28</v>
      </c>
      <c r="AG58" s="3">
        <f>SUMPRODUCT(Table_1[[#This Row],[Nickname]:[Sexual preferences]],$K$80:$AB$80)</f>
        <v>7</v>
      </c>
    </row>
    <row r="59" spans="1:33" ht="15.75" customHeight="1" x14ac:dyDescent="0.25">
      <c r="A59" t="s">
        <v>177</v>
      </c>
      <c r="B59" t="s">
        <v>174</v>
      </c>
      <c r="C59"/>
      <c r="D59">
        <v>8</v>
      </c>
      <c r="E59" t="s">
        <v>54</v>
      </c>
      <c r="F59"/>
      <c r="G59"/>
      <c r="H59">
        <v>1</v>
      </c>
      <c r="I59"/>
      <c r="J59"/>
      <c r="K59"/>
      <c r="L59">
        <v>1</v>
      </c>
      <c r="M59">
        <v>1</v>
      </c>
      <c r="N59"/>
      <c r="O59"/>
      <c r="P59"/>
      <c r="Q59">
        <v>1</v>
      </c>
      <c r="R59">
        <v>1</v>
      </c>
      <c r="S59"/>
      <c r="T59"/>
      <c r="U59">
        <v>1</v>
      </c>
      <c r="V59"/>
      <c r="W59"/>
      <c r="X59"/>
      <c r="Y59">
        <v>1</v>
      </c>
      <c r="AA59" s="11"/>
      <c r="AB59" s="11"/>
      <c r="AD59" s="3">
        <f>SUMPRODUCT(Table_1[[#This Row],[Nickname]:[Sexual preferences]],$K$77:$AB$77)</f>
        <v>12.777671247873585</v>
      </c>
      <c r="AE59" s="3">
        <f>SUMPRODUCT(Table_1[[#This Row],[Nickname]:[Sexual preferences]],$K$78:$AB$78)</f>
        <v>107</v>
      </c>
      <c r="AF59" s="3">
        <f>SUMPRODUCT(Table_1[[#This Row],[Nickname]:[Sexual preferences]],$K$79:$AB$79)</f>
        <v>33</v>
      </c>
      <c r="AG59" s="3">
        <f>SUMPRODUCT(Table_1[[#This Row],[Nickname]:[Sexual preferences]],$K$80:$AB$80)</f>
        <v>11</v>
      </c>
    </row>
    <row r="60" spans="1:33" ht="15.75" customHeight="1" x14ac:dyDescent="0.25">
      <c r="A60" t="s">
        <v>179</v>
      </c>
      <c r="B60" t="s">
        <v>174</v>
      </c>
      <c r="C60" t="s">
        <v>179</v>
      </c>
      <c r="D60">
        <v>8</v>
      </c>
      <c r="E60" t="s">
        <v>61</v>
      </c>
      <c r="F60">
        <v>1</v>
      </c>
      <c r="G60"/>
      <c r="H60">
        <v>1</v>
      </c>
      <c r="I60"/>
      <c r="J60"/>
      <c r="K60"/>
      <c r="L60">
        <v>1</v>
      </c>
      <c r="M60">
        <v>1</v>
      </c>
      <c r="N60">
        <v>1</v>
      </c>
      <c r="O60"/>
      <c r="P60"/>
      <c r="Q60">
        <v>1</v>
      </c>
      <c r="R60"/>
      <c r="S60"/>
      <c r="T60"/>
      <c r="U60">
        <v>1</v>
      </c>
      <c r="V60"/>
      <c r="W60"/>
      <c r="X60"/>
      <c r="Y60">
        <v>1</v>
      </c>
      <c r="AA60" s="11"/>
      <c r="AB60" s="11"/>
      <c r="AD60" s="3">
        <f>SUMPRODUCT(Table_1[[#This Row],[Nickname]:[Sexual preferences]],$K$77:$AB$77)</f>
        <v>11.130892035023548</v>
      </c>
      <c r="AE60" s="3">
        <f>SUMPRODUCT(Table_1[[#This Row],[Nickname]:[Sexual preferences]],$K$78:$AB$78)</f>
        <v>95</v>
      </c>
      <c r="AF60" s="3">
        <f>SUMPRODUCT(Table_1[[#This Row],[Nickname]:[Sexual preferences]],$K$79:$AB$79)</f>
        <v>31</v>
      </c>
      <c r="AG60" s="3">
        <f>SUMPRODUCT(Table_1[[#This Row],[Nickname]:[Sexual preferences]],$K$80:$AB$80)</f>
        <v>9</v>
      </c>
    </row>
    <row r="61" spans="1:33" ht="15.75" customHeight="1" x14ac:dyDescent="0.25">
      <c r="A61" t="s">
        <v>181</v>
      </c>
      <c r="B61" t="s">
        <v>174</v>
      </c>
      <c r="C61"/>
      <c r="D61">
        <v>8</v>
      </c>
      <c r="E61" t="s">
        <v>38</v>
      </c>
      <c r="F61"/>
      <c r="G61"/>
      <c r="H61">
        <v>1</v>
      </c>
      <c r="I61">
        <v>1</v>
      </c>
      <c r="J61">
        <v>1</v>
      </c>
      <c r="K61"/>
      <c r="L61">
        <v>1</v>
      </c>
      <c r="M61"/>
      <c r="N61"/>
      <c r="O61"/>
      <c r="P61">
        <v>1</v>
      </c>
      <c r="Q61">
        <v>1</v>
      </c>
      <c r="R61"/>
      <c r="S61"/>
      <c r="T61"/>
      <c r="U61">
        <v>1</v>
      </c>
      <c r="V61"/>
      <c r="W61"/>
      <c r="X61"/>
      <c r="Y61">
        <v>1</v>
      </c>
      <c r="AA61" s="11"/>
      <c r="AB61" s="11"/>
      <c r="AD61" s="3">
        <f>SUMPRODUCT(Table_1[[#This Row],[Nickname]:[Sexual preferences]],$K$77:$AB$77)</f>
        <v>9.9530136275849141</v>
      </c>
      <c r="AE61" s="3">
        <f>SUMPRODUCT(Table_1[[#This Row],[Nickname]:[Sexual preferences]],$K$78:$AB$78)</f>
        <v>84</v>
      </c>
      <c r="AF61" s="3">
        <f>SUMPRODUCT(Table_1[[#This Row],[Nickname]:[Sexual preferences]],$K$79:$AB$79)</f>
        <v>27</v>
      </c>
      <c r="AG61" s="3">
        <f>SUMPRODUCT(Table_1[[#This Row],[Nickname]:[Sexual preferences]],$K$80:$AB$80)</f>
        <v>8</v>
      </c>
    </row>
    <row r="62" spans="1:33" ht="15.75" customHeight="1" x14ac:dyDescent="0.25">
      <c r="A62" t="s">
        <v>183</v>
      </c>
      <c r="B62" t="s">
        <v>174</v>
      </c>
      <c r="C62"/>
      <c r="D62">
        <v>6</v>
      </c>
      <c r="E62" t="s">
        <v>54</v>
      </c>
      <c r="F62"/>
      <c r="G62"/>
      <c r="H62">
        <v>1</v>
      </c>
      <c r="I62"/>
      <c r="J62">
        <v>1</v>
      </c>
      <c r="K62"/>
      <c r="L62">
        <v>1</v>
      </c>
      <c r="M62">
        <v>1</v>
      </c>
      <c r="N62"/>
      <c r="O62"/>
      <c r="P62"/>
      <c r="Q62">
        <v>1</v>
      </c>
      <c r="R62">
        <v>1</v>
      </c>
      <c r="S62"/>
      <c r="T62"/>
      <c r="U62">
        <v>1</v>
      </c>
      <c r="V62"/>
      <c r="W62"/>
      <c r="X62"/>
      <c r="Y62">
        <v>1</v>
      </c>
      <c r="AA62" s="11"/>
      <c r="AB62" s="11"/>
      <c r="AD62" s="3">
        <f>SUMPRODUCT(Table_1[[#This Row],[Nickname]:[Sexual preferences]],$K$77:$AB$77)</f>
        <v>12.777671247873585</v>
      </c>
      <c r="AE62" s="3">
        <f>SUMPRODUCT(Table_1[[#This Row],[Nickname]:[Sexual preferences]],$K$78:$AB$78)</f>
        <v>107</v>
      </c>
      <c r="AF62" s="3">
        <f>SUMPRODUCT(Table_1[[#This Row],[Nickname]:[Sexual preferences]],$K$79:$AB$79)</f>
        <v>33</v>
      </c>
      <c r="AG62" s="3">
        <f>SUMPRODUCT(Table_1[[#This Row],[Nickname]:[Sexual preferences]],$K$80:$AB$80)</f>
        <v>11</v>
      </c>
    </row>
    <row r="63" spans="1:33" ht="15.75" customHeight="1" x14ac:dyDescent="0.25">
      <c r="A63" t="s">
        <v>185</v>
      </c>
      <c r="B63" t="s">
        <v>174</v>
      </c>
      <c r="C63"/>
      <c r="D63">
        <v>8</v>
      </c>
      <c r="E63" t="s">
        <v>48</v>
      </c>
      <c r="F63"/>
      <c r="G63"/>
      <c r="H63">
        <v>1</v>
      </c>
      <c r="I63">
        <v>1</v>
      </c>
      <c r="J63"/>
      <c r="K63">
        <v>1</v>
      </c>
      <c r="L63"/>
      <c r="M63"/>
      <c r="N63"/>
      <c r="O63">
        <v>1</v>
      </c>
      <c r="P63"/>
      <c r="Q63">
        <v>1</v>
      </c>
      <c r="R63">
        <v>1</v>
      </c>
      <c r="S63"/>
      <c r="T63"/>
      <c r="U63">
        <v>1</v>
      </c>
      <c r="V63"/>
      <c r="W63"/>
      <c r="X63"/>
      <c r="Y63">
        <v>1</v>
      </c>
      <c r="AA63" s="11"/>
      <c r="AB63" s="11"/>
      <c r="AD63" s="3">
        <f>SUMPRODUCT(Table_1[[#This Row],[Nickname]:[Sexual preferences]],$K$77:$AB$77)</f>
        <v>11.580938226045337</v>
      </c>
      <c r="AE63" s="3">
        <f>SUMPRODUCT(Table_1[[#This Row],[Nickname]:[Sexual preferences]],$K$78:$AB$78)</f>
        <v>97</v>
      </c>
      <c r="AF63" s="3">
        <f>SUMPRODUCT(Table_1[[#This Row],[Nickname]:[Sexual preferences]],$K$79:$AB$79)</f>
        <v>29</v>
      </c>
      <c r="AG63" s="3">
        <f>SUMPRODUCT(Table_1[[#This Row],[Nickname]:[Sexual preferences]],$K$80:$AB$80)</f>
        <v>9</v>
      </c>
    </row>
    <row r="64" spans="1:33" ht="15.75" customHeight="1" x14ac:dyDescent="0.25">
      <c r="A64" t="s">
        <v>187</v>
      </c>
      <c r="B64" t="s">
        <v>19</v>
      </c>
      <c r="C64"/>
      <c r="D64">
        <v>6</v>
      </c>
      <c r="E64" t="s">
        <v>38</v>
      </c>
      <c r="F64"/>
      <c r="G64"/>
      <c r="H64">
        <v>1</v>
      </c>
      <c r="I64">
        <v>1</v>
      </c>
      <c r="J64">
        <v>1</v>
      </c>
      <c r="K64"/>
      <c r="L64">
        <v>1</v>
      </c>
      <c r="M64">
        <v>1</v>
      </c>
      <c r="N64"/>
      <c r="O64">
        <v>1</v>
      </c>
      <c r="P64">
        <v>1</v>
      </c>
      <c r="Q64">
        <v>1</v>
      </c>
      <c r="R64"/>
      <c r="S64"/>
      <c r="T64"/>
      <c r="U64"/>
      <c r="V64">
        <v>1</v>
      </c>
      <c r="W64">
        <v>1</v>
      </c>
      <c r="X64">
        <v>1</v>
      </c>
      <c r="Y64"/>
      <c r="AA64" s="11"/>
      <c r="AB64" s="11"/>
      <c r="AD64" s="3">
        <f>SUMPRODUCT(Table_1[[#This Row],[Nickname]:[Sexual preferences]],$K$77:$AB$77)</f>
        <v>16.913219200467978</v>
      </c>
      <c r="AE64" s="3">
        <f>SUMPRODUCT(Table_1[[#This Row],[Nickname]:[Sexual preferences]],$K$78:$AB$78)</f>
        <v>133</v>
      </c>
      <c r="AF64" s="3">
        <f>SUMPRODUCT(Table_1[[#This Row],[Nickname]:[Sexual preferences]],$K$79:$AB$79)</f>
        <v>39</v>
      </c>
      <c r="AG64" s="3">
        <f>SUMPRODUCT(Table_1[[#This Row],[Nickname]:[Sexual preferences]],$K$80:$AB$80)</f>
        <v>16</v>
      </c>
    </row>
    <row r="65" spans="1:33" ht="15.75" customHeight="1" x14ac:dyDescent="0.25">
      <c r="A65" t="s">
        <v>189</v>
      </c>
      <c r="B65" t="s">
        <v>19</v>
      </c>
      <c r="C65" t="s">
        <v>191</v>
      </c>
      <c r="D65">
        <v>8</v>
      </c>
      <c r="E65" t="s">
        <v>38</v>
      </c>
      <c r="F65">
        <v>1</v>
      </c>
      <c r="G65"/>
      <c r="H65">
        <v>1</v>
      </c>
      <c r="I65">
        <v>1</v>
      </c>
      <c r="J65">
        <v>1</v>
      </c>
      <c r="K65">
        <v>1</v>
      </c>
      <c r="L65"/>
      <c r="M65"/>
      <c r="N65">
        <v>1</v>
      </c>
      <c r="O65"/>
      <c r="P65">
        <v>1</v>
      </c>
      <c r="Q65">
        <v>1</v>
      </c>
      <c r="R65">
        <v>1</v>
      </c>
      <c r="S65"/>
      <c r="T65"/>
      <c r="U65"/>
      <c r="V65"/>
      <c r="W65">
        <v>1</v>
      </c>
      <c r="X65">
        <v>1</v>
      </c>
      <c r="Y65"/>
      <c r="AA65" s="11"/>
      <c r="AB65" s="11"/>
      <c r="AD65" s="3">
        <f>SUMPRODUCT(Table_1[[#This Row],[Nickname]:[Sexual preferences]],$K$77:$AB$77)</f>
        <v>14.665481549436292</v>
      </c>
      <c r="AE65" s="3">
        <f>SUMPRODUCT(Table_1[[#This Row],[Nickname]:[Sexual preferences]],$K$78:$AB$78)</f>
        <v>116</v>
      </c>
      <c r="AF65" s="3">
        <f>SUMPRODUCT(Table_1[[#This Row],[Nickname]:[Sexual preferences]],$K$79:$AB$79)</f>
        <v>33</v>
      </c>
      <c r="AG65" s="3">
        <f>SUMPRODUCT(Table_1[[#This Row],[Nickname]:[Sexual preferences]],$K$80:$AB$80)</f>
        <v>13</v>
      </c>
    </row>
    <row r="66" spans="1:33" ht="15.75" customHeight="1" x14ac:dyDescent="0.25">
      <c r="A66" t="s">
        <v>192</v>
      </c>
      <c r="B66" t="s">
        <v>19</v>
      </c>
      <c r="C66"/>
      <c r="D66">
        <v>5</v>
      </c>
      <c r="E66" t="s">
        <v>38</v>
      </c>
      <c r="F66"/>
      <c r="G66"/>
      <c r="H66">
        <v>1</v>
      </c>
      <c r="I66"/>
      <c r="J66"/>
      <c r="K66">
        <v>1</v>
      </c>
      <c r="L66"/>
      <c r="M66"/>
      <c r="N66"/>
      <c r="O66"/>
      <c r="P66">
        <v>1</v>
      </c>
      <c r="Q66">
        <v>1</v>
      </c>
      <c r="R66">
        <v>1</v>
      </c>
      <c r="S66"/>
      <c r="T66">
        <v>1</v>
      </c>
      <c r="U66"/>
      <c r="V66">
        <v>1</v>
      </c>
      <c r="W66">
        <v>1</v>
      </c>
      <c r="X66"/>
      <c r="Y66"/>
      <c r="AA66" s="11"/>
      <c r="AB66" s="11"/>
      <c r="AD66" s="3">
        <f>SUMPRODUCT(Table_1[[#This Row],[Nickname]:[Sexual preferences]],$K$77:$AB$77)</f>
        <v>16.487638450450024</v>
      </c>
      <c r="AE66" s="3">
        <f>SUMPRODUCT(Table_1[[#This Row],[Nickname]:[Sexual preferences]],$K$78:$AB$78)</f>
        <v>128</v>
      </c>
      <c r="AF66" s="3">
        <f>SUMPRODUCT(Table_1[[#This Row],[Nickname]:[Sexual preferences]],$K$79:$AB$79)</f>
        <v>33</v>
      </c>
      <c r="AG66" s="3">
        <f>SUMPRODUCT(Table_1[[#This Row],[Nickname]:[Sexual preferences]],$K$80:$AB$80)</f>
        <v>15</v>
      </c>
    </row>
    <row r="67" spans="1:33" ht="15.75" customHeight="1" x14ac:dyDescent="0.25">
      <c r="A67" t="s">
        <v>194</v>
      </c>
      <c r="B67" t="s">
        <v>19</v>
      </c>
      <c r="C67" t="s">
        <v>196</v>
      </c>
      <c r="D67">
        <v>6</v>
      </c>
      <c r="E67" t="s">
        <v>48</v>
      </c>
      <c r="F67"/>
      <c r="G67"/>
      <c r="H67">
        <v>1</v>
      </c>
      <c r="I67">
        <v>1</v>
      </c>
      <c r="J67">
        <v>1</v>
      </c>
      <c r="K67"/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/>
      <c r="T67">
        <v>1</v>
      </c>
      <c r="U67"/>
      <c r="V67">
        <v>1</v>
      </c>
      <c r="W67">
        <v>1</v>
      </c>
      <c r="X67"/>
      <c r="Y67"/>
      <c r="AA67" s="11"/>
      <c r="AB67" s="11"/>
      <c r="AD67" s="3">
        <f>SUMPRODUCT(Table_1[[#This Row],[Nickname]:[Sexual preferences]],$K$77:$AB$77)</f>
        <v>22.111304848991473</v>
      </c>
      <c r="AE67" s="3">
        <f>SUMPRODUCT(Table_1[[#This Row],[Nickname]:[Sexual preferences]],$K$78:$AB$78)</f>
        <v>173</v>
      </c>
      <c r="AF67" s="3">
        <f>SUMPRODUCT(Table_1[[#This Row],[Nickname]:[Sexual preferences]],$K$79:$AB$79)</f>
        <v>47</v>
      </c>
      <c r="AG67" s="3">
        <f>SUMPRODUCT(Table_1[[#This Row],[Nickname]:[Sexual preferences]],$K$80:$AB$80)</f>
        <v>20</v>
      </c>
    </row>
    <row r="68" spans="1:33" ht="15.75" customHeight="1" x14ac:dyDescent="0.25">
      <c r="A68" t="s">
        <v>197</v>
      </c>
      <c r="B68" t="s">
        <v>19</v>
      </c>
      <c r="C68" t="s">
        <v>196</v>
      </c>
      <c r="D68">
        <v>6</v>
      </c>
      <c r="E68" t="s">
        <v>48</v>
      </c>
      <c r="F68"/>
      <c r="G68">
        <v>1</v>
      </c>
      <c r="H68">
        <v>1</v>
      </c>
      <c r="I68">
        <v>1</v>
      </c>
      <c r="J68">
        <v>1</v>
      </c>
      <c r="K68">
        <v>1</v>
      </c>
      <c r="L68"/>
      <c r="M68"/>
      <c r="N68">
        <v>1</v>
      </c>
      <c r="O68">
        <v>1</v>
      </c>
      <c r="P68">
        <v>1</v>
      </c>
      <c r="Q68">
        <v>1</v>
      </c>
      <c r="R68">
        <v>1</v>
      </c>
      <c r="S68"/>
      <c r="T68"/>
      <c r="U68"/>
      <c r="V68">
        <v>1</v>
      </c>
      <c r="W68">
        <v>1</v>
      </c>
      <c r="X68"/>
      <c r="Y68"/>
      <c r="AA68" s="11"/>
      <c r="AB68" s="11"/>
      <c r="AD68" s="3">
        <f>SUMPRODUCT(Table_1[[#This Row],[Nickname]:[Sexual preferences]],$K$77:$AB$77)</f>
        <v>17.765854721023157</v>
      </c>
      <c r="AE68" s="3">
        <f>SUMPRODUCT(Table_1[[#This Row],[Nickname]:[Sexual preferences]],$K$78:$AB$78)</f>
        <v>137</v>
      </c>
      <c r="AF68" s="3">
        <f>SUMPRODUCT(Table_1[[#This Row],[Nickname]:[Sexual preferences]],$K$79:$AB$79)</f>
        <v>35</v>
      </c>
      <c r="AG68" s="3">
        <f>SUMPRODUCT(Table_1[[#This Row],[Nickname]:[Sexual preferences]],$K$80:$AB$80)</f>
        <v>16</v>
      </c>
    </row>
    <row r="69" spans="1:33" ht="15.75" customHeight="1" x14ac:dyDescent="0.25">
      <c r="A69" t="s">
        <v>199</v>
      </c>
      <c r="B69" t="s">
        <v>19</v>
      </c>
      <c r="C69"/>
      <c r="D69">
        <v>6</v>
      </c>
      <c r="E69" t="s">
        <v>38</v>
      </c>
      <c r="F69"/>
      <c r="G69"/>
      <c r="H69">
        <v>1</v>
      </c>
      <c r="I69"/>
      <c r="J69"/>
      <c r="K69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/>
      <c r="S69"/>
      <c r="T69">
        <v>1</v>
      </c>
      <c r="U69"/>
      <c r="V69">
        <v>1</v>
      </c>
      <c r="W69">
        <v>1</v>
      </c>
      <c r="X69">
        <v>1</v>
      </c>
      <c r="Y69"/>
      <c r="AA69" s="11"/>
      <c r="AB69" s="11"/>
      <c r="AD69" s="3">
        <f>SUMPRODUCT(Table_1[[#This Row],[Nickname]:[Sexual preferences]],$K$77:$AB$77)</f>
        <v>20.210384777639113</v>
      </c>
      <c r="AE69" s="3">
        <f>SUMPRODUCT(Table_1[[#This Row],[Nickname]:[Sexual preferences]],$K$78:$AB$78)</f>
        <v>161</v>
      </c>
      <c r="AF69" s="3">
        <f>SUMPRODUCT(Table_1[[#This Row],[Nickname]:[Sexual preferences]],$K$79:$AB$79)</f>
        <v>48</v>
      </c>
      <c r="AG69" s="3">
        <f>SUMPRODUCT(Table_1[[#This Row],[Nickname]:[Sexual preferences]],$K$80:$AB$80)</f>
        <v>18</v>
      </c>
    </row>
    <row r="70" spans="1:33" ht="15.75" customHeight="1" x14ac:dyDescent="0.25">
      <c r="A70" t="s">
        <v>201</v>
      </c>
      <c r="B70" t="s">
        <v>19</v>
      </c>
      <c r="C70"/>
      <c r="D70">
        <v>6</v>
      </c>
      <c r="E70" t="s">
        <v>61</v>
      </c>
      <c r="F70">
        <v>1</v>
      </c>
      <c r="G70">
        <v>1</v>
      </c>
      <c r="H70">
        <v>1</v>
      </c>
      <c r="I70"/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/>
      <c r="S70"/>
      <c r="T70"/>
      <c r="U70"/>
      <c r="V70">
        <v>1</v>
      </c>
      <c r="W70">
        <v>1</v>
      </c>
      <c r="X70"/>
      <c r="Y70"/>
      <c r="AA70" s="11"/>
      <c r="AB70" s="11"/>
      <c r="AD70" s="3">
        <f>SUMPRODUCT(Table_1[[#This Row],[Nickname]:[Sexual preferences]],$K$77:$AB$77)</f>
        <v>18.167360058970299</v>
      </c>
      <c r="AE70" s="3">
        <f>SUMPRODUCT(Table_1[[#This Row],[Nickname]:[Sexual preferences]],$K$78:$AB$78)</f>
        <v>140</v>
      </c>
      <c r="AF70" s="3">
        <f>SUMPRODUCT(Table_1[[#This Row],[Nickname]:[Sexual preferences]],$K$79:$AB$79)</f>
        <v>37</v>
      </c>
      <c r="AG70" s="3">
        <f>SUMPRODUCT(Table_1[[#This Row],[Nickname]:[Sexual preferences]],$K$80:$AB$80)</f>
        <v>17</v>
      </c>
    </row>
    <row r="71" spans="1:33" ht="15.75" customHeight="1" x14ac:dyDescent="0.25">
      <c r="A71" t="s">
        <v>203</v>
      </c>
      <c r="B71" t="s">
        <v>19</v>
      </c>
      <c r="C71" t="s">
        <v>203</v>
      </c>
      <c r="D71">
        <v>6</v>
      </c>
      <c r="E71" t="s">
        <v>38</v>
      </c>
      <c r="F71"/>
      <c r="G71"/>
      <c r="H71">
        <v>1</v>
      </c>
      <c r="I71"/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/>
      <c r="S71"/>
      <c r="T71">
        <v>1</v>
      </c>
      <c r="U71"/>
      <c r="V71">
        <v>1</v>
      </c>
      <c r="W71">
        <v>1</v>
      </c>
      <c r="X71"/>
      <c r="Y71"/>
      <c r="AA71" s="11"/>
      <c r="AB71" s="11"/>
      <c r="AD71" s="3">
        <f>SUMPRODUCT(Table_1[[#This Row],[Nickname]:[Sexual preferences]],$K$77:$AB$77)</f>
        <v>19.889915529882991</v>
      </c>
      <c r="AE71" s="3">
        <f>SUMPRODUCT(Table_1[[#This Row],[Nickname]:[Sexual preferences]],$K$78:$AB$78)</f>
        <v>155</v>
      </c>
      <c r="AF71" s="3">
        <f>SUMPRODUCT(Table_1[[#This Row],[Nickname]:[Sexual preferences]],$K$79:$AB$79)</f>
        <v>42</v>
      </c>
      <c r="AG71" s="3">
        <f>SUMPRODUCT(Table_1[[#This Row],[Nickname]:[Sexual preferences]],$K$80:$AB$80)</f>
        <v>18</v>
      </c>
    </row>
    <row r="72" spans="1:33" ht="15.75" customHeight="1" x14ac:dyDescent="0.25">
      <c r="A72" t="s">
        <v>205</v>
      </c>
      <c r="B72" t="s">
        <v>19</v>
      </c>
      <c r="C72" t="s">
        <v>47</v>
      </c>
      <c r="D72">
        <v>8</v>
      </c>
      <c r="E72" t="s">
        <v>38</v>
      </c>
      <c r="F72">
        <v>1</v>
      </c>
      <c r="G72"/>
      <c r="H72"/>
      <c r="I72"/>
      <c r="J72">
        <v>1</v>
      </c>
      <c r="K72">
        <v>1</v>
      </c>
      <c r="L72"/>
      <c r="M72"/>
      <c r="N72"/>
      <c r="O72">
        <v>1</v>
      </c>
      <c r="P72">
        <v>1</v>
      </c>
      <c r="Q72">
        <v>1</v>
      </c>
      <c r="R72">
        <v>1</v>
      </c>
      <c r="S72"/>
      <c r="T72">
        <v>1</v>
      </c>
      <c r="U72"/>
      <c r="V72">
        <v>1</v>
      </c>
      <c r="W72">
        <v>1</v>
      </c>
      <c r="X72"/>
      <c r="Y72">
        <v>1</v>
      </c>
      <c r="AA72" s="11"/>
      <c r="AB72" s="11"/>
      <c r="AD72" s="3">
        <f>SUMPRODUCT(Table_1[[#This Row],[Nickname]:[Sexual preferences]],$K$77:$AB$77)</f>
        <v>19.691019900597471</v>
      </c>
      <c r="AE72" s="3">
        <f>SUMPRODUCT(Table_1[[#This Row],[Nickname]:[Sexual preferences]],$K$78:$AB$78)</f>
        <v>156</v>
      </c>
      <c r="AF72" s="3">
        <f>SUMPRODUCT(Table_1[[#This Row],[Nickname]:[Sexual preferences]],$K$79:$AB$79)</f>
        <v>43</v>
      </c>
      <c r="AG72" s="3">
        <f>SUMPRODUCT(Table_1[[#This Row],[Nickname]:[Sexual preferences]],$K$80:$AB$80)</f>
        <v>17</v>
      </c>
    </row>
    <row r="73" spans="1:33" ht="15.75" customHeight="1" x14ac:dyDescent="0.25">
      <c r="A73" t="s">
        <v>207</v>
      </c>
      <c r="B73" t="s">
        <v>19</v>
      </c>
      <c r="C73" t="s">
        <v>209</v>
      </c>
      <c r="D73">
        <v>8</v>
      </c>
      <c r="E73" t="s">
        <v>42</v>
      </c>
      <c r="F73"/>
      <c r="G73"/>
      <c r="H73"/>
      <c r="I73"/>
      <c r="J73">
        <v>1</v>
      </c>
      <c r="K73">
        <v>1</v>
      </c>
      <c r="L73"/>
      <c r="M73"/>
      <c r="N73">
        <v>1</v>
      </c>
      <c r="O73"/>
      <c r="P73">
        <v>1</v>
      </c>
      <c r="Q73">
        <v>1</v>
      </c>
      <c r="R73">
        <v>1</v>
      </c>
      <c r="S73"/>
      <c r="T73">
        <v>1</v>
      </c>
      <c r="U73"/>
      <c r="V73">
        <v>1</v>
      </c>
      <c r="W73">
        <v>1</v>
      </c>
      <c r="X73"/>
      <c r="Y73">
        <v>1</v>
      </c>
      <c r="AA73" s="11"/>
      <c r="AB73" s="11"/>
      <c r="AD73" s="3">
        <f>SUMPRODUCT(Table_1[[#This Row],[Nickname]:[Sexual preferences]],$K$77:$AB$77)</f>
        <v>19.839468371628538</v>
      </c>
      <c r="AE73" s="3">
        <f>SUMPRODUCT(Table_1[[#This Row],[Nickname]:[Sexual preferences]],$K$78:$AB$78)</f>
        <v>158</v>
      </c>
      <c r="AF73" s="3">
        <f>SUMPRODUCT(Table_1[[#This Row],[Nickname]:[Sexual preferences]],$K$79:$AB$79)</f>
        <v>44</v>
      </c>
      <c r="AG73" s="3">
        <f>SUMPRODUCT(Table_1[[#This Row],[Nickname]:[Sexual preferences]],$K$80:$AB$80)</f>
        <v>17</v>
      </c>
    </row>
    <row r="74" spans="1:33" ht="15.75" customHeight="1" x14ac:dyDescent="0.25">
      <c r="A74" t="s">
        <v>210</v>
      </c>
      <c r="B74" t="s">
        <v>19</v>
      </c>
      <c r="C74" t="s">
        <v>212</v>
      </c>
      <c r="D74">
        <v>8</v>
      </c>
      <c r="E74" t="s">
        <v>102</v>
      </c>
      <c r="F74"/>
      <c r="G74">
        <v>1</v>
      </c>
      <c r="H74">
        <v>1</v>
      </c>
      <c r="I74">
        <v>1</v>
      </c>
      <c r="J74">
        <v>1</v>
      </c>
      <c r="K74">
        <v>1</v>
      </c>
      <c r="L74"/>
      <c r="M74"/>
      <c r="N74">
        <v>1</v>
      </c>
      <c r="O74"/>
      <c r="P74">
        <v>1</v>
      </c>
      <c r="Q74">
        <v>1</v>
      </c>
      <c r="R74">
        <v>1</v>
      </c>
      <c r="S74"/>
      <c r="T74">
        <v>1</v>
      </c>
      <c r="U74"/>
      <c r="V74">
        <v>1</v>
      </c>
      <c r="W74">
        <v>1</v>
      </c>
      <c r="X74"/>
      <c r="Y74"/>
      <c r="AA74" s="11"/>
      <c r="AB74" s="11"/>
      <c r="AD74" s="3">
        <f>SUMPRODUCT(Table_1[[#This Row],[Nickname]:[Sexual preferences]],$K$77:$AB$77)</f>
        <v>18.062248556708468</v>
      </c>
      <c r="AE74" s="3">
        <f>SUMPRODUCT(Table_1[[#This Row],[Nickname]:[Sexual preferences]],$K$78:$AB$78)</f>
        <v>141</v>
      </c>
      <c r="AF74" s="3">
        <f>SUMPRODUCT(Table_1[[#This Row],[Nickname]:[Sexual preferences]],$K$79:$AB$79)</f>
        <v>37</v>
      </c>
      <c r="AG74" s="3">
        <f>SUMPRODUCT(Table_1[[#This Row],[Nickname]:[Sexual preferences]],$K$80:$AB$80)</f>
        <v>16</v>
      </c>
    </row>
    <row r="75" spans="1:33" ht="15.75" customHeight="1" x14ac:dyDescent="0.25">
      <c r="A75" t="s">
        <v>213</v>
      </c>
      <c r="B75" t="s">
        <v>19</v>
      </c>
      <c r="C75"/>
      <c r="D75">
        <v>1</v>
      </c>
      <c r="E75" t="s">
        <v>38</v>
      </c>
      <c r="F75"/>
      <c r="G75">
        <v>1</v>
      </c>
      <c r="H75"/>
      <c r="I75"/>
      <c r="J75"/>
      <c r="K75">
        <v>1</v>
      </c>
      <c r="L75"/>
      <c r="M75"/>
      <c r="N75"/>
      <c r="O75"/>
      <c r="P75">
        <v>1</v>
      </c>
      <c r="Q75">
        <v>1</v>
      </c>
      <c r="R75"/>
      <c r="S75"/>
      <c r="T75"/>
      <c r="U75"/>
      <c r="V75">
        <v>1</v>
      </c>
      <c r="W75">
        <v>1</v>
      </c>
      <c r="X75"/>
      <c r="Y75"/>
      <c r="AA75" s="11"/>
      <c r="AB75" s="11"/>
      <c r="AD75" s="3">
        <f>SUMPRODUCT(Table_1[[#This Row],[Nickname]:[Sexual preferences]],$K$77:$AB$77)</f>
        <v>11.54369366042885</v>
      </c>
      <c r="AE75" s="3">
        <f>SUMPRODUCT(Table_1[[#This Row],[Nickname]:[Sexual preferences]],$K$78:$AB$78)</f>
        <v>88</v>
      </c>
      <c r="AF75" s="3">
        <f>SUMPRODUCT(Table_1[[#This Row],[Nickname]:[Sexual preferences]],$K$79:$AB$79)</f>
        <v>22</v>
      </c>
      <c r="AG75" s="3">
        <f>SUMPRODUCT(Table_1[[#This Row],[Nickname]:[Sexual preferences]],$K$80:$AB$80)</f>
        <v>11</v>
      </c>
    </row>
    <row r="76" spans="1:33" ht="15.75" customHeight="1" thickBot="1" x14ac:dyDescent="0.3">
      <c r="AC76" t="s">
        <v>216</v>
      </c>
      <c r="AD76" s="7">
        <f>MAX(AD2:AD75)</f>
        <v>26.296784188567806</v>
      </c>
      <c r="AE76" s="7">
        <f>MAX(AE2:AE75)</f>
        <v>210</v>
      </c>
      <c r="AF76" s="7">
        <f>MAX(AF2:AF75)</f>
        <v>62</v>
      </c>
      <c r="AG76" s="7">
        <f>MAX(AG2:AG75)</f>
        <v>23</v>
      </c>
    </row>
    <row r="77" spans="1:33" ht="15.75" customHeight="1" thickTop="1" thickBot="1" x14ac:dyDescent="0.3"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  <c r="AC77" t="s">
        <v>218</v>
      </c>
      <c r="AD77" s="7">
        <f>MIN(AD2:AD75)</f>
        <v>3.8420021843400729</v>
      </c>
      <c r="AE77" s="7">
        <f>MIN(AE2:AE75)</f>
        <v>33</v>
      </c>
      <c r="AF77" s="7">
        <f>MIN(AF2:AF75)</f>
        <v>10</v>
      </c>
      <c r="AG77" s="7">
        <f>MIN(AG2:AG75)</f>
        <v>3</v>
      </c>
    </row>
    <row r="78" spans="1:33" ht="15.75" customHeight="1" thickTop="1" thickBot="1" x14ac:dyDescent="0.3"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  <c r="AC78" t="s">
        <v>26</v>
      </c>
      <c r="AD78" s="7">
        <f>GEOMEAN(AD2:AD75)</f>
        <v>12.96030177257942</v>
      </c>
      <c r="AE78" s="7">
        <f>GEOMEAN(AE2:AE75)</f>
        <v>104.25407732406686</v>
      </c>
      <c r="AF78" s="7">
        <f>GEOMEAN(AF2:AF75)</f>
        <v>30.919733514851313</v>
      </c>
      <c r="AG78" s="7">
        <f>GEOMEAN(AG2:AG75)</f>
        <v>11.657119026276174</v>
      </c>
    </row>
    <row r="79" spans="1:33" ht="15.75" customHeight="1" thickTop="1" thickBot="1" x14ac:dyDescent="0.3"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  <c r="AC79" t="s">
        <v>217</v>
      </c>
      <c r="AD79" s="7">
        <f>MEDIAN(AD5:AD78)</f>
        <v>14.092107180803689</v>
      </c>
      <c r="AE79" s="7">
        <f>MEDIAN(AE5:AE78)</f>
        <v>115</v>
      </c>
      <c r="AF79" s="7">
        <f>MEDIAN(AF5:AF78)</f>
        <v>33.5</v>
      </c>
      <c r="AG79" s="7">
        <f>MEDIAN(AG5:AG78)</f>
        <v>12</v>
      </c>
    </row>
    <row r="80" spans="1:33" ht="15.75" customHeight="1" thickTop="1" thickBot="1" x14ac:dyDescent="0.3"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  <c r="AC80" t="s">
        <v>219</v>
      </c>
      <c r="AD80" s="7">
        <f>_xlfn.STDEV.P(AD6:AD79)</f>
        <v>5.4079874731041597</v>
      </c>
      <c r="AE80" s="7">
        <f t="shared" ref="AE80:AG80" si="0">_xlfn.STDEV.P(AE6:AE79)</f>
        <v>43.030193048258035</v>
      </c>
      <c r="AF80" s="7">
        <f t="shared" si="0"/>
        <v>12.072855982264956</v>
      </c>
      <c r="AG80" s="7">
        <f t="shared" si="0"/>
        <v>4.8947774334841219</v>
      </c>
    </row>
    <row r="81" spans="28:33" ht="15.75" customHeight="1" thickTop="1" x14ac:dyDescent="0.25"/>
    <row r="82" spans="28:33" ht="15.75" customHeight="1" x14ac:dyDescent="0.25">
      <c r="AC82" t="s">
        <v>221</v>
      </c>
      <c r="AD82" s="9">
        <f>SUM(K77:AB77)</f>
        <v>42.937374491664144</v>
      </c>
      <c r="AE82" s="9">
        <f>SUM(K78:AB78)</f>
        <v>341</v>
      </c>
      <c r="AF82" s="9">
        <f>SUM(K79:AB79)</f>
        <v>92</v>
      </c>
      <c r="AG82" s="9">
        <f>SUM(K80:AB80)</f>
        <v>42</v>
      </c>
    </row>
    <row r="83" spans="28:33" ht="15.75" customHeight="1" x14ac:dyDescent="0.25"/>
    <row r="84" spans="28:33" ht="15.75" customHeight="1" x14ac:dyDescent="0.25">
      <c r="AF84" s="3" t="s">
        <v>222</v>
      </c>
    </row>
    <row r="85" spans="28:33" ht="15.75" customHeight="1" x14ac:dyDescent="0.25">
      <c r="AB85" s="12" t="s">
        <v>215</v>
      </c>
      <c r="AC85" t="s">
        <v>223</v>
      </c>
    </row>
    <row r="86" spans="28:33" ht="15.75" customHeight="1" x14ac:dyDescent="0.25">
      <c r="AC86" t="s">
        <v>225</v>
      </c>
      <c r="AE86" s="13" t="s">
        <v>235</v>
      </c>
    </row>
    <row r="87" spans="28:33" ht="15.75" customHeight="1" x14ac:dyDescent="0.25">
      <c r="AC87" t="s">
        <v>224</v>
      </c>
      <c r="AE87" s="13" t="s">
        <v>236</v>
      </c>
    </row>
    <row r="88" spans="28:33" ht="15.75" customHeight="1" x14ac:dyDescent="0.25">
      <c r="AC88" t="s">
        <v>226</v>
      </c>
      <c r="AE88" s="13" t="s">
        <v>237</v>
      </c>
    </row>
    <row r="89" spans="28:33" ht="15.75" customHeight="1" x14ac:dyDescent="0.25">
      <c r="AC89" t="s">
        <v>227</v>
      </c>
      <c r="AE89" s="14" t="s">
        <v>238</v>
      </c>
    </row>
    <row r="90" spans="28:33" ht="15.75" customHeight="1" x14ac:dyDescent="0.25">
      <c r="AC90" t="s">
        <v>228</v>
      </c>
      <c r="AE90" s="13" t="s">
        <v>239</v>
      </c>
    </row>
    <row r="91" spans="28:33" ht="15.75" customHeight="1" x14ac:dyDescent="0.25">
      <c r="AC91" t="s">
        <v>229</v>
      </c>
      <c r="AE91" s="13" t="s">
        <v>240</v>
      </c>
    </row>
    <row r="92" spans="28:33" ht="15.75" customHeight="1" x14ac:dyDescent="0.25"/>
    <row r="93" spans="28:33" ht="15.75" customHeight="1" x14ac:dyDescent="0.25"/>
    <row r="94" spans="28:33" ht="15.75" customHeight="1" x14ac:dyDescent="0.25"/>
    <row r="95" spans="28:33" ht="15.75" customHeight="1" x14ac:dyDescent="0.25"/>
    <row r="96" spans="28:3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D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1:AD1048576 AD1:AD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G7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BBE8-A62F-4829-97BF-9BE9B83C6F20}">
  <dimension ref="A1:AQ988"/>
  <sheetViews>
    <sheetView workbookViewId="0">
      <pane xSplit="3" ySplit="1" topLeftCell="AB2" activePane="bottomRight" state="frozen"/>
      <selection pane="topRight" activeCell="F1" sqref="F1"/>
      <selection pane="bottomLeft" activeCell="A2" sqref="A2"/>
      <selection pane="bottomRight" activeCell="AM2" sqref="AM2"/>
    </sheetView>
  </sheetViews>
  <sheetFormatPr defaultColWidth="14.42578125" defaultRowHeight="15" customHeight="1" x14ac:dyDescent="0.25"/>
  <cols>
    <col min="1" max="1" width="12.85546875" style="3" customWidth="1"/>
    <col min="2" max="2" width="9.85546875" style="3" bestFit="1" customWidth="1"/>
    <col min="3" max="3" width="11" style="3" hidden="1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customWidth="1"/>
    <col min="9" max="10" width="8.85546875" style="3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30" max="31" width="8.85546875" style="3" customWidth="1"/>
    <col min="32" max="33" width="14.42578125" style="3"/>
    <col min="36" max="39" width="14.42578125" style="3"/>
    <col min="40" max="40" width="20.28515625" style="3" bestFit="1" customWidth="1"/>
    <col min="41" max="42" width="23" style="3" bestFit="1" customWidth="1"/>
    <col min="43" max="16384" width="14.42578125" style="3"/>
  </cols>
  <sheetData>
    <row r="1" spans="1:43" customFormat="1" x14ac:dyDescent="0.25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s="3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s="3" t="s">
        <v>243</v>
      </c>
      <c r="AL1" s="3"/>
      <c r="AM1" t="s">
        <v>241</v>
      </c>
      <c r="AO1" t="s">
        <v>244</v>
      </c>
      <c r="AQ1" s="3"/>
    </row>
    <row r="2" spans="1:43" customFormat="1" x14ac:dyDescent="0.25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J2" s="3"/>
      <c r="K2">
        <v>1</v>
      </c>
      <c r="O2">
        <v>1</v>
      </c>
      <c r="Q2">
        <v>1</v>
      </c>
      <c r="T2">
        <v>1</v>
      </c>
      <c r="W2" s="11"/>
      <c r="X2" s="11">
        <v>1</v>
      </c>
      <c r="Y2" s="11">
        <v>1</v>
      </c>
      <c r="Z2" s="11"/>
      <c r="AA2" s="11"/>
      <c r="AB2" s="11">
        <v>1</v>
      </c>
      <c r="AC2" s="3"/>
      <c r="AD2" s="3">
        <f>SUMPRODUCT(Table_14[[#This Row],[Nickname]:[Sexual preferences]],'privacy values clean'!$B$2:$S$2)/7</f>
        <v>2.2857142857142856</v>
      </c>
      <c r="AE2" s="3">
        <f>SUMPRODUCT(Table_14[[#This Row],[Nickname]:[Sexual preferences]],'privacy values clean'!$B$3:$S$3)/7</f>
        <v>2.1428571428571428</v>
      </c>
      <c r="AF2" s="3">
        <f>SUMPRODUCT(Table_14[[#This Row],[Nickname]:[Sexual preferences]],'privacy values clean'!$B$4:$S$4)/7</f>
        <v>3.8571428571428572</v>
      </c>
      <c r="AG2" s="3">
        <f>SUMPRODUCT(Table_14[[#This Row],[Nickname]:[Sexual preferences]],'privacy values clean'!$B$5:$S$5)/7</f>
        <v>2.8571428571428572</v>
      </c>
      <c r="AH2" s="3">
        <f>SUMPRODUCT(Table_14[[#This Row],[Nickname]:[Sexual preferences]],'privacy values clean'!$B$6:$S$6)/7</f>
        <v>1.4285714285714286</v>
      </c>
      <c r="AI2" s="3">
        <f>SUMPRODUCT(Table_14[[#This Row],[Nickname]:[Sexual preferences]],'privacy values clean'!$B$7:$S$7)/7</f>
        <v>2</v>
      </c>
      <c r="AJ2" s="3">
        <f>SUMPRODUCT(Table_14[[#This Row],[Nickname]:[Sexual preferences]],'privacy values clean'!$B$8:$S$8)/7</f>
        <v>2.2857142857142856</v>
      </c>
      <c r="AK2" s="3">
        <f>SQRT(SUM(AD2:AJ2)^2)</f>
        <v>16.857142857142858</v>
      </c>
      <c r="AL2" s="3"/>
      <c r="AM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2">
        <f>AK2/AM2</f>
        <v>11.238095238095239</v>
      </c>
    </row>
    <row r="3" spans="1:43" customFormat="1" x14ac:dyDescent="0.25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H3">
        <v>1</v>
      </c>
      <c r="J3" s="3"/>
      <c r="L3">
        <v>1</v>
      </c>
      <c r="N3">
        <v>1</v>
      </c>
      <c r="O3">
        <v>1</v>
      </c>
      <c r="P3">
        <v>1</v>
      </c>
      <c r="Q3">
        <v>1</v>
      </c>
      <c r="W3" s="11"/>
      <c r="X3" s="11"/>
      <c r="Y3" s="11"/>
      <c r="Z3" s="11"/>
      <c r="AA3" s="11"/>
      <c r="AB3" s="11">
        <v>1</v>
      </c>
      <c r="AC3" s="3"/>
      <c r="AD3" s="3">
        <f>SUMPRODUCT(Table_14[[#This Row],[Nickname]:[Sexual preferences]],'privacy values clean'!$B$2:$S$2)/7</f>
        <v>2.8571428571428572</v>
      </c>
      <c r="AE3" s="3">
        <f>SUMPRODUCT(Table_14[[#This Row],[Nickname]:[Sexual preferences]],'privacy values clean'!$B$3:$S$3)/7</f>
        <v>2.2857142857142856</v>
      </c>
      <c r="AF3" s="3">
        <f>SUMPRODUCT(Table_14[[#This Row],[Nickname]:[Sexual preferences]],'privacy values clean'!$B$4:$S$4)/7</f>
        <v>2.4285714285714284</v>
      </c>
      <c r="AG3" s="3">
        <f>SUMPRODUCT(Table_14[[#This Row],[Nickname]:[Sexual preferences]],'privacy values clean'!$B$5:$S$5)/7</f>
        <v>2.2857142857142856</v>
      </c>
      <c r="AH3" s="3">
        <f>SUMPRODUCT(Table_14[[#This Row],[Nickname]:[Sexual preferences]],'privacy values clean'!$B$6:$S$6)/7</f>
        <v>1.4285714285714286</v>
      </c>
      <c r="AI3" s="3">
        <f>SUMPRODUCT(Table_14[[#This Row],[Nickname]:[Sexual preferences]],'privacy values clean'!$B$7:$S$7)/7</f>
        <v>2.1428571428571428</v>
      </c>
      <c r="AJ3" s="3">
        <f>SUMPRODUCT(Table_14[[#This Row],[Nickname]:[Sexual preferences]],'privacy values clean'!$B$8:$S$8)/7</f>
        <v>2.1428571428571428</v>
      </c>
      <c r="AK3" s="3">
        <f t="shared" ref="AK3:AK66" si="0">SQRT(SUM(AD3:AJ3)^2)</f>
        <v>15.571428571428571</v>
      </c>
      <c r="AL3" s="3"/>
      <c r="AM3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O3">
        <f t="shared" ref="AO3:AO66" si="1">AK3/AM3</f>
        <v>18.685714285714287</v>
      </c>
    </row>
    <row r="4" spans="1:43" customFormat="1" x14ac:dyDescent="0.25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J4" s="3">
        <v>1</v>
      </c>
      <c r="K4">
        <v>1</v>
      </c>
      <c r="P4">
        <v>1</v>
      </c>
      <c r="Q4">
        <v>1</v>
      </c>
      <c r="W4" s="11"/>
      <c r="X4" s="11">
        <v>1</v>
      </c>
      <c r="Y4" s="11">
        <v>1</v>
      </c>
      <c r="Z4" s="11"/>
      <c r="AA4" s="11"/>
      <c r="AB4" s="11">
        <v>1</v>
      </c>
      <c r="AC4" s="3"/>
      <c r="AD4" s="3">
        <f>SUMPRODUCT(Table_14[[#This Row],[Nickname]:[Sexual preferences]],'privacy values clean'!$B$2:$S$2)/7</f>
        <v>1.7142857142857142</v>
      </c>
      <c r="AE4" s="3">
        <f>SUMPRODUCT(Table_14[[#This Row],[Nickname]:[Sexual preferences]],'privacy values clean'!$B$3:$S$3)/7</f>
        <v>2</v>
      </c>
      <c r="AF4" s="3">
        <f>SUMPRODUCT(Table_14[[#This Row],[Nickname]:[Sexual preferences]],'privacy values clean'!$B$4:$S$4)/7</f>
        <v>3.8571428571428572</v>
      </c>
      <c r="AG4" s="3">
        <f>SUMPRODUCT(Table_14[[#This Row],[Nickname]:[Sexual preferences]],'privacy values clean'!$B$5:$S$5)/7</f>
        <v>2.4285714285714284</v>
      </c>
      <c r="AH4" s="3">
        <f>SUMPRODUCT(Table_14[[#This Row],[Nickname]:[Sexual preferences]],'privacy values clean'!$B$6:$S$6)/7</f>
        <v>1.4285714285714286</v>
      </c>
      <c r="AI4" s="3">
        <f>SUMPRODUCT(Table_14[[#This Row],[Nickname]:[Sexual preferences]],'privacy values clean'!$B$7:$S$7)/7</f>
        <v>2</v>
      </c>
      <c r="AJ4" s="3">
        <f>SUMPRODUCT(Table_14[[#This Row],[Nickname]:[Sexual preferences]],'privacy values clean'!$B$8:$S$8)/7</f>
        <v>2</v>
      </c>
      <c r="AK4" s="3">
        <f t="shared" si="0"/>
        <v>15.428571428571429</v>
      </c>
      <c r="AL4" s="3"/>
      <c r="AM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4">
        <f t="shared" si="1"/>
        <v>12.342857142857143</v>
      </c>
    </row>
    <row r="5" spans="1:43" customFormat="1" x14ac:dyDescent="0.25">
      <c r="A5" t="s">
        <v>45</v>
      </c>
      <c r="B5" t="s">
        <v>37</v>
      </c>
      <c r="C5" t="s">
        <v>47</v>
      </c>
      <c r="D5">
        <v>6</v>
      </c>
      <c r="E5" t="s">
        <v>48</v>
      </c>
      <c r="G5">
        <v>1</v>
      </c>
      <c r="H5">
        <v>1</v>
      </c>
      <c r="J5" s="3"/>
      <c r="K5">
        <v>1</v>
      </c>
      <c r="N5">
        <v>1</v>
      </c>
      <c r="P5">
        <v>1</v>
      </c>
      <c r="Q5">
        <v>1</v>
      </c>
      <c r="T5">
        <v>1</v>
      </c>
      <c r="V5">
        <v>1</v>
      </c>
      <c r="AA5" s="11"/>
      <c r="AB5" s="11">
        <v>1</v>
      </c>
      <c r="AC5" s="3"/>
      <c r="AD5" s="3">
        <f>SUMPRODUCT(Table_14[[#This Row],[Nickname]:[Sexual preferences]],'privacy values clean'!$B$2:$S$2)/7</f>
        <v>3.4285714285714284</v>
      </c>
      <c r="AE5" s="3">
        <f>SUMPRODUCT(Table_14[[#This Row],[Nickname]:[Sexual preferences]],'privacy values clean'!$B$3:$S$3)/7</f>
        <v>3</v>
      </c>
      <c r="AF5" s="3">
        <f>SUMPRODUCT(Table_14[[#This Row],[Nickname]:[Sexual preferences]],'privacy values clean'!$B$4:$S$4)/7</f>
        <v>2.7142857142857144</v>
      </c>
      <c r="AG5" s="3">
        <f>SUMPRODUCT(Table_14[[#This Row],[Nickname]:[Sexual preferences]],'privacy values clean'!$B$5:$S$5)/7</f>
        <v>2.7142857142857144</v>
      </c>
      <c r="AH5" s="3">
        <f>SUMPRODUCT(Table_14[[#This Row],[Nickname]:[Sexual preferences]],'privacy values clean'!$B$6:$S$6)/7</f>
        <v>1.5714285714285714</v>
      </c>
      <c r="AI5" s="3">
        <f>SUMPRODUCT(Table_14[[#This Row],[Nickname]:[Sexual preferences]],'privacy values clean'!$B$7:$S$7)/7</f>
        <v>2.2857142857142856</v>
      </c>
      <c r="AJ5" s="3">
        <f>SUMPRODUCT(Table_14[[#This Row],[Nickname]:[Sexual preferences]],'privacy values clean'!$B$8:$S$8)/7</f>
        <v>2.7142857142857144</v>
      </c>
      <c r="AK5" s="3">
        <f t="shared" si="0"/>
        <v>18.428571428571431</v>
      </c>
      <c r="AL5" s="3"/>
      <c r="AM5">
        <f>(((IF(Table_14[[#This Row],[extra sec]]=1,1,0)+IF(Table_14[[#This Row],[min mask]]="l",1,0)+IF(Table_14[[#This Row],[min length]]&gt;7,1,0))/6+0.5)+IF(Table_14[[#This Row],[min length]]&gt;8,0.5,0))*IF(Table_14[[#This Row],[2fa]]=1,1.5,1)</f>
        <v>0.5</v>
      </c>
      <c r="AO5">
        <f t="shared" si="1"/>
        <v>36.857142857142861</v>
      </c>
    </row>
    <row r="6" spans="1:43" customFormat="1" x14ac:dyDescent="0.25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J6" s="3">
        <v>1</v>
      </c>
      <c r="K6">
        <v>1</v>
      </c>
      <c r="N6">
        <v>1</v>
      </c>
      <c r="O6">
        <v>1</v>
      </c>
      <c r="P6">
        <v>1</v>
      </c>
      <c r="Q6">
        <v>1</v>
      </c>
      <c r="X6">
        <v>1</v>
      </c>
      <c r="AA6" s="11"/>
      <c r="AB6" s="11">
        <v>1</v>
      </c>
      <c r="AC6" s="3"/>
      <c r="AD6" s="3">
        <f>SUMPRODUCT(Table_14[[#This Row],[Nickname]:[Sexual preferences]],'privacy values clean'!$B$2:$S$2)/7</f>
        <v>2.5714285714285716</v>
      </c>
      <c r="AE6" s="3">
        <f>SUMPRODUCT(Table_14[[#This Row],[Nickname]:[Sexual preferences]],'privacy values clean'!$B$3:$S$3)/7</f>
        <v>2.4285714285714284</v>
      </c>
      <c r="AF6" s="3">
        <f>SUMPRODUCT(Table_14[[#This Row],[Nickname]:[Sexual preferences]],'privacy values clean'!$B$4:$S$4)/7</f>
        <v>3.4285714285714284</v>
      </c>
      <c r="AG6" s="3">
        <f>SUMPRODUCT(Table_14[[#This Row],[Nickname]:[Sexual preferences]],'privacy values clean'!$B$5:$S$5)/7</f>
        <v>2.2857142857142856</v>
      </c>
      <c r="AH6" s="3">
        <f>SUMPRODUCT(Table_14[[#This Row],[Nickname]:[Sexual preferences]],'privacy values clean'!$B$6:$S$6)/7</f>
        <v>1.4285714285714286</v>
      </c>
      <c r="AI6" s="3">
        <f>SUMPRODUCT(Table_14[[#This Row],[Nickname]:[Sexual preferences]],'privacy values clean'!$B$7:$S$7)/7</f>
        <v>2.1428571428571428</v>
      </c>
      <c r="AJ6" s="3">
        <f>SUMPRODUCT(Table_14[[#This Row],[Nickname]:[Sexual preferences]],'privacy values clean'!$B$8:$S$8)/7</f>
        <v>2.1428571428571428</v>
      </c>
      <c r="AK6" s="3">
        <f t="shared" si="0"/>
        <v>16.428571428571431</v>
      </c>
      <c r="AL6" s="3"/>
      <c r="AM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6">
        <f t="shared" si="1"/>
        <v>10.952380952380954</v>
      </c>
    </row>
    <row r="7" spans="1:43" customFormat="1" x14ac:dyDescent="0.25">
      <c r="A7" t="s">
        <v>51</v>
      </c>
      <c r="B7" t="s">
        <v>53</v>
      </c>
      <c r="D7">
        <v>10</v>
      </c>
      <c r="E7" t="s">
        <v>54</v>
      </c>
      <c r="H7">
        <v>1</v>
      </c>
      <c r="J7" s="3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U7">
        <v>1</v>
      </c>
      <c r="W7">
        <v>1</v>
      </c>
      <c r="Y7">
        <v>1</v>
      </c>
      <c r="AA7" s="11"/>
      <c r="AB7" s="11"/>
      <c r="AC7" s="3"/>
      <c r="AD7" s="3">
        <f>SUMPRODUCT(Table_14[[#This Row],[Nickname]:[Sexual preferences]],'privacy values clean'!$B$2:$S$2)/7</f>
        <v>5.1428571428571432</v>
      </c>
      <c r="AE7" s="3">
        <f>SUMPRODUCT(Table_14[[#This Row],[Nickname]:[Sexual preferences]],'privacy values clean'!$B$3:$S$3)/7</f>
        <v>2.8571428571428572</v>
      </c>
      <c r="AF7" s="3">
        <f>SUMPRODUCT(Table_14[[#This Row],[Nickname]:[Sexual preferences]],'privacy values clean'!$B$4:$S$4)/7</f>
        <v>5</v>
      </c>
      <c r="AG7" s="3">
        <f>SUMPRODUCT(Table_14[[#This Row],[Nickname]:[Sexual preferences]],'privacy values clean'!$B$5:$S$5)/7</f>
        <v>4.5714285714285712</v>
      </c>
      <c r="AH7" s="3">
        <f>SUMPRODUCT(Table_14[[#This Row],[Nickname]:[Sexual preferences]],'privacy values clean'!$B$6:$S$6)/7</f>
        <v>3.1428571428571428</v>
      </c>
      <c r="AI7" s="3">
        <f>SUMPRODUCT(Table_14[[#This Row],[Nickname]:[Sexual preferences]],'privacy values clean'!$B$7:$S$7)/7</f>
        <v>2.5714285714285716</v>
      </c>
      <c r="AJ7" s="3">
        <f>SUMPRODUCT(Table_14[[#This Row],[Nickname]:[Sexual preferences]],'privacy values clean'!$B$8:$S$8)/7</f>
        <v>2.5714285714285716</v>
      </c>
      <c r="AK7" s="3">
        <f t="shared" si="0"/>
        <v>25.857142857142858</v>
      </c>
      <c r="AL7" s="3"/>
      <c r="AM7">
        <f>(((IF(Table_14[[#This Row],[extra sec]]=1,1,0)+IF(Table_14[[#This Row],[min mask]]="l",1,0)+IF(Table_14[[#This Row],[min length]]&gt;7,1,0))/6+0.5)+IF(Table_14[[#This Row],[min length]]&gt;8,0.5,0))*IF(Table_14[[#This Row],[2fa]]=1,1.5,1)</f>
        <v>1.7499999999999998</v>
      </c>
      <c r="AO7">
        <f t="shared" si="1"/>
        <v>14.775510204081634</v>
      </c>
    </row>
    <row r="8" spans="1:43" customFormat="1" x14ac:dyDescent="0.25">
      <c r="A8" t="s">
        <v>55</v>
      </c>
      <c r="B8" t="s">
        <v>53</v>
      </c>
      <c r="D8">
        <v>6</v>
      </c>
      <c r="E8" t="s">
        <v>38</v>
      </c>
      <c r="H8">
        <v>1</v>
      </c>
      <c r="J8" s="3"/>
      <c r="Q8">
        <v>1</v>
      </c>
      <c r="Z8">
        <v>1</v>
      </c>
      <c r="AA8" s="11"/>
      <c r="AB8" s="11"/>
      <c r="AC8" s="3"/>
      <c r="AD8" s="3">
        <f>SUMPRODUCT(Table_14[[#This Row],[Nickname]:[Sexual preferences]],'privacy values clean'!$B$2:$S$2)/7</f>
        <v>0.42857142857142855</v>
      </c>
      <c r="AE8" s="3">
        <f>SUMPRODUCT(Table_14[[#This Row],[Nickname]:[Sexual preferences]],'privacy values clean'!$B$3:$S$3)/7</f>
        <v>0.7142857142857143</v>
      </c>
      <c r="AF8" s="3">
        <f>SUMPRODUCT(Table_14[[#This Row],[Nickname]:[Sexual preferences]],'privacy values clean'!$B$4:$S$4)/7</f>
        <v>1.7142857142857142</v>
      </c>
      <c r="AG8" s="3">
        <f>SUMPRODUCT(Table_14[[#This Row],[Nickname]:[Sexual preferences]],'privacy values clean'!$B$5:$S$5)/7</f>
        <v>1.1428571428571428</v>
      </c>
      <c r="AH8" s="3">
        <f>SUMPRODUCT(Table_14[[#This Row],[Nickname]:[Sexual preferences]],'privacy values clean'!$B$6:$S$6)/7</f>
        <v>1.1428571428571428</v>
      </c>
      <c r="AI8" s="3">
        <f>SUMPRODUCT(Table_14[[#This Row],[Nickname]:[Sexual preferences]],'privacy values clean'!$B$7:$S$7)/7</f>
        <v>0.7142857142857143</v>
      </c>
      <c r="AJ8" s="3">
        <f>SUMPRODUCT(Table_14[[#This Row],[Nickname]:[Sexual preferences]],'privacy values clean'!$B$8:$S$8)/7</f>
        <v>1.1428571428571428</v>
      </c>
      <c r="AK8" s="3">
        <f t="shared" si="0"/>
        <v>7</v>
      </c>
      <c r="AL8" s="3"/>
      <c r="AM8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8">
        <f t="shared" si="1"/>
        <v>10.5</v>
      </c>
    </row>
    <row r="9" spans="1:43" customFormat="1" x14ac:dyDescent="0.25">
      <c r="A9" t="s">
        <v>57</v>
      </c>
      <c r="B9" t="s">
        <v>53</v>
      </c>
      <c r="D9">
        <v>8</v>
      </c>
      <c r="E9" t="s">
        <v>38</v>
      </c>
      <c r="H9">
        <v>1</v>
      </c>
      <c r="J9" s="3"/>
      <c r="L9">
        <v>1</v>
      </c>
      <c r="N9">
        <v>1</v>
      </c>
      <c r="O9">
        <v>1</v>
      </c>
      <c r="Q9">
        <v>1</v>
      </c>
      <c r="R9">
        <v>1</v>
      </c>
      <c r="U9">
        <v>1</v>
      </c>
      <c r="Z9">
        <v>1</v>
      </c>
      <c r="AA9" s="11"/>
      <c r="AB9" s="11"/>
      <c r="AC9" s="3"/>
      <c r="AD9" s="3">
        <f>SUMPRODUCT(Table_14[[#This Row],[Nickname]:[Sexual preferences]],'privacy values clean'!$B$2:$S$2)/7</f>
        <v>3.7142857142857144</v>
      </c>
      <c r="AE9" s="3">
        <f>SUMPRODUCT(Table_14[[#This Row],[Nickname]:[Sexual preferences]],'privacy values clean'!$B$3:$S$3)/7</f>
        <v>1.8571428571428572</v>
      </c>
      <c r="AF9" s="3">
        <f>SUMPRODUCT(Table_14[[#This Row],[Nickname]:[Sexual preferences]],'privacy values clean'!$B$4:$S$4)/7</f>
        <v>4</v>
      </c>
      <c r="AG9" s="3">
        <f>SUMPRODUCT(Table_14[[#This Row],[Nickname]:[Sexual preferences]],'privacy values clean'!$B$5:$S$5)/7</f>
        <v>3.2857142857142856</v>
      </c>
      <c r="AH9" s="3">
        <f>SUMPRODUCT(Table_14[[#This Row],[Nickname]:[Sexual preferences]],'privacy values clean'!$B$6:$S$6)/7</f>
        <v>2.2857142857142856</v>
      </c>
      <c r="AI9" s="3">
        <f>SUMPRODUCT(Table_14[[#This Row],[Nickname]:[Sexual preferences]],'privacy values clean'!$B$7:$S$7)/7</f>
        <v>1.7142857142857142</v>
      </c>
      <c r="AJ9" s="3">
        <f>SUMPRODUCT(Table_14[[#This Row],[Nickname]:[Sexual preferences]],'privacy values clean'!$B$8:$S$8)/7</f>
        <v>2.1428571428571428</v>
      </c>
      <c r="AK9" s="3">
        <f t="shared" si="0"/>
        <v>19</v>
      </c>
      <c r="AL9" s="3"/>
      <c r="AM9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O9">
        <f t="shared" si="1"/>
        <v>22.8</v>
      </c>
    </row>
    <row r="10" spans="1:43" customFormat="1" x14ac:dyDescent="0.25">
      <c r="A10" t="s">
        <v>59</v>
      </c>
      <c r="B10" t="s">
        <v>53</v>
      </c>
      <c r="D10">
        <v>8</v>
      </c>
      <c r="E10" t="s">
        <v>61</v>
      </c>
      <c r="H10">
        <v>1</v>
      </c>
      <c r="J10" s="3">
        <v>1</v>
      </c>
      <c r="L10">
        <v>1</v>
      </c>
      <c r="P10">
        <v>1</v>
      </c>
      <c r="Q10">
        <v>1</v>
      </c>
      <c r="AA10" s="11"/>
      <c r="AB10" s="11"/>
      <c r="AC10" s="3"/>
      <c r="AD10" s="3">
        <f>SUMPRODUCT(Table_14[[#This Row],[Nickname]:[Sexual preferences]],'privacy values clean'!$B$2:$S$2)/7</f>
        <v>1.2857142857142858</v>
      </c>
      <c r="AE10" s="3">
        <f>SUMPRODUCT(Table_14[[#This Row],[Nickname]:[Sexual preferences]],'privacy values clean'!$B$3:$S$3)/7</f>
        <v>0.7142857142857143</v>
      </c>
      <c r="AF10" s="3">
        <f>SUMPRODUCT(Table_14[[#This Row],[Nickname]:[Sexual preferences]],'privacy values clean'!$B$4:$S$4)/7</f>
        <v>1.1428571428571428</v>
      </c>
      <c r="AG10" s="3">
        <f>SUMPRODUCT(Table_14[[#This Row],[Nickname]:[Sexual preferences]],'privacy values clean'!$B$5:$S$5)/7</f>
        <v>0.8571428571428571</v>
      </c>
      <c r="AH10" s="3">
        <f>SUMPRODUCT(Table_14[[#This Row],[Nickname]:[Sexual preferences]],'privacy values clean'!$B$6:$S$6)/7</f>
        <v>0.8571428571428571</v>
      </c>
      <c r="AI10" s="3">
        <f>SUMPRODUCT(Table_14[[#This Row],[Nickname]:[Sexual preferences]],'privacy values clean'!$B$7:$S$7)/7</f>
        <v>0.8571428571428571</v>
      </c>
      <c r="AJ10" s="3">
        <f>SUMPRODUCT(Table_14[[#This Row],[Nickname]:[Sexual preferences]],'privacy values clean'!$B$8:$S$8)/7</f>
        <v>0.8571428571428571</v>
      </c>
      <c r="AK10" s="3">
        <f t="shared" si="0"/>
        <v>6.5714285714285703</v>
      </c>
      <c r="AL10" s="3"/>
      <c r="AM1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10">
        <f t="shared" si="1"/>
        <v>6.5714285714285703</v>
      </c>
    </row>
    <row r="11" spans="1:43" customFormat="1" x14ac:dyDescent="0.25">
      <c r="A11" t="s">
        <v>62</v>
      </c>
      <c r="B11" t="s">
        <v>53</v>
      </c>
      <c r="D11">
        <v>6</v>
      </c>
      <c r="E11" t="s">
        <v>38</v>
      </c>
      <c r="H11">
        <v>1</v>
      </c>
      <c r="J11" s="3">
        <v>1</v>
      </c>
      <c r="K11">
        <v>1</v>
      </c>
      <c r="Q11">
        <v>1</v>
      </c>
      <c r="T11">
        <v>1</v>
      </c>
      <c r="Y11">
        <v>1</v>
      </c>
      <c r="AA11" s="11"/>
      <c r="AB11" s="11"/>
      <c r="AC11" s="3"/>
      <c r="AD11" s="3">
        <f>SUMPRODUCT(Table_14[[#This Row],[Nickname]:[Sexual preferences]],'privacy values clean'!$B$2:$S$2)/7</f>
        <v>1.1428571428571428</v>
      </c>
      <c r="AE11" s="3">
        <f>SUMPRODUCT(Table_14[[#This Row],[Nickname]:[Sexual preferences]],'privacy values clean'!$B$3:$S$3)/7</f>
        <v>0.7142857142857143</v>
      </c>
      <c r="AF11" s="3">
        <f>SUMPRODUCT(Table_14[[#This Row],[Nickname]:[Sexual preferences]],'privacy values clean'!$B$4:$S$4)/7</f>
        <v>2</v>
      </c>
      <c r="AG11" s="3">
        <f>SUMPRODUCT(Table_14[[#This Row],[Nickname]:[Sexual preferences]],'privacy values clean'!$B$5:$S$5)/7</f>
        <v>1.4285714285714286</v>
      </c>
      <c r="AH11" s="3">
        <f>SUMPRODUCT(Table_14[[#This Row],[Nickname]:[Sexual preferences]],'privacy values clean'!$B$6:$S$6)/7</f>
        <v>0.8571428571428571</v>
      </c>
      <c r="AI11" s="3">
        <f>SUMPRODUCT(Table_14[[#This Row],[Nickname]:[Sexual preferences]],'privacy values clean'!$B$7:$S$7)/7</f>
        <v>0.7142857142857143</v>
      </c>
      <c r="AJ11" s="3">
        <f>SUMPRODUCT(Table_14[[#This Row],[Nickname]:[Sexual preferences]],'privacy values clean'!$B$8:$S$8)/7</f>
        <v>1</v>
      </c>
      <c r="AK11" s="3">
        <f t="shared" si="0"/>
        <v>7.8571428571428568</v>
      </c>
      <c r="AL11" s="3"/>
      <c r="AM1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11">
        <f t="shared" si="1"/>
        <v>7.8571428571428568</v>
      </c>
    </row>
    <row r="12" spans="1:43" customFormat="1" x14ac:dyDescent="0.25">
      <c r="A12" t="s">
        <v>64</v>
      </c>
      <c r="B12" t="s">
        <v>53</v>
      </c>
      <c r="D12">
        <v>9</v>
      </c>
      <c r="E12" t="s">
        <v>38</v>
      </c>
      <c r="H12">
        <v>1</v>
      </c>
      <c r="J12" s="3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X12">
        <v>1</v>
      </c>
      <c r="AA12" s="11"/>
      <c r="AB12" s="11"/>
      <c r="AC12" s="3"/>
      <c r="AD12" s="3">
        <f>SUMPRODUCT(Table_14[[#This Row],[Nickname]:[Sexual preferences]],'privacy values clean'!$B$2:$S$2)/7</f>
        <v>3.7142857142857144</v>
      </c>
      <c r="AE12" s="3">
        <f>SUMPRODUCT(Table_14[[#This Row],[Nickname]:[Sexual preferences]],'privacy values clean'!$B$3:$S$3)/7</f>
        <v>1.8571428571428572</v>
      </c>
      <c r="AF12" s="3">
        <f>SUMPRODUCT(Table_14[[#This Row],[Nickname]:[Sexual preferences]],'privacy values clean'!$B$4:$S$4)/7</f>
        <v>3.7142857142857144</v>
      </c>
      <c r="AG12" s="3">
        <f>SUMPRODUCT(Table_14[[#This Row],[Nickname]:[Sexual preferences]],'privacy values clean'!$B$5:$S$5)/7</f>
        <v>2.4285714285714284</v>
      </c>
      <c r="AH12" s="3">
        <f>SUMPRODUCT(Table_14[[#This Row],[Nickname]:[Sexual preferences]],'privacy values clean'!$B$6:$S$6)/7</f>
        <v>2</v>
      </c>
      <c r="AI12" s="3">
        <f>SUMPRODUCT(Table_14[[#This Row],[Nickname]:[Sexual preferences]],'privacy values clean'!$B$7:$S$7)/7</f>
        <v>1.8571428571428572</v>
      </c>
      <c r="AJ12" s="3">
        <f>SUMPRODUCT(Table_14[[#This Row],[Nickname]:[Sexual preferences]],'privacy values clean'!$B$8:$S$8)/7</f>
        <v>1.8571428571428572</v>
      </c>
      <c r="AK12" s="3">
        <f t="shared" si="0"/>
        <v>17.428571428571427</v>
      </c>
      <c r="AL12" s="3"/>
      <c r="AM12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O12">
        <f t="shared" si="1"/>
        <v>8.7142857142857135</v>
      </c>
    </row>
    <row r="13" spans="1:43" customFormat="1" x14ac:dyDescent="0.25">
      <c r="A13" t="s">
        <v>66</v>
      </c>
      <c r="B13" t="s">
        <v>53</v>
      </c>
      <c r="D13">
        <v>10</v>
      </c>
      <c r="E13" t="s">
        <v>68</v>
      </c>
      <c r="H13">
        <v>1</v>
      </c>
      <c r="J13" s="3"/>
      <c r="L13">
        <v>1</v>
      </c>
      <c r="M13">
        <v>1</v>
      </c>
      <c r="Q13">
        <v>1</v>
      </c>
      <c r="S13">
        <v>1</v>
      </c>
      <c r="U13">
        <v>1</v>
      </c>
      <c r="AA13" s="11"/>
      <c r="AB13" s="11"/>
      <c r="AC13" s="3"/>
      <c r="AD13" s="3">
        <f>SUMPRODUCT(Table_14[[#This Row],[Nickname]:[Sexual preferences]],'privacy values clean'!$B$2:$S$2)/7</f>
        <v>2.5714285714285716</v>
      </c>
      <c r="AE13" s="3">
        <f>SUMPRODUCT(Table_14[[#This Row],[Nickname]:[Sexual preferences]],'privacy values clean'!$B$3:$S$3)/7</f>
        <v>0.8571428571428571</v>
      </c>
      <c r="AF13" s="3">
        <f>SUMPRODUCT(Table_14[[#This Row],[Nickname]:[Sexual preferences]],'privacy values clean'!$B$4:$S$4)/7</f>
        <v>1.8571428571428572</v>
      </c>
      <c r="AG13" s="3">
        <f>SUMPRODUCT(Table_14[[#This Row],[Nickname]:[Sexual preferences]],'privacy values clean'!$B$5:$S$5)/7</f>
        <v>1.7142857142857142</v>
      </c>
      <c r="AH13" s="3">
        <f>SUMPRODUCT(Table_14[[#This Row],[Nickname]:[Sexual preferences]],'privacy values clean'!$B$6:$S$6)/7</f>
        <v>1.1428571428571428</v>
      </c>
      <c r="AI13" s="3">
        <f>SUMPRODUCT(Table_14[[#This Row],[Nickname]:[Sexual preferences]],'privacy values clean'!$B$7:$S$7)/7</f>
        <v>1.1428571428571428</v>
      </c>
      <c r="AJ13" s="3">
        <f>SUMPRODUCT(Table_14[[#This Row],[Nickname]:[Sexual preferences]],'privacy values clean'!$B$8:$S$8)/7</f>
        <v>1.1428571428571428</v>
      </c>
      <c r="AK13" s="3">
        <f t="shared" si="0"/>
        <v>10.428571428571429</v>
      </c>
      <c r="AL13" s="3"/>
      <c r="AM1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O13">
        <f t="shared" si="1"/>
        <v>8.9387755102040831</v>
      </c>
    </row>
    <row r="14" spans="1:43" customFormat="1" x14ac:dyDescent="0.25">
      <c r="A14" t="s">
        <v>69</v>
      </c>
      <c r="B14" t="s">
        <v>53</v>
      </c>
      <c r="D14">
        <v>8</v>
      </c>
      <c r="E14" t="s">
        <v>54</v>
      </c>
      <c r="F14">
        <v>1</v>
      </c>
      <c r="G14">
        <v>1</v>
      </c>
      <c r="J14" s="3">
        <v>1</v>
      </c>
      <c r="K14">
        <v>1</v>
      </c>
      <c r="L14">
        <v>1</v>
      </c>
      <c r="M14">
        <v>1</v>
      </c>
      <c r="O14">
        <v>1</v>
      </c>
      <c r="Q14">
        <v>1</v>
      </c>
      <c r="R14">
        <v>1</v>
      </c>
      <c r="U14">
        <v>1</v>
      </c>
      <c r="Y14">
        <v>1</v>
      </c>
      <c r="AA14" s="11"/>
      <c r="AB14" s="11"/>
      <c r="AC14" s="3"/>
      <c r="AD14" s="3">
        <f>SUMPRODUCT(Table_14[[#This Row],[Nickname]:[Sexual preferences]],'privacy values clean'!$B$2:$S$2)/7</f>
        <v>3.7142857142857144</v>
      </c>
      <c r="AE14" s="3">
        <f>SUMPRODUCT(Table_14[[#This Row],[Nickname]:[Sexual preferences]],'privacy values clean'!$B$3:$S$3)/7</f>
        <v>1.5714285714285714</v>
      </c>
      <c r="AF14" s="3">
        <f>SUMPRODUCT(Table_14[[#This Row],[Nickname]:[Sexual preferences]],'privacy values clean'!$B$4:$S$4)/7</f>
        <v>3.8571428571428572</v>
      </c>
      <c r="AG14" s="3">
        <f>SUMPRODUCT(Table_14[[#This Row],[Nickname]:[Sexual preferences]],'privacy values clean'!$B$5:$S$5)/7</f>
        <v>3.2857142857142856</v>
      </c>
      <c r="AH14" s="3">
        <f>SUMPRODUCT(Table_14[[#This Row],[Nickname]:[Sexual preferences]],'privacy values clean'!$B$6:$S$6)/7</f>
        <v>2</v>
      </c>
      <c r="AI14" s="3">
        <f>SUMPRODUCT(Table_14[[#This Row],[Nickname]:[Sexual preferences]],'privacy values clean'!$B$7:$S$7)/7</f>
        <v>1.7142857142857142</v>
      </c>
      <c r="AJ14" s="3">
        <f>SUMPRODUCT(Table_14[[#This Row],[Nickname]:[Sexual preferences]],'privacy values clean'!$B$8:$S$8)/7</f>
        <v>1.7142857142857142</v>
      </c>
      <c r="AK14" s="3">
        <f t="shared" si="0"/>
        <v>17.857142857142858</v>
      </c>
      <c r="AL14" s="3"/>
      <c r="AM1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14">
        <f t="shared" si="1"/>
        <v>14.285714285714286</v>
      </c>
    </row>
    <row r="15" spans="1:43" customFormat="1" x14ac:dyDescent="0.25">
      <c r="A15" t="s">
        <v>71</v>
      </c>
      <c r="B15" t="s">
        <v>53</v>
      </c>
      <c r="D15">
        <v>8</v>
      </c>
      <c r="E15" t="s">
        <v>61</v>
      </c>
      <c r="H15">
        <v>1</v>
      </c>
      <c r="J15" s="3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U15">
        <v>1</v>
      </c>
      <c r="AA15" s="11"/>
      <c r="AB15" s="11"/>
      <c r="AC15" s="3"/>
      <c r="AD15" s="3">
        <f>SUMPRODUCT(Table_14[[#This Row],[Nickname]:[Sexual preferences]],'privacy values clean'!$B$2:$S$2)/7</f>
        <v>4.2857142857142856</v>
      </c>
      <c r="AE15" s="3">
        <f>SUMPRODUCT(Table_14[[#This Row],[Nickname]:[Sexual preferences]],'privacy values clean'!$B$3:$S$3)/7</f>
        <v>1.7142857142857142</v>
      </c>
      <c r="AF15" s="3">
        <f>SUMPRODUCT(Table_14[[#This Row],[Nickname]:[Sexual preferences]],'privacy values clean'!$B$4:$S$4)/7</f>
        <v>3.4285714285714284</v>
      </c>
      <c r="AG15" s="3">
        <f>SUMPRODUCT(Table_14[[#This Row],[Nickname]:[Sexual preferences]],'privacy values clean'!$B$5:$S$5)/7</f>
        <v>2.8571428571428572</v>
      </c>
      <c r="AH15" s="3">
        <f>SUMPRODUCT(Table_14[[#This Row],[Nickname]:[Sexual preferences]],'privacy values clean'!$B$6:$S$6)/7</f>
        <v>2</v>
      </c>
      <c r="AI15" s="3">
        <f>SUMPRODUCT(Table_14[[#This Row],[Nickname]:[Sexual preferences]],'privacy values clean'!$B$7:$S$7)/7</f>
        <v>1.8571428571428572</v>
      </c>
      <c r="AJ15" s="3">
        <f>SUMPRODUCT(Table_14[[#This Row],[Nickname]:[Sexual preferences]],'privacy values clean'!$B$8:$S$8)/7</f>
        <v>1.8571428571428572</v>
      </c>
      <c r="AK15" s="3">
        <f t="shared" si="0"/>
        <v>18</v>
      </c>
      <c r="AL15" s="3"/>
      <c r="AM1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15">
        <f t="shared" si="1"/>
        <v>18</v>
      </c>
    </row>
    <row r="16" spans="1:43" customFormat="1" x14ac:dyDescent="0.25">
      <c r="A16" t="s">
        <v>73</v>
      </c>
      <c r="B16" t="s">
        <v>75</v>
      </c>
      <c r="D16">
        <v>8</v>
      </c>
      <c r="E16" t="s">
        <v>38</v>
      </c>
      <c r="F16">
        <v>1</v>
      </c>
      <c r="H16">
        <v>1</v>
      </c>
      <c r="J16" s="3">
        <v>1</v>
      </c>
      <c r="K16">
        <v>1</v>
      </c>
      <c r="P16">
        <v>1</v>
      </c>
      <c r="Q16">
        <v>1</v>
      </c>
      <c r="X16">
        <v>1</v>
      </c>
      <c r="AA16" s="11"/>
      <c r="AB16" s="11"/>
      <c r="AC16" s="3"/>
      <c r="AD16" s="3">
        <f>SUMPRODUCT(Table_14[[#This Row],[Nickname]:[Sexual preferences]],'privacy values clean'!$B$2:$S$2)/7</f>
        <v>1</v>
      </c>
      <c r="AE16" s="3">
        <f>SUMPRODUCT(Table_14[[#This Row],[Nickname]:[Sexual preferences]],'privacy values clean'!$B$3:$S$3)/7</f>
        <v>0.8571428571428571</v>
      </c>
      <c r="AF16" s="3">
        <f>SUMPRODUCT(Table_14[[#This Row],[Nickname]:[Sexual preferences]],'privacy values clean'!$B$4:$S$4)/7</f>
        <v>2.1428571428571428</v>
      </c>
      <c r="AG16" s="3">
        <f>SUMPRODUCT(Table_14[[#This Row],[Nickname]:[Sexual preferences]],'privacy values clean'!$B$5:$S$5)/7</f>
        <v>0.8571428571428571</v>
      </c>
      <c r="AH16" s="3">
        <f>SUMPRODUCT(Table_14[[#This Row],[Nickname]:[Sexual preferences]],'privacy values clean'!$B$6:$S$6)/7</f>
        <v>0.8571428571428571</v>
      </c>
      <c r="AI16" s="3">
        <f>SUMPRODUCT(Table_14[[#This Row],[Nickname]:[Sexual preferences]],'privacy values clean'!$B$7:$S$7)/7</f>
        <v>0.8571428571428571</v>
      </c>
      <c r="AJ16" s="3">
        <f>SUMPRODUCT(Table_14[[#This Row],[Nickname]:[Sexual preferences]],'privacy values clean'!$B$8:$S$8)/7</f>
        <v>0.8571428571428571</v>
      </c>
      <c r="AK16" s="3">
        <f t="shared" si="0"/>
        <v>7.428571428571427</v>
      </c>
      <c r="AL16" s="3"/>
      <c r="AM1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16">
        <f t="shared" si="1"/>
        <v>4.9523809523809517</v>
      </c>
    </row>
    <row r="17" spans="1:41" customFormat="1" x14ac:dyDescent="0.25">
      <c r="A17" t="s">
        <v>76</v>
      </c>
      <c r="B17" t="s">
        <v>75</v>
      </c>
      <c r="C17" t="s">
        <v>78</v>
      </c>
      <c r="D17">
        <v>12</v>
      </c>
      <c r="E17" t="s">
        <v>38</v>
      </c>
      <c r="H17">
        <v>1</v>
      </c>
      <c r="J17" s="3">
        <v>1</v>
      </c>
      <c r="L17">
        <v>1</v>
      </c>
      <c r="M17">
        <v>1</v>
      </c>
      <c r="P17">
        <v>1</v>
      </c>
      <c r="Q17">
        <v>1</v>
      </c>
      <c r="X17">
        <v>1</v>
      </c>
      <c r="AA17" s="11"/>
      <c r="AB17" s="11"/>
      <c r="AC17" s="3"/>
      <c r="AD17" s="3">
        <f>SUMPRODUCT(Table_14[[#This Row],[Nickname]:[Sexual preferences]],'privacy values clean'!$B$2:$S$2)/7</f>
        <v>2</v>
      </c>
      <c r="AE17" s="3">
        <f>SUMPRODUCT(Table_14[[#This Row],[Nickname]:[Sexual preferences]],'privacy values clean'!$B$3:$S$3)/7</f>
        <v>1</v>
      </c>
      <c r="AF17" s="3">
        <f>SUMPRODUCT(Table_14[[#This Row],[Nickname]:[Sexual preferences]],'privacy values clean'!$B$4:$S$4)/7</f>
        <v>2.2857142857142856</v>
      </c>
      <c r="AG17" s="3">
        <f>SUMPRODUCT(Table_14[[#This Row],[Nickname]:[Sexual preferences]],'privacy values clean'!$B$5:$S$5)/7</f>
        <v>1.2857142857142858</v>
      </c>
      <c r="AH17" s="3">
        <f>SUMPRODUCT(Table_14[[#This Row],[Nickname]:[Sexual preferences]],'privacy values clean'!$B$6:$S$6)/7</f>
        <v>1.2857142857142858</v>
      </c>
      <c r="AI17" s="3">
        <f>SUMPRODUCT(Table_14[[#This Row],[Nickname]:[Sexual preferences]],'privacy values clean'!$B$7:$S$7)/7</f>
        <v>1.2857142857142858</v>
      </c>
      <c r="AJ17" s="3">
        <f>SUMPRODUCT(Table_14[[#This Row],[Nickname]:[Sexual preferences]],'privacy values clean'!$B$8:$S$8)/7</f>
        <v>1.2857142857142858</v>
      </c>
      <c r="AK17" s="3">
        <f t="shared" si="0"/>
        <v>10.428571428571429</v>
      </c>
      <c r="AL17" s="3"/>
      <c r="AM17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O17">
        <f t="shared" si="1"/>
        <v>5.2142857142857144</v>
      </c>
    </row>
    <row r="18" spans="1:41" customFormat="1" x14ac:dyDescent="0.25">
      <c r="A18" t="s">
        <v>79</v>
      </c>
      <c r="B18" t="s">
        <v>75</v>
      </c>
      <c r="D18">
        <v>6</v>
      </c>
      <c r="E18" t="s">
        <v>54</v>
      </c>
      <c r="H18">
        <v>1</v>
      </c>
      <c r="J18" s="3">
        <v>1</v>
      </c>
      <c r="L18">
        <v>1</v>
      </c>
      <c r="M18">
        <v>1</v>
      </c>
      <c r="P18">
        <v>1</v>
      </c>
      <c r="Q18">
        <v>1</v>
      </c>
      <c r="X18">
        <v>1</v>
      </c>
      <c r="AA18" s="11"/>
      <c r="AB18" s="11"/>
      <c r="AC18" s="3"/>
      <c r="AD18" s="3">
        <f>SUMPRODUCT(Table_14[[#This Row],[Nickname]:[Sexual preferences]],'privacy values clean'!$B$2:$S$2)/7</f>
        <v>2</v>
      </c>
      <c r="AE18" s="3">
        <f>SUMPRODUCT(Table_14[[#This Row],[Nickname]:[Sexual preferences]],'privacy values clean'!$B$3:$S$3)/7</f>
        <v>1</v>
      </c>
      <c r="AF18" s="3">
        <f>SUMPRODUCT(Table_14[[#This Row],[Nickname]:[Sexual preferences]],'privacy values clean'!$B$4:$S$4)/7</f>
        <v>2.2857142857142856</v>
      </c>
      <c r="AG18" s="3">
        <f>SUMPRODUCT(Table_14[[#This Row],[Nickname]:[Sexual preferences]],'privacy values clean'!$B$5:$S$5)/7</f>
        <v>1.2857142857142858</v>
      </c>
      <c r="AH18" s="3">
        <f>SUMPRODUCT(Table_14[[#This Row],[Nickname]:[Sexual preferences]],'privacy values clean'!$B$6:$S$6)/7</f>
        <v>1.2857142857142858</v>
      </c>
      <c r="AI18" s="3">
        <f>SUMPRODUCT(Table_14[[#This Row],[Nickname]:[Sexual preferences]],'privacy values clean'!$B$7:$S$7)/7</f>
        <v>1.2857142857142858</v>
      </c>
      <c r="AJ18" s="3">
        <f>SUMPRODUCT(Table_14[[#This Row],[Nickname]:[Sexual preferences]],'privacy values clean'!$B$8:$S$8)/7</f>
        <v>1.2857142857142858</v>
      </c>
      <c r="AK18" s="3">
        <f t="shared" si="0"/>
        <v>10.428571428571429</v>
      </c>
      <c r="AL18" s="3"/>
      <c r="AM1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18">
        <f t="shared" si="1"/>
        <v>13.904761904761905</v>
      </c>
    </row>
    <row r="19" spans="1:41" customFormat="1" x14ac:dyDescent="0.25">
      <c r="A19" t="s">
        <v>81</v>
      </c>
      <c r="B19" t="s">
        <v>75</v>
      </c>
      <c r="D19">
        <v>6</v>
      </c>
      <c r="E19" t="s">
        <v>38</v>
      </c>
      <c r="F19">
        <v>1</v>
      </c>
      <c r="H19">
        <v>1</v>
      </c>
      <c r="J19" s="3">
        <v>1</v>
      </c>
      <c r="L19">
        <v>1</v>
      </c>
      <c r="M19">
        <v>1</v>
      </c>
      <c r="O19" t="s">
        <v>233</v>
      </c>
      <c r="P19">
        <v>1</v>
      </c>
      <c r="Q19">
        <v>1</v>
      </c>
      <c r="R19">
        <v>1</v>
      </c>
      <c r="S19">
        <v>1</v>
      </c>
      <c r="X19">
        <v>1</v>
      </c>
      <c r="AA19" s="11"/>
      <c r="AB19" s="11"/>
      <c r="AC19" s="3"/>
      <c r="AD19" s="3">
        <f>SUMPRODUCT(Table_14[[#This Row],[Nickname]:[Sexual preferences]],'privacy values clean'!$B$2:$S$2)/7</f>
        <v>3</v>
      </c>
      <c r="AE19" s="3">
        <f>SUMPRODUCT(Table_14[[#This Row],[Nickname]:[Sexual preferences]],'privacy values clean'!$B$3:$S$3)/7</f>
        <v>1.4285714285714286</v>
      </c>
      <c r="AF19" s="3">
        <f>SUMPRODUCT(Table_14[[#This Row],[Nickname]:[Sexual preferences]],'privacy values clean'!$B$4:$S$4)/7</f>
        <v>3.2857142857142856</v>
      </c>
      <c r="AG19" s="3">
        <f>SUMPRODUCT(Table_14[[#This Row],[Nickname]:[Sexual preferences]],'privacy values clean'!$B$5:$S$5)/7</f>
        <v>2.1428571428571428</v>
      </c>
      <c r="AH19" s="3">
        <f>SUMPRODUCT(Table_14[[#This Row],[Nickname]:[Sexual preferences]],'privacy values clean'!$B$6:$S$6)/7</f>
        <v>1.8571428571428572</v>
      </c>
      <c r="AI19" s="3">
        <f>SUMPRODUCT(Table_14[[#This Row],[Nickname]:[Sexual preferences]],'privacy values clean'!$B$7:$S$7)/7</f>
        <v>1.7142857142857142</v>
      </c>
      <c r="AJ19" s="3">
        <f>SUMPRODUCT(Table_14[[#This Row],[Nickname]:[Sexual preferences]],'privacy values clean'!$B$8:$S$8)/7</f>
        <v>1.7142857142857142</v>
      </c>
      <c r="AK19" s="3">
        <f t="shared" si="0"/>
        <v>15.142857142857142</v>
      </c>
      <c r="AL19" s="3"/>
      <c r="AM1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19">
        <f t="shared" si="1"/>
        <v>12.114285714285714</v>
      </c>
    </row>
    <row r="20" spans="1:41" customFormat="1" ht="15.75" customHeight="1" x14ac:dyDescent="0.25">
      <c r="A20" t="s">
        <v>83</v>
      </c>
      <c r="B20" t="s">
        <v>75</v>
      </c>
      <c r="D20">
        <v>6</v>
      </c>
      <c r="E20" t="s">
        <v>38</v>
      </c>
      <c r="H20">
        <v>1</v>
      </c>
      <c r="J20" s="3">
        <v>1</v>
      </c>
      <c r="L20">
        <v>1</v>
      </c>
      <c r="M20">
        <v>1</v>
      </c>
      <c r="Q20">
        <v>1</v>
      </c>
      <c r="T20">
        <v>1</v>
      </c>
      <c r="X20">
        <v>1</v>
      </c>
      <c r="AA20" s="11"/>
      <c r="AB20" s="11"/>
      <c r="AC20" s="3"/>
      <c r="AD20" s="3">
        <f>SUMPRODUCT(Table_14[[#This Row],[Nickname]:[Sexual preferences]],'privacy values clean'!$B$2:$S$2)/7</f>
        <v>2.1428571428571428</v>
      </c>
      <c r="AE20" s="3">
        <f>SUMPRODUCT(Table_14[[#This Row],[Nickname]:[Sexual preferences]],'privacy values clean'!$B$3:$S$3)/7</f>
        <v>0.8571428571428571</v>
      </c>
      <c r="AF20" s="3">
        <f>SUMPRODUCT(Table_14[[#This Row],[Nickname]:[Sexual preferences]],'privacy values clean'!$B$4:$S$4)/7</f>
        <v>2.1428571428571428</v>
      </c>
      <c r="AG20" s="3">
        <f>SUMPRODUCT(Table_14[[#This Row],[Nickname]:[Sexual preferences]],'privacy values clean'!$B$5:$S$5)/7</f>
        <v>1.4285714285714286</v>
      </c>
      <c r="AH20" s="3">
        <f>SUMPRODUCT(Table_14[[#This Row],[Nickname]:[Sexual preferences]],'privacy values clean'!$B$6:$S$6)/7</f>
        <v>1.1428571428571428</v>
      </c>
      <c r="AI20" s="3">
        <f>SUMPRODUCT(Table_14[[#This Row],[Nickname]:[Sexual preferences]],'privacy values clean'!$B$7:$S$7)/7</f>
        <v>1.1428571428571428</v>
      </c>
      <c r="AJ20" s="3">
        <f>SUMPRODUCT(Table_14[[#This Row],[Nickname]:[Sexual preferences]],'privacy values clean'!$B$8:$S$8)/7</f>
        <v>1.4285714285714286</v>
      </c>
      <c r="AK20" s="3">
        <f t="shared" si="0"/>
        <v>10.285714285714285</v>
      </c>
      <c r="AL20" s="3"/>
      <c r="AM2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0">
        <f t="shared" si="1"/>
        <v>10.285714285714285</v>
      </c>
    </row>
    <row r="21" spans="1:41" customFormat="1" ht="15.75" customHeight="1" x14ac:dyDescent="0.25">
      <c r="A21" t="s">
        <v>85</v>
      </c>
      <c r="B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J21" s="3"/>
      <c r="K21">
        <v>1</v>
      </c>
      <c r="L21">
        <v>1</v>
      </c>
      <c r="Q21">
        <v>1</v>
      </c>
      <c r="X21">
        <v>1</v>
      </c>
      <c r="AA21" s="11"/>
      <c r="AB21" s="11"/>
      <c r="AC21" s="3"/>
      <c r="AD21" s="3">
        <f>SUMPRODUCT(Table_14[[#This Row],[Nickname]:[Sexual preferences]],'privacy values clean'!$B$2:$S$2)/7</f>
        <v>1</v>
      </c>
      <c r="AE21" s="3">
        <f>SUMPRODUCT(Table_14[[#This Row],[Nickname]:[Sexual preferences]],'privacy values clean'!$B$3:$S$3)/7</f>
        <v>0.7142857142857143</v>
      </c>
      <c r="AF21" s="3">
        <f>SUMPRODUCT(Table_14[[#This Row],[Nickname]:[Sexual preferences]],'privacy values clean'!$B$4:$S$4)/7</f>
        <v>2</v>
      </c>
      <c r="AG21" s="3">
        <f>SUMPRODUCT(Table_14[[#This Row],[Nickname]:[Sexual preferences]],'privacy values clean'!$B$5:$S$5)/7</f>
        <v>0.8571428571428571</v>
      </c>
      <c r="AH21" s="3">
        <f>SUMPRODUCT(Table_14[[#This Row],[Nickname]:[Sexual preferences]],'privacy values clean'!$B$6:$S$6)/7</f>
        <v>0.8571428571428571</v>
      </c>
      <c r="AI21" s="3">
        <f>SUMPRODUCT(Table_14[[#This Row],[Nickname]:[Sexual preferences]],'privacy values clean'!$B$7:$S$7)/7</f>
        <v>0.8571428571428571</v>
      </c>
      <c r="AJ21" s="3">
        <f>SUMPRODUCT(Table_14[[#This Row],[Nickname]:[Sexual preferences]],'privacy values clean'!$B$8:$S$8)/7</f>
        <v>0.8571428571428571</v>
      </c>
      <c r="AK21" s="3">
        <f t="shared" si="0"/>
        <v>7.1428571428571415</v>
      </c>
      <c r="AL21" s="3"/>
      <c r="AM2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1">
        <f t="shared" si="1"/>
        <v>7.1428571428571415</v>
      </c>
    </row>
    <row r="22" spans="1:41" customFormat="1" ht="15.75" customHeight="1" x14ac:dyDescent="0.25">
      <c r="A22" t="s">
        <v>87</v>
      </c>
      <c r="B22" t="s">
        <v>75</v>
      </c>
      <c r="D22">
        <v>8</v>
      </c>
      <c r="E22" t="s">
        <v>61</v>
      </c>
      <c r="H22">
        <v>1</v>
      </c>
      <c r="J22" s="3"/>
      <c r="Q22">
        <v>1</v>
      </c>
      <c r="Y22">
        <v>1</v>
      </c>
      <c r="AA22" s="11"/>
      <c r="AB22" s="11"/>
      <c r="AC22" s="3"/>
      <c r="AD22" s="3">
        <f>SUMPRODUCT(Table_14[[#This Row],[Nickname]:[Sexual preferences]],'privacy values clean'!$B$2:$S$2)/7</f>
        <v>0.2857142857142857</v>
      </c>
      <c r="AE22" s="3">
        <f>SUMPRODUCT(Table_14[[#This Row],[Nickname]:[Sexual preferences]],'privacy values clean'!$B$3:$S$3)/7</f>
        <v>0.42857142857142855</v>
      </c>
      <c r="AF22" s="3">
        <f>SUMPRODUCT(Table_14[[#This Row],[Nickname]:[Sexual preferences]],'privacy values clean'!$B$4:$S$4)/7</f>
        <v>1.7142857142857142</v>
      </c>
      <c r="AG22" s="3">
        <f>SUMPRODUCT(Table_14[[#This Row],[Nickname]:[Sexual preferences]],'privacy values clean'!$B$5:$S$5)/7</f>
        <v>0.8571428571428571</v>
      </c>
      <c r="AH22" s="3">
        <f>SUMPRODUCT(Table_14[[#This Row],[Nickname]:[Sexual preferences]],'privacy values clean'!$B$6:$S$6)/7</f>
        <v>0.5714285714285714</v>
      </c>
      <c r="AI22" s="3">
        <f>SUMPRODUCT(Table_14[[#This Row],[Nickname]:[Sexual preferences]],'privacy values clean'!$B$7:$S$7)/7</f>
        <v>0.42857142857142855</v>
      </c>
      <c r="AJ22" s="3">
        <f>SUMPRODUCT(Table_14[[#This Row],[Nickname]:[Sexual preferences]],'privacy values clean'!$B$8:$S$8)/7</f>
        <v>0.42857142857142855</v>
      </c>
      <c r="AK22" s="3">
        <f t="shared" si="0"/>
        <v>4.7142857142857144</v>
      </c>
      <c r="AL22" s="3"/>
      <c r="AM2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22">
        <f t="shared" si="1"/>
        <v>7.0714285714285721</v>
      </c>
    </row>
    <row r="23" spans="1:41" customFormat="1" ht="15.75" customHeight="1" x14ac:dyDescent="0.25">
      <c r="A23" t="s">
        <v>89</v>
      </c>
      <c r="B23" t="s">
        <v>75</v>
      </c>
      <c r="D23">
        <v>8</v>
      </c>
      <c r="E23" t="s">
        <v>61</v>
      </c>
      <c r="H23">
        <v>1</v>
      </c>
      <c r="J23" s="3">
        <v>1</v>
      </c>
      <c r="L23">
        <v>1</v>
      </c>
      <c r="M23">
        <v>1</v>
      </c>
      <c r="P23">
        <v>1</v>
      </c>
      <c r="Q23">
        <v>1</v>
      </c>
      <c r="X23">
        <v>1</v>
      </c>
      <c r="AA23" s="11"/>
      <c r="AB23" s="11"/>
      <c r="AC23" s="3"/>
      <c r="AD23" s="3">
        <f>SUMPRODUCT(Table_14[[#This Row],[Nickname]:[Sexual preferences]],'privacy values clean'!$B$2:$S$2)/7</f>
        <v>2</v>
      </c>
      <c r="AE23" s="3">
        <f>SUMPRODUCT(Table_14[[#This Row],[Nickname]:[Sexual preferences]],'privacy values clean'!$B$3:$S$3)/7</f>
        <v>1</v>
      </c>
      <c r="AF23" s="3">
        <f>SUMPRODUCT(Table_14[[#This Row],[Nickname]:[Sexual preferences]],'privacy values clean'!$B$4:$S$4)/7</f>
        <v>2.2857142857142856</v>
      </c>
      <c r="AG23" s="3">
        <f>SUMPRODUCT(Table_14[[#This Row],[Nickname]:[Sexual preferences]],'privacy values clean'!$B$5:$S$5)/7</f>
        <v>1.2857142857142858</v>
      </c>
      <c r="AH23" s="3">
        <f>SUMPRODUCT(Table_14[[#This Row],[Nickname]:[Sexual preferences]],'privacy values clean'!$B$6:$S$6)/7</f>
        <v>1.2857142857142858</v>
      </c>
      <c r="AI23" s="3">
        <f>SUMPRODUCT(Table_14[[#This Row],[Nickname]:[Sexual preferences]],'privacy values clean'!$B$7:$S$7)/7</f>
        <v>1.2857142857142858</v>
      </c>
      <c r="AJ23" s="3">
        <f>SUMPRODUCT(Table_14[[#This Row],[Nickname]:[Sexual preferences]],'privacy values clean'!$B$8:$S$8)/7</f>
        <v>1.2857142857142858</v>
      </c>
      <c r="AK23" s="3">
        <f t="shared" si="0"/>
        <v>10.428571428571429</v>
      </c>
      <c r="AL23" s="3"/>
      <c r="AM2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3">
        <f t="shared" si="1"/>
        <v>10.428571428571429</v>
      </c>
    </row>
    <row r="24" spans="1:41" customFormat="1" ht="15.75" customHeight="1" x14ac:dyDescent="0.25">
      <c r="A24" t="s">
        <v>91</v>
      </c>
      <c r="B24" t="s">
        <v>75</v>
      </c>
      <c r="D24">
        <v>6</v>
      </c>
      <c r="E24" t="s">
        <v>38</v>
      </c>
      <c r="H24">
        <v>1</v>
      </c>
      <c r="J24" s="3"/>
      <c r="K24">
        <v>1</v>
      </c>
      <c r="N24">
        <v>1</v>
      </c>
      <c r="O24">
        <v>1</v>
      </c>
      <c r="Q24">
        <v>1</v>
      </c>
      <c r="S24">
        <v>1</v>
      </c>
      <c r="AA24" s="11"/>
      <c r="AB24" s="11"/>
      <c r="AC24" s="3"/>
      <c r="AD24" s="3">
        <f>SUMPRODUCT(Table_14[[#This Row],[Nickname]:[Sexual preferences]],'privacy values clean'!$B$2:$S$2)/7</f>
        <v>1.5714285714285714</v>
      </c>
      <c r="AE24" s="3">
        <f>SUMPRODUCT(Table_14[[#This Row],[Nickname]:[Sexual preferences]],'privacy values clean'!$B$3:$S$3)/7</f>
        <v>1.1428571428571428</v>
      </c>
      <c r="AF24" s="3">
        <f>SUMPRODUCT(Table_14[[#This Row],[Nickname]:[Sexual preferences]],'privacy values clean'!$B$4:$S$4)/7</f>
        <v>1.5714285714285714</v>
      </c>
      <c r="AG24" s="3">
        <f>SUMPRODUCT(Table_14[[#This Row],[Nickname]:[Sexual preferences]],'privacy values clean'!$B$5:$S$5)/7</f>
        <v>1</v>
      </c>
      <c r="AH24" s="3">
        <f>SUMPRODUCT(Table_14[[#This Row],[Nickname]:[Sexual preferences]],'privacy values clean'!$B$6:$S$6)/7</f>
        <v>0.8571428571428571</v>
      </c>
      <c r="AI24" s="3">
        <f>SUMPRODUCT(Table_14[[#This Row],[Nickname]:[Sexual preferences]],'privacy values clean'!$B$7:$S$7)/7</f>
        <v>0.8571428571428571</v>
      </c>
      <c r="AJ24" s="3">
        <f>SUMPRODUCT(Table_14[[#This Row],[Nickname]:[Sexual preferences]],'privacy values clean'!$B$8:$S$8)/7</f>
        <v>0.8571428571428571</v>
      </c>
      <c r="AK24" s="3">
        <f t="shared" si="0"/>
        <v>7.8571428571428559</v>
      </c>
      <c r="AL24" s="3"/>
      <c r="AM2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24">
        <f t="shared" si="1"/>
        <v>11.785714285714285</v>
      </c>
    </row>
    <row r="25" spans="1:41" customFormat="1" ht="15.75" customHeight="1" x14ac:dyDescent="0.25">
      <c r="A25" t="s">
        <v>93</v>
      </c>
      <c r="B25" t="s">
        <v>95</v>
      </c>
      <c r="C25" t="s">
        <v>96</v>
      </c>
      <c r="D25">
        <v>8</v>
      </c>
      <c r="E25" t="s">
        <v>42</v>
      </c>
      <c r="H25">
        <v>1</v>
      </c>
      <c r="J25" s="3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W25">
        <v>1</v>
      </c>
      <c r="X25">
        <v>1</v>
      </c>
      <c r="Y25">
        <v>1</v>
      </c>
      <c r="AA25" s="11">
        <v>1</v>
      </c>
      <c r="AB25" s="11"/>
      <c r="AC25" s="3"/>
      <c r="AD25" s="3">
        <f>SUMPRODUCT(Table_14[[#This Row],[Nickname]:[Sexual preferences]],'privacy values clean'!$B$2:$S$2)/7</f>
        <v>5.1428571428571432</v>
      </c>
      <c r="AE25" s="3">
        <f>SUMPRODUCT(Table_14[[#This Row],[Nickname]:[Sexual preferences]],'privacy values clean'!$B$3:$S$3)/7</f>
        <v>3.5714285714285716</v>
      </c>
      <c r="AF25" s="3">
        <f>SUMPRODUCT(Table_14[[#This Row],[Nickname]:[Sexual preferences]],'privacy values clean'!$B$4:$S$4)/7</f>
        <v>6.2857142857142856</v>
      </c>
      <c r="AG25" s="3">
        <f>SUMPRODUCT(Table_14[[#This Row],[Nickname]:[Sexual preferences]],'privacy values clean'!$B$5:$S$5)/7</f>
        <v>4.8571428571428568</v>
      </c>
      <c r="AH25" s="3">
        <f>SUMPRODUCT(Table_14[[#This Row],[Nickname]:[Sexual preferences]],'privacy values clean'!$B$6:$S$6)/7</f>
        <v>3.5714285714285716</v>
      </c>
      <c r="AI25" s="3">
        <f>SUMPRODUCT(Table_14[[#This Row],[Nickname]:[Sexual preferences]],'privacy values clean'!$B$7:$S$7)/7</f>
        <v>3</v>
      </c>
      <c r="AJ25" s="3">
        <f>SUMPRODUCT(Table_14[[#This Row],[Nickname]:[Sexual preferences]],'privacy values clean'!$B$8:$S$8)/7</f>
        <v>3.5714285714285716</v>
      </c>
      <c r="AK25" s="3">
        <f t="shared" si="0"/>
        <v>30.000000000000004</v>
      </c>
      <c r="AL25" s="3"/>
      <c r="AM2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5">
        <f t="shared" si="1"/>
        <v>30.000000000000004</v>
      </c>
    </row>
    <row r="26" spans="1:41" customFormat="1" ht="15.75" customHeight="1" x14ac:dyDescent="0.25">
      <c r="A26" t="s">
        <v>97</v>
      </c>
      <c r="B26" t="s">
        <v>95</v>
      </c>
      <c r="D26">
        <v>8</v>
      </c>
      <c r="E26" t="s">
        <v>38</v>
      </c>
      <c r="F26">
        <v>1</v>
      </c>
      <c r="H26">
        <v>1</v>
      </c>
      <c r="J26" s="3">
        <v>1</v>
      </c>
      <c r="L26">
        <v>1</v>
      </c>
      <c r="M26">
        <v>1</v>
      </c>
      <c r="N26">
        <v>1</v>
      </c>
      <c r="O26">
        <v>1</v>
      </c>
      <c r="Q26">
        <v>1</v>
      </c>
      <c r="R26">
        <v>1</v>
      </c>
      <c r="U26">
        <v>1</v>
      </c>
      <c r="W26">
        <v>1</v>
      </c>
      <c r="X26">
        <v>1</v>
      </c>
      <c r="AA26" s="11">
        <v>1</v>
      </c>
      <c r="AB26" s="11"/>
      <c r="AC26" s="3"/>
      <c r="AD26" s="3">
        <f>SUMPRODUCT(Table_14[[#This Row],[Nickname]:[Sexual preferences]],'privacy values clean'!$B$2:$S$2)/7</f>
        <v>4.7142857142857144</v>
      </c>
      <c r="AE26" s="3">
        <f>SUMPRODUCT(Table_14[[#This Row],[Nickname]:[Sexual preferences]],'privacy values clean'!$B$3:$S$3)/7</f>
        <v>3.1428571428571428</v>
      </c>
      <c r="AF26" s="3">
        <f>SUMPRODUCT(Table_14[[#This Row],[Nickname]:[Sexual preferences]],'privacy values clean'!$B$4:$S$4)/7</f>
        <v>5.5714285714285712</v>
      </c>
      <c r="AG26" s="3">
        <f>SUMPRODUCT(Table_14[[#This Row],[Nickname]:[Sexual preferences]],'privacy values clean'!$B$5:$S$5)/7</f>
        <v>4.2857142857142856</v>
      </c>
      <c r="AH26" s="3">
        <f>SUMPRODUCT(Table_14[[#This Row],[Nickname]:[Sexual preferences]],'privacy values clean'!$B$6:$S$6)/7</f>
        <v>3</v>
      </c>
      <c r="AI26" s="3">
        <f>SUMPRODUCT(Table_14[[#This Row],[Nickname]:[Sexual preferences]],'privacy values clean'!$B$7:$S$7)/7</f>
        <v>2.5714285714285716</v>
      </c>
      <c r="AJ26" s="3">
        <f>SUMPRODUCT(Table_14[[#This Row],[Nickname]:[Sexual preferences]],'privacy values clean'!$B$8:$S$8)/7</f>
        <v>2.8571428571428572</v>
      </c>
      <c r="AK26" s="3">
        <f t="shared" si="0"/>
        <v>26.142857142857146</v>
      </c>
      <c r="AL26" s="3"/>
      <c r="AM26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26">
        <f t="shared" si="1"/>
        <v>17.428571428571431</v>
      </c>
    </row>
    <row r="27" spans="1:41" customFormat="1" ht="15.75" customHeight="1" x14ac:dyDescent="0.25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H27">
        <v>1</v>
      </c>
      <c r="J27" s="3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1</v>
      </c>
      <c r="T27">
        <v>1</v>
      </c>
      <c r="W27">
        <v>1</v>
      </c>
      <c r="X27">
        <v>1</v>
      </c>
      <c r="Y27">
        <v>1</v>
      </c>
      <c r="AA27" s="11">
        <v>1</v>
      </c>
      <c r="AB27" s="11"/>
      <c r="AC27" s="3"/>
      <c r="AD27" s="3">
        <f>SUMPRODUCT(Table_14[[#This Row],[Nickname]:[Sexual preferences]],'privacy values clean'!$B$2:$S$2)/7</f>
        <v>4.7142857142857144</v>
      </c>
      <c r="AE27" s="3">
        <f>SUMPRODUCT(Table_14[[#This Row],[Nickname]:[Sexual preferences]],'privacy values clean'!$B$3:$S$3)/7</f>
        <v>3.2857142857142856</v>
      </c>
      <c r="AF27" s="3">
        <f>SUMPRODUCT(Table_14[[#This Row],[Nickname]:[Sexual preferences]],'privacy values clean'!$B$4:$S$4)/7</f>
        <v>6.1428571428571432</v>
      </c>
      <c r="AG27" s="3">
        <f>SUMPRODUCT(Table_14[[#This Row],[Nickname]:[Sexual preferences]],'privacy values clean'!$B$5:$S$5)/7</f>
        <v>4.5714285714285712</v>
      </c>
      <c r="AH27" s="3">
        <f>SUMPRODUCT(Table_14[[#This Row],[Nickname]:[Sexual preferences]],'privacy values clean'!$B$6:$S$6)/7</f>
        <v>3.4285714285714284</v>
      </c>
      <c r="AI27" s="3">
        <f>SUMPRODUCT(Table_14[[#This Row],[Nickname]:[Sexual preferences]],'privacy values clean'!$B$7:$S$7)/7</f>
        <v>2.8571428571428572</v>
      </c>
      <c r="AJ27" s="3">
        <f>SUMPRODUCT(Table_14[[#This Row],[Nickname]:[Sexual preferences]],'privacy values clean'!$B$8:$S$8)/7</f>
        <v>3.4285714285714284</v>
      </c>
      <c r="AK27" s="3">
        <f t="shared" si="0"/>
        <v>28.428571428571427</v>
      </c>
      <c r="AL27" s="3"/>
      <c r="AM2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27">
        <f t="shared" si="1"/>
        <v>22.74285714285714</v>
      </c>
    </row>
    <row r="28" spans="1:41" customFormat="1" ht="15.75" customHeight="1" x14ac:dyDescent="0.25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H28">
        <v>1</v>
      </c>
      <c r="J28" s="3">
        <v>1</v>
      </c>
      <c r="L28">
        <v>1</v>
      </c>
      <c r="M28">
        <v>1</v>
      </c>
      <c r="N28">
        <v>1</v>
      </c>
      <c r="O28">
        <v>1</v>
      </c>
      <c r="Q28">
        <v>1</v>
      </c>
      <c r="R28">
        <v>1</v>
      </c>
      <c r="W28">
        <v>1</v>
      </c>
      <c r="AA28" s="11">
        <v>1</v>
      </c>
      <c r="AB28" s="11"/>
      <c r="AC28" s="3"/>
      <c r="AD28" s="3">
        <f>SUMPRODUCT(Table_14[[#This Row],[Nickname]:[Sexual preferences]],'privacy values clean'!$B$2:$S$2)/7</f>
        <v>3.5714285714285716</v>
      </c>
      <c r="AE28" s="3">
        <f>SUMPRODUCT(Table_14[[#This Row],[Nickname]:[Sexual preferences]],'privacy values clean'!$B$3:$S$3)/7</f>
        <v>2.8571428571428572</v>
      </c>
      <c r="AF28" s="3">
        <f>SUMPRODUCT(Table_14[[#This Row],[Nickname]:[Sexual preferences]],'privacy values clean'!$B$4:$S$4)/7</f>
        <v>3.8571428571428572</v>
      </c>
      <c r="AG28" s="3">
        <f>SUMPRODUCT(Table_14[[#This Row],[Nickname]:[Sexual preferences]],'privacy values clean'!$B$5:$S$5)/7</f>
        <v>3.4285714285714284</v>
      </c>
      <c r="AH28" s="3">
        <f>SUMPRODUCT(Table_14[[#This Row],[Nickname]:[Sexual preferences]],'privacy values clean'!$B$6:$S$6)/7</f>
        <v>2.7142857142857144</v>
      </c>
      <c r="AI28" s="3">
        <f>SUMPRODUCT(Table_14[[#This Row],[Nickname]:[Sexual preferences]],'privacy values clean'!$B$7:$S$7)/7</f>
        <v>2.2857142857142856</v>
      </c>
      <c r="AJ28" s="3">
        <f>SUMPRODUCT(Table_14[[#This Row],[Nickname]:[Sexual preferences]],'privacy values clean'!$B$8:$S$8)/7</f>
        <v>2.5714285714285716</v>
      </c>
      <c r="AK28" s="3">
        <f t="shared" si="0"/>
        <v>21.285714285714288</v>
      </c>
      <c r="AL28" s="3"/>
      <c r="AM28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28">
        <f t="shared" si="1"/>
        <v>14.190476190476192</v>
      </c>
    </row>
    <row r="29" spans="1:41" customFormat="1" ht="15.75" customHeight="1" x14ac:dyDescent="0.25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H29">
        <v>1</v>
      </c>
      <c r="J29" s="3">
        <v>1</v>
      </c>
      <c r="L29">
        <v>1</v>
      </c>
      <c r="M29">
        <v>1</v>
      </c>
      <c r="Q29">
        <v>1</v>
      </c>
      <c r="R29">
        <v>1</v>
      </c>
      <c r="W29">
        <v>1</v>
      </c>
      <c r="AA29" s="11">
        <v>1</v>
      </c>
      <c r="AB29" s="11"/>
      <c r="AC29" s="3"/>
      <c r="AD29" s="3">
        <f>SUMPRODUCT(Table_14[[#This Row],[Nickname]:[Sexual preferences]],'privacy values clean'!$B$2:$S$2)/7</f>
        <v>2.5714285714285716</v>
      </c>
      <c r="AE29" s="3">
        <f>SUMPRODUCT(Table_14[[#This Row],[Nickname]:[Sexual preferences]],'privacy values clean'!$B$3:$S$3)/7</f>
        <v>2.2857142857142856</v>
      </c>
      <c r="AF29" s="3">
        <f>SUMPRODUCT(Table_14[[#This Row],[Nickname]:[Sexual preferences]],'privacy values clean'!$B$4:$S$4)/7</f>
        <v>3.2857142857142856</v>
      </c>
      <c r="AG29" s="3">
        <f>SUMPRODUCT(Table_14[[#This Row],[Nickname]:[Sexual preferences]],'privacy values clean'!$B$5:$S$5)/7</f>
        <v>3</v>
      </c>
      <c r="AH29" s="3">
        <f>SUMPRODUCT(Table_14[[#This Row],[Nickname]:[Sexual preferences]],'privacy values clean'!$B$6:$S$6)/7</f>
        <v>2.4285714285714284</v>
      </c>
      <c r="AI29" s="3">
        <f>SUMPRODUCT(Table_14[[#This Row],[Nickname]:[Sexual preferences]],'privacy values clean'!$B$7:$S$7)/7</f>
        <v>2</v>
      </c>
      <c r="AJ29" s="3">
        <f>SUMPRODUCT(Table_14[[#This Row],[Nickname]:[Sexual preferences]],'privacy values clean'!$B$8:$S$8)/7</f>
        <v>2.2857142857142856</v>
      </c>
      <c r="AK29" s="3">
        <f t="shared" si="0"/>
        <v>17.857142857142858</v>
      </c>
      <c r="AL29" s="3"/>
      <c r="AM29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29">
        <f t="shared" si="1"/>
        <v>17.857142857142858</v>
      </c>
    </row>
    <row r="30" spans="1:41" customFormat="1" ht="15.75" customHeight="1" x14ac:dyDescent="0.25">
      <c r="A30" t="s">
        <v>107</v>
      </c>
      <c r="B30" t="s">
        <v>109</v>
      </c>
      <c r="D30">
        <v>8</v>
      </c>
      <c r="E30" t="s">
        <v>110</v>
      </c>
      <c r="H30">
        <v>1</v>
      </c>
      <c r="J30" s="3"/>
      <c r="K30">
        <v>1</v>
      </c>
      <c r="P30">
        <v>1</v>
      </c>
      <c r="Q30">
        <v>1</v>
      </c>
      <c r="AA30" s="11"/>
      <c r="AB30" s="11"/>
      <c r="AC30" s="3"/>
      <c r="AD30" s="3">
        <f>SUMPRODUCT(Table_14[[#This Row],[Nickname]:[Sexual preferences]],'privacy values clean'!$B$2:$S$2)/7</f>
        <v>0.8571428571428571</v>
      </c>
      <c r="AE30" s="3">
        <f>SUMPRODUCT(Table_14[[#This Row],[Nickname]:[Sexual preferences]],'privacy values clean'!$B$3:$S$3)/7</f>
        <v>0.7142857142857143</v>
      </c>
      <c r="AF30" s="3">
        <f>SUMPRODUCT(Table_14[[#This Row],[Nickname]:[Sexual preferences]],'privacy values clean'!$B$4:$S$4)/7</f>
        <v>1.1428571428571428</v>
      </c>
      <c r="AG30" s="3">
        <f>SUMPRODUCT(Table_14[[#This Row],[Nickname]:[Sexual preferences]],'privacy values clean'!$B$5:$S$5)/7</f>
        <v>0.7142857142857143</v>
      </c>
      <c r="AH30" s="3">
        <f>SUMPRODUCT(Table_14[[#This Row],[Nickname]:[Sexual preferences]],'privacy values clean'!$B$6:$S$6)/7</f>
        <v>0.7142857142857143</v>
      </c>
      <c r="AI30" s="3">
        <f>SUMPRODUCT(Table_14[[#This Row],[Nickname]:[Sexual preferences]],'privacy values clean'!$B$7:$S$7)/7</f>
        <v>0.7142857142857143</v>
      </c>
      <c r="AJ30" s="3">
        <f>SUMPRODUCT(Table_14[[#This Row],[Nickname]:[Sexual preferences]],'privacy values clean'!$B$8:$S$8)/7</f>
        <v>0.7142857142857143</v>
      </c>
      <c r="AK30" s="3">
        <f t="shared" si="0"/>
        <v>5.5714285714285721</v>
      </c>
      <c r="AL30" s="3"/>
      <c r="AM3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30">
        <f t="shared" si="1"/>
        <v>8.3571428571428594</v>
      </c>
    </row>
    <row r="31" spans="1:41" customFormat="1" ht="15.75" customHeight="1" x14ac:dyDescent="0.25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H31">
        <v>1</v>
      </c>
      <c r="J31" s="3"/>
      <c r="K31">
        <v>1</v>
      </c>
      <c r="Q31">
        <v>1</v>
      </c>
      <c r="X31">
        <v>1</v>
      </c>
      <c r="AA31" s="11"/>
      <c r="AB31" s="11"/>
      <c r="AC31" s="3"/>
      <c r="AD31" s="3">
        <f>SUMPRODUCT(Table_14[[#This Row],[Nickname]:[Sexual preferences]],'privacy values clean'!$B$2:$S$2)/7</f>
        <v>0.42857142857142855</v>
      </c>
      <c r="AE31" s="3">
        <f>SUMPRODUCT(Table_14[[#This Row],[Nickname]:[Sexual preferences]],'privacy values clean'!$B$3:$S$3)/7</f>
        <v>0.5714285714285714</v>
      </c>
      <c r="AF31" s="3">
        <f>SUMPRODUCT(Table_14[[#This Row],[Nickname]:[Sexual preferences]],'privacy values clean'!$B$4:$S$4)/7</f>
        <v>1.8571428571428572</v>
      </c>
      <c r="AG31" s="3">
        <f>SUMPRODUCT(Table_14[[#This Row],[Nickname]:[Sexual preferences]],'privacy values clean'!$B$5:$S$5)/7</f>
        <v>0.5714285714285714</v>
      </c>
      <c r="AH31" s="3">
        <f>SUMPRODUCT(Table_14[[#This Row],[Nickname]:[Sexual preferences]],'privacy values clean'!$B$6:$S$6)/7</f>
        <v>0.5714285714285714</v>
      </c>
      <c r="AI31" s="3">
        <f>SUMPRODUCT(Table_14[[#This Row],[Nickname]:[Sexual preferences]],'privacy values clean'!$B$7:$S$7)/7</f>
        <v>0.5714285714285714</v>
      </c>
      <c r="AJ31" s="3">
        <f>SUMPRODUCT(Table_14[[#This Row],[Nickname]:[Sexual preferences]],'privacy values clean'!$B$8:$S$8)/7</f>
        <v>0.5714285714285714</v>
      </c>
      <c r="AK31" s="3">
        <f t="shared" si="0"/>
        <v>5.1428571428571423</v>
      </c>
      <c r="AL31" s="3"/>
      <c r="AM31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31">
        <f t="shared" si="1"/>
        <v>3.4285714285714284</v>
      </c>
    </row>
    <row r="32" spans="1:41" customFormat="1" ht="15.75" customHeight="1" x14ac:dyDescent="0.25">
      <c r="A32" t="s">
        <v>114</v>
      </c>
      <c r="B32" t="s">
        <v>109</v>
      </c>
      <c r="C32" t="s">
        <v>114</v>
      </c>
      <c r="D32">
        <v>6</v>
      </c>
      <c r="E32" t="s">
        <v>38</v>
      </c>
      <c r="H32">
        <v>1</v>
      </c>
      <c r="J32" s="3"/>
      <c r="K32">
        <v>1</v>
      </c>
      <c r="Q32">
        <v>1</v>
      </c>
      <c r="R32">
        <v>1</v>
      </c>
      <c r="X32">
        <v>1</v>
      </c>
      <c r="AA32" s="11"/>
      <c r="AB32" s="11"/>
      <c r="AC32" s="3"/>
      <c r="AD32" s="3">
        <f>SUMPRODUCT(Table_14[[#This Row],[Nickname]:[Sexual preferences]],'privacy values clean'!$B$2:$S$2)/7</f>
        <v>1.1428571428571428</v>
      </c>
      <c r="AE32" s="3">
        <f>SUMPRODUCT(Table_14[[#This Row],[Nickname]:[Sexual preferences]],'privacy values clean'!$B$3:$S$3)/7</f>
        <v>0.8571428571428571</v>
      </c>
      <c r="AF32" s="3">
        <f>SUMPRODUCT(Table_14[[#This Row],[Nickname]:[Sexual preferences]],'privacy values clean'!$B$4:$S$4)/7</f>
        <v>2.7142857142857144</v>
      </c>
      <c r="AG32" s="3">
        <f>SUMPRODUCT(Table_14[[#This Row],[Nickname]:[Sexual preferences]],'privacy values clean'!$B$5:$S$5)/7</f>
        <v>1.2857142857142858</v>
      </c>
      <c r="AH32" s="3">
        <f>SUMPRODUCT(Table_14[[#This Row],[Nickname]:[Sexual preferences]],'privacy values clean'!$B$6:$S$6)/7</f>
        <v>1</v>
      </c>
      <c r="AI32" s="3">
        <f>SUMPRODUCT(Table_14[[#This Row],[Nickname]:[Sexual preferences]],'privacy values clean'!$B$7:$S$7)/7</f>
        <v>0.8571428571428571</v>
      </c>
      <c r="AJ32" s="3">
        <f>SUMPRODUCT(Table_14[[#This Row],[Nickname]:[Sexual preferences]],'privacy values clean'!$B$8:$S$8)/7</f>
        <v>0.8571428571428571</v>
      </c>
      <c r="AK32" s="3">
        <f t="shared" si="0"/>
        <v>8.7142857142857135</v>
      </c>
      <c r="AL32" s="3"/>
      <c r="AM32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32">
        <f t="shared" si="1"/>
        <v>13.071428571428571</v>
      </c>
    </row>
    <row r="33" spans="1:41" customFormat="1" ht="15.75" customHeight="1" x14ac:dyDescent="0.25">
      <c r="A33" t="s">
        <v>116</v>
      </c>
      <c r="B33" t="s">
        <v>109</v>
      </c>
      <c r="C33" t="s">
        <v>118</v>
      </c>
      <c r="D33">
        <v>10</v>
      </c>
      <c r="E33" t="s">
        <v>48</v>
      </c>
      <c r="H33">
        <v>1</v>
      </c>
      <c r="J33" s="3"/>
      <c r="K33">
        <v>1</v>
      </c>
      <c r="N33">
        <v>1</v>
      </c>
      <c r="O33">
        <v>1</v>
      </c>
      <c r="P33">
        <v>1</v>
      </c>
      <c r="Q33">
        <v>1</v>
      </c>
      <c r="T33">
        <v>1</v>
      </c>
      <c r="U33">
        <v>1</v>
      </c>
      <c r="X33">
        <v>1</v>
      </c>
      <c r="AA33" s="11"/>
      <c r="AB33" s="11"/>
      <c r="AC33" s="3"/>
      <c r="AD33" s="3">
        <f>SUMPRODUCT(Table_14[[#This Row],[Nickname]:[Sexual preferences]],'privacy values clean'!$B$2:$S$2)/7</f>
        <v>3.7142857142857144</v>
      </c>
      <c r="AE33" s="3">
        <f>SUMPRODUCT(Table_14[[#This Row],[Nickname]:[Sexual preferences]],'privacy values clean'!$B$3:$S$3)/7</f>
        <v>1.7142857142857142</v>
      </c>
      <c r="AF33" s="3">
        <f>SUMPRODUCT(Table_14[[#This Row],[Nickname]:[Sexual preferences]],'privacy values clean'!$B$4:$S$4)/7</f>
        <v>3.5714285714285716</v>
      </c>
      <c r="AG33" s="3">
        <f>SUMPRODUCT(Table_14[[#This Row],[Nickname]:[Sexual preferences]],'privacy values clean'!$B$5:$S$5)/7</f>
        <v>2.4285714285714284</v>
      </c>
      <c r="AH33" s="3">
        <f>SUMPRODUCT(Table_14[[#This Row],[Nickname]:[Sexual preferences]],'privacy values clean'!$B$6:$S$6)/7</f>
        <v>1.4285714285714286</v>
      </c>
      <c r="AI33" s="3">
        <f>SUMPRODUCT(Table_14[[#This Row],[Nickname]:[Sexual preferences]],'privacy values clean'!$B$7:$S$7)/7</f>
        <v>1.4285714285714286</v>
      </c>
      <c r="AJ33" s="3">
        <f>SUMPRODUCT(Table_14[[#This Row],[Nickname]:[Sexual preferences]],'privacy values clean'!$B$8:$S$8)/7</f>
        <v>1.7142857142857142</v>
      </c>
      <c r="AK33" s="3">
        <f t="shared" si="0"/>
        <v>16</v>
      </c>
      <c r="AL33" s="3"/>
      <c r="AM33">
        <f>(((IF(Table_14[[#This Row],[extra sec]]=1,1,0)+IF(Table_14[[#This Row],[min mask]]="l",1,0)+IF(Table_14[[#This Row],[min length]]&gt;7,1,0))/6+0.5)+IF(Table_14[[#This Row],[min length]]&gt;8,0.5,0))*IF(Table_14[[#This Row],[2fa]]=1,1.5,1)</f>
        <v>1.1666666666666665</v>
      </c>
      <c r="AO33">
        <f t="shared" si="1"/>
        <v>13.714285714285715</v>
      </c>
    </row>
    <row r="34" spans="1:41" customFormat="1" ht="15.75" customHeight="1" x14ac:dyDescent="0.25">
      <c r="A34" t="s">
        <v>119</v>
      </c>
      <c r="B34" t="s">
        <v>109</v>
      </c>
      <c r="C34" t="s">
        <v>119</v>
      </c>
      <c r="D34">
        <v>8</v>
      </c>
      <c r="E34" t="s">
        <v>38</v>
      </c>
      <c r="G34">
        <v>1</v>
      </c>
      <c r="J34" s="3">
        <v>1</v>
      </c>
      <c r="K34">
        <v>1</v>
      </c>
      <c r="N34">
        <v>1</v>
      </c>
      <c r="P34">
        <v>1</v>
      </c>
      <c r="Q34">
        <v>1</v>
      </c>
      <c r="R34">
        <v>1</v>
      </c>
      <c r="W34">
        <v>1</v>
      </c>
      <c r="X34">
        <v>1</v>
      </c>
      <c r="Y34">
        <v>1</v>
      </c>
      <c r="AA34" s="11"/>
      <c r="AB34" s="11"/>
      <c r="AC34" s="3"/>
      <c r="AD34" s="3">
        <f>SUMPRODUCT(Table_14[[#This Row],[Nickname]:[Sexual preferences]],'privacy values clean'!$B$2:$S$2)/7</f>
        <v>2.5714285714285716</v>
      </c>
      <c r="AE34" s="3">
        <f>SUMPRODUCT(Table_14[[#This Row],[Nickname]:[Sexual preferences]],'privacy values clean'!$B$3:$S$3)/7</f>
        <v>2.2857142857142856</v>
      </c>
      <c r="AF34" s="3">
        <f>SUMPRODUCT(Table_14[[#This Row],[Nickname]:[Sexual preferences]],'privacy values clean'!$B$4:$S$4)/7</f>
        <v>4.8571428571428568</v>
      </c>
      <c r="AG34" s="3">
        <f>SUMPRODUCT(Table_14[[#This Row],[Nickname]:[Sexual preferences]],'privacy values clean'!$B$5:$S$5)/7</f>
        <v>3.1428571428571428</v>
      </c>
      <c r="AH34" s="3">
        <f>SUMPRODUCT(Table_14[[#This Row],[Nickname]:[Sexual preferences]],'privacy values clean'!$B$6:$S$6)/7</f>
        <v>2.4285714285714284</v>
      </c>
      <c r="AI34" s="3">
        <f>SUMPRODUCT(Table_14[[#This Row],[Nickname]:[Sexual preferences]],'privacy values clean'!$B$7:$S$7)/7</f>
        <v>1.8571428571428572</v>
      </c>
      <c r="AJ34" s="3">
        <f>SUMPRODUCT(Table_14[[#This Row],[Nickname]:[Sexual preferences]],'privacy values clean'!$B$8:$S$8)/7</f>
        <v>1.8571428571428572</v>
      </c>
      <c r="AK34" s="3">
        <f t="shared" si="0"/>
        <v>19</v>
      </c>
      <c r="AL34" s="3"/>
      <c r="AM34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4">
        <f t="shared" si="1"/>
        <v>15.2</v>
      </c>
    </row>
    <row r="35" spans="1:41" customFormat="1" ht="15.75" customHeight="1" x14ac:dyDescent="0.25">
      <c r="A35" t="s">
        <v>121</v>
      </c>
      <c r="B35" t="s">
        <v>123</v>
      </c>
      <c r="D35">
        <v>8</v>
      </c>
      <c r="E35" t="s">
        <v>54</v>
      </c>
      <c r="G35">
        <v>1</v>
      </c>
      <c r="J35" s="3">
        <v>1</v>
      </c>
      <c r="L35">
        <v>1</v>
      </c>
      <c r="M35">
        <v>1</v>
      </c>
      <c r="N35">
        <v>1</v>
      </c>
      <c r="Q35">
        <v>1</v>
      </c>
      <c r="R35">
        <v>1</v>
      </c>
      <c r="U35">
        <v>1</v>
      </c>
      <c r="Y35">
        <v>1</v>
      </c>
      <c r="Z35">
        <v>1</v>
      </c>
      <c r="AA35" s="11"/>
      <c r="AB35" s="11"/>
      <c r="AC35" s="3"/>
      <c r="AD35" s="3">
        <f>SUMPRODUCT(Table_14[[#This Row],[Nickname]:[Sexual preferences]],'privacy values clean'!$B$2:$S$2)/7</f>
        <v>4</v>
      </c>
      <c r="AE35" s="3">
        <f>SUMPRODUCT(Table_14[[#This Row],[Nickname]:[Sexual preferences]],'privacy values clean'!$B$3:$S$3)/7</f>
        <v>1.8571428571428572</v>
      </c>
      <c r="AF35" s="3">
        <f>SUMPRODUCT(Table_14[[#This Row],[Nickname]:[Sexual preferences]],'privacy values clean'!$B$4:$S$4)/7</f>
        <v>5</v>
      </c>
      <c r="AG35" s="3">
        <f>SUMPRODUCT(Table_14[[#This Row],[Nickname]:[Sexual preferences]],'privacy values clean'!$B$5:$S$5)/7</f>
        <v>3.8571428571428572</v>
      </c>
      <c r="AH35" s="3">
        <f>SUMPRODUCT(Table_14[[#This Row],[Nickname]:[Sexual preferences]],'privacy values clean'!$B$6:$S$6)/7</f>
        <v>2.7142857142857144</v>
      </c>
      <c r="AI35" s="3">
        <f>SUMPRODUCT(Table_14[[#This Row],[Nickname]:[Sexual preferences]],'privacy values clean'!$B$7:$S$7)/7</f>
        <v>2</v>
      </c>
      <c r="AJ35" s="3">
        <f>SUMPRODUCT(Table_14[[#This Row],[Nickname]:[Sexual preferences]],'privacy values clean'!$B$8:$S$8)/7</f>
        <v>2.4285714285714284</v>
      </c>
      <c r="AK35" s="3">
        <f t="shared" si="0"/>
        <v>21.857142857142858</v>
      </c>
      <c r="AL35" s="3"/>
      <c r="AM35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35">
        <f t="shared" si="1"/>
        <v>21.857142857142858</v>
      </c>
    </row>
    <row r="36" spans="1:41" customFormat="1" ht="15.75" customHeight="1" x14ac:dyDescent="0.25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J36" s="3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Y36">
        <v>1</v>
      </c>
      <c r="Z36">
        <v>1</v>
      </c>
      <c r="AA36" s="11"/>
      <c r="AB36" s="11"/>
      <c r="AC36" s="3"/>
      <c r="AD36" s="3">
        <f>SUMPRODUCT(Table_14[[#This Row],[Nickname]:[Sexual preferences]],'privacy values clean'!$B$2:$S$2)/7</f>
        <v>4.2857142857142856</v>
      </c>
      <c r="AE36" s="3">
        <f>SUMPRODUCT(Table_14[[#This Row],[Nickname]:[Sexual preferences]],'privacy values clean'!$B$3:$S$3)/7</f>
        <v>2</v>
      </c>
      <c r="AF36" s="3">
        <f>SUMPRODUCT(Table_14[[#This Row],[Nickname]:[Sexual preferences]],'privacy values clean'!$B$4:$S$4)/7</f>
        <v>5.1428571428571432</v>
      </c>
      <c r="AG36" s="3">
        <f>SUMPRODUCT(Table_14[[#This Row],[Nickname]:[Sexual preferences]],'privacy values clean'!$B$5:$S$5)/7</f>
        <v>4</v>
      </c>
      <c r="AH36" s="3">
        <f>SUMPRODUCT(Table_14[[#This Row],[Nickname]:[Sexual preferences]],'privacy values clean'!$B$6:$S$6)/7</f>
        <v>2.8571428571428572</v>
      </c>
      <c r="AI36" s="3">
        <f>SUMPRODUCT(Table_14[[#This Row],[Nickname]:[Sexual preferences]],'privacy values clean'!$B$7:$S$7)/7</f>
        <v>2.1428571428571428</v>
      </c>
      <c r="AJ36" s="3">
        <f>SUMPRODUCT(Table_14[[#This Row],[Nickname]:[Sexual preferences]],'privacy values clean'!$B$8:$S$8)/7</f>
        <v>2.5714285714285716</v>
      </c>
      <c r="AK36" s="3">
        <f t="shared" si="0"/>
        <v>23</v>
      </c>
      <c r="AL36" s="3"/>
      <c r="AM36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6">
        <f t="shared" si="1"/>
        <v>18.399999999999999</v>
      </c>
    </row>
    <row r="37" spans="1:41" customFormat="1" ht="15.75" customHeight="1" x14ac:dyDescent="0.25">
      <c r="A37" t="s">
        <v>127</v>
      </c>
      <c r="B37" t="s">
        <v>123</v>
      </c>
      <c r="D37">
        <v>8</v>
      </c>
      <c r="E37" t="s">
        <v>54</v>
      </c>
      <c r="F37">
        <v>1</v>
      </c>
      <c r="H37">
        <v>1</v>
      </c>
      <c r="I37">
        <v>1</v>
      </c>
      <c r="J37" s="3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U37">
        <v>1</v>
      </c>
      <c r="Y37">
        <v>1</v>
      </c>
      <c r="Z37">
        <v>1</v>
      </c>
      <c r="AA37" s="11"/>
      <c r="AB37" s="11"/>
      <c r="AC37" s="3"/>
      <c r="AD37" s="3">
        <f>SUMPRODUCT(Table_14[[#This Row],[Nickname]:[Sexual preferences]],'privacy values clean'!$B$2:$S$2)/7</f>
        <v>4.8571428571428568</v>
      </c>
      <c r="AE37" s="3">
        <f>SUMPRODUCT(Table_14[[#This Row],[Nickname]:[Sexual preferences]],'privacy values clean'!$B$3:$S$3)/7</f>
        <v>2.2857142857142856</v>
      </c>
      <c r="AF37" s="3">
        <f>SUMPRODUCT(Table_14[[#This Row],[Nickname]:[Sexual preferences]],'privacy values clean'!$B$4:$S$4)/7</f>
        <v>5.4285714285714288</v>
      </c>
      <c r="AG37" s="3">
        <f>SUMPRODUCT(Table_14[[#This Row],[Nickname]:[Sexual preferences]],'privacy values clean'!$B$5:$S$5)/7</f>
        <v>4.2857142857142856</v>
      </c>
      <c r="AH37" s="3">
        <f>SUMPRODUCT(Table_14[[#This Row],[Nickname]:[Sexual preferences]],'privacy values clean'!$B$6:$S$6)/7</f>
        <v>3.1428571428571428</v>
      </c>
      <c r="AI37" s="3">
        <f>SUMPRODUCT(Table_14[[#This Row],[Nickname]:[Sexual preferences]],'privacy values clean'!$B$7:$S$7)/7</f>
        <v>2.4285714285714284</v>
      </c>
      <c r="AJ37" s="3">
        <f>SUMPRODUCT(Table_14[[#This Row],[Nickname]:[Sexual preferences]],'privacy values clean'!$B$8:$S$8)/7</f>
        <v>2.8571428571428572</v>
      </c>
      <c r="AK37" s="3">
        <f t="shared" si="0"/>
        <v>25.285714285714285</v>
      </c>
      <c r="AL37" s="3"/>
      <c r="AM37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7">
        <f t="shared" si="1"/>
        <v>20.228571428571428</v>
      </c>
    </row>
    <row r="38" spans="1:41" customFormat="1" ht="15.75" customHeight="1" x14ac:dyDescent="0.25">
      <c r="A38" t="s">
        <v>129</v>
      </c>
      <c r="B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J38" s="3">
        <v>1</v>
      </c>
      <c r="K38">
        <v>1</v>
      </c>
      <c r="L38">
        <v>1</v>
      </c>
      <c r="M38">
        <v>1</v>
      </c>
      <c r="Q38">
        <v>1</v>
      </c>
      <c r="R38">
        <v>1</v>
      </c>
      <c r="X38">
        <v>1</v>
      </c>
      <c r="AA38" s="11"/>
      <c r="AB38" s="11"/>
      <c r="AC38" s="3"/>
      <c r="AD38" s="3">
        <f>SUMPRODUCT(Table_14[[#This Row],[Nickname]:[Sexual preferences]],'privacy values clean'!$B$2:$S$2)/7</f>
        <v>2.2857142857142856</v>
      </c>
      <c r="AE38" s="3">
        <f>SUMPRODUCT(Table_14[[#This Row],[Nickname]:[Sexual preferences]],'privacy values clean'!$B$3:$S$3)/7</f>
        <v>1.1428571428571428</v>
      </c>
      <c r="AF38" s="3">
        <f>SUMPRODUCT(Table_14[[#This Row],[Nickname]:[Sexual preferences]],'privacy values clean'!$B$4:$S$4)/7</f>
        <v>3</v>
      </c>
      <c r="AG38" s="3">
        <f>SUMPRODUCT(Table_14[[#This Row],[Nickname]:[Sexual preferences]],'privacy values clean'!$B$5:$S$5)/7</f>
        <v>1.8571428571428572</v>
      </c>
      <c r="AH38" s="3">
        <f>SUMPRODUCT(Table_14[[#This Row],[Nickname]:[Sexual preferences]],'privacy values clean'!$B$6:$S$6)/7</f>
        <v>1.5714285714285714</v>
      </c>
      <c r="AI38" s="3">
        <f>SUMPRODUCT(Table_14[[#This Row],[Nickname]:[Sexual preferences]],'privacy values clean'!$B$7:$S$7)/7</f>
        <v>1.4285714285714286</v>
      </c>
      <c r="AJ38" s="3">
        <f>SUMPRODUCT(Table_14[[#This Row],[Nickname]:[Sexual preferences]],'privacy values clean'!$B$8:$S$8)/7</f>
        <v>1.4285714285714286</v>
      </c>
      <c r="AK38" s="3">
        <f t="shared" si="0"/>
        <v>12.714285714285715</v>
      </c>
      <c r="AL38" s="3"/>
      <c r="AM3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38">
        <f t="shared" si="1"/>
        <v>12.714285714285715</v>
      </c>
    </row>
    <row r="39" spans="1:41" customFormat="1" ht="15.75" customHeight="1" x14ac:dyDescent="0.25">
      <c r="A39" t="s">
        <v>131</v>
      </c>
      <c r="B39" t="s">
        <v>123</v>
      </c>
      <c r="D39">
        <v>8</v>
      </c>
      <c r="E39" t="s">
        <v>48</v>
      </c>
      <c r="F39">
        <v>1</v>
      </c>
      <c r="G39">
        <v>1</v>
      </c>
      <c r="J39" s="3">
        <v>1</v>
      </c>
      <c r="L39">
        <v>1</v>
      </c>
      <c r="M39">
        <v>1</v>
      </c>
      <c r="N39">
        <v>1</v>
      </c>
      <c r="Q39">
        <v>1</v>
      </c>
      <c r="R39">
        <v>1</v>
      </c>
      <c r="U39">
        <v>1</v>
      </c>
      <c r="Y39">
        <v>1</v>
      </c>
      <c r="Z39">
        <v>1</v>
      </c>
      <c r="AA39" s="11"/>
      <c r="AB39" s="11"/>
      <c r="AC39" s="3"/>
      <c r="AD39" s="3">
        <f>SUMPRODUCT(Table_14[[#This Row],[Nickname]:[Sexual preferences]],'privacy values clean'!$B$2:$S$2)/7</f>
        <v>4</v>
      </c>
      <c r="AE39" s="3">
        <f>SUMPRODUCT(Table_14[[#This Row],[Nickname]:[Sexual preferences]],'privacy values clean'!$B$3:$S$3)/7</f>
        <v>1.8571428571428572</v>
      </c>
      <c r="AF39" s="3">
        <f>SUMPRODUCT(Table_14[[#This Row],[Nickname]:[Sexual preferences]],'privacy values clean'!$B$4:$S$4)/7</f>
        <v>5</v>
      </c>
      <c r="AG39" s="3">
        <f>SUMPRODUCT(Table_14[[#This Row],[Nickname]:[Sexual preferences]],'privacy values clean'!$B$5:$S$5)/7</f>
        <v>3.8571428571428572</v>
      </c>
      <c r="AH39" s="3">
        <f>SUMPRODUCT(Table_14[[#This Row],[Nickname]:[Sexual preferences]],'privacy values clean'!$B$6:$S$6)/7</f>
        <v>2.7142857142857144</v>
      </c>
      <c r="AI39" s="3">
        <f>SUMPRODUCT(Table_14[[#This Row],[Nickname]:[Sexual preferences]],'privacy values clean'!$B$7:$S$7)/7</f>
        <v>2</v>
      </c>
      <c r="AJ39" s="3">
        <f>SUMPRODUCT(Table_14[[#This Row],[Nickname]:[Sexual preferences]],'privacy values clean'!$B$8:$S$8)/7</f>
        <v>2.4285714285714284</v>
      </c>
      <c r="AK39" s="3">
        <f t="shared" si="0"/>
        <v>21.857142857142858</v>
      </c>
      <c r="AL39" s="3"/>
      <c r="AM39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39">
        <f t="shared" si="1"/>
        <v>17.485714285714288</v>
      </c>
    </row>
    <row r="40" spans="1:41" customFormat="1" ht="15.75" customHeight="1" x14ac:dyDescent="0.25">
      <c r="A40" t="s">
        <v>133</v>
      </c>
      <c r="B40" t="s">
        <v>134</v>
      </c>
      <c r="C40" t="s">
        <v>133</v>
      </c>
      <c r="D40">
        <v>8</v>
      </c>
      <c r="E40" t="s">
        <v>54</v>
      </c>
      <c r="G40">
        <v>1</v>
      </c>
      <c r="H40">
        <v>1</v>
      </c>
      <c r="J40" s="3"/>
      <c r="K40">
        <v>1</v>
      </c>
      <c r="L40">
        <v>1</v>
      </c>
      <c r="M40">
        <v>1</v>
      </c>
      <c r="P40">
        <v>1</v>
      </c>
      <c r="Q40">
        <v>1</v>
      </c>
      <c r="T40">
        <v>1</v>
      </c>
      <c r="W40">
        <v>1</v>
      </c>
      <c r="X40">
        <v>1</v>
      </c>
      <c r="AA40" s="11"/>
      <c r="AB40" s="11"/>
      <c r="AC40" s="3"/>
      <c r="AD40" s="3">
        <f>SUMPRODUCT(Table_14[[#This Row],[Nickname]:[Sexual preferences]],'privacy values clean'!$B$2:$S$2)/7</f>
        <v>3</v>
      </c>
      <c r="AE40" s="3">
        <f>SUMPRODUCT(Table_14[[#This Row],[Nickname]:[Sexual preferences]],'privacy values clean'!$B$3:$S$3)/7</f>
        <v>2</v>
      </c>
      <c r="AF40" s="3">
        <f>SUMPRODUCT(Table_14[[#This Row],[Nickname]:[Sexual preferences]],'privacy values clean'!$B$4:$S$4)/7</f>
        <v>3</v>
      </c>
      <c r="AG40" s="3">
        <f>SUMPRODUCT(Table_14[[#This Row],[Nickname]:[Sexual preferences]],'privacy values clean'!$B$5:$S$5)/7</f>
        <v>2.7142857142857144</v>
      </c>
      <c r="AH40" s="3">
        <f>SUMPRODUCT(Table_14[[#This Row],[Nickname]:[Sexual preferences]],'privacy values clean'!$B$6:$S$6)/7</f>
        <v>2.2857142857142856</v>
      </c>
      <c r="AI40" s="3">
        <f>SUMPRODUCT(Table_14[[#This Row],[Nickname]:[Sexual preferences]],'privacy values clean'!$B$7:$S$7)/7</f>
        <v>2</v>
      </c>
      <c r="AJ40" s="3">
        <f>SUMPRODUCT(Table_14[[#This Row],[Nickname]:[Sexual preferences]],'privacy values clean'!$B$8:$S$8)/7</f>
        <v>2.2857142857142856</v>
      </c>
      <c r="AK40" s="3">
        <f t="shared" si="0"/>
        <v>17.285714285714285</v>
      </c>
      <c r="AL40" s="3"/>
      <c r="AM40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40">
        <f t="shared" si="1"/>
        <v>25.928571428571427</v>
      </c>
    </row>
    <row r="41" spans="1:41" customFormat="1" ht="15.75" customHeight="1" x14ac:dyDescent="0.25">
      <c r="A41" t="s">
        <v>135</v>
      </c>
      <c r="B41" t="s">
        <v>134</v>
      </c>
      <c r="C41" t="s">
        <v>137</v>
      </c>
      <c r="D41">
        <v>8</v>
      </c>
      <c r="E41" t="s">
        <v>54</v>
      </c>
      <c r="H41">
        <v>1</v>
      </c>
      <c r="I41">
        <v>1</v>
      </c>
      <c r="J41" s="3"/>
      <c r="L41">
        <v>1</v>
      </c>
      <c r="N41">
        <v>1</v>
      </c>
      <c r="P41">
        <v>1</v>
      </c>
      <c r="Q41">
        <v>1</v>
      </c>
      <c r="R41">
        <v>1</v>
      </c>
      <c r="T41">
        <v>1</v>
      </c>
      <c r="W41">
        <v>1</v>
      </c>
      <c r="X41">
        <v>1</v>
      </c>
      <c r="Y41">
        <v>1</v>
      </c>
      <c r="AA41" s="11"/>
      <c r="AB41" s="11"/>
      <c r="AC41" s="3"/>
      <c r="AD41" s="3">
        <f>SUMPRODUCT(Table_14[[#This Row],[Nickname]:[Sexual preferences]],'privacy values clean'!$B$2:$S$2)/7</f>
        <v>3.7142857142857144</v>
      </c>
      <c r="AE41" s="3">
        <f>SUMPRODUCT(Table_14[[#This Row],[Nickname]:[Sexual preferences]],'privacy values clean'!$B$3:$S$3)/7</f>
        <v>2.4285714285714284</v>
      </c>
      <c r="AF41" s="3">
        <f>SUMPRODUCT(Table_14[[#This Row],[Nickname]:[Sexual preferences]],'privacy values clean'!$B$4:$S$4)/7</f>
        <v>5</v>
      </c>
      <c r="AG41" s="3">
        <f>SUMPRODUCT(Table_14[[#This Row],[Nickname]:[Sexual preferences]],'privacy values clean'!$B$5:$S$5)/7</f>
        <v>3.7142857142857144</v>
      </c>
      <c r="AH41" s="3">
        <f>SUMPRODUCT(Table_14[[#This Row],[Nickname]:[Sexual preferences]],'privacy values clean'!$B$6:$S$6)/7</f>
        <v>2.7142857142857144</v>
      </c>
      <c r="AI41" s="3">
        <f>SUMPRODUCT(Table_14[[#This Row],[Nickname]:[Sexual preferences]],'privacy values clean'!$B$7:$S$7)/7</f>
        <v>2.1428571428571428</v>
      </c>
      <c r="AJ41" s="3">
        <f>SUMPRODUCT(Table_14[[#This Row],[Nickname]:[Sexual preferences]],'privacy values clean'!$B$8:$S$8)/7</f>
        <v>2.4285714285714284</v>
      </c>
      <c r="AK41" s="3">
        <f t="shared" si="0"/>
        <v>22.142857142857142</v>
      </c>
      <c r="AL41" s="3"/>
      <c r="AM41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41">
        <f t="shared" si="1"/>
        <v>33.214285714285715</v>
      </c>
    </row>
    <row r="42" spans="1:41" customFormat="1" ht="15.75" customHeight="1" x14ac:dyDescent="0.25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H42">
        <v>1</v>
      </c>
      <c r="J42" s="3">
        <v>1</v>
      </c>
      <c r="K42">
        <v>1</v>
      </c>
      <c r="L42">
        <v>1</v>
      </c>
      <c r="M42">
        <v>1</v>
      </c>
      <c r="Q42">
        <v>1</v>
      </c>
      <c r="T42">
        <v>1</v>
      </c>
      <c r="U42">
        <v>1</v>
      </c>
      <c r="W42">
        <v>1</v>
      </c>
      <c r="X42">
        <v>1</v>
      </c>
      <c r="Y42">
        <v>1</v>
      </c>
      <c r="AA42" s="11"/>
      <c r="AB42" s="11"/>
      <c r="AC42" s="3"/>
      <c r="AD42" s="3">
        <f>SUMPRODUCT(Table_14[[#This Row],[Nickname]:[Sexual preferences]],'privacy values clean'!$B$2:$S$2)/7</f>
        <v>3.5714285714285716</v>
      </c>
      <c r="AE42" s="3">
        <f>SUMPRODUCT(Table_14[[#This Row],[Nickname]:[Sexual preferences]],'privacy values clean'!$B$3:$S$3)/7</f>
        <v>2</v>
      </c>
      <c r="AF42" s="3">
        <f>SUMPRODUCT(Table_14[[#This Row],[Nickname]:[Sexual preferences]],'privacy values clean'!$B$4:$S$4)/7</f>
        <v>4.4285714285714288</v>
      </c>
      <c r="AG42" s="3">
        <f>SUMPRODUCT(Table_14[[#This Row],[Nickname]:[Sexual preferences]],'privacy values clean'!$B$5:$S$5)/7</f>
        <v>3.7142857142857144</v>
      </c>
      <c r="AH42" s="3">
        <f>SUMPRODUCT(Table_14[[#This Row],[Nickname]:[Sexual preferences]],'privacy values clean'!$B$6:$S$6)/7</f>
        <v>2.4285714285714284</v>
      </c>
      <c r="AI42" s="3">
        <f>SUMPRODUCT(Table_14[[#This Row],[Nickname]:[Sexual preferences]],'privacy values clean'!$B$7:$S$7)/7</f>
        <v>2</v>
      </c>
      <c r="AJ42" s="3">
        <f>SUMPRODUCT(Table_14[[#This Row],[Nickname]:[Sexual preferences]],'privacy values clean'!$B$8:$S$8)/7</f>
        <v>2.2857142857142856</v>
      </c>
      <c r="AK42" s="3">
        <f t="shared" si="0"/>
        <v>20.428571428571427</v>
      </c>
      <c r="AL42" s="3"/>
      <c r="AM42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42">
        <f t="shared" si="1"/>
        <v>20.428571428571427</v>
      </c>
    </row>
    <row r="43" spans="1:41" customFormat="1" ht="15.75" customHeight="1" x14ac:dyDescent="0.25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 s="3">
        <v>1</v>
      </c>
      <c r="K43">
        <v>1</v>
      </c>
      <c r="O43">
        <v>1</v>
      </c>
      <c r="Q43">
        <v>1</v>
      </c>
      <c r="R43">
        <v>1</v>
      </c>
      <c r="W43">
        <v>1</v>
      </c>
      <c r="X43">
        <v>1</v>
      </c>
      <c r="Y43">
        <v>1</v>
      </c>
      <c r="AA43" s="11"/>
      <c r="AB43" s="11"/>
      <c r="AC43" s="3"/>
      <c r="AD43" s="3">
        <f>SUMPRODUCT(Table_14[[#This Row],[Nickname]:[Sexual preferences]],'privacy values clean'!$B$2:$S$2)/7</f>
        <v>1.8571428571428572</v>
      </c>
      <c r="AE43" s="3">
        <f>SUMPRODUCT(Table_14[[#This Row],[Nickname]:[Sexual preferences]],'privacy values clean'!$B$3:$S$3)/7</f>
        <v>2</v>
      </c>
      <c r="AF43" s="3">
        <f>SUMPRODUCT(Table_14[[#This Row],[Nickname]:[Sexual preferences]],'privacy values clean'!$B$4:$S$4)/7</f>
        <v>4.2857142857142856</v>
      </c>
      <c r="AG43" s="3">
        <f>SUMPRODUCT(Table_14[[#This Row],[Nickname]:[Sexual preferences]],'privacy values clean'!$B$5:$S$5)/7</f>
        <v>3</v>
      </c>
      <c r="AH43" s="3">
        <f>SUMPRODUCT(Table_14[[#This Row],[Nickname]:[Sexual preferences]],'privacy values clean'!$B$6:$S$6)/7</f>
        <v>2.1428571428571428</v>
      </c>
      <c r="AI43" s="3">
        <f>SUMPRODUCT(Table_14[[#This Row],[Nickname]:[Sexual preferences]],'privacy values clean'!$B$7:$S$7)/7</f>
        <v>1.5714285714285714</v>
      </c>
      <c r="AJ43" s="3">
        <f>SUMPRODUCT(Table_14[[#This Row],[Nickname]:[Sexual preferences]],'privacy values clean'!$B$8:$S$8)/7</f>
        <v>1.5714285714285714</v>
      </c>
      <c r="AK43" s="3">
        <f t="shared" si="0"/>
        <v>16.428571428571427</v>
      </c>
      <c r="AL43" s="3"/>
      <c r="AM43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3">
        <f t="shared" si="1"/>
        <v>10.952380952380951</v>
      </c>
    </row>
    <row r="44" spans="1:41" customFormat="1" ht="15.75" customHeight="1" x14ac:dyDescent="0.25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J44" s="3">
        <v>1</v>
      </c>
      <c r="K44">
        <v>1</v>
      </c>
      <c r="L44">
        <v>1</v>
      </c>
      <c r="N44">
        <v>1</v>
      </c>
      <c r="P44">
        <v>1</v>
      </c>
      <c r="Q44">
        <v>1</v>
      </c>
      <c r="R44">
        <v>1</v>
      </c>
      <c r="T44">
        <v>1</v>
      </c>
      <c r="W44">
        <v>1</v>
      </c>
      <c r="X44">
        <v>1</v>
      </c>
      <c r="Y44">
        <v>1</v>
      </c>
      <c r="AA44" s="11"/>
      <c r="AB44" s="11"/>
      <c r="AC44" s="3"/>
      <c r="AD44" s="3">
        <f>SUMPRODUCT(Table_14[[#This Row],[Nickname]:[Sexual preferences]],'privacy values clean'!$B$2:$S$2)/7</f>
        <v>3.8571428571428572</v>
      </c>
      <c r="AE44" s="3">
        <f>SUMPRODUCT(Table_14[[#This Row],[Nickname]:[Sexual preferences]],'privacy values clean'!$B$3:$S$3)/7</f>
        <v>2.5714285714285716</v>
      </c>
      <c r="AF44" s="3">
        <f>SUMPRODUCT(Table_14[[#This Row],[Nickname]:[Sexual preferences]],'privacy values clean'!$B$4:$S$4)/7</f>
        <v>5.1428571428571432</v>
      </c>
      <c r="AG44" s="3">
        <f>SUMPRODUCT(Table_14[[#This Row],[Nickname]:[Sexual preferences]],'privacy values clean'!$B$5:$S$5)/7</f>
        <v>3.8571428571428572</v>
      </c>
      <c r="AH44" s="3">
        <f>SUMPRODUCT(Table_14[[#This Row],[Nickname]:[Sexual preferences]],'privacy values clean'!$B$6:$S$6)/7</f>
        <v>2.8571428571428572</v>
      </c>
      <c r="AI44" s="3">
        <f>SUMPRODUCT(Table_14[[#This Row],[Nickname]:[Sexual preferences]],'privacy values clean'!$B$7:$S$7)/7</f>
        <v>2.2857142857142856</v>
      </c>
      <c r="AJ44" s="3">
        <f>SUMPRODUCT(Table_14[[#This Row],[Nickname]:[Sexual preferences]],'privacy values clean'!$B$8:$S$8)/7</f>
        <v>2.5714285714285716</v>
      </c>
      <c r="AK44" s="3">
        <f t="shared" si="0"/>
        <v>23.142857142857146</v>
      </c>
      <c r="AL44" s="3"/>
      <c r="AM44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4">
        <f t="shared" si="1"/>
        <v>15.428571428571431</v>
      </c>
    </row>
    <row r="45" spans="1:41" customFormat="1" ht="15.75" customHeight="1" x14ac:dyDescent="0.25">
      <c r="A45" t="s">
        <v>146</v>
      </c>
      <c r="B45" t="s">
        <v>134</v>
      </c>
      <c r="D45">
        <v>8</v>
      </c>
      <c r="E45" t="s">
        <v>38</v>
      </c>
      <c r="F45">
        <v>1</v>
      </c>
      <c r="H45">
        <v>1</v>
      </c>
      <c r="J45" s="3">
        <v>1</v>
      </c>
      <c r="K45">
        <v>1</v>
      </c>
      <c r="N45">
        <v>1</v>
      </c>
      <c r="P45">
        <v>1</v>
      </c>
      <c r="Q45">
        <v>1</v>
      </c>
      <c r="T45">
        <v>1</v>
      </c>
      <c r="Y45">
        <v>1</v>
      </c>
      <c r="AA45" s="11"/>
      <c r="AB45" s="11"/>
      <c r="AC45" s="3"/>
      <c r="AD45" s="3">
        <f>SUMPRODUCT(Table_14[[#This Row],[Nickname]:[Sexual preferences]],'privacy values clean'!$B$2:$S$2)/7</f>
        <v>2.2857142857142856</v>
      </c>
      <c r="AE45" s="3">
        <f>SUMPRODUCT(Table_14[[#This Row],[Nickname]:[Sexual preferences]],'privacy values clean'!$B$3:$S$3)/7</f>
        <v>1.2857142857142858</v>
      </c>
      <c r="AF45" s="3">
        <f>SUMPRODUCT(Table_14[[#This Row],[Nickname]:[Sexual preferences]],'privacy values clean'!$B$4:$S$4)/7</f>
        <v>2.7142857142857144</v>
      </c>
      <c r="AG45" s="3">
        <f>SUMPRODUCT(Table_14[[#This Row],[Nickname]:[Sexual preferences]],'privacy values clean'!$B$5:$S$5)/7</f>
        <v>1.8571428571428572</v>
      </c>
      <c r="AH45" s="3">
        <f>SUMPRODUCT(Table_14[[#This Row],[Nickname]:[Sexual preferences]],'privacy values clean'!$B$6:$S$6)/7</f>
        <v>1.2857142857142858</v>
      </c>
      <c r="AI45" s="3">
        <f>SUMPRODUCT(Table_14[[#This Row],[Nickname]:[Sexual preferences]],'privacy values clean'!$B$7:$S$7)/7</f>
        <v>1.1428571428571428</v>
      </c>
      <c r="AJ45" s="3">
        <f>SUMPRODUCT(Table_14[[#This Row],[Nickname]:[Sexual preferences]],'privacy values clean'!$B$8:$S$8)/7</f>
        <v>1.4285714285714286</v>
      </c>
      <c r="AK45" s="3">
        <f t="shared" si="0"/>
        <v>12</v>
      </c>
      <c r="AL45" s="3"/>
      <c r="AM4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5">
        <f t="shared" si="1"/>
        <v>8</v>
      </c>
    </row>
    <row r="46" spans="1:41" customFormat="1" ht="15.75" customHeight="1" x14ac:dyDescent="0.25">
      <c r="A46" t="s">
        <v>147</v>
      </c>
      <c r="B46" t="s">
        <v>134</v>
      </c>
      <c r="D46">
        <v>7</v>
      </c>
      <c r="E46" t="s">
        <v>38</v>
      </c>
      <c r="H46">
        <v>1</v>
      </c>
      <c r="J46" s="3"/>
      <c r="L46">
        <v>1</v>
      </c>
      <c r="M46">
        <v>1</v>
      </c>
      <c r="O46">
        <v>1</v>
      </c>
      <c r="Q46">
        <v>1</v>
      </c>
      <c r="W46">
        <v>1</v>
      </c>
      <c r="Y46">
        <v>1</v>
      </c>
      <c r="AA46" s="11"/>
      <c r="AB46" s="11"/>
      <c r="AC46" s="3"/>
      <c r="AD46" s="3">
        <f>SUMPRODUCT(Table_14[[#This Row],[Nickname]:[Sexual preferences]],'privacy values clean'!$B$2:$S$2)/7</f>
        <v>2</v>
      </c>
      <c r="AE46" s="3">
        <f>SUMPRODUCT(Table_14[[#This Row],[Nickname]:[Sexual preferences]],'privacy values clean'!$B$3:$S$3)/7</f>
        <v>1.7142857142857142</v>
      </c>
      <c r="AF46" s="3">
        <f>SUMPRODUCT(Table_14[[#This Row],[Nickname]:[Sexual preferences]],'privacy values clean'!$B$4:$S$4)/7</f>
        <v>2.5714285714285716</v>
      </c>
      <c r="AG46" s="3">
        <f>SUMPRODUCT(Table_14[[#This Row],[Nickname]:[Sexual preferences]],'privacy values clean'!$B$5:$S$5)/7</f>
        <v>2.5714285714285716</v>
      </c>
      <c r="AH46" s="3">
        <f>SUMPRODUCT(Table_14[[#This Row],[Nickname]:[Sexual preferences]],'privacy values clean'!$B$6:$S$6)/7</f>
        <v>2</v>
      </c>
      <c r="AI46" s="3">
        <f>SUMPRODUCT(Table_14[[#This Row],[Nickname]:[Sexual preferences]],'privacy values clean'!$B$7:$S$7)/7</f>
        <v>1.5714285714285714</v>
      </c>
      <c r="AJ46" s="3">
        <f>SUMPRODUCT(Table_14[[#This Row],[Nickname]:[Sexual preferences]],'privacy values clean'!$B$8:$S$8)/7</f>
        <v>1.5714285714285714</v>
      </c>
      <c r="AK46" s="3">
        <f t="shared" si="0"/>
        <v>14</v>
      </c>
      <c r="AL46" s="3"/>
      <c r="AM4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46">
        <f t="shared" si="1"/>
        <v>21</v>
      </c>
    </row>
    <row r="47" spans="1:41" customFormat="1" ht="15.75" customHeight="1" x14ac:dyDescent="0.25">
      <c r="A47" t="s">
        <v>149</v>
      </c>
      <c r="B47" t="s">
        <v>242</v>
      </c>
      <c r="C47" t="s">
        <v>151</v>
      </c>
      <c r="D47">
        <v>8</v>
      </c>
      <c r="E47" t="s">
        <v>61</v>
      </c>
      <c r="G47">
        <v>1</v>
      </c>
      <c r="H47">
        <v>1</v>
      </c>
      <c r="J47" s="3">
        <v>1</v>
      </c>
      <c r="K47">
        <v>1</v>
      </c>
      <c r="L47">
        <v>1</v>
      </c>
      <c r="M47">
        <v>1</v>
      </c>
      <c r="Q47">
        <v>1</v>
      </c>
      <c r="R47">
        <v>1</v>
      </c>
      <c r="U47">
        <v>1</v>
      </c>
      <c r="Y47">
        <v>1</v>
      </c>
      <c r="AA47" s="11"/>
      <c r="AB47" s="11"/>
      <c r="AC47" s="3"/>
      <c r="AD47" s="3">
        <f>SUMPRODUCT(Table_14[[#This Row],[Nickname]:[Sexual preferences]],'privacy values clean'!$B$2:$S$2)/7</f>
        <v>3.2857142857142856</v>
      </c>
      <c r="AE47" s="3">
        <f>SUMPRODUCT(Table_14[[#This Row],[Nickname]:[Sexual preferences]],'privacy values clean'!$B$3:$S$3)/7</f>
        <v>1.2857142857142858</v>
      </c>
      <c r="AF47" s="3">
        <f>SUMPRODUCT(Table_14[[#This Row],[Nickname]:[Sexual preferences]],'privacy values clean'!$B$4:$S$4)/7</f>
        <v>3.7142857142857144</v>
      </c>
      <c r="AG47" s="3">
        <f>SUMPRODUCT(Table_14[[#This Row],[Nickname]:[Sexual preferences]],'privacy values clean'!$B$5:$S$5)/7</f>
        <v>3</v>
      </c>
      <c r="AH47" s="3">
        <f>SUMPRODUCT(Table_14[[#This Row],[Nickname]:[Sexual preferences]],'privacy values clean'!$B$6:$S$6)/7</f>
        <v>1.8571428571428572</v>
      </c>
      <c r="AI47" s="3">
        <f>SUMPRODUCT(Table_14[[#This Row],[Nickname]:[Sexual preferences]],'privacy values clean'!$B$7:$S$7)/7</f>
        <v>1.5714285714285714</v>
      </c>
      <c r="AJ47" s="3">
        <f>SUMPRODUCT(Table_14[[#This Row],[Nickname]:[Sexual preferences]],'privacy values clean'!$B$8:$S$8)/7</f>
        <v>1.5714285714285714</v>
      </c>
      <c r="AK47" s="3">
        <f t="shared" si="0"/>
        <v>16.285714285714285</v>
      </c>
      <c r="AL47" s="3"/>
      <c r="AM4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47">
        <f t="shared" si="1"/>
        <v>16.285714285714285</v>
      </c>
    </row>
    <row r="48" spans="1:41" customFormat="1" ht="15.75" customHeight="1" x14ac:dyDescent="0.25">
      <c r="A48" t="s">
        <v>152</v>
      </c>
      <c r="B48" t="s">
        <v>242</v>
      </c>
      <c r="C48" t="s">
        <v>154</v>
      </c>
      <c r="D48">
        <v>9</v>
      </c>
      <c r="E48" t="s">
        <v>38</v>
      </c>
      <c r="G48">
        <v>1</v>
      </c>
      <c r="H48">
        <v>1</v>
      </c>
      <c r="J48" s="3">
        <v>1</v>
      </c>
      <c r="K48">
        <v>1</v>
      </c>
      <c r="L48">
        <v>1</v>
      </c>
      <c r="M48">
        <v>1</v>
      </c>
      <c r="Q48">
        <v>1</v>
      </c>
      <c r="R48">
        <v>1</v>
      </c>
      <c r="U48">
        <v>1</v>
      </c>
      <c r="Y48">
        <v>1</v>
      </c>
      <c r="AA48" s="11"/>
      <c r="AB48" s="11"/>
      <c r="AC48" s="3"/>
      <c r="AD48" s="3">
        <f>SUMPRODUCT(Table_14[[#This Row],[Nickname]:[Sexual preferences]],'privacy values clean'!$B$2:$S$2)/7</f>
        <v>3.2857142857142856</v>
      </c>
      <c r="AE48" s="3">
        <f>SUMPRODUCT(Table_14[[#This Row],[Nickname]:[Sexual preferences]],'privacy values clean'!$B$3:$S$3)/7</f>
        <v>1.2857142857142858</v>
      </c>
      <c r="AF48" s="3">
        <f>SUMPRODUCT(Table_14[[#This Row],[Nickname]:[Sexual preferences]],'privacy values clean'!$B$4:$S$4)/7</f>
        <v>3.7142857142857144</v>
      </c>
      <c r="AG48" s="3">
        <f>SUMPRODUCT(Table_14[[#This Row],[Nickname]:[Sexual preferences]],'privacy values clean'!$B$5:$S$5)/7</f>
        <v>3</v>
      </c>
      <c r="AH48" s="3">
        <f>SUMPRODUCT(Table_14[[#This Row],[Nickname]:[Sexual preferences]],'privacy values clean'!$B$6:$S$6)/7</f>
        <v>1.8571428571428572</v>
      </c>
      <c r="AI48" s="3">
        <f>SUMPRODUCT(Table_14[[#This Row],[Nickname]:[Sexual preferences]],'privacy values clean'!$B$7:$S$7)/7</f>
        <v>1.5714285714285714</v>
      </c>
      <c r="AJ48" s="3">
        <f>SUMPRODUCT(Table_14[[#This Row],[Nickname]:[Sexual preferences]],'privacy values clean'!$B$8:$S$8)/7</f>
        <v>1.5714285714285714</v>
      </c>
      <c r="AK48" s="3">
        <f t="shared" si="0"/>
        <v>16.285714285714285</v>
      </c>
      <c r="AL48" s="3"/>
      <c r="AM48">
        <f>(((IF(Table_14[[#This Row],[extra sec]]=1,1,0)+IF(Table_14[[#This Row],[min mask]]="l",1,0)+IF(Table_14[[#This Row],[min length]]&gt;7,1,0))/6+0.5)+IF(Table_14[[#This Row],[min length]]&gt;8,0.5,0))*IF(Table_14[[#This Row],[2fa]]=1,1.5,1)</f>
        <v>2</v>
      </c>
      <c r="AO48">
        <f t="shared" si="1"/>
        <v>8.1428571428571423</v>
      </c>
    </row>
    <row r="49" spans="1:41" customFormat="1" ht="15.75" customHeight="1" x14ac:dyDescent="0.25">
      <c r="A49" t="s">
        <v>155</v>
      </c>
      <c r="B49" t="s">
        <v>242</v>
      </c>
      <c r="D49">
        <v>8</v>
      </c>
      <c r="E49" t="s">
        <v>38</v>
      </c>
      <c r="F49">
        <v>1</v>
      </c>
      <c r="H49">
        <v>1</v>
      </c>
      <c r="J49" s="3">
        <v>1</v>
      </c>
      <c r="L49">
        <v>1</v>
      </c>
      <c r="M49">
        <v>1</v>
      </c>
      <c r="Q49">
        <v>1</v>
      </c>
      <c r="R49">
        <v>1</v>
      </c>
      <c r="U49">
        <v>1</v>
      </c>
      <c r="X49">
        <v>1</v>
      </c>
      <c r="AA49" s="11"/>
      <c r="AB49" s="11"/>
      <c r="AC49" s="3"/>
      <c r="AD49" s="3">
        <f>SUMPRODUCT(Table_14[[#This Row],[Nickname]:[Sexual preferences]],'privacy values clean'!$B$2:$S$2)/7</f>
        <v>3.1428571428571428</v>
      </c>
      <c r="AE49" s="3">
        <f>SUMPRODUCT(Table_14[[#This Row],[Nickname]:[Sexual preferences]],'privacy values clean'!$B$3:$S$3)/7</f>
        <v>1.1428571428571428</v>
      </c>
      <c r="AF49" s="3">
        <f>SUMPRODUCT(Table_14[[#This Row],[Nickname]:[Sexual preferences]],'privacy values clean'!$B$4:$S$4)/7</f>
        <v>3.5714285714285716</v>
      </c>
      <c r="AG49" s="3">
        <f>SUMPRODUCT(Table_14[[#This Row],[Nickname]:[Sexual preferences]],'privacy values clean'!$B$5:$S$5)/7</f>
        <v>2.4285714285714284</v>
      </c>
      <c r="AH49" s="3">
        <f>SUMPRODUCT(Table_14[[#This Row],[Nickname]:[Sexual preferences]],'privacy values clean'!$B$6:$S$6)/7</f>
        <v>1.5714285714285714</v>
      </c>
      <c r="AI49" s="3">
        <f>SUMPRODUCT(Table_14[[#This Row],[Nickname]:[Sexual preferences]],'privacy values clean'!$B$7:$S$7)/7</f>
        <v>1.4285714285714286</v>
      </c>
      <c r="AJ49" s="3">
        <f>SUMPRODUCT(Table_14[[#This Row],[Nickname]:[Sexual preferences]],'privacy values clean'!$B$8:$S$8)/7</f>
        <v>1.4285714285714286</v>
      </c>
      <c r="AK49" s="3">
        <f t="shared" si="0"/>
        <v>14.714285714285715</v>
      </c>
      <c r="AL49" s="3"/>
      <c r="AM49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49">
        <f t="shared" si="1"/>
        <v>9.8095238095238102</v>
      </c>
    </row>
    <row r="50" spans="1:41" customFormat="1" ht="15.75" customHeight="1" x14ac:dyDescent="0.25">
      <c r="A50" t="s">
        <v>157</v>
      </c>
      <c r="B50" t="s">
        <v>242</v>
      </c>
      <c r="D50">
        <v>8</v>
      </c>
      <c r="E50" t="s">
        <v>38</v>
      </c>
      <c r="F50">
        <v>1</v>
      </c>
      <c r="G50">
        <v>1</v>
      </c>
      <c r="H50">
        <v>1</v>
      </c>
      <c r="J50" s="3">
        <v>1</v>
      </c>
      <c r="L50">
        <v>1</v>
      </c>
      <c r="M50">
        <v>1</v>
      </c>
      <c r="Q50">
        <v>1</v>
      </c>
      <c r="R50">
        <v>1</v>
      </c>
      <c r="U50">
        <v>1</v>
      </c>
      <c r="X50">
        <v>1</v>
      </c>
      <c r="Y50">
        <v>1</v>
      </c>
      <c r="AA50" s="11"/>
      <c r="AB50" s="11"/>
      <c r="AC50" s="3"/>
      <c r="AD50" s="3">
        <f>SUMPRODUCT(Table_14[[#This Row],[Nickname]:[Sexual preferences]],'privacy values clean'!$B$2:$S$2)/7</f>
        <v>3.2857142857142856</v>
      </c>
      <c r="AE50" s="3">
        <f>SUMPRODUCT(Table_14[[#This Row],[Nickname]:[Sexual preferences]],'privacy values clean'!$B$3:$S$3)/7</f>
        <v>1.2857142857142858</v>
      </c>
      <c r="AF50" s="3">
        <f>SUMPRODUCT(Table_14[[#This Row],[Nickname]:[Sexual preferences]],'privacy values clean'!$B$4:$S$4)/7</f>
        <v>4.5714285714285712</v>
      </c>
      <c r="AG50" s="3">
        <f>SUMPRODUCT(Table_14[[#This Row],[Nickname]:[Sexual preferences]],'privacy values clean'!$B$5:$S$5)/7</f>
        <v>3</v>
      </c>
      <c r="AH50" s="3">
        <f>SUMPRODUCT(Table_14[[#This Row],[Nickname]:[Sexual preferences]],'privacy values clean'!$B$6:$S$6)/7</f>
        <v>1.8571428571428572</v>
      </c>
      <c r="AI50" s="3">
        <f>SUMPRODUCT(Table_14[[#This Row],[Nickname]:[Sexual preferences]],'privacy values clean'!$B$7:$S$7)/7</f>
        <v>1.5714285714285714</v>
      </c>
      <c r="AJ50" s="3">
        <f>SUMPRODUCT(Table_14[[#This Row],[Nickname]:[Sexual preferences]],'privacy values clean'!$B$8:$S$8)/7</f>
        <v>1.5714285714285714</v>
      </c>
      <c r="AK50" s="3">
        <f t="shared" si="0"/>
        <v>17.142857142857142</v>
      </c>
      <c r="AL50" s="3"/>
      <c r="AM50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50">
        <f t="shared" si="1"/>
        <v>11.428571428571429</v>
      </c>
    </row>
    <row r="51" spans="1:41" customFormat="1" ht="15.75" customHeight="1" x14ac:dyDescent="0.25">
      <c r="A51" t="s">
        <v>159</v>
      </c>
      <c r="B51" t="s">
        <v>242</v>
      </c>
      <c r="D51">
        <v>6</v>
      </c>
      <c r="E51" t="s">
        <v>38</v>
      </c>
      <c r="H51">
        <v>1</v>
      </c>
      <c r="J51" s="3">
        <v>1</v>
      </c>
      <c r="L51">
        <v>1</v>
      </c>
      <c r="M51">
        <v>1</v>
      </c>
      <c r="P51">
        <v>1</v>
      </c>
      <c r="Q51">
        <v>1</v>
      </c>
      <c r="R51">
        <v>1</v>
      </c>
      <c r="X51">
        <v>1</v>
      </c>
      <c r="Y51">
        <v>1</v>
      </c>
      <c r="AA51" s="11"/>
      <c r="AB51" s="11"/>
      <c r="AC51" s="3"/>
      <c r="AD51" s="3">
        <f>SUMPRODUCT(Table_14[[#This Row],[Nickname]:[Sexual preferences]],'privacy values clean'!$B$2:$S$2)/7</f>
        <v>2.8571428571428572</v>
      </c>
      <c r="AE51" s="3">
        <f>SUMPRODUCT(Table_14[[#This Row],[Nickname]:[Sexual preferences]],'privacy values clean'!$B$3:$S$3)/7</f>
        <v>1.4285714285714286</v>
      </c>
      <c r="AF51" s="3">
        <f>SUMPRODUCT(Table_14[[#This Row],[Nickname]:[Sexual preferences]],'privacy values clean'!$B$4:$S$4)/7</f>
        <v>4.1428571428571432</v>
      </c>
      <c r="AG51" s="3">
        <f>SUMPRODUCT(Table_14[[#This Row],[Nickname]:[Sexual preferences]],'privacy values clean'!$B$5:$S$5)/7</f>
        <v>2.5714285714285716</v>
      </c>
      <c r="AH51" s="3">
        <f>SUMPRODUCT(Table_14[[#This Row],[Nickname]:[Sexual preferences]],'privacy values clean'!$B$6:$S$6)/7</f>
        <v>2</v>
      </c>
      <c r="AI51" s="3">
        <f>SUMPRODUCT(Table_14[[#This Row],[Nickname]:[Sexual preferences]],'privacy values clean'!$B$7:$S$7)/7</f>
        <v>1.7142857142857142</v>
      </c>
      <c r="AJ51" s="3">
        <f>SUMPRODUCT(Table_14[[#This Row],[Nickname]:[Sexual preferences]],'privacy values clean'!$B$8:$S$8)/7</f>
        <v>1.7142857142857142</v>
      </c>
      <c r="AK51" s="3">
        <f t="shared" si="0"/>
        <v>16.428571428571427</v>
      </c>
      <c r="AL51" s="3"/>
      <c r="AM5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1">
        <f t="shared" si="1"/>
        <v>16.428571428571427</v>
      </c>
    </row>
    <row r="52" spans="1:41" customFormat="1" ht="15.75" customHeight="1" x14ac:dyDescent="0.25">
      <c r="A52" t="s">
        <v>161</v>
      </c>
      <c r="B52" t="s">
        <v>163</v>
      </c>
      <c r="D52">
        <v>8</v>
      </c>
      <c r="E52" t="s">
        <v>38</v>
      </c>
      <c r="H52">
        <v>1</v>
      </c>
      <c r="J52" s="3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X52">
        <v>1</v>
      </c>
      <c r="AA52" s="11"/>
      <c r="AB52" s="11"/>
      <c r="AC52" s="3"/>
      <c r="AD52" s="3">
        <f>SUMPRODUCT(Table_14[[#This Row],[Nickname]:[Sexual preferences]],'privacy values clean'!$B$2:$S$2)/7</f>
        <v>4.4285714285714288</v>
      </c>
      <c r="AE52" s="3">
        <f>SUMPRODUCT(Table_14[[#This Row],[Nickname]:[Sexual preferences]],'privacy values clean'!$B$3:$S$3)/7</f>
        <v>2</v>
      </c>
      <c r="AF52" s="3">
        <f>SUMPRODUCT(Table_14[[#This Row],[Nickname]:[Sexual preferences]],'privacy values clean'!$B$4:$S$4)/7</f>
        <v>3.8571428571428572</v>
      </c>
      <c r="AG52" s="3">
        <f>SUMPRODUCT(Table_14[[#This Row],[Nickname]:[Sexual preferences]],'privacy values clean'!$B$5:$S$5)/7</f>
        <v>2.8571428571428572</v>
      </c>
      <c r="AH52" s="3">
        <f>SUMPRODUCT(Table_14[[#This Row],[Nickname]:[Sexual preferences]],'privacy values clean'!$B$6:$S$6)/7</f>
        <v>2.1428571428571428</v>
      </c>
      <c r="AI52" s="3">
        <f>SUMPRODUCT(Table_14[[#This Row],[Nickname]:[Sexual preferences]],'privacy values clean'!$B$7:$S$7)/7</f>
        <v>2</v>
      </c>
      <c r="AJ52" s="3">
        <f>SUMPRODUCT(Table_14[[#This Row],[Nickname]:[Sexual preferences]],'privacy values clean'!$B$8:$S$8)/7</f>
        <v>2.2857142857142856</v>
      </c>
      <c r="AK52" s="3">
        <f t="shared" si="0"/>
        <v>19.571428571428569</v>
      </c>
      <c r="AL52" s="3"/>
      <c r="AM52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52">
        <f t="shared" si="1"/>
        <v>15.657142857142855</v>
      </c>
    </row>
    <row r="53" spans="1:41" customFormat="1" ht="15.75" customHeight="1" x14ac:dyDescent="0.25">
      <c r="A53" t="s">
        <v>164</v>
      </c>
      <c r="B53" t="s">
        <v>163</v>
      </c>
      <c r="D53">
        <v>8</v>
      </c>
      <c r="E53" t="s">
        <v>38</v>
      </c>
      <c r="F53">
        <v>1</v>
      </c>
      <c r="H53">
        <v>1</v>
      </c>
      <c r="J53" s="3"/>
      <c r="K53">
        <v>1</v>
      </c>
      <c r="P53">
        <v>1</v>
      </c>
      <c r="Q53">
        <v>1</v>
      </c>
      <c r="R53">
        <v>1</v>
      </c>
      <c r="T53">
        <v>1</v>
      </c>
      <c r="U53">
        <v>1</v>
      </c>
      <c r="X53">
        <v>1</v>
      </c>
      <c r="AA53" s="11"/>
      <c r="AB53" s="11"/>
      <c r="AC53" s="3"/>
      <c r="AD53" s="3">
        <f>SUMPRODUCT(Table_14[[#This Row],[Nickname]:[Sexual preferences]],'privacy values clean'!$B$2:$S$2)/7</f>
        <v>3.4285714285714284</v>
      </c>
      <c r="AE53" s="3">
        <f>SUMPRODUCT(Table_14[[#This Row],[Nickname]:[Sexual preferences]],'privacy values clean'!$B$3:$S$3)/7</f>
        <v>1.4285714285714286</v>
      </c>
      <c r="AF53" s="3">
        <f>SUMPRODUCT(Table_14[[#This Row],[Nickname]:[Sexual preferences]],'privacy values clean'!$B$4:$S$4)/7</f>
        <v>3.8571428571428572</v>
      </c>
      <c r="AG53" s="3">
        <f>SUMPRODUCT(Table_14[[#This Row],[Nickname]:[Sexual preferences]],'privacy values clean'!$B$5:$S$5)/7</f>
        <v>2.7142857142857144</v>
      </c>
      <c r="AH53" s="3">
        <f>SUMPRODUCT(Table_14[[#This Row],[Nickname]:[Sexual preferences]],'privacy values clean'!$B$6:$S$6)/7</f>
        <v>1.5714285714285714</v>
      </c>
      <c r="AI53" s="3">
        <f>SUMPRODUCT(Table_14[[#This Row],[Nickname]:[Sexual preferences]],'privacy values clean'!$B$7:$S$7)/7</f>
        <v>1.4285714285714286</v>
      </c>
      <c r="AJ53" s="3">
        <f>SUMPRODUCT(Table_14[[#This Row],[Nickname]:[Sexual preferences]],'privacy values clean'!$B$8:$S$8)/7</f>
        <v>1.7142857142857142</v>
      </c>
      <c r="AK53" s="3">
        <f t="shared" si="0"/>
        <v>16.142857142857142</v>
      </c>
      <c r="AL53" s="3"/>
      <c r="AM5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3">
        <f t="shared" si="1"/>
        <v>16.142857142857142</v>
      </c>
    </row>
    <row r="54" spans="1:41" customFormat="1" ht="15.75" customHeight="1" x14ac:dyDescent="0.25">
      <c r="A54" t="s">
        <v>166</v>
      </c>
      <c r="B54" t="s">
        <v>163</v>
      </c>
      <c r="D54">
        <v>8</v>
      </c>
      <c r="E54" t="s">
        <v>48</v>
      </c>
      <c r="H54">
        <v>1</v>
      </c>
      <c r="J54" s="3"/>
      <c r="K54">
        <v>1</v>
      </c>
      <c r="L54">
        <v>1</v>
      </c>
      <c r="M54">
        <v>1</v>
      </c>
      <c r="P54">
        <v>1</v>
      </c>
      <c r="Q54">
        <v>1</v>
      </c>
      <c r="X54">
        <v>1</v>
      </c>
      <c r="AA54" s="11"/>
      <c r="AB54" s="11"/>
      <c r="AC54" s="3"/>
      <c r="AD54" s="3">
        <f>SUMPRODUCT(Table_14[[#This Row],[Nickname]:[Sexual preferences]],'privacy values clean'!$B$2:$S$2)/7</f>
        <v>2.1428571428571428</v>
      </c>
      <c r="AE54" s="3">
        <f>SUMPRODUCT(Table_14[[#This Row],[Nickname]:[Sexual preferences]],'privacy values clean'!$B$3:$S$3)/7</f>
        <v>1.1428571428571428</v>
      </c>
      <c r="AF54" s="3">
        <f>SUMPRODUCT(Table_14[[#This Row],[Nickname]:[Sexual preferences]],'privacy values clean'!$B$4:$S$4)/7</f>
        <v>2.4285714285714284</v>
      </c>
      <c r="AG54" s="3">
        <f>SUMPRODUCT(Table_14[[#This Row],[Nickname]:[Sexual preferences]],'privacy values clean'!$B$5:$S$5)/7</f>
        <v>1.4285714285714286</v>
      </c>
      <c r="AH54" s="3">
        <f>SUMPRODUCT(Table_14[[#This Row],[Nickname]:[Sexual preferences]],'privacy values clean'!$B$6:$S$6)/7</f>
        <v>1.4285714285714286</v>
      </c>
      <c r="AI54" s="3">
        <f>SUMPRODUCT(Table_14[[#This Row],[Nickname]:[Sexual preferences]],'privacy values clean'!$B$7:$S$7)/7</f>
        <v>1.4285714285714286</v>
      </c>
      <c r="AJ54" s="3">
        <f>SUMPRODUCT(Table_14[[#This Row],[Nickname]:[Sexual preferences]],'privacy values clean'!$B$8:$S$8)/7</f>
        <v>1.4285714285714286</v>
      </c>
      <c r="AK54" s="3">
        <f t="shared" si="0"/>
        <v>11.428571428571429</v>
      </c>
      <c r="AL54" s="3"/>
      <c r="AM54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4">
        <f t="shared" si="1"/>
        <v>17.142857142857146</v>
      </c>
    </row>
    <row r="55" spans="1:41" customFormat="1" ht="15.75" customHeight="1" x14ac:dyDescent="0.25">
      <c r="A55" t="s">
        <v>168</v>
      </c>
      <c r="B55" t="s">
        <v>163</v>
      </c>
      <c r="D55">
        <v>8</v>
      </c>
      <c r="E55" t="s">
        <v>48</v>
      </c>
      <c r="H55">
        <v>1</v>
      </c>
      <c r="J55" s="3"/>
      <c r="K55">
        <v>1</v>
      </c>
      <c r="N55">
        <v>1</v>
      </c>
      <c r="Q55">
        <v>1</v>
      </c>
      <c r="T55">
        <v>1</v>
      </c>
      <c r="AA55" s="11"/>
      <c r="AB55" s="11"/>
      <c r="AC55" s="3"/>
      <c r="AD55" s="3">
        <f>SUMPRODUCT(Table_14[[#This Row],[Nickname]:[Sexual preferences]],'privacy values clean'!$B$2:$S$2)/7</f>
        <v>1.5714285714285714</v>
      </c>
      <c r="AE55" s="3">
        <f>SUMPRODUCT(Table_14[[#This Row],[Nickname]:[Sexual preferences]],'privacy values clean'!$B$3:$S$3)/7</f>
        <v>0.8571428571428571</v>
      </c>
      <c r="AF55" s="3">
        <f>SUMPRODUCT(Table_14[[#This Row],[Nickname]:[Sexual preferences]],'privacy values clean'!$B$4:$S$4)/7</f>
        <v>1.4285714285714286</v>
      </c>
      <c r="AG55" s="3">
        <f>SUMPRODUCT(Table_14[[#This Row],[Nickname]:[Sexual preferences]],'privacy values clean'!$B$5:$S$5)/7</f>
        <v>1</v>
      </c>
      <c r="AH55" s="3">
        <f>SUMPRODUCT(Table_14[[#This Row],[Nickname]:[Sexual preferences]],'privacy values clean'!$B$6:$S$6)/7</f>
        <v>0.7142857142857143</v>
      </c>
      <c r="AI55" s="3">
        <f>SUMPRODUCT(Table_14[[#This Row],[Nickname]:[Sexual preferences]],'privacy values clean'!$B$7:$S$7)/7</f>
        <v>0.7142857142857143</v>
      </c>
      <c r="AJ55" s="3">
        <f>SUMPRODUCT(Table_14[[#This Row],[Nickname]:[Sexual preferences]],'privacy values clean'!$B$8:$S$8)/7</f>
        <v>1</v>
      </c>
      <c r="AK55" s="3">
        <f t="shared" si="0"/>
        <v>7.2857142857142856</v>
      </c>
      <c r="AL55" s="3"/>
      <c r="AM5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5">
        <f t="shared" si="1"/>
        <v>10.928571428571429</v>
      </c>
    </row>
    <row r="56" spans="1:41" customFormat="1" ht="15.75" customHeight="1" x14ac:dyDescent="0.25">
      <c r="A56" t="s">
        <v>170</v>
      </c>
      <c r="B56" t="s">
        <v>163</v>
      </c>
      <c r="D56">
        <v>6</v>
      </c>
      <c r="E56" t="s">
        <v>38</v>
      </c>
      <c r="H56">
        <v>1</v>
      </c>
      <c r="J56" s="3"/>
      <c r="K56">
        <v>1</v>
      </c>
      <c r="L56">
        <v>1</v>
      </c>
      <c r="M56">
        <v>1</v>
      </c>
      <c r="Q56">
        <v>1</v>
      </c>
      <c r="T56">
        <v>1</v>
      </c>
      <c r="X56">
        <v>1</v>
      </c>
      <c r="AA56" s="11"/>
      <c r="AB56" s="11"/>
      <c r="AC56" s="3"/>
      <c r="AD56" s="3">
        <f>SUMPRODUCT(Table_14[[#This Row],[Nickname]:[Sexual preferences]],'privacy values clean'!$B$2:$S$2)/7</f>
        <v>2.2857142857142856</v>
      </c>
      <c r="AE56" s="3">
        <f>SUMPRODUCT(Table_14[[#This Row],[Nickname]:[Sexual preferences]],'privacy values clean'!$B$3:$S$3)/7</f>
        <v>1</v>
      </c>
      <c r="AF56" s="3">
        <f>SUMPRODUCT(Table_14[[#This Row],[Nickname]:[Sexual preferences]],'privacy values clean'!$B$4:$S$4)/7</f>
        <v>2.2857142857142856</v>
      </c>
      <c r="AG56" s="3">
        <f>SUMPRODUCT(Table_14[[#This Row],[Nickname]:[Sexual preferences]],'privacy values clean'!$B$5:$S$5)/7</f>
        <v>1.5714285714285714</v>
      </c>
      <c r="AH56" s="3">
        <f>SUMPRODUCT(Table_14[[#This Row],[Nickname]:[Sexual preferences]],'privacy values clean'!$B$6:$S$6)/7</f>
        <v>1.2857142857142858</v>
      </c>
      <c r="AI56" s="3">
        <f>SUMPRODUCT(Table_14[[#This Row],[Nickname]:[Sexual preferences]],'privacy values clean'!$B$7:$S$7)/7</f>
        <v>1.2857142857142858</v>
      </c>
      <c r="AJ56" s="3">
        <f>SUMPRODUCT(Table_14[[#This Row],[Nickname]:[Sexual preferences]],'privacy values clean'!$B$8:$S$8)/7</f>
        <v>1.5714285714285714</v>
      </c>
      <c r="AK56" s="3">
        <f t="shared" si="0"/>
        <v>11.285714285714286</v>
      </c>
      <c r="AL56" s="3"/>
      <c r="AM5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6">
        <f t="shared" si="1"/>
        <v>16.928571428571431</v>
      </c>
    </row>
    <row r="57" spans="1:41" customFormat="1" ht="15.75" customHeight="1" x14ac:dyDescent="0.25">
      <c r="A57" t="s">
        <v>172</v>
      </c>
      <c r="B57" t="s">
        <v>174</v>
      </c>
      <c r="C57" t="s">
        <v>172</v>
      </c>
      <c r="D57">
        <v>6</v>
      </c>
      <c r="E57" t="s">
        <v>38</v>
      </c>
      <c r="H57">
        <v>1</v>
      </c>
      <c r="I57">
        <v>1</v>
      </c>
      <c r="J57" s="3">
        <v>1</v>
      </c>
      <c r="L57">
        <v>1</v>
      </c>
      <c r="M57">
        <v>1</v>
      </c>
      <c r="Q57">
        <v>1</v>
      </c>
      <c r="R57">
        <v>1</v>
      </c>
      <c r="U57">
        <v>1</v>
      </c>
      <c r="X57">
        <v>1</v>
      </c>
      <c r="Y57">
        <v>1</v>
      </c>
      <c r="AA57" s="11"/>
      <c r="AB57" s="11"/>
      <c r="AC57" s="3"/>
      <c r="AD57" s="3">
        <f>SUMPRODUCT(Table_14[[#This Row],[Nickname]:[Sexual preferences]],'privacy values clean'!$B$2:$S$2)/7</f>
        <v>3.2857142857142856</v>
      </c>
      <c r="AE57" s="3">
        <f>SUMPRODUCT(Table_14[[#This Row],[Nickname]:[Sexual preferences]],'privacy values clean'!$B$3:$S$3)/7</f>
        <v>1.2857142857142858</v>
      </c>
      <c r="AF57" s="3">
        <f>SUMPRODUCT(Table_14[[#This Row],[Nickname]:[Sexual preferences]],'privacy values clean'!$B$4:$S$4)/7</f>
        <v>4.5714285714285712</v>
      </c>
      <c r="AG57" s="3">
        <f>SUMPRODUCT(Table_14[[#This Row],[Nickname]:[Sexual preferences]],'privacy values clean'!$B$5:$S$5)/7</f>
        <v>3</v>
      </c>
      <c r="AH57" s="3">
        <f>SUMPRODUCT(Table_14[[#This Row],[Nickname]:[Sexual preferences]],'privacy values clean'!$B$6:$S$6)/7</f>
        <v>1.8571428571428572</v>
      </c>
      <c r="AI57" s="3">
        <f>SUMPRODUCT(Table_14[[#This Row],[Nickname]:[Sexual preferences]],'privacy values clean'!$B$7:$S$7)/7</f>
        <v>1.5714285714285714</v>
      </c>
      <c r="AJ57" s="3">
        <f>SUMPRODUCT(Table_14[[#This Row],[Nickname]:[Sexual preferences]],'privacy values clean'!$B$8:$S$8)/7</f>
        <v>1.5714285714285714</v>
      </c>
      <c r="AK57" s="3">
        <f t="shared" si="0"/>
        <v>17.142857142857142</v>
      </c>
      <c r="AL57" s="3"/>
      <c r="AM57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7">
        <f t="shared" si="1"/>
        <v>17.142857142857142</v>
      </c>
    </row>
    <row r="58" spans="1:41" customFormat="1" ht="15.75" customHeight="1" x14ac:dyDescent="0.25">
      <c r="A58" t="s">
        <v>175</v>
      </c>
      <c r="B58" t="s">
        <v>174</v>
      </c>
      <c r="D58">
        <v>6</v>
      </c>
      <c r="E58" t="s">
        <v>38</v>
      </c>
      <c r="H58">
        <v>1</v>
      </c>
      <c r="J58" s="3">
        <v>1</v>
      </c>
      <c r="L58">
        <v>1</v>
      </c>
      <c r="Q58">
        <v>1</v>
      </c>
      <c r="T58">
        <v>1</v>
      </c>
      <c r="U58">
        <v>1</v>
      </c>
      <c r="Y58">
        <v>1</v>
      </c>
      <c r="AA58" s="11"/>
      <c r="AB58" s="11"/>
      <c r="AC58" s="3"/>
      <c r="AD58" s="3">
        <f>SUMPRODUCT(Table_14[[#This Row],[Nickname]:[Sexual preferences]],'privacy values clean'!$B$2:$S$2)/7</f>
        <v>2.5714285714285716</v>
      </c>
      <c r="AE58" s="3">
        <f>SUMPRODUCT(Table_14[[#This Row],[Nickname]:[Sexual preferences]],'privacy values clean'!$B$3:$S$3)/7</f>
        <v>0.8571428571428571</v>
      </c>
      <c r="AF58" s="3">
        <f>SUMPRODUCT(Table_14[[#This Row],[Nickname]:[Sexual preferences]],'privacy values clean'!$B$4:$S$4)/7</f>
        <v>2.7142857142857144</v>
      </c>
      <c r="AG58" s="3">
        <f>SUMPRODUCT(Table_14[[#This Row],[Nickname]:[Sexual preferences]],'privacy values clean'!$B$5:$S$5)/7</f>
        <v>2.2857142857142856</v>
      </c>
      <c r="AH58" s="3">
        <f>SUMPRODUCT(Table_14[[#This Row],[Nickname]:[Sexual preferences]],'privacy values clean'!$B$6:$S$6)/7</f>
        <v>1.1428571428571428</v>
      </c>
      <c r="AI58" s="3">
        <f>SUMPRODUCT(Table_14[[#This Row],[Nickname]:[Sexual preferences]],'privacy values clean'!$B$7:$S$7)/7</f>
        <v>1</v>
      </c>
      <c r="AJ58" s="3">
        <f>SUMPRODUCT(Table_14[[#This Row],[Nickname]:[Sexual preferences]],'privacy values clean'!$B$8:$S$8)/7</f>
        <v>1.2857142857142858</v>
      </c>
      <c r="AK58" s="3">
        <f t="shared" si="0"/>
        <v>11.857142857142858</v>
      </c>
      <c r="AL58" s="3"/>
      <c r="AM58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58">
        <f t="shared" si="1"/>
        <v>11.857142857142858</v>
      </c>
    </row>
    <row r="59" spans="1:41" customFormat="1" ht="15.75" customHeight="1" x14ac:dyDescent="0.25">
      <c r="A59" t="s">
        <v>177</v>
      </c>
      <c r="B59" t="s">
        <v>174</v>
      </c>
      <c r="D59">
        <v>8</v>
      </c>
      <c r="E59" t="s">
        <v>54</v>
      </c>
      <c r="H59">
        <v>1</v>
      </c>
      <c r="J59" s="3"/>
      <c r="L59">
        <v>1</v>
      </c>
      <c r="M59">
        <v>1</v>
      </c>
      <c r="Q59">
        <v>1</v>
      </c>
      <c r="R59">
        <v>1</v>
      </c>
      <c r="U59">
        <v>1</v>
      </c>
      <c r="Y59">
        <v>1</v>
      </c>
      <c r="AA59" s="11"/>
      <c r="AB59" s="11"/>
      <c r="AC59" s="3"/>
      <c r="AD59" s="3">
        <f>SUMPRODUCT(Table_14[[#This Row],[Nickname]:[Sexual preferences]],'privacy values clean'!$B$2:$S$2)/7</f>
        <v>3.1428571428571428</v>
      </c>
      <c r="AE59" s="3">
        <f>SUMPRODUCT(Table_14[[#This Row],[Nickname]:[Sexual preferences]],'privacy values clean'!$B$3:$S$3)/7</f>
        <v>1.1428571428571428</v>
      </c>
      <c r="AF59" s="3">
        <f>SUMPRODUCT(Table_14[[#This Row],[Nickname]:[Sexual preferences]],'privacy values clean'!$B$4:$S$4)/7</f>
        <v>3.5714285714285716</v>
      </c>
      <c r="AG59" s="3">
        <f>SUMPRODUCT(Table_14[[#This Row],[Nickname]:[Sexual preferences]],'privacy values clean'!$B$5:$S$5)/7</f>
        <v>2.8571428571428572</v>
      </c>
      <c r="AH59" s="3">
        <f>SUMPRODUCT(Table_14[[#This Row],[Nickname]:[Sexual preferences]],'privacy values clean'!$B$6:$S$6)/7</f>
        <v>1.7142857142857142</v>
      </c>
      <c r="AI59" s="3">
        <f>SUMPRODUCT(Table_14[[#This Row],[Nickname]:[Sexual preferences]],'privacy values clean'!$B$7:$S$7)/7</f>
        <v>1.4285714285714286</v>
      </c>
      <c r="AJ59" s="3">
        <f>SUMPRODUCT(Table_14[[#This Row],[Nickname]:[Sexual preferences]],'privacy values clean'!$B$8:$S$8)/7</f>
        <v>1.4285714285714286</v>
      </c>
      <c r="AK59" s="3">
        <f t="shared" si="0"/>
        <v>15.285714285714286</v>
      </c>
      <c r="AL59" s="3"/>
      <c r="AM5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59">
        <f t="shared" si="1"/>
        <v>22.928571428571431</v>
      </c>
    </row>
    <row r="60" spans="1:41" customFormat="1" ht="15.75" customHeight="1" x14ac:dyDescent="0.25">
      <c r="A60" t="s">
        <v>179</v>
      </c>
      <c r="B60" t="s">
        <v>174</v>
      </c>
      <c r="C60" t="s">
        <v>179</v>
      </c>
      <c r="D60">
        <v>8</v>
      </c>
      <c r="E60" t="s">
        <v>61</v>
      </c>
      <c r="F60">
        <v>1</v>
      </c>
      <c r="H60">
        <v>1</v>
      </c>
      <c r="J60" s="3"/>
      <c r="L60">
        <v>1</v>
      </c>
      <c r="M60">
        <v>1</v>
      </c>
      <c r="N60">
        <v>1</v>
      </c>
      <c r="Q60">
        <v>1</v>
      </c>
      <c r="U60">
        <v>1</v>
      </c>
      <c r="Y60">
        <v>1</v>
      </c>
      <c r="AA60" s="11"/>
      <c r="AB60" s="11"/>
      <c r="AC60" s="3"/>
      <c r="AD60" s="3">
        <f>SUMPRODUCT(Table_14[[#This Row],[Nickname]:[Sexual preferences]],'privacy values clean'!$B$2:$S$2)/7</f>
        <v>3</v>
      </c>
      <c r="AE60" s="3">
        <f>SUMPRODUCT(Table_14[[#This Row],[Nickname]:[Sexual preferences]],'privacy values clean'!$B$3:$S$3)/7</f>
        <v>1.1428571428571428</v>
      </c>
      <c r="AF60" s="3">
        <f>SUMPRODUCT(Table_14[[#This Row],[Nickname]:[Sexual preferences]],'privacy values clean'!$B$4:$S$4)/7</f>
        <v>3.1428571428571428</v>
      </c>
      <c r="AG60" s="3">
        <f>SUMPRODUCT(Table_14[[#This Row],[Nickname]:[Sexual preferences]],'privacy values clean'!$B$5:$S$5)/7</f>
        <v>2.2857142857142856</v>
      </c>
      <c r="AH60" s="3">
        <f>SUMPRODUCT(Table_14[[#This Row],[Nickname]:[Sexual preferences]],'privacy values clean'!$B$6:$S$6)/7</f>
        <v>1.4285714285714286</v>
      </c>
      <c r="AI60" s="3">
        <f>SUMPRODUCT(Table_14[[#This Row],[Nickname]:[Sexual preferences]],'privacy values clean'!$B$7:$S$7)/7</f>
        <v>1.2857142857142858</v>
      </c>
      <c r="AJ60" s="3">
        <f>SUMPRODUCT(Table_14[[#This Row],[Nickname]:[Sexual preferences]],'privacy values clean'!$B$8:$S$8)/7</f>
        <v>1.2857142857142858</v>
      </c>
      <c r="AK60" s="3">
        <f t="shared" si="0"/>
        <v>13.571428571428571</v>
      </c>
      <c r="AL60" s="3"/>
      <c r="AM60">
        <f>(((IF(Table_14[[#This Row],[extra sec]]=1,1,0)+IF(Table_14[[#This Row],[min mask]]="l",1,0)+IF(Table_14[[#This Row],[min length]]&gt;7,1,0))/6+0.5)+IF(Table_14[[#This Row],[min length]]&gt;8,0.5,0))*IF(Table_14[[#This Row],[2fa]]=1,1.5,1)</f>
        <v>0.83333333333333326</v>
      </c>
      <c r="AO60">
        <f t="shared" si="1"/>
        <v>16.285714285714288</v>
      </c>
    </row>
    <row r="61" spans="1:41" customFormat="1" ht="15.75" customHeight="1" x14ac:dyDescent="0.25">
      <c r="A61" t="s">
        <v>181</v>
      </c>
      <c r="B61" t="s">
        <v>174</v>
      </c>
      <c r="D61">
        <v>8</v>
      </c>
      <c r="E61" t="s">
        <v>38</v>
      </c>
      <c r="H61">
        <v>1</v>
      </c>
      <c r="I61">
        <v>1</v>
      </c>
      <c r="J61" s="3">
        <v>1</v>
      </c>
      <c r="L61">
        <v>1</v>
      </c>
      <c r="P61">
        <v>1</v>
      </c>
      <c r="Q61">
        <v>1</v>
      </c>
      <c r="U61">
        <v>1</v>
      </c>
      <c r="Y61">
        <v>1</v>
      </c>
      <c r="AA61" s="11"/>
      <c r="AB61" s="11"/>
      <c r="AC61" s="3"/>
      <c r="AD61" s="3">
        <f>SUMPRODUCT(Table_14[[#This Row],[Nickname]:[Sexual preferences]],'privacy values clean'!$B$2:$S$2)/7</f>
        <v>2.4285714285714284</v>
      </c>
      <c r="AE61" s="3">
        <f>SUMPRODUCT(Table_14[[#This Row],[Nickname]:[Sexual preferences]],'privacy values clean'!$B$3:$S$3)/7</f>
        <v>1</v>
      </c>
      <c r="AF61" s="3">
        <f>SUMPRODUCT(Table_14[[#This Row],[Nickname]:[Sexual preferences]],'privacy values clean'!$B$4:$S$4)/7</f>
        <v>2.8571428571428572</v>
      </c>
      <c r="AG61" s="3">
        <f>SUMPRODUCT(Table_14[[#This Row],[Nickname]:[Sexual preferences]],'privacy values clean'!$B$5:$S$5)/7</f>
        <v>2.1428571428571428</v>
      </c>
      <c r="AH61" s="3">
        <f>SUMPRODUCT(Table_14[[#This Row],[Nickname]:[Sexual preferences]],'privacy values clean'!$B$6:$S$6)/7</f>
        <v>1.2857142857142858</v>
      </c>
      <c r="AI61" s="3">
        <f>SUMPRODUCT(Table_14[[#This Row],[Nickname]:[Sexual preferences]],'privacy values clean'!$B$7:$S$7)/7</f>
        <v>1.1428571428571428</v>
      </c>
      <c r="AJ61" s="3">
        <f>SUMPRODUCT(Table_14[[#This Row],[Nickname]:[Sexual preferences]],'privacy values clean'!$B$8:$S$8)/7</f>
        <v>1.1428571428571428</v>
      </c>
      <c r="AK61" s="3">
        <f t="shared" si="0"/>
        <v>12</v>
      </c>
      <c r="AL61" s="3"/>
      <c r="AM61">
        <f>(((IF(Table_14[[#This Row],[extra sec]]=1,1,0)+IF(Table_14[[#This Row],[min mask]]="l",1,0)+IF(Table_14[[#This Row],[min length]]&gt;7,1,0))/6+0.5)+IF(Table_14[[#This Row],[min length]]&gt;8,0.5,0))*IF(Table_14[[#This Row],[2fa]]=1,1.5,1)</f>
        <v>1.25</v>
      </c>
      <c r="AO61">
        <f t="shared" si="1"/>
        <v>9.6</v>
      </c>
    </row>
    <row r="62" spans="1:41" customFormat="1" ht="15.75" customHeight="1" x14ac:dyDescent="0.25">
      <c r="A62" t="s">
        <v>183</v>
      </c>
      <c r="B62" t="s">
        <v>174</v>
      </c>
      <c r="D62">
        <v>6</v>
      </c>
      <c r="E62" t="s">
        <v>54</v>
      </c>
      <c r="H62">
        <v>1</v>
      </c>
      <c r="J62" s="3">
        <v>1</v>
      </c>
      <c r="L62">
        <v>1</v>
      </c>
      <c r="M62">
        <v>1</v>
      </c>
      <c r="Q62">
        <v>1</v>
      </c>
      <c r="R62">
        <v>1</v>
      </c>
      <c r="U62">
        <v>1</v>
      </c>
      <c r="Y62">
        <v>1</v>
      </c>
      <c r="AA62" s="11"/>
      <c r="AB62" s="11"/>
      <c r="AC62" s="3"/>
      <c r="AD62" s="3">
        <f>SUMPRODUCT(Table_14[[#This Row],[Nickname]:[Sexual preferences]],'privacy values clean'!$B$2:$S$2)/7</f>
        <v>3.1428571428571428</v>
      </c>
      <c r="AE62" s="3">
        <f>SUMPRODUCT(Table_14[[#This Row],[Nickname]:[Sexual preferences]],'privacy values clean'!$B$3:$S$3)/7</f>
        <v>1.1428571428571428</v>
      </c>
      <c r="AF62" s="3">
        <f>SUMPRODUCT(Table_14[[#This Row],[Nickname]:[Sexual preferences]],'privacy values clean'!$B$4:$S$4)/7</f>
        <v>3.5714285714285716</v>
      </c>
      <c r="AG62" s="3">
        <f>SUMPRODUCT(Table_14[[#This Row],[Nickname]:[Sexual preferences]],'privacy values clean'!$B$5:$S$5)/7</f>
        <v>2.8571428571428572</v>
      </c>
      <c r="AH62" s="3">
        <f>SUMPRODUCT(Table_14[[#This Row],[Nickname]:[Sexual preferences]],'privacy values clean'!$B$6:$S$6)/7</f>
        <v>1.7142857142857142</v>
      </c>
      <c r="AI62" s="3">
        <f>SUMPRODUCT(Table_14[[#This Row],[Nickname]:[Sexual preferences]],'privacy values clean'!$B$7:$S$7)/7</f>
        <v>1.4285714285714286</v>
      </c>
      <c r="AJ62" s="3">
        <f>SUMPRODUCT(Table_14[[#This Row],[Nickname]:[Sexual preferences]],'privacy values clean'!$B$8:$S$8)/7</f>
        <v>1.4285714285714286</v>
      </c>
      <c r="AK62" s="3">
        <f t="shared" si="0"/>
        <v>15.285714285714286</v>
      </c>
      <c r="AL62" s="3"/>
      <c r="AM62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62">
        <f t="shared" si="1"/>
        <v>20.380952380952383</v>
      </c>
    </row>
    <row r="63" spans="1:41" customFormat="1" ht="15.75" customHeight="1" x14ac:dyDescent="0.25">
      <c r="A63" t="s">
        <v>185</v>
      </c>
      <c r="B63" t="s">
        <v>174</v>
      </c>
      <c r="D63">
        <v>8</v>
      </c>
      <c r="E63" t="s">
        <v>48</v>
      </c>
      <c r="H63">
        <v>1</v>
      </c>
      <c r="I63">
        <v>1</v>
      </c>
      <c r="J63" s="3"/>
      <c r="K63">
        <v>1</v>
      </c>
      <c r="O63">
        <v>1</v>
      </c>
      <c r="Q63">
        <v>1</v>
      </c>
      <c r="R63">
        <v>1</v>
      </c>
      <c r="U63">
        <v>1</v>
      </c>
      <c r="Y63">
        <v>1</v>
      </c>
      <c r="AA63" s="11"/>
      <c r="AB63" s="11"/>
      <c r="AC63" s="3"/>
      <c r="AD63" s="3">
        <f>SUMPRODUCT(Table_14[[#This Row],[Nickname]:[Sexual preferences]],'privacy values clean'!$B$2:$S$2)/7</f>
        <v>2.5714285714285716</v>
      </c>
      <c r="AE63" s="3">
        <f>SUMPRODUCT(Table_14[[#This Row],[Nickname]:[Sexual preferences]],'privacy values clean'!$B$3:$S$3)/7</f>
        <v>1.2857142857142858</v>
      </c>
      <c r="AF63" s="3">
        <f>SUMPRODUCT(Table_14[[#This Row],[Nickname]:[Sexual preferences]],'privacy values clean'!$B$4:$S$4)/7</f>
        <v>3.5714285714285716</v>
      </c>
      <c r="AG63" s="3">
        <f>SUMPRODUCT(Table_14[[#This Row],[Nickname]:[Sexual preferences]],'privacy values clean'!$B$5:$S$5)/7</f>
        <v>2.7142857142857144</v>
      </c>
      <c r="AH63" s="3">
        <f>SUMPRODUCT(Table_14[[#This Row],[Nickname]:[Sexual preferences]],'privacy values clean'!$B$6:$S$6)/7</f>
        <v>1.4285714285714286</v>
      </c>
      <c r="AI63" s="3">
        <f>SUMPRODUCT(Table_14[[#This Row],[Nickname]:[Sexual preferences]],'privacy values clean'!$B$7:$S$7)/7</f>
        <v>1.1428571428571428</v>
      </c>
      <c r="AJ63" s="3">
        <f>SUMPRODUCT(Table_14[[#This Row],[Nickname]:[Sexual preferences]],'privacy values clean'!$B$8:$S$8)/7</f>
        <v>1.1428571428571428</v>
      </c>
      <c r="AK63" s="3">
        <f t="shared" si="0"/>
        <v>13.857142857142856</v>
      </c>
      <c r="AL63" s="3"/>
      <c r="AM63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63">
        <f t="shared" si="1"/>
        <v>20.785714285714285</v>
      </c>
    </row>
    <row r="64" spans="1:41" customFormat="1" ht="15.75" customHeight="1" x14ac:dyDescent="0.25">
      <c r="A64" t="s">
        <v>187</v>
      </c>
      <c r="B64" t="s">
        <v>19</v>
      </c>
      <c r="D64">
        <v>6</v>
      </c>
      <c r="E64" t="s">
        <v>38</v>
      </c>
      <c r="H64">
        <v>1</v>
      </c>
      <c r="I64">
        <v>1</v>
      </c>
      <c r="J64" s="3">
        <v>1</v>
      </c>
      <c r="L64">
        <v>1</v>
      </c>
      <c r="M64">
        <v>1</v>
      </c>
      <c r="O64">
        <v>1</v>
      </c>
      <c r="P64">
        <v>1</v>
      </c>
      <c r="Q64">
        <v>1</v>
      </c>
      <c r="V64">
        <v>1</v>
      </c>
      <c r="W64">
        <v>1</v>
      </c>
      <c r="X64">
        <v>1</v>
      </c>
      <c r="AA64" s="11"/>
      <c r="AB64" s="11"/>
      <c r="AC64" s="3"/>
      <c r="AD64" s="3">
        <f>SUMPRODUCT(Table_14[[#This Row],[Nickname]:[Sexual preferences]],'privacy values clean'!$B$2:$S$2)/7</f>
        <v>3.2857142857142856</v>
      </c>
      <c r="AE64" s="3">
        <f>SUMPRODUCT(Table_14[[#This Row],[Nickname]:[Sexual preferences]],'privacy values clean'!$B$3:$S$3)/7</f>
        <v>2.8571428571428572</v>
      </c>
      <c r="AF64" s="3">
        <f>SUMPRODUCT(Table_14[[#This Row],[Nickname]:[Sexual preferences]],'privacy values clean'!$B$4:$S$4)/7</f>
        <v>3.1428571428571428</v>
      </c>
      <c r="AG64" s="3">
        <f>SUMPRODUCT(Table_14[[#This Row],[Nickname]:[Sexual preferences]],'privacy values clean'!$B$5:$S$5)/7</f>
        <v>2.8571428571428572</v>
      </c>
      <c r="AH64" s="3">
        <f>SUMPRODUCT(Table_14[[#This Row],[Nickname]:[Sexual preferences]],'privacy values clean'!$B$6:$S$6)/7</f>
        <v>2.4285714285714284</v>
      </c>
      <c r="AI64" s="3">
        <f>SUMPRODUCT(Table_14[[#This Row],[Nickname]:[Sexual preferences]],'privacy values clean'!$B$7:$S$7)/7</f>
        <v>2.1428571428571428</v>
      </c>
      <c r="AJ64" s="3">
        <f>SUMPRODUCT(Table_14[[#This Row],[Nickname]:[Sexual preferences]],'privacy values clean'!$B$8:$S$8)/7</f>
        <v>2.2857142857142856</v>
      </c>
      <c r="AK64" s="3">
        <f t="shared" si="0"/>
        <v>19</v>
      </c>
      <c r="AL64" s="3"/>
      <c r="AM6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64">
        <f t="shared" si="1"/>
        <v>19</v>
      </c>
    </row>
    <row r="65" spans="1:41" customFormat="1" ht="15.75" customHeight="1" x14ac:dyDescent="0.25">
      <c r="A65" t="s">
        <v>189</v>
      </c>
      <c r="B65" t="s">
        <v>19</v>
      </c>
      <c r="C65" t="s">
        <v>191</v>
      </c>
      <c r="D65">
        <v>8</v>
      </c>
      <c r="E65" t="s">
        <v>38</v>
      </c>
      <c r="F65">
        <v>1</v>
      </c>
      <c r="H65">
        <v>1</v>
      </c>
      <c r="I65">
        <v>1</v>
      </c>
      <c r="J65" s="3">
        <v>1</v>
      </c>
      <c r="K65">
        <v>1</v>
      </c>
      <c r="N65">
        <v>1</v>
      </c>
      <c r="P65">
        <v>1</v>
      </c>
      <c r="Q65">
        <v>1</v>
      </c>
      <c r="R65">
        <v>1</v>
      </c>
      <c r="W65">
        <v>1</v>
      </c>
      <c r="X65">
        <v>1</v>
      </c>
      <c r="AA65" s="11"/>
      <c r="AB65" s="11"/>
      <c r="AC65" s="3"/>
      <c r="AD65" s="3">
        <f>SUMPRODUCT(Table_14[[#This Row],[Nickname]:[Sexual preferences]],'privacy values clean'!$B$2:$S$2)/7</f>
        <v>2.4285714285714284</v>
      </c>
      <c r="AE65" s="3">
        <f>SUMPRODUCT(Table_14[[#This Row],[Nickname]:[Sexual preferences]],'privacy values clean'!$B$3:$S$3)/7</f>
        <v>2.1428571428571428</v>
      </c>
      <c r="AF65" s="3">
        <f>SUMPRODUCT(Table_14[[#This Row],[Nickname]:[Sexual preferences]],'privacy values clean'!$B$4:$S$4)/7</f>
        <v>3.8571428571428572</v>
      </c>
      <c r="AG65" s="3">
        <f>SUMPRODUCT(Table_14[[#This Row],[Nickname]:[Sexual preferences]],'privacy values clean'!$B$5:$S$5)/7</f>
        <v>2.5714285714285716</v>
      </c>
      <c r="AH65" s="3">
        <f>SUMPRODUCT(Table_14[[#This Row],[Nickname]:[Sexual preferences]],'privacy values clean'!$B$6:$S$6)/7</f>
        <v>2.1428571428571428</v>
      </c>
      <c r="AI65" s="3">
        <f>SUMPRODUCT(Table_14[[#This Row],[Nickname]:[Sexual preferences]],'privacy values clean'!$B$7:$S$7)/7</f>
        <v>1.7142857142857142</v>
      </c>
      <c r="AJ65" s="3">
        <f>SUMPRODUCT(Table_14[[#This Row],[Nickname]:[Sexual preferences]],'privacy values clean'!$B$8:$S$8)/7</f>
        <v>1.7142857142857142</v>
      </c>
      <c r="AK65" s="3">
        <f t="shared" si="0"/>
        <v>16.571428571428569</v>
      </c>
      <c r="AL65" s="3"/>
      <c r="AM65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65">
        <f t="shared" si="1"/>
        <v>11.047619047619046</v>
      </c>
    </row>
    <row r="66" spans="1:41" customFormat="1" ht="15.75" customHeight="1" x14ac:dyDescent="0.25">
      <c r="A66" t="s">
        <v>192</v>
      </c>
      <c r="B66" t="s">
        <v>19</v>
      </c>
      <c r="D66">
        <v>5</v>
      </c>
      <c r="E66" t="s">
        <v>38</v>
      </c>
      <c r="H66">
        <v>1</v>
      </c>
      <c r="J66" s="3"/>
      <c r="K66">
        <v>1</v>
      </c>
      <c r="P66">
        <v>1</v>
      </c>
      <c r="Q66">
        <v>1</v>
      </c>
      <c r="R66">
        <v>1</v>
      </c>
      <c r="T66">
        <v>1</v>
      </c>
      <c r="V66">
        <v>1</v>
      </c>
      <c r="W66">
        <v>1</v>
      </c>
      <c r="AA66" s="11"/>
      <c r="AB66" s="11"/>
      <c r="AC66" s="3"/>
      <c r="AD66" s="3">
        <f>SUMPRODUCT(Table_14[[#This Row],[Nickname]:[Sexual preferences]],'privacy values clean'!$B$2:$S$2)/7</f>
        <v>3.1428571428571428</v>
      </c>
      <c r="AE66" s="3">
        <f>SUMPRODUCT(Table_14[[#This Row],[Nickname]:[Sexual preferences]],'privacy values clean'!$B$3:$S$3)/7</f>
        <v>2.7142857142857144</v>
      </c>
      <c r="AF66" s="3">
        <f>SUMPRODUCT(Table_14[[#This Row],[Nickname]:[Sexual preferences]],'privacy values clean'!$B$4:$S$4)/7</f>
        <v>2.8571428571428572</v>
      </c>
      <c r="AG66" s="3">
        <f>SUMPRODUCT(Table_14[[#This Row],[Nickname]:[Sexual preferences]],'privacy values clean'!$B$5:$S$5)/7</f>
        <v>3.1428571428571428</v>
      </c>
      <c r="AH66" s="3">
        <f>SUMPRODUCT(Table_14[[#This Row],[Nickname]:[Sexual preferences]],'privacy values clean'!$B$6:$S$6)/7</f>
        <v>2.2857142857142856</v>
      </c>
      <c r="AI66" s="3">
        <f>SUMPRODUCT(Table_14[[#This Row],[Nickname]:[Sexual preferences]],'privacy values clean'!$B$7:$S$7)/7</f>
        <v>1.8571428571428572</v>
      </c>
      <c r="AJ66" s="3">
        <f>SUMPRODUCT(Table_14[[#This Row],[Nickname]:[Sexual preferences]],'privacy values clean'!$B$8:$S$8)/7</f>
        <v>2.2857142857142856</v>
      </c>
      <c r="AK66" s="3">
        <f t="shared" si="0"/>
        <v>18.285714285714285</v>
      </c>
      <c r="AL66" s="3"/>
      <c r="AM66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66">
        <f t="shared" si="1"/>
        <v>27.428571428571427</v>
      </c>
    </row>
    <row r="67" spans="1:41" customFormat="1" ht="15.75" customHeight="1" x14ac:dyDescent="0.25">
      <c r="A67" t="s">
        <v>194</v>
      </c>
      <c r="B67" t="s">
        <v>19</v>
      </c>
      <c r="C67" t="s">
        <v>196</v>
      </c>
      <c r="D67">
        <v>6</v>
      </c>
      <c r="E67" t="s">
        <v>48</v>
      </c>
      <c r="H67">
        <v>1</v>
      </c>
      <c r="I67">
        <v>1</v>
      </c>
      <c r="J67" s="3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V67">
        <v>1</v>
      </c>
      <c r="W67">
        <v>1</v>
      </c>
      <c r="AA67" s="11"/>
      <c r="AB67" s="11"/>
      <c r="AC67" s="3"/>
      <c r="AD67" s="3">
        <f>SUMPRODUCT(Table_14[[#This Row],[Nickname]:[Sexual preferences]],'privacy values clean'!$B$2:$S$2)/7</f>
        <v>5.1428571428571432</v>
      </c>
      <c r="AE67" s="3">
        <f>SUMPRODUCT(Table_14[[#This Row],[Nickname]:[Sexual preferences]],'privacy values clean'!$B$3:$S$3)/7</f>
        <v>3.4285714285714284</v>
      </c>
      <c r="AF67" s="3">
        <f>SUMPRODUCT(Table_14[[#This Row],[Nickname]:[Sexual preferences]],'privacy values clean'!$B$4:$S$4)/7</f>
        <v>3.5714285714285716</v>
      </c>
      <c r="AG67" s="3">
        <f>SUMPRODUCT(Table_14[[#This Row],[Nickname]:[Sexual preferences]],'privacy values clean'!$B$5:$S$5)/7</f>
        <v>4</v>
      </c>
      <c r="AH67" s="3">
        <f>SUMPRODUCT(Table_14[[#This Row],[Nickname]:[Sexual preferences]],'privacy values clean'!$B$6:$S$6)/7</f>
        <v>3</v>
      </c>
      <c r="AI67" s="3">
        <f>SUMPRODUCT(Table_14[[#This Row],[Nickname]:[Sexual preferences]],'privacy values clean'!$B$7:$S$7)/7</f>
        <v>2.5714285714285716</v>
      </c>
      <c r="AJ67" s="3">
        <f>SUMPRODUCT(Table_14[[#This Row],[Nickname]:[Sexual preferences]],'privacy values clean'!$B$8:$S$8)/7</f>
        <v>3</v>
      </c>
      <c r="AK67" s="3">
        <f t="shared" ref="AK67:AK75" si="2">SQRT(SUM(AD67:AJ67)^2)</f>
        <v>24.714285714285715</v>
      </c>
      <c r="AL67" s="3"/>
      <c r="AM67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67">
        <f t="shared" ref="AO67:AO75" si="3">AK67/AM67</f>
        <v>32.952380952380956</v>
      </c>
    </row>
    <row r="68" spans="1:41" customFormat="1" ht="15.75" customHeight="1" x14ac:dyDescent="0.25">
      <c r="A68" t="s">
        <v>197</v>
      </c>
      <c r="B68" t="s">
        <v>19</v>
      </c>
      <c r="C68" t="s">
        <v>196</v>
      </c>
      <c r="D68">
        <v>6</v>
      </c>
      <c r="E68" t="s">
        <v>48</v>
      </c>
      <c r="G68">
        <v>1</v>
      </c>
      <c r="H68">
        <v>1</v>
      </c>
      <c r="I68">
        <v>1</v>
      </c>
      <c r="J68" s="3">
        <v>1</v>
      </c>
      <c r="K68">
        <v>1</v>
      </c>
      <c r="N68">
        <v>1</v>
      </c>
      <c r="O68">
        <v>1</v>
      </c>
      <c r="P68">
        <v>1</v>
      </c>
      <c r="Q68">
        <v>1</v>
      </c>
      <c r="R68">
        <v>1</v>
      </c>
      <c r="V68">
        <v>1</v>
      </c>
      <c r="W68">
        <v>1</v>
      </c>
      <c r="AA68" s="11"/>
      <c r="AB68" s="11"/>
      <c r="AC68" s="3"/>
      <c r="AD68" s="3">
        <f>SUMPRODUCT(Table_14[[#This Row],[Nickname]:[Sexual preferences]],'privacy values clean'!$B$2:$S$2)/7</f>
        <v>3.4285714285714284</v>
      </c>
      <c r="AE68" s="3">
        <f>SUMPRODUCT(Table_14[[#This Row],[Nickname]:[Sexual preferences]],'privacy values clean'!$B$3:$S$3)/7</f>
        <v>3.1428571428571428</v>
      </c>
      <c r="AF68" s="3">
        <f>SUMPRODUCT(Table_14[[#This Row],[Nickname]:[Sexual preferences]],'privacy values clean'!$B$4:$S$4)/7</f>
        <v>3.2857142857142856</v>
      </c>
      <c r="AG68" s="3">
        <f>SUMPRODUCT(Table_14[[#This Row],[Nickname]:[Sexual preferences]],'privacy values clean'!$B$5:$S$5)/7</f>
        <v>3.1428571428571428</v>
      </c>
      <c r="AH68" s="3">
        <f>SUMPRODUCT(Table_14[[#This Row],[Nickname]:[Sexual preferences]],'privacy values clean'!$B$6:$S$6)/7</f>
        <v>2.4285714285714284</v>
      </c>
      <c r="AI68" s="3">
        <f>SUMPRODUCT(Table_14[[#This Row],[Nickname]:[Sexual preferences]],'privacy values clean'!$B$7:$S$7)/7</f>
        <v>2</v>
      </c>
      <c r="AJ68" s="3">
        <f>SUMPRODUCT(Table_14[[#This Row],[Nickname]:[Sexual preferences]],'privacy values clean'!$B$8:$S$8)/7</f>
        <v>2.1428571428571428</v>
      </c>
      <c r="AK68" s="3">
        <f t="shared" si="2"/>
        <v>19.571428571428573</v>
      </c>
      <c r="AL68" s="3"/>
      <c r="AM68">
        <f>(((IF(Table_14[[#This Row],[extra sec]]=1,1,0)+IF(Table_14[[#This Row],[min mask]]="l",1,0)+IF(Table_14[[#This Row],[min length]]&gt;7,1,0))/6+0.5)+IF(Table_14[[#This Row],[min length]]&gt;8,0.5,0))*IF(Table_14[[#This Row],[2fa]]=1,1.5,1)</f>
        <v>0.75</v>
      </c>
      <c r="AO68">
        <f t="shared" si="3"/>
        <v>26.095238095238098</v>
      </c>
    </row>
    <row r="69" spans="1:41" customFormat="1" ht="15.75" customHeight="1" x14ac:dyDescent="0.25">
      <c r="A69" t="s">
        <v>199</v>
      </c>
      <c r="B69" t="s">
        <v>19</v>
      </c>
      <c r="D69">
        <v>6</v>
      </c>
      <c r="E69" t="s">
        <v>38</v>
      </c>
      <c r="H69">
        <v>1</v>
      </c>
      <c r="J69" s="3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T69">
        <v>1</v>
      </c>
      <c r="V69">
        <v>1</v>
      </c>
      <c r="W69">
        <v>1</v>
      </c>
      <c r="X69">
        <v>1</v>
      </c>
      <c r="AA69" s="11"/>
      <c r="AB69" s="11"/>
      <c r="AC69" s="3"/>
      <c r="AD69" s="3">
        <f>SUMPRODUCT(Table_14[[#This Row],[Nickname]:[Sexual preferences]],'privacy values clean'!$B$2:$S$2)/7</f>
        <v>4.5714285714285712</v>
      </c>
      <c r="AE69" s="3">
        <f>SUMPRODUCT(Table_14[[#This Row],[Nickname]:[Sexual preferences]],'privacy values clean'!$B$3:$S$3)/7</f>
        <v>3.2857142857142856</v>
      </c>
      <c r="AF69" s="3">
        <f>SUMPRODUCT(Table_14[[#This Row],[Nickname]:[Sexual preferences]],'privacy values clean'!$B$4:$S$4)/7</f>
        <v>3.7142857142857144</v>
      </c>
      <c r="AG69" s="3">
        <f>SUMPRODUCT(Table_14[[#This Row],[Nickname]:[Sexual preferences]],'privacy values clean'!$B$5:$S$5)/7</f>
        <v>3.4285714285714284</v>
      </c>
      <c r="AH69" s="3">
        <f>SUMPRODUCT(Table_14[[#This Row],[Nickname]:[Sexual preferences]],'privacy values clean'!$B$6:$S$6)/7</f>
        <v>2.7142857142857144</v>
      </c>
      <c r="AI69" s="3">
        <f>SUMPRODUCT(Table_14[[#This Row],[Nickname]:[Sexual preferences]],'privacy values clean'!$B$7:$S$7)/7</f>
        <v>2.4285714285714284</v>
      </c>
      <c r="AJ69" s="3">
        <f>SUMPRODUCT(Table_14[[#This Row],[Nickname]:[Sexual preferences]],'privacy values clean'!$B$8:$S$8)/7</f>
        <v>2.8571428571428572</v>
      </c>
      <c r="AK69" s="3">
        <f t="shared" si="2"/>
        <v>23</v>
      </c>
      <c r="AL69" s="3"/>
      <c r="AM69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69">
        <f t="shared" si="3"/>
        <v>34.5</v>
      </c>
    </row>
    <row r="70" spans="1:41" customFormat="1" ht="15.75" customHeight="1" x14ac:dyDescent="0.25">
      <c r="A70" t="s">
        <v>201</v>
      </c>
      <c r="B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J70" s="3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V70">
        <v>1</v>
      </c>
      <c r="W70">
        <v>1</v>
      </c>
      <c r="AA70" s="11"/>
      <c r="AB70" s="11"/>
      <c r="AC70" s="3"/>
      <c r="AD70" s="3">
        <f>SUMPRODUCT(Table_14[[#This Row],[Nickname]:[Sexual preferences]],'privacy values clean'!$B$2:$S$2)/7</f>
        <v>3.8571428571428572</v>
      </c>
      <c r="AE70" s="3">
        <f>SUMPRODUCT(Table_14[[#This Row],[Nickname]:[Sexual preferences]],'privacy values clean'!$B$3:$S$3)/7</f>
        <v>3.1428571428571428</v>
      </c>
      <c r="AF70" s="3">
        <f>SUMPRODUCT(Table_14[[#This Row],[Nickname]:[Sexual preferences]],'privacy values clean'!$B$4:$S$4)/7</f>
        <v>2.7142857142857144</v>
      </c>
      <c r="AG70" s="3">
        <f>SUMPRODUCT(Table_14[[#This Row],[Nickname]:[Sexual preferences]],'privacy values clean'!$B$5:$S$5)/7</f>
        <v>3</v>
      </c>
      <c r="AH70" s="3">
        <f>SUMPRODUCT(Table_14[[#This Row],[Nickname]:[Sexual preferences]],'privacy values clean'!$B$6:$S$6)/7</f>
        <v>2.5714285714285716</v>
      </c>
      <c r="AI70" s="3">
        <f>SUMPRODUCT(Table_14[[#This Row],[Nickname]:[Sexual preferences]],'privacy values clean'!$B$7:$S$7)/7</f>
        <v>2.2857142857142856</v>
      </c>
      <c r="AJ70" s="3">
        <f>SUMPRODUCT(Table_14[[#This Row],[Nickname]:[Sexual preferences]],'privacy values clean'!$B$8:$S$8)/7</f>
        <v>2.4285714285714284</v>
      </c>
      <c r="AK70" s="3">
        <f t="shared" si="2"/>
        <v>20</v>
      </c>
      <c r="AL70" s="3"/>
      <c r="AM70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0">
        <f t="shared" si="3"/>
        <v>20</v>
      </c>
    </row>
    <row r="71" spans="1:41" customFormat="1" ht="15.75" customHeight="1" x14ac:dyDescent="0.25">
      <c r="A71" t="s">
        <v>203</v>
      </c>
      <c r="B71" t="s">
        <v>19</v>
      </c>
      <c r="C71" t="s">
        <v>203</v>
      </c>
      <c r="D71">
        <v>6</v>
      </c>
      <c r="E71" t="s">
        <v>38</v>
      </c>
      <c r="H71">
        <v>1</v>
      </c>
      <c r="J71" s="3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T71">
        <v>1</v>
      </c>
      <c r="V71">
        <v>1</v>
      </c>
      <c r="W71">
        <v>1</v>
      </c>
      <c r="AA71" s="11"/>
      <c r="AB71" s="11"/>
      <c r="AC71" s="3"/>
      <c r="AD71" s="3">
        <f>SUMPRODUCT(Table_14[[#This Row],[Nickname]:[Sexual preferences]],'privacy values clean'!$B$2:$S$2)/7</f>
        <v>4.5714285714285712</v>
      </c>
      <c r="AE71" s="3">
        <f>SUMPRODUCT(Table_14[[#This Row],[Nickname]:[Sexual preferences]],'privacy values clean'!$B$3:$S$3)/7</f>
        <v>3.2857142857142856</v>
      </c>
      <c r="AF71" s="3">
        <f>SUMPRODUCT(Table_14[[#This Row],[Nickname]:[Sexual preferences]],'privacy values clean'!$B$4:$S$4)/7</f>
        <v>2.8571428571428572</v>
      </c>
      <c r="AG71" s="3">
        <f>SUMPRODUCT(Table_14[[#This Row],[Nickname]:[Sexual preferences]],'privacy values clean'!$B$5:$S$5)/7</f>
        <v>3.4285714285714284</v>
      </c>
      <c r="AH71" s="3">
        <f>SUMPRODUCT(Table_14[[#This Row],[Nickname]:[Sexual preferences]],'privacy values clean'!$B$6:$S$6)/7</f>
        <v>2.7142857142857144</v>
      </c>
      <c r="AI71" s="3">
        <f>SUMPRODUCT(Table_14[[#This Row],[Nickname]:[Sexual preferences]],'privacy values clean'!$B$7:$S$7)/7</f>
        <v>2.4285714285714284</v>
      </c>
      <c r="AJ71" s="3">
        <f>SUMPRODUCT(Table_14[[#This Row],[Nickname]:[Sexual preferences]],'privacy values clean'!$B$8:$S$8)/7</f>
        <v>2.8571428571428572</v>
      </c>
      <c r="AK71" s="3">
        <f t="shared" si="2"/>
        <v>22.142857142857142</v>
      </c>
      <c r="AL71" s="3"/>
      <c r="AM71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1">
        <f t="shared" si="3"/>
        <v>22.142857142857142</v>
      </c>
    </row>
    <row r="72" spans="1:41" customFormat="1" ht="15.75" customHeight="1" x14ac:dyDescent="0.25">
      <c r="A72" t="s">
        <v>205</v>
      </c>
      <c r="B72" t="s">
        <v>19</v>
      </c>
      <c r="C72" t="s">
        <v>47</v>
      </c>
      <c r="D72">
        <v>8</v>
      </c>
      <c r="E72" t="s">
        <v>38</v>
      </c>
      <c r="F72">
        <v>1</v>
      </c>
      <c r="J72" s="3">
        <v>1</v>
      </c>
      <c r="K72">
        <v>1</v>
      </c>
      <c r="O72">
        <v>1</v>
      </c>
      <c r="P72">
        <v>1</v>
      </c>
      <c r="Q72">
        <v>1</v>
      </c>
      <c r="R72">
        <v>1</v>
      </c>
      <c r="T72">
        <v>1</v>
      </c>
      <c r="V72">
        <v>1</v>
      </c>
      <c r="W72">
        <v>1</v>
      </c>
      <c r="Y72">
        <v>1</v>
      </c>
      <c r="AA72" s="11"/>
      <c r="AB72" s="11"/>
      <c r="AC72" s="3"/>
      <c r="AD72" s="3">
        <f>SUMPRODUCT(Table_14[[#This Row],[Nickname]:[Sexual preferences]],'privacy values clean'!$B$2:$S$2)/7</f>
        <v>3.7142857142857144</v>
      </c>
      <c r="AE72" s="3">
        <f>SUMPRODUCT(Table_14[[#This Row],[Nickname]:[Sexual preferences]],'privacy values clean'!$B$3:$S$3)/7</f>
        <v>3.1428571428571428</v>
      </c>
      <c r="AF72" s="3">
        <f>SUMPRODUCT(Table_14[[#This Row],[Nickname]:[Sexual preferences]],'privacy values clean'!$B$4:$S$4)/7</f>
        <v>4</v>
      </c>
      <c r="AG72" s="3">
        <f>SUMPRODUCT(Table_14[[#This Row],[Nickname]:[Sexual preferences]],'privacy values clean'!$B$5:$S$5)/7</f>
        <v>4</v>
      </c>
      <c r="AH72" s="3">
        <f>SUMPRODUCT(Table_14[[#This Row],[Nickname]:[Sexual preferences]],'privacy values clean'!$B$6:$S$6)/7</f>
        <v>2.7142857142857144</v>
      </c>
      <c r="AI72" s="3">
        <f>SUMPRODUCT(Table_14[[#This Row],[Nickname]:[Sexual preferences]],'privacy values clean'!$B$7:$S$7)/7</f>
        <v>2.1428571428571428</v>
      </c>
      <c r="AJ72" s="3">
        <f>SUMPRODUCT(Table_14[[#This Row],[Nickname]:[Sexual preferences]],'privacy values clean'!$B$8:$S$8)/7</f>
        <v>2.5714285714285716</v>
      </c>
      <c r="AK72" s="3">
        <f t="shared" si="2"/>
        <v>22.285714285714288</v>
      </c>
      <c r="AL72" s="3"/>
      <c r="AM72">
        <f>(((IF(Table_14[[#This Row],[extra sec]]=1,1,0)+IF(Table_14[[#This Row],[min mask]]="l",1,0)+IF(Table_14[[#This Row],[min length]]&gt;7,1,0))/6+0.5)+IF(Table_14[[#This Row],[min length]]&gt;8,0.5,0))*IF(Table_14[[#This Row],[2fa]]=1,1.5,1)</f>
        <v>1.5</v>
      </c>
      <c r="AO72">
        <f t="shared" si="3"/>
        <v>14.857142857142859</v>
      </c>
    </row>
    <row r="73" spans="1:41" customFormat="1" ht="15.75" customHeight="1" x14ac:dyDescent="0.25">
      <c r="A73" t="s">
        <v>207</v>
      </c>
      <c r="B73" t="s">
        <v>19</v>
      </c>
      <c r="C73" t="s">
        <v>209</v>
      </c>
      <c r="D73">
        <v>8</v>
      </c>
      <c r="E73" t="s">
        <v>42</v>
      </c>
      <c r="J73" s="3">
        <v>1</v>
      </c>
      <c r="K73">
        <v>1</v>
      </c>
      <c r="N73">
        <v>1</v>
      </c>
      <c r="P73">
        <v>1</v>
      </c>
      <c r="Q73">
        <v>1</v>
      </c>
      <c r="R73">
        <v>1</v>
      </c>
      <c r="T73">
        <v>1</v>
      </c>
      <c r="V73">
        <v>1</v>
      </c>
      <c r="W73">
        <v>1</v>
      </c>
      <c r="Y73">
        <v>1</v>
      </c>
      <c r="AA73" s="11"/>
      <c r="AB73" s="11"/>
      <c r="AC73" s="3"/>
      <c r="AD73" s="3">
        <f>SUMPRODUCT(Table_14[[#This Row],[Nickname]:[Sexual preferences]],'privacy values clean'!$B$2:$S$2)/7</f>
        <v>3.8571428571428572</v>
      </c>
      <c r="AE73" s="3">
        <f>SUMPRODUCT(Table_14[[#This Row],[Nickname]:[Sexual preferences]],'privacy values clean'!$B$3:$S$3)/7</f>
        <v>3.1428571428571428</v>
      </c>
      <c r="AF73" s="3">
        <f>SUMPRODUCT(Table_14[[#This Row],[Nickname]:[Sexual preferences]],'privacy values clean'!$B$4:$S$4)/7</f>
        <v>4.2857142857142856</v>
      </c>
      <c r="AG73" s="3">
        <f>SUMPRODUCT(Table_14[[#This Row],[Nickname]:[Sexual preferences]],'privacy values clean'!$B$5:$S$5)/7</f>
        <v>3.8571428571428572</v>
      </c>
      <c r="AH73" s="3">
        <f>SUMPRODUCT(Table_14[[#This Row],[Nickname]:[Sexual preferences]],'privacy values clean'!$B$6:$S$6)/7</f>
        <v>2.7142857142857144</v>
      </c>
      <c r="AI73" s="3">
        <f>SUMPRODUCT(Table_14[[#This Row],[Nickname]:[Sexual preferences]],'privacy values clean'!$B$7:$S$7)/7</f>
        <v>2.1428571428571428</v>
      </c>
      <c r="AJ73" s="3">
        <f>SUMPRODUCT(Table_14[[#This Row],[Nickname]:[Sexual preferences]],'privacy values clean'!$B$8:$S$8)/7</f>
        <v>2.5714285714285716</v>
      </c>
      <c r="AK73" s="3">
        <f t="shared" si="2"/>
        <v>22.571428571428573</v>
      </c>
      <c r="AL73" s="3"/>
      <c r="AM73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3">
        <f t="shared" si="3"/>
        <v>22.571428571428573</v>
      </c>
    </row>
    <row r="74" spans="1:41" customFormat="1" ht="15.75" customHeight="1" x14ac:dyDescent="0.25">
      <c r="A74" t="s">
        <v>210</v>
      </c>
      <c r="B74" t="s">
        <v>19</v>
      </c>
      <c r="C74" t="s">
        <v>212</v>
      </c>
      <c r="D74">
        <v>8</v>
      </c>
      <c r="E74" t="s">
        <v>102</v>
      </c>
      <c r="G74">
        <v>1</v>
      </c>
      <c r="H74">
        <v>1</v>
      </c>
      <c r="I74">
        <v>1</v>
      </c>
      <c r="J74">
        <v>1</v>
      </c>
      <c r="K74">
        <v>1</v>
      </c>
      <c r="N74">
        <v>1</v>
      </c>
      <c r="P74">
        <v>1</v>
      </c>
      <c r="Q74">
        <v>1</v>
      </c>
      <c r="R74">
        <v>1</v>
      </c>
      <c r="T74">
        <v>1</v>
      </c>
      <c r="V74">
        <v>1</v>
      </c>
      <c r="W74">
        <v>1</v>
      </c>
      <c r="AA74" s="11"/>
      <c r="AB74" s="11"/>
      <c r="AC74" s="3"/>
      <c r="AD74" s="3">
        <f>SUMPRODUCT(Table_14[[#This Row],[Nickname]:[Sexual preferences]],'privacy values clean'!$B$2:$S$2)/7</f>
        <v>3.7142857142857144</v>
      </c>
      <c r="AE74" s="3">
        <f>SUMPRODUCT(Table_14[[#This Row],[Nickname]:[Sexual preferences]],'privacy values clean'!$B$3:$S$3)/7</f>
        <v>3</v>
      </c>
      <c r="AF74" s="3">
        <f>SUMPRODUCT(Table_14[[#This Row],[Nickname]:[Sexual preferences]],'privacy values clean'!$B$4:$S$4)/7</f>
        <v>3.2857142857142856</v>
      </c>
      <c r="AG74" s="3">
        <f>SUMPRODUCT(Table_14[[#This Row],[Nickname]:[Sexual preferences]],'privacy values clean'!$B$5:$S$5)/7</f>
        <v>3.2857142857142856</v>
      </c>
      <c r="AH74" s="3">
        <f>SUMPRODUCT(Table_14[[#This Row],[Nickname]:[Sexual preferences]],'privacy values clean'!$B$6:$S$6)/7</f>
        <v>2.4285714285714284</v>
      </c>
      <c r="AI74" s="3">
        <f>SUMPRODUCT(Table_14[[#This Row],[Nickname]:[Sexual preferences]],'privacy values clean'!$B$7:$S$7)/7</f>
        <v>2</v>
      </c>
      <c r="AJ74" s="3">
        <f>SUMPRODUCT(Table_14[[#This Row],[Nickname]:[Sexual preferences]],'privacy values clean'!$B$8:$S$8)/7</f>
        <v>2.4285714285714284</v>
      </c>
      <c r="AK74" s="3">
        <f t="shared" si="2"/>
        <v>20.142857142857142</v>
      </c>
      <c r="AL74" s="3"/>
      <c r="AM74">
        <f>(((IF(Table_14[[#This Row],[extra sec]]=1,1,0)+IF(Table_14[[#This Row],[min mask]]="l",1,0)+IF(Table_14[[#This Row],[min length]]&gt;7,1,0))/6+0.5)+IF(Table_14[[#This Row],[min length]]&gt;8,0.5,0))*IF(Table_14[[#This Row],[2fa]]=1,1.5,1)</f>
        <v>1</v>
      </c>
      <c r="AO74">
        <f t="shared" si="3"/>
        <v>20.142857142857142</v>
      </c>
    </row>
    <row r="75" spans="1:41" customFormat="1" ht="15.75" customHeight="1" x14ac:dyDescent="0.25">
      <c r="A75" t="s">
        <v>213</v>
      </c>
      <c r="B75" t="s">
        <v>19</v>
      </c>
      <c r="D75">
        <v>1</v>
      </c>
      <c r="E75" t="s">
        <v>38</v>
      </c>
      <c r="G75">
        <v>1</v>
      </c>
      <c r="K75">
        <v>1</v>
      </c>
      <c r="P75">
        <v>1</v>
      </c>
      <c r="Q75">
        <v>1</v>
      </c>
      <c r="V75">
        <v>1</v>
      </c>
      <c r="W75">
        <v>1</v>
      </c>
      <c r="AA75" s="11"/>
      <c r="AB75" s="11"/>
      <c r="AC75" s="3"/>
      <c r="AD75" s="3">
        <f>SUMPRODUCT(Table_14[[#This Row],[Nickname]:[Sexual preferences]],'privacy values clean'!$B$2:$S$2)/7</f>
        <v>1.7142857142857142</v>
      </c>
      <c r="AE75" s="3">
        <f>SUMPRODUCT(Table_14[[#This Row],[Nickname]:[Sexual preferences]],'privacy values clean'!$B$3:$S$3)/7</f>
        <v>2.2857142857142856</v>
      </c>
      <c r="AF75" s="3">
        <f>SUMPRODUCT(Table_14[[#This Row],[Nickname]:[Sexual preferences]],'privacy values clean'!$B$4:$S$4)/7</f>
        <v>1.8571428571428572</v>
      </c>
      <c r="AG75" s="3">
        <f>SUMPRODUCT(Table_14[[#This Row],[Nickname]:[Sexual preferences]],'privacy values clean'!$B$5:$S$5)/7</f>
        <v>2</v>
      </c>
      <c r="AH75" s="3">
        <f>SUMPRODUCT(Table_14[[#This Row],[Nickname]:[Sexual preferences]],'privacy values clean'!$B$6:$S$6)/7</f>
        <v>1.7142857142857142</v>
      </c>
      <c r="AI75" s="3">
        <f>SUMPRODUCT(Table_14[[#This Row],[Nickname]:[Sexual preferences]],'privacy values clean'!$B$7:$S$7)/7</f>
        <v>1.4285714285714286</v>
      </c>
      <c r="AJ75" s="3">
        <f>SUMPRODUCT(Table_14[[#This Row],[Nickname]:[Sexual preferences]],'privacy values clean'!$B$8:$S$8)/7</f>
        <v>1.5714285714285714</v>
      </c>
      <c r="AK75" s="3">
        <f t="shared" si="2"/>
        <v>12.571428571428571</v>
      </c>
      <c r="AL75" s="3"/>
      <c r="AM75">
        <f>(((IF(Table_14[[#This Row],[extra sec]]=1,1,0)+IF(Table_14[[#This Row],[min mask]]="l",1,0)+IF(Table_14[[#This Row],[min length]]&gt;7,1,0))/6+0.5)+IF(Table_14[[#This Row],[min length]]&gt;8,0.5,0))*IF(Table_14[[#This Row],[2fa]]=1,1.5,1)</f>
        <v>0.66666666666666663</v>
      </c>
      <c r="AO75">
        <f t="shared" si="3"/>
        <v>18.857142857142858</v>
      </c>
    </row>
    <row r="76" spans="1:41" customFormat="1" ht="15.75" customHeight="1" x14ac:dyDescent="0.25">
      <c r="A76" s="3"/>
      <c r="B76" s="3"/>
      <c r="C76" s="3"/>
      <c r="D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T76" s="3"/>
      <c r="U76" s="3"/>
      <c r="V76" s="3"/>
      <c r="W76" s="3"/>
      <c r="X76" s="3"/>
      <c r="Y76" s="3"/>
    </row>
    <row r="77" spans="1:41" customFormat="1" ht="15.75" customHeight="1" x14ac:dyDescent="0.25">
      <c r="A77" s="3"/>
      <c r="B77" s="3"/>
      <c r="C77" s="3"/>
      <c r="D77" s="3"/>
      <c r="E77" s="3"/>
      <c r="F77" s="3"/>
      <c r="G77" s="3"/>
      <c r="I77" s="3"/>
      <c r="J77" s="5" t="str">
        <f>'Privacy values'!A10</f>
        <v>mean</v>
      </c>
      <c r="K77" s="5">
        <f>'Privacy values'!B10</f>
        <v>1</v>
      </c>
      <c r="L77" s="5">
        <f>'Privacy values'!C10</f>
        <v>1.8114473285278132</v>
      </c>
      <c r="M77" s="5">
        <f>'Privacy values'!D10</f>
        <v>1.8114473285278132</v>
      </c>
      <c r="N77" s="5">
        <f>'Privacy values'!E10</f>
        <v>1.5746101062584457</v>
      </c>
      <c r="O77" s="5">
        <f>'Privacy values'!F10</f>
        <v>1.4261616352273789</v>
      </c>
      <c r="P77" s="5">
        <f>'Privacy values'!G10</f>
        <v>2.2081790273476245</v>
      </c>
      <c r="Q77" s="5">
        <f>'Privacy values'!H10</f>
        <v>2.0647823694200036</v>
      </c>
      <c r="R77" s="5">
        <f>'Privacy values'!I10</f>
        <v>3.2213893191084817</v>
      </c>
      <c r="S77" s="5">
        <f>'Privacy values'!J10</f>
        <v>1.1040895136738123</v>
      </c>
      <c r="T77" s="5">
        <f>'Privacy values'!K10</f>
        <v>1.7225554709126913</v>
      </c>
      <c r="U77" s="5">
        <f>'Privacy values'!L10</f>
        <v>2.0913850873694031</v>
      </c>
      <c r="V77" s="5">
        <f>'Privacy values'!M10</f>
        <v>2.9946807841156105</v>
      </c>
      <c r="W77" s="5">
        <f>'Privacy values'!N10</f>
        <v>3.2760514795456119</v>
      </c>
      <c r="X77" s="5">
        <f>'Privacy values'!O10</f>
        <v>1.3204692477561237</v>
      </c>
      <c r="Y77" s="5">
        <f>'Privacy values'!P10</f>
        <v>1.7772198149200693</v>
      </c>
      <c r="Z77" s="5">
        <f>'Privacy values'!Q10</f>
        <v>4.300771093369212</v>
      </c>
      <c r="AA77" s="5">
        <f>'Privacy values'!R10</f>
        <v>4.082471061015748</v>
      </c>
      <c r="AB77" s="5">
        <f>'Privacy values'!S10</f>
        <v>5.1496638245683073</v>
      </c>
    </row>
    <row r="78" spans="1:41" customFormat="1" ht="15.75" customHeight="1" x14ac:dyDescent="0.25">
      <c r="A78" s="3"/>
      <c r="B78" s="3"/>
      <c r="C78" s="3"/>
      <c r="D78" s="3"/>
      <c r="E78" s="3"/>
      <c r="F78" s="3"/>
      <c r="G78" s="3"/>
      <c r="I78" s="3"/>
      <c r="J78" s="5" t="str">
        <f>'Privacy values'!A11</f>
        <v>sum</v>
      </c>
      <c r="K78" s="5">
        <f>'Privacy values'!B11</f>
        <v>7</v>
      </c>
      <c r="L78" s="5">
        <f>'Privacy values'!C11</f>
        <v>14</v>
      </c>
      <c r="M78" s="5">
        <f>'Privacy values'!D11</f>
        <v>14</v>
      </c>
      <c r="N78" s="5">
        <f>'Privacy values'!E11</f>
        <v>13</v>
      </c>
      <c r="O78" s="5">
        <f>'Privacy values'!F11</f>
        <v>11</v>
      </c>
      <c r="P78" s="5">
        <f>'Privacy values'!G11</f>
        <v>16</v>
      </c>
      <c r="Q78" s="5">
        <f>'Privacy values'!H11</f>
        <v>16</v>
      </c>
      <c r="R78" s="5">
        <f>'Privacy values'!I11</f>
        <v>25</v>
      </c>
      <c r="S78" s="5">
        <f>'Privacy values'!J11</f>
        <v>8</v>
      </c>
      <c r="T78" s="5">
        <f>'Privacy values'!K11</f>
        <v>15</v>
      </c>
      <c r="U78" s="5">
        <f>'Privacy values'!L11</f>
        <v>21</v>
      </c>
      <c r="V78" s="5">
        <f>'Privacy values'!M11</f>
        <v>23</v>
      </c>
      <c r="W78" s="5">
        <f>'Privacy values'!N11</f>
        <v>26</v>
      </c>
      <c r="X78" s="5">
        <f>'Privacy values'!O11</f>
        <v>13</v>
      </c>
      <c r="Y78" s="5">
        <f>'Privacy values'!P11</f>
        <v>17</v>
      </c>
      <c r="Z78" s="5">
        <f>'Privacy values'!Q11</f>
        <v>33</v>
      </c>
      <c r="AA78" s="5">
        <f>'Privacy values'!R11</f>
        <v>30</v>
      </c>
      <c r="AB78" s="5">
        <f>'Privacy values'!S11</f>
        <v>39</v>
      </c>
    </row>
    <row r="79" spans="1:41" customFormat="1" ht="15.75" customHeight="1" x14ac:dyDescent="0.25">
      <c r="A79" s="3"/>
      <c r="B79" s="3"/>
      <c r="C79" s="3"/>
      <c r="D79" s="3"/>
      <c r="E79" s="3"/>
      <c r="F79" s="3"/>
      <c r="G79" s="3"/>
      <c r="I79" s="3"/>
      <c r="J79" s="5" t="str">
        <f>'Privacy values'!A12</f>
        <v>max</v>
      </c>
      <c r="K79" s="5">
        <f>'Privacy values'!B12</f>
        <v>1</v>
      </c>
      <c r="L79" s="5">
        <f>'Privacy values'!C12</f>
        <v>4</v>
      </c>
      <c r="M79" s="5">
        <f>'Privacy values'!D12</f>
        <v>4</v>
      </c>
      <c r="N79" s="5">
        <f>'Privacy values'!E12</f>
        <v>4</v>
      </c>
      <c r="O79" s="5">
        <f>'Privacy values'!F12</f>
        <v>3</v>
      </c>
      <c r="P79" s="5">
        <f>'Privacy values'!G12</f>
        <v>4</v>
      </c>
      <c r="Q79" s="5">
        <f>'Privacy values'!H12</f>
        <v>5</v>
      </c>
      <c r="R79" s="5">
        <f>'Privacy values'!I12</f>
        <v>6</v>
      </c>
      <c r="S79" s="5">
        <f>'Privacy values'!J12</f>
        <v>2</v>
      </c>
      <c r="T79" s="5">
        <f>'Privacy values'!K12</f>
        <v>5</v>
      </c>
      <c r="U79" s="5">
        <f>'Privacy values'!L12</f>
        <v>7</v>
      </c>
      <c r="V79" s="5">
        <f>'Privacy values'!M12</f>
        <v>6</v>
      </c>
      <c r="W79" s="5">
        <f>'Privacy values'!N12</f>
        <v>6</v>
      </c>
      <c r="X79" s="5">
        <f>'Privacy values'!O12</f>
        <v>7</v>
      </c>
      <c r="Y79" s="5">
        <f>'Privacy values'!P12</f>
        <v>7</v>
      </c>
      <c r="Z79" s="5">
        <f>'Privacy values'!Q12</f>
        <v>7</v>
      </c>
      <c r="AA79" s="5">
        <f>'Privacy values'!R12</f>
        <v>7</v>
      </c>
      <c r="AB79" s="5">
        <f>'Privacy values'!S12</f>
        <v>7</v>
      </c>
    </row>
    <row r="80" spans="1:41" customFormat="1" ht="15.75" customHeight="1" x14ac:dyDescent="0.25">
      <c r="A80" s="3"/>
      <c r="B80" s="3"/>
      <c r="C80" s="3"/>
      <c r="D80" s="3"/>
      <c r="E80" s="3"/>
      <c r="F80" s="3"/>
      <c r="G80" s="3"/>
      <c r="I80" s="3"/>
      <c r="J80" s="5" t="str">
        <f>'Privacy values'!A13</f>
        <v>median</v>
      </c>
      <c r="K80" s="5">
        <f>'Privacy values'!B13</f>
        <v>1</v>
      </c>
      <c r="L80" s="5">
        <f>'Privacy values'!C13</f>
        <v>2</v>
      </c>
      <c r="M80" s="5">
        <f>'Privacy values'!D13</f>
        <v>2</v>
      </c>
      <c r="N80" s="5">
        <f>'Privacy values'!E13</f>
        <v>1</v>
      </c>
      <c r="O80" s="5">
        <f>'Privacy values'!F13</f>
        <v>1</v>
      </c>
      <c r="P80" s="5">
        <f>'Privacy values'!G13</f>
        <v>2</v>
      </c>
      <c r="Q80" s="5">
        <f>'Privacy values'!H13</f>
        <v>2</v>
      </c>
      <c r="R80" s="5">
        <f>'Privacy values'!I13</f>
        <v>3</v>
      </c>
      <c r="S80" s="5">
        <f>'Privacy values'!J13</f>
        <v>1</v>
      </c>
      <c r="T80" s="5">
        <f>'Privacy values'!K13</f>
        <v>1</v>
      </c>
      <c r="U80" s="5">
        <f>'Privacy values'!L13</f>
        <v>1</v>
      </c>
      <c r="V80" s="5">
        <f>'Privacy values'!M13</f>
        <v>3</v>
      </c>
      <c r="W80" s="5">
        <f>'Privacy values'!N13</f>
        <v>3</v>
      </c>
      <c r="X80" s="5">
        <f>'Privacy values'!O13</f>
        <v>1</v>
      </c>
      <c r="Y80" s="5">
        <f>'Privacy values'!P13</f>
        <v>1</v>
      </c>
      <c r="Z80" s="5">
        <f>'Privacy values'!Q13</f>
        <v>6</v>
      </c>
      <c r="AA80" s="5">
        <f>'Privacy values'!R13</f>
        <v>4</v>
      </c>
      <c r="AB80" s="5">
        <f>'Privacy values'!S13</f>
        <v>7</v>
      </c>
    </row>
    <row r="81" spans="28:33" ht="15.75" customHeight="1" x14ac:dyDescent="0.25">
      <c r="AD81"/>
      <c r="AE81"/>
      <c r="AF81"/>
      <c r="AG81"/>
    </row>
    <row r="82" spans="28:33" ht="15.75" customHeight="1" x14ac:dyDescent="0.25">
      <c r="AD82"/>
      <c r="AE82"/>
      <c r="AF82"/>
      <c r="AG82"/>
    </row>
    <row r="83" spans="28:33" ht="15.75" customHeight="1" x14ac:dyDescent="0.25"/>
    <row r="84" spans="28:33" ht="15.75" customHeight="1" x14ac:dyDescent="0.25"/>
    <row r="85" spans="28:33" ht="15.75" customHeight="1" x14ac:dyDescent="0.25">
      <c r="AB85" s="12"/>
    </row>
    <row r="86" spans="28:33" ht="15.75" customHeight="1" x14ac:dyDescent="0.25">
      <c r="AE86" s="13"/>
    </row>
    <row r="87" spans="28:33" ht="15.75" customHeight="1" x14ac:dyDescent="0.25">
      <c r="AE87" s="13"/>
    </row>
    <row r="88" spans="28:33" ht="15.75" customHeight="1" x14ac:dyDescent="0.25">
      <c r="AE88" s="13"/>
    </row>
    <row r="89" spans="28:33" ht="15.75" customHeight="1" x14ac:dyDescent="0.25">
      <c r="AE89" s="14"/>
    </row>
    <row r="90" spans="28:33" ht="15.75" customHeight="1" x14ac:dyDescent="0.25">
      <c r="AE90" s="13"/>
    </row>
    <row r="91" spans="28:33" ht="15.75" customHeight="1" x14ac:dyDescent="0.25">
      <c r="AE91" s="13"/>
    </row>
    <row r="92" spans="28:33" ht="15.75" customHeight="1" x14ac:dyDescent="0.25"/>
    <row r="93" spans="28:33" ht="15.75" customHeight="1" x14ac:dyDescent="0.25"/>
    <row r="94" spans="28:33" ht="15.75" customHeight="1" x14ac:dyDescent="0.25"/>
    <row r="95" spans="28:33" ht="15.75" customHeight="1" x14ac:dyDescent="0.25"/>
    <row r="96" spans="28:3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K2:AK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A2" sqref="A2:A8"/>
    </sheetView>
  </sheetViews>
  <sheetFormatPr defaultColWidth="8.85546875" defaultRowHeight="15" x14ac:dyDescent="0.25"/>
  <cols>
    <col min="1" max="1" width="14.5703125" bestFit="1" customWidth="1"/>
    <col min="19" max="19" width="11.140625" customWidth="1"/>
  </cols>
  <sheetData>
    <row r="1" spans="1:20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8"/>
    </row>
    <row r="2" spans="1:20" x14ac:dyDescent="0.25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20" x14ac:dyDescent="0.25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20" x14ac:dyDescent="0.25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20" x14ac:dyDescent="0.25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20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20" x14ac:dyDescent="0.25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20" x14ac:dyDescent="0.25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  <row r="9" spans="1:20" x14ac:dyDescent="0.25">
      <c r="T9" t="s">
        <v>111</v>
      </c>
    </row>
    <row r="10" spans="1:20" x14ac:dyDescent="0.25">
      <c r="A10" t="s">
        <v>26</v>
      </c>
      <c r="B10" s="2">
        <f>GEOMEAN(B2:B8)</f>
        <v>1</v>
      </c>
      <c r="C10" s="2">
        <f t="shared" ref="C10:S10" si="0">GEOMEAN(C2:C8)</f>
        <v>1.8114473285278132</v>
      </c>
      <c r="D10" s="2">
        <f t="shared" si="0"/>
        <v>1.8114473285278132</v>
      </c>
      <c r="E10" s="2">
        <f t="shared" si="0"/>
        <v>1.5746101062584457</v>
      </c>
      <c r="F10" s="2">
        <f t="shared" si="0"/>
        <v>1.4261616352273789</v>
      </c>
      <c r="G10" s="2">
        <f t="shared" si="0"/>
        <v>2.2081790273476245</v>
      </c>
      <c r="H10" s="2">
        <f t="shared" si="0"/>
        <v>2.0647823694200036</v>
      </c>
      <c r="I10" s="2">
        <f t="shared" si="0"/>
        <v>3.2213893191084817</v>
      </c>
      <c r="J10" s="2">
        <f t="shared" si="0"/>
        <v>1.1040895136738123</v>
      </c>
      <c r="K10" s="2">
        <f t="shared" si="0"/>
        <v>1.7225554709126913</v>
      </c>
      <c r="L10" s="2">
        <f t="shared" si="0"/>
        <v>2.0913850873694031</v>
      </c>
      <c r="M10" s="2">
        <f t="shared" si="0"/>
        <v>2.9946807841156105</v>
      </c>
      <c r="N10" s="2">
        <f t="shared" si="0"/>
        <v>3.2760514795456119</v>
      </c>
      <c r="O10" s="2">
        <f t="shared" si="0"/>
        <v>1.3204692477561237</v>
      </c>
      <c r="P10" s="2">
        <f t="shared" si="0"/>
        <v>1.7772198149200693</v>
      </c>
      <c r="Q10" s="2">
        <f t="shared" si="0"/>
        <v>4.300771093369212</v>
      </c>
      <c r="R10" s="2">
        <f t="shared" si="0"/>
        <v>4.082471061015748</v>
      </c>
      <c r="S10" s="2">
        <f t="shared" si="0"/>
        <v>5.1496638245683073</v>
      </c>
      <c r="T10" s="2">
        <f>SUM(B10:S10)</f>
        <v>42.937374491664144</v>
      </c>
    </row>
    <row r="11" spans="1:20" x14ac:dyDescent="0.25">
      <c r="A11" t="s">
        <v>215</v>
      </c>
      <c r="B11">
        <f>SUM(B2:B8)</f>
        <v>7</v>
      </c>
      <c r="C11">
        <f t="shared" ref="C11:S11" si="1">SUM(C2:C8)</f>
        <v>14</v>
      </c>
      <c r="D11">
        <f t="shared" si="1"/>
        <v>14</v>
      </c>
      <c r="E11">
        <f t="shared" si="1"/>
        <v>13</v>
      </c>
      <c r="F11">
        <f t="shared" si="1"/>
        <v>11</v>
      </c>
      <c r="G11">
        <f t="shared" si="1"/>
        <v>16</v>
      </c>
      <c r="H11">
        <f t="shared" si="1"/>
        <v>16</v>
      </c>
      <c r="I11">
        <f t="shared" si="1"/>
        <v>25</v>
      </c>
      <c r="J11">
        <f t="shared" si="1"/>
        <v>8</v>
      </c>
      <c r="K11">
        <f t="shared" si="1"/>
        <v>15</v>
      </c>
      <c r="L11">
        <f t="shared" si="1"/>
        <v>21</v>
      </c>
      <c r="M11">
        <f t="shared" si="1"/>
        <v>23</v>
      </c>
      <c r="N11">
        <f t="shared" si="1"/>
        <v>26</v>
      </c>
      <c r="O11">
        <f t="shared" si="1"/>
        <v>13</v>
      </c>
      <c r="P11">
        <f t="shared" si="1"/>
        <v>17</v>
      </c>
      <c r="Q11">
        <f t="shared" si="1"/>
        <v>33</v>
      </c>
      <c r="R11">
        <f t="shared" si="1"/>
        <v>30</v>
      </c>
      <c r="S11">
        <f t="shared" si="1"/>
        <v>39</v>
      </c>
      <c r="T11" s="2">
        <f t="shared" ref="T11:T13" si="2">SUM(B11:S11)</f>
        <v>341</v>
      </c>
    </row>
    <row r="12" spans="1:20" x14ac:dyDescent="0.25">
      <c r="A12" t="s">
        <v>216</v>
      </c>
      <c r="B12">
        <f>MAX(B2:B8)</f>
        <v>1</v>
      </c>
      <c r="C12">
        <f t="shared" ref="C12:S12" si="3">MAX(C2:C8)</f>
        <v>4</v>
      </c>
      <c r="D12">
        <f t="shared" si="3"/>
        <v>4</v>
      </c>
      <c r="E12">
        <f t="shared" si="3"/>
        <v>4</v>
      </c>
      <c r="F12">
        <f t="shared" si="3"/>
        <v>3</v>
      </c>
      <c r="G12">
        <f t="shared" si="3"/>
        <v>4</v>
      </c>
      <c r="H12">
        <f t="shared" si="3"/>
        <v>5</v>
      </c>
      <c r="I12">
        <f t="shared" si="3"/>
        <v>6</v>
      </c>
      <c r="J12">
        <f t="shared" si="3"/>
        <v>2</v>
      </c>
      <c r="K12">
        <f t="shared" si="3"/>
        <v>5</v>
      </c>
      <c r="L12">
        <f t="shared" si="3"/>
        <v>7</v>
      </c>
      <c r="M12">
        <f t="shared" si="3"/>
        <v>6</v>
      </c>
      <c r="N12">
        <f t="shared" si="3"/>
        <v>6</v>
      </c>
      <c r="O12">
        <f t="shared" si="3"/>
        <v>7</v>
      </c>
      <c r="P12">
        <f t="shared" si="3"/>
        <v>7</v>
      </c>
      <c r="Q12">
        <f t="shared" si="3"/>
        <v>7</v>
      </c>
      <c r="R12">
        <f t="shared" si="3"/>
        <v>7</v>
      </c>
      <c r="S12">
        <f t="shared" si="3"/>
        <v>7</v>
      </c>
      <c r="T12" s="2">
        <f t="shared" si="2"/>
        <v>92</v>
      </c>
    </row>
    <row r="13" spans="1:20" x14ac:dyDescent="0.25">
      <c r="A13" t="s">
        <v>217</v>
      </c>
      <c r="B13">
        <f>MEDIAN(B2:B8)</f>
        <v>1</v>
      </c>
      <c r="C13">
        <f t="shared" ref="C13:S13" si="4">MEDIAN(C2:C8)</f>
        <v>2</v>
      </c>
      <c r="D13">
        <f t="shared" si="4"/>
        <v>2</v>
      </c>
      <c r="E13">
        <f t="shared" si="4"/>
        <v>1</v>
      </c>
      <c r="F13">
        <f t="shared" si="4"/>
        <v>1</v>
      </c>
      <c r="G13">
        <f t="shared" si="4"/>
        <v>2</v>
      </c>
      <c r="H13">
        <f t="shared" si="4"/>
        <v>2</v>
      </c>
      <c r="I13">
        <f t="shared" si="4"/>
        <v>3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3</v>
      </c>
      <c r="N13">
        <f t="shared" si="4"/>
        <v>3</v>
      </c>
      <c r="O13">
        <f t="shared" si="4"/>
        <v>1</v>
      </c>
      <c r="P13">
        <f t="shared" si="4"/>
        <v>1</v>
      </c>
      <c r="Q13">
        <f t="shared" si="4"/>
        <v>6</v>
      </c>
      <c r="R13">
        <f t="shared" si="4"/>
        <v>4</v>
      </c>
      <c r="S13">
        <f t="shared" si="4"/>
        <v>7</v>
      </c>
      <c r="T13" s="2">
        <f t="shared" si="2"/>
        <v>42</v>
      </c>
    </row>
    <row r="15" spans="1:20" x14ac:dyDescent="0.25">
      <c r="R15" t="s">
        <v>220</v>
      </c>
      <c r="S15">
        <f>COLUMNS(B1:S1)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66FC-886C-40EB-8AE5-3D106093A424}">
  <dimension ref="A1:AV988"/>
  <sheetViews>
    <sheetView tabSelected="1" workbookViewId="0">
      <pane xSplit="3" ySplit="1" topLeftCell="AH55" activePane="bottomRight" state="frozen"/>
      <selection pane="topRight" activeCell="F1" sqref="F1"/>
      <selection pane="bottomLeft" activeCell="A2" sqref="A2"/>
      <selection pane="bottomRight" activeCell="AT82" sqref="AT82"/>
    </sheetView>
  </sheetViews>
  <sheetFormatPr defaultColWidth="14.42578125" defaultRowHeight="15" customHeight="1" x14ac:dyDescent="0.25"/>
  <cols>
    <col min="1" max="1" width="12.85546875" style="3" customWidth="1"/>
    <col min="2" max="2" width="9.85546875" style="3" bestFit="1" customWidth="1"/>
    <col min="3" max="3" width="11" style="3" hidden="1" customWidth="1"/>
    <col min="4" max="4" width="9.140625" style="3" customWidth="1"/>
    <col min="5" max="5" width="11" style="3" customWidth="1"/>
    <col min="6" max="6" width="10.28515625" style="3" customWidth="1"/>
    <col min="7" max="7" width="8.85546875" style="3" customWidth="1"/>
    <col min="8" max="8" width="8.85546875" customWidth="1"/>
    <col min="9" max="10" width="8.85546875" style="3" customWidth="1"/>
    <col min="11" max="11" width="11.140625" style="3" customWidth="1"/>
    <col min="12" max="16" width="8.85546875" style="3" customWidth="1"/>
    <col min="17" max="17" width="9.7109375" style="3" customWidth="1"/>
    <col min="18" max="18" width="9.28515625" style="3" customWidth="1"/>
    <col min="19" max="19" width="9.28515625" customWidth="1"/>
    <col min="20" max="20" width="9.28515625" style="3" customWidth="1"/>
    <col min="21" max="21" width="13.28515625" style="3" customWidth="1"/>
    <col min="22" max="22" width="11.7109375" style="3" customWidth="1"/>
    <col min="23" max="25" width="8.5703125" style="3" customWidth="1"/>
    <col min="30" max="31" width="8.85546875" style="3" customWidth="1"/>
    <col min="32" max="33" width="14.42578125" style="3"/>
    <col min="36" max="39" width="14.42578125" style="3"/>
    <col min="40" max="40" width="6.42578125" style="3" customWidth="1"/>
    <col min="41" max="41" width="15.140625" style="3" customWidth="1"/>
    <col min="42" max="42" width="6.7109375" style="3" customWidth="1"/>
    <col min="43" max="45" width="14.42578125" style="3"/>
    <col min="46" max="46" width="12.28515625" style="3" bestFit="1" customWidth="1"/>
    <col min="47" max="47" width="16.42578125" style="3" bestFit="1" customWidth="1"/>
    <col min="48" max="48" width="15.28515625" style="3" bestFit="1" customWidth="1"/>
    <col min="49" max="16384" width="14.42578125" style="3"/>
  </cols>
  <sheetData>
    <row r="1" spans="1:48" customFormat="1" x14ac:dyDescent="0.25">
      <c r="A1" s="11" t="s">
        <v>27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t="s">
        <v>230</v>
      </c>
      <c r="H1" t="s">
        <v>231</v>
      </c>
      <c r="I1" t="s">
        <v>232</v>
      </c>
      <c r="J1" s="3" t="s">
        <v>34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s="11" t="s">
        <v>12</v>
      </c>
      <c r="X1" s="11" t="s">
        <v>13</v>
      </c>
      <c r="Y1" s="11" t="s">
        <v>14</v>
      </c>
      <c r="Z1" s="11" t="s">
        <v>15</v>
      </c>
      <c r="AA1" s="11" t="s">
        <v>16</v>
      </c>
      <c r="AB1" s="1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s="3" t="s">
        <v>243</v>
      </c>
      <c r="AL1" s="3"/>
      <c r="AM1" t="s">
        <v>241</v>
      </c>
      <c r="AO1" t="s">
        <v>244</v>
      </c>
      <c r="AQ1" s="3" t="s">
        <v>246</v>
      </c>
      <c r="AR1" s="3" t="s">
        <v>247</v>
      </c>
      <c r="AT1" t="s">
        <v>249</v>
      </c>
      <c r="AU1" s="3" t="s">
        <v>250</v>
      </c>
      <c r="AV1" s="3" t="s">
        <v>251</v>
      </c>
    </row>
    <row r="2" spans="1:48" customFormat="1" x14ac:dyDescent="0.25">
      <c r="A2" s="11" t="s">
        <v>35</v>
      </c>
      <c r="B2" s="11" t="s">
        <v>37</v>
      </c>
      <c r="C2" s="11"/>
      <c r="D2" s="11">
        <v>10</v>
      </c>
      <c r="E2" s="11" t="s">
        <v>38</v>
      </c>
      <c r="F2" s="11">
        <v>1</v>
      </c>
      <c r="G2">
        <v>1</v>
      </c>
      <c r="J2" s="3"/>
      <c r="K2">
        <v>1</v>
      </c>
      <c r="O2">
        <v>1</v>
      </c>
      <c r="Q2">
        <v>1</v>
      </c>
      <c r="T2">
        <v>1</v>
      </c>
      <c r="W2" s="11"/>
      <c r="X2" s="11">
        <v>1</v>
      </c>
      <c r="Y2" s="11">
        <v>1</v>
      </c>
      <c r="Z2" s="11"/>
      <c r="AA2" s="11"/>
      <c r="AB2" s="11">
        <v>1</v>
      </c>
      <c r="AC2" s="3"/>
      <c r="AD2" s="3">
        <f>SUMPRODUCT(Table_145[[#This Row],[Nickname]:[Sexual preferences]],'Privacy values experts'!$B$2:$S$2)/7</f>
        <v>4.3469387755102042</v>
      </c>
      <c r="AE2" s="3">
        <f>SUMPRODUCT(Table_145[[#This Row],[Nickname]:[Sexual preferences]],'Privacy values experts'!$B$3:$S$3)/7</f>
        <v>4.166666666666667</v>
      </c>
      <c r="AF2" s="3">
        <f>SUMPRODUCT(Table_145[[#This Row],[Nickname]:[Sexual preferences]],'Privacy values experts'!$B$4:$S$4)/7</f>
        <v>4.4047619047619042</v>
      </c>
      <c r="AG2" s="3">
        <f>SUMPRODUCT(Table_145[[#This Row],[Nickname]:[Sexual preferences]],'Privacy values experts'!$B$5:$S$5)/7</f>
        <v>4.2857142857142856</v>
      </c>
      <c r="AH2" s="3">
        <f>SUMPRODUCT(Table_145[[#This Row],[Nickname]:[Sexual preferences]],'Privacy values experts'!$B$6:$S$6)/7</f>
        <v>3.6428571428571428</v>
      </c>
      <c r="AI2" s="3">
        <f>SUMPRODUCT(Table_145[[#This Row],[Nickname]:[Sexual preferences]],'Privacy values experts'!$B$7:$S$7)/7</f>
        <v>3.7777777777777781</v>
      </c>
      <c r="AJ2" s="3">
        <f>SUMPRODUCT(Table_145[[#This Row],[Nickname]:[Sexual preferences]],'Privacy values experts'!$B$8:$S$8)/7</f>
        <v>4.8571428571428568</v>
      </c>
      <c r="AK2" s="3">
        <f>SQRT(SUM(AD2:AJ2)^2)</f>
        <v>29.48185941043084</v>
      </c>
      <c r="AL2" s="3"/>
      <c r="AM2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2">
        <f>AK2/AM2</f>
        <v>19.654572940287228</v>
      </c>
      <c r="AQ2">
        <f>AO2*0.5</f>
        <v>9.8272864701436138</v>
      </c>
      <c r="AR2">
        <f>AO2*2</f>
        <v>39.309145880574455</v>
      </c>
      <c r="AT2">
        <f>AO2*100/($AK$76*4)</f>
        <v>6.2861335431692726</v>
      </c>
      <c r="AU2">
        <f>AQ2*100/($AK$76*4)</f>
        <v>3.1430667715846363</v>
      </c>
      <c r="AV2">
        <f>AR2*100/($AK$76*4)</f>
        <v>12.572267086338545</v>
      </c>
    </row>
    <row r="3" spans="1:48" customFormat="1" x14ac:dyDescent="0.25">
      <c r="A3" s="11" t="s">
        <v>39</v>
      </c>
      <c r="B3" s="11" t="s">
        <v>37</v>
      </c>
      <c r="C3" s="11" t="s">
        <v>41</v>
      </c>
      <c r="D3" s="11">
        <v>8</v>
      </c>
      <c r="E3" s="11" t="s">
        <v>42</v>
      </c>
      <c r="F3" s="11">
        <v>1</v>
      </c>
      <c r="H3">
        <v>1</v>
      </c>
      <c r="J3" s="3"/>
      <c r="L3">
        <v>1</v>
      </c>
      <c r="N3">
        <v>1</v>
      </c>
      <c r="O3">
        <v>1</v>
      </c>
      <c r="P3">
        <v>1</v>
      </c>
      <c r="Q3">
        <v>1</v>
      </c>
      <c r="W3" s="11"/>
      <c r="X3" s="11"/>
      <c r="Y3" s="11"/>
      <c r="Z3" s="11"/>
      <c r="AA3" s="11"/>
      <c r="AB3" s="11">
        <v>1</v>
      </c>
      <c r="AC3" s="3"/>
      <c r="AD3" s="3">
        <f>SUMPRODUCT(Table_145[[#This Row],[Nickname]:[Sexual preferences]],'Privacy values experts'!$B$2:$S$2)/7</f>
        <v>3.5102040816326534</v>
      </c>
      <c r="AE3" s="3">
        <f>SUMPRODUCT(Table_145[[#This Row],[Nickname]:[Sexual preferences]],'Privacy values experts'!$B$3:$S$3)/7</f>
        <v>3.0714285714285716</v>
      </c>
      <c r="AF3" s="3">
        <f>SUMPRODUCT(Table_145[[#This Row],[Nickname]:[Sexual preferences]],'Privacy values experts'!$B$4:$S$4)/7</f>
        <v>3.4523809523809521</v>
      </c>
      <c r="AG3" s="3">
        <f>SUMPRODUCT(Table_145[[#This Row],[Nickname]:[Sexual preferences]],'Privacy values experts'!$B$5:$S$5)/7</f>
        <v>2.6000000000000005</v>
      </c>
      <c r="AH3" s="3">
        <f>SUMPRODUCT(Table_145[[#This Row],[Nickname]:[Sexual preferences]],'Privacy values experts'!$B$6:$S$6)/7</f>
        <v>2.3690476190476191</v>
      </c>
      <c r="AI3" s="3">
        <f>SUMPRODUCT(Table_145[[#This Row],[Nickname]:[Sexual preferences]],'Privacy values experts'!$B$7:$S$7)/7</f>
        <v>2.7142857142857149</v>
      </c>
      <c r="AJ3" s="3">
        <f>SUMPRODUCT(Table_145[[#This Row],[Nickname]:[Sexual preferences]],'Privacy values experts'!$B$8:$S$8)/7</f>
        <v>3.7857142857142856</v>
      </c>
      <c r="AK3" s="3">
        <f t="shared" ref="AK3:AK66" si="0">SQRT(SUM(AD3:AJ3)^2)</f>
        <v>21.503061224489795</v>
      </c>
      <c r="AL3" s="3"/>
      <c r="AM3">
        <f>(((IF(Table_145[[#This Row],[extra sec]]=1,1,0)+IF(Table_145[[#This Row],[min mask]]="l",1,0)+IF(Table_145[[#This Row],[min length]]&gt;7,1,0))/6+0.5)+IF(Table_145[[#This Row],[min length]]&gt;8,0.5,0))*IF(Table_145[[#This Row],[2fa]]=1,1.5,1)</f>
        <v>0.83333333333333326</v>
      </c>
      <c r="AO3">
        <f t="shared" ref="AO3:AO66" si="1">AK3/AM3</f>
        <v>25.803673469387757</v>
      </c>
      <c r="AQ3">
        <f t="shared" ref="AQ3:AQ66" si="2">AO3*0.5</f>
        <v>12.901836734693878</v>
      </c>
      <c r="AR3">
        <f t="shared" ref="AR3:AR66" si="3">AO3*2</f>
        <v>51.607346938775514</v>
      </c>
      <c r="AT3">
        <f t="shared" ref="AT3:AT66" si="4">AO3*100/($AK$76*4)</f>
        <v>8.2528039569062752</v>
      </c>
      <c r="AU3">
        <f t="shared" ref="AU3:AV66" si="5">AQ3*100/($AK$76*4)</f>
        <v>4.1264019784531376</v>
      </c>
      <c r="AV3">
        <f t="shared" si="5"/>
        <v>16.50560791381255</v>
      </c>
    </row>
    <row r="4" spans="1:48" customFormat="1" x14ac:dyDescent="0.25">
      <c r="A4" s="11" t="s">
        <v>43</v>
      </c>
      <c r="B4" s="11" t="s">
        <v>37</v>
      </c>
      <c r="C4" s="11"/>
      <c r="D4" s="11">
        <v>6</v>
      </c>
      <c r="E4" s="11" t="s">
        <v>38</v>
      </c>
      <c r="F4" s="11">
        <v>1</v>
      </c>
      <c r="G4">
        <v>1</v>
      </c>
      <c r="H4">
        <v>1</v>
      </c>
      <c r="J4" s="3">
        <v>1</v>
      </c>
      <c r="K4">
        <v>1</v>
      </c>
      <c r="P4">
        <v>1</v>
      </c>
      <c r="Q4">
        <v>1</v>
      </c>
      <c r="W4" s="11"/>
      <c r="X4" s="11">
        <v>1</v>
      </c>
      <c r="Y4" s="11">
        <v>1</v>
      </c>
      <c r="Z4" s="11"/>
      <c r="AA4" s="11"/>
      <c r="AB4" s="11">
        <v>1</v>
      </c>
      <c r="AC4" s="3"/>
      <c r="AD4" s="3">
        <f>SUMPRODUCT(Table_145[[#This Row],[Nickname]:[Sexual preferences]],'Privacy values experts'!$B$2:$S$2)/7</f>
        <v>3.6326530612244903</v>
      </c>
      <c r="AE4" s="3">
        <f>SUMPRODUCT(Table_145[[#This Row],[Nickname]:[Sexual preferences]],'Privacy values experts'!$B$3:$S$3)/7</f>
        <v>3.6190476190476191</v>
      </c>
      <c r="AF4" s="3">
        <f>SUMPRODUCT(Table_145[[#This Row],[Nickname]:[Sexual preferences]],'Privacy values experts'!$B$4:$S$4)/7</f>
        <v>4.1190476190476186</v>
      </c>
      <c r="AG4" s="3">
        <f>SUMPRODUCT(Table_145[[#This Row],[Nickname]:[Sexual preferences]],'Privacy values experts'!$B$5:$S$5)/7</f>
        <v>3.6285714285714286</v>
      </c>
      <c r="AH4" s="3">
        <f>SUMPRODUCT(Table_145[[#This Row],[Nickname]:[Sexual preferences]],'Privacy values experts'!$B$6:$S$6)/7</f>
        <v>3.1547619047619047</v>
      </c>
      <c r="AI4" s="3">
        <f>SUMPRODUCT(Table_145[[#This Row],[Nickname]:[Sexual preferences]],'Privacy values experts'!$B$7:$S$7)/7</f>
        <v>3.1587301587301586</v>
      </c>
      <c r="AJ4" s="3">
        <f>SUMPRODUCT(Table_145[[#This Row],[Nickname]:[Sexual preferences]],'Privacy values experts'!$B$8:$S$8)/7</f>
        <v>4.0178571428571432</v>
      </c>
      <c r="AK4" s="3">
        <f t="shared" si="0"/>
        <v>25.330668934240361</v>
      </c>
      <c r="AL4" s="3"/>
      <c r="AM4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4">
        <f t="shared" si="1"/>
        <v>20.264535147392287</v>
      </c>
      <c r="AQ4">
        <f t="shared" si="2"/>
        <v>10.132267573696144</v>
      </c>
      <c r="AR4">
        <f t="shared" si="3"/>
        <v>40.529070294784574</v>
      </c>
      <c r="AT4">
        <f t="shared" si="4"/>
        <v>6.4812181121292651</v>
      </c>
      <c r="AU4">
        <f t="shared" si="5"/>
        <v>3.2406090560646326</v>
      </c>
      <c r="AV4">
        <f t="shared" si="5"/>
        <v>12.96243622425853</v>
      </c>
    </row>
    <row r="5" spans="1:48" customFormat="1" x14ac:dyDescent="0.25">
      <c r="A5" t="s">
        <v>45</v>
      </c>
      <c r="B5" t="s">
        <v>37</v>
      </c>
      <c r="C5" t="s">
        <v>47</v>
      </c>
      <c r="D5">
        <v>6</v>
      </c>
      <c r="E5" t="s">
        <v>48</v>
      </c>
      <c r="G5">
        <v>1</v>
      </c>
      <c r="H5">
        <v>1</v>
      </c>
      <c r="J5" s="3"/>
      <c r="K5">
        <v>1</v>
      </c>
      <c r="N5">
        <v>1</v>
      </c>
      <c r="P5">
        <v>1</v>
      </c>
      <c r="Q5">
        <v>1</v>
      </c>
      <c r="T5">
        <v>1</v>
      </c>
      <c r="V5">
        <v>1</v>
      </c>
      <c r="AA5" s="11"/>
      <c r="AB5" s="11">
        <v>1</v>
      </c>
      <c r="AC5" s="3"/>
      <c r="AD5" s="3">
        <f>SUMPRODUCT(Table_145[[#This Row],[Nickname]:[Sexual preferences]],'Privacy values experts'!$B$2:$S$2)/7</f>
        <v>4.3265306122448983</v>
      </c>
      <c r="AE5" s="3">
        <f>SUMPRODUCT(Table_145[[#This Row],[Nickname]:[Sexual preferences]],'Privacy values experts'!$B$3:$S$3)/7</f>
        <v>4.1428571428571432</v>
      </c>
      <c r="AF5" s="3">
        <f>SUMPRODUCT(Table_145[[#This Row],[Nickname]:[Sexual preferences]],'Privacy values experts'!$B$4:$S$4)/7</f>
        <v>4.4523809523809517</v>
      </c>
      <c r="AG5" s="3">
        <f>SUMPRODUCT(Table_145[[#This Row],[Nickname]:[Sexual preferences]],'Privacy values experts'!$B$5:$S$5)/7</f>
        <v>4.0142857142857142</v>
      </c>
      <c r="AH5" s="3">
        <f>SUMPRODUCT(Table_145[[#This Row],[Nickname]:[Sexual preferences]],'Privacy values experts'!$B$6:$S$6)/7</f>
        <v>3.3809523809523805</v>
      </c>
      <c r="AI5" s="3">
        <f>SUMPRODUCT(Table_145[[#This Row],[Nickname]:[Sexual preferences]],'Privacy values experts'!$B$7:$S$7)/7</f>
        <v>3.53968253968254</v>
      </c>
      <c r="AJ5" s="3">
        <f>SUMPRODUCT(Table_145[[#This Row],[Nickname]:[Sexual preferences]],'Privacy values experts'!$B$8:$S$8)/7</f>
        <v>4.7857142857142856</v>
      </c>
      <c r="AK5" s="3">
        <f t="shared" si="0"/>
        <v>28.642403628117915</v>
      </c>
      <c r="AL5" s="3"/>
      <c r="AM5">
        <f>(((IF(Table_145[[#This Row],[extra sec]]=1,1,0)+IF(Table_145[[#This Row],[min mask]]="l",1,0)+IF(Table_145[[#This Row],[min length]]&gt;7,1,0))/6+0.5)+IF(Table_145[[#This Row],[min length]]&gt;8,0.5,0))*IF(Table_145[[#This Row],[2fa]]=1,1.5,1)</f>
        <v>0.5</v>
      </c>
      <c r="AO5">
        <f t="shared" si="1"/>
        <v>57.28480725623583</v>
      </c>
      <c r="AQ5">
        <f t="shared" si="2"/>
        <v>28.642403628117915</v>
      </c>
      <c r="AR5">
        <f t="shared" si="3"/>
        <v>114.56961451247166</v>
      </c>
      <c r="AT5">
        <f t="shared" si="4"/>
        <v>18.321433363189023</v>
      </c>
      <c r="AU5">
        <f t="shared" si="5"/>
        <v>9.1607166815945114</v>
      </c>
      <c r="AV5">
        <f t="shared" si="5"/>
        <v>36.642866726378045</v>
      </c>
    </row>
    <row r="6" spans="1:48" customFormat="1" x14ac:dyDescent="0.25">
      <c r="A6" t="s">
        <v>49</v>
      </c>
      <c r="B6" t="s">
        <v>37</v>
      </c>
      <c r="C6" t="s">
        <v>47</v>
      </c>
      <c r="D6">
        <v>8</v>
      </c>
      <c r="E6" t="s">
        <v>38</v>
      </c>
      <c r="F6">
        <v>1</v>
      </c>
      <c r="G6">
        <v>1</v>
      </c>
      <c r="H6">
        <v>1</v>
      </c>
      <c r="J6" s="3">
        <v>1</v>
      </c>
      <c r="K6">
        <v>1</v>
      </c>
      <c r="N6">
        <v>1</v>
      </c>
      <c r="O6">
        <v>1</v>
      </c>
      <c r="P6">
        <v>1</v>
      </c>
      <c r="Q6">
        <v>1</v>
      </c>
      <c r="X6">
        <v>1</v>
      </c>
      <c r="AA6" s="11"/>
      <c r="AB6" s="11">
        <v>1</v>
      </c>
      <c r="AC6" s="3"/>
      <c r="AD6" s="3">
        <f>SUMPRODUCT(Table_145[[#This Row],[Nickname]:[Sexual preferences]],'Privacy values experts'!$B$2:$S$2)/7</f>
        <v>4.1020408163265314</v>
      </c>
      <c r="AE6" s="3">
        <f>SUMPRODUCT(Table_145[[#This Row],[Nickname]:[Sexual preferences]],'Privacy values experts'!$B$3:$S$3)/7</f>
        <v>3.7857142857142856</v>
      </c>
      <c r="AF6" s="3">
        <f>SUMPRODUCT(Table_145[[#This Row],[Nickname]:[Sexual preferences]],'Privacy values experts'!$B$4:$S$4)/7</f>
        <v>4.2142857142857144</v>
      </c>
      <c r="AG6" s="3">
        <f>SUMPRODUCT(Table_145[[#This Row],[Nickname]:[Sexual preferences]],'Privacy values experts'!$B$5:$S$5)/7</f>
        <v>3.4714285714285711</v>
      </c>
      <c r="AH6" s="3">
        <f>SUMPRODUCT(Table_145[[#This Row],[Nickname]:[Sexual preferences]],'Privacy values experts'!$B$6:$S$6)/7</f>
        <v>3.0238095238095233</v>
      </c>
      <c r="AI6" s="3">
        <f>SUMPRODUCT(Table_145[[#This Row],[Nickname]:[Sexual preferences]],'Privacy values experts'!$B$7:$S$7)/7</f>
        <v>3.3968253968253967</v>
      </c>
      <c r="AJ6" s="3">
        <f>SUMPRODUCT(Table_145[[#This Row],[Nickname]:[Sexual preferences]],'Privacy values experts'!$B$8:$S$8)/7</f>
        <v>4.5178571428571432</v>
      </c>
      <c r="AK6" s="3">
        <f t="shared" si="0"/>
        <v>26.511961451247164</v>
      </c>
      <c r="AL6" s="3"/>
      <c r="AM6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6">
        <f t="shared" si="1"/>
        <v>17.67464096749811</v>
      </c>
      <c r="AQ6">
        <f t="shared" si="2"/>
        <v>8.8373204837490551</v>
      </c>
      <c r="AR6">
        <f t="shared" si="3"/>
        <v>35.34928193499622</v>
      </c>
      <c r="AT6">
        <f t="shared" si="4"/>
        <v>5.6528907438901594</v>
      </c>
      <c r="AU6">
        <f t="shared" si="5"/>
        <v>2.8264453719450797</v>
      </c>
      <c r="AV6">
        <f t="shared" si="5"/>
        <v>11.305781487780319</v>
      </c>
    </row>
    <row r="7" spans="1:48" customFormat="1" x14ac:dyDescent="0.25">
      <c r="A7" t="s">
        <v>51</v>
      </c>
      <c r="B7" t="s">
        <v>53</v>
      </c>
      <c r="D7">
        <v>10</v>
      </c>
      <c r="E7" t="s">
        <v>54</v>
      </c>
      <c r="H7">
        <v>1</v>
      </c>
      <c r="J7" s="3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U7">
        <v>1</v>
      </c>
      <c r="W7">
        <v>1</v>
      </c>
      <c r="Y7">
        <v>1</v>
      </c>
      <c r="AA7" s="11"/>
      <c r="AB7" s="11"/>
      <c r="AC7" s="3"/>
      <c r="AD7" s="3">
        <f>SUMPRODUCT(Table_145[[#This Row],[Nickname]:[Sexual preferences]],'Privacy values experts'!$B$2:$S$2)/7</f>
        <v>6.8571428571428568</v>
      </c>
      <c r="AE7" s="3">
        <f>SUMPRODUCT(Table_145[[#This Row],[Nickname]:[Sexual preferences]],'Privacy values experts'!$B$3:$S$3)/7</f>
        <v>6.3809523809523805</v>
      </c>
      <c r="AF7" s="3">
        <f>SUMPRODUCT(Table_145[[#This Row],[Nickname]:[Sexual preferences]],'Privacy values experts'!$B$4:$S$4)/7</f>
        <v>7</v>
      </c>
      <c r="AG7" s="3">
        <f>SUMPRODUCT(Table_145[[#This Row],[Nickname]:[Sexual preferences]],'Privacy values experts'!$B$5:$S$5)/7</f>
        <v>6.0285714285714276</v>
      </c>
      <c r="AH7" s="3">
        <f>SUMPRODUCT(Table_145[[#This Row],[Nickname]:[Sexual preferences]],'Privacy values experts'!$B$6:$S$6)/7</f>
        <v>5.0595238095238093</v>
      </c>
      <c r="AI7" s="3">
        <f>SUMPRODUCT(Table_145[[#This Row],[Nickname]:[Sexual preferences]],'Privacy values experts'!$B$7:$S$7)/7</f>
        <v>5.5396825396825395</v>
      </c>
      <c r="AJ7" s="3">
        <f>SUMPRODUCT(Table_145[[#This Row],[Nickname]:[Sexual preferences]],'Privacy values experts'!$B$8:$S$8)/7</f>
        <v>7.5535714285714288</v>
      </c>
      <c r="AK7" s="3">
        <f t="shared" si="0"/>
        <v>44.419444444444444</v>
      </c>
      <c r="AL7" s="3"/>
      <c r="AM7">
        <f>(((IF(Table_145[[#This Row],[extra sec]]=1,1,0)+IF(Table_145[[#This Row],[min mask]]="l",1,0)+IF(Table_145[[#This Row],[min length]]&gt;7,1,0))/6+0.5)+IF(Table_145[[#This Row],[min length]]&gt;8,0.5,0))*IF(Table_145[[#This Row],[2fa]]=1,1.5,1)</f>
        <v>1.7499999999999998</v>
      </c>
      <c r="AO7">
        <f t="shared" si="1"/>
        <v>25.382539682539687</v>
      </c>
      <c r="AQ7">
        <f t="shared" si="2"/>
        <v>12.691269841269843</v>
      </c>
      <c r="AR7">
        <f t="shared" si="3"/>
        <v>50.765079365079373</v>
      </c>
      <c r="AT7">
        <f t="shared" si="4"/>
        <v>8.1181124918863841</v>
      </c>
      <c r="AU7">
        <f t="shared" si="5"/>
        <v>4.059056245943192</v>
      </c>
      <c r="AV7">
        <f t="shared" si="5"/>
        <v>16.236224983772768</v>
      </c>
    </row>
    <row r="8" spans="1:48" customFormat="1" x14ac:dyDescent="0.25">
      <c r="A8" t="s">
        <v>55</v>
      </c>
      <c r="B8" t="s">
        <v>53</v>
      </c>
      <c r="D8">
        <v>6</v>
      </c>
      <c r="E8" t="s">
        <v>38</v>
      </c>
      <c r="H8">
        <v>1</v>
      </c>
      <c r="J8" s="3"/>
      <c r="Q8">
        <v>1</v>
      </c>
      <c r="Z8">
        <v>1</v>
      </c>
      <c r="AA8" s="11"/>
      <c r="AB8" s="11"/>
      <c r="AC8" s="3"/>
      <c r="AD8" s="3">
        <f>SUMPRODUCT(Table_145[[#This Row],[Nickname]:[Sexual preferences]],'Privacy values experts'!$B$2:$S$2)/7</f>
        <v>1.2040816326530612</v>
      </c>
      <c r="AE8" s="3">
        <f>SUMPRODUCT(Table_145[[#This Row],[Nickname]:[Sexual preferences]],'Privacy values experts'!$B$3:$S$3)/7</f>
        <v>1.1904761904761905</v>
      </c>
      <c r="AF8" s="3">
        <f>SUMPRODUCT(Table_145[[#This Row],[Nickname]:[Sexual preferences]],'Privacy values experts'!$B$4:$S$4)/7</f>
        <v>1.5238095238095237</v>
      </c>
      <c r="AG8" s="3">
        <f>SUMPRODUCT(Table_145[[#This Row],[Nickname]:[Sexual preferences]],'Privacy values experts'!$B$5:$S$5)/7</f>
        <v>1.3285714285714287</v>
      </c>
      <c r="AH8" s="3">
        <f>SUMPRODUCT(Table_145[[#This Row],[Nickname]:[Sexual preferences]],'Privacy values experts'!$B$6:$S$6)/7</f>
        <v>1.25</v>
      </c>
      <c r="AI8" s="3">
        <f>SUMPRODUCT(Table_145[[#This Row],[Nickname]:[Sexual preferences]],'Privacy values experts'!$B$7:$S$7)/7</f>
        <v>1.0793650793650793</v>
      </c>
      <c r="AJ8" s="3">
        <f>SUMPRODUCT(Table_145[[#This Row],[Nickname]:[Sexual preferences]],'Privacy values experts'!$B$8:$S$8)/7</f>
        <v>1.4285714285714286</v>
      </c>
      <c r="AK8" s="3">
        <f t="shared" si="0"/>
        <v>9.0048752834467116</v>
      </c>
      <c r="AL8" s="3"/>
      <c r="AM8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8">
        <f t="shared" si="1"/>
        <v>13.507312925170067</v>
      </c>
      <c r="AQ8">
        <f t="shared" si="2"/>
        <v>6.7536564625850337</v>
      </c>
      <c r="AR8">
        <f t="shared" si="3"/>
        <v>27.014625850340135</v>
      </c>
      <c r="AT8">
        <f t="shared" si="4"/>
        <v>4.3200517820945636</v>
      </c>
      <c r="AU8">
        <f t="shared" si="5"/>
        <v>2.1600258910472818</v>
      </c>
      <c r="AV8">
        <f t="shared" si="5"/>
        <v>8.6401035641891273</v>
      </c>
    </row>
    <row r="9" spans="1:48" customFormat="1" x14ac:dyDescent="0.25">
      <c r="A9" t="s">
        <v>57</v>
      </c>
      <c r="B9" t="s">
        <v>53</v>
      </c>
      <c r="D9">
        <v>8</v>
      </c>
      <c r="E9" t="s">
        <v>38</v>
      </c>
      <c r="H9">
        <v>1</v>
      </c>
      <c r="J9" s="3"/>
      <c r="L9">
        <v>1</v>
      </c>
      <c r="N9">
        <v>1</v>
      </c>
      <c r="O9">
        <v>1</v>
      </c>
      <c r="Q9">
        <v>1</v>
      </c>
      <c r="R9">
        <v>1</v>
      </c>
      <c r="U9">
        <v>1</v>
      </c>
      <c r="Z9">
        <v>1</v>
      </c>
      <c r="AA9" s="11"/>
      <c r="AB9" s="11"/>
      <c r="AC9" s="3"/>
      <c r="AD9" s="3">
        <f>SUMPRODUCT(Table_145[[#This Row],[Nickname]:[Sexual preferences]],'Privacy values experts'!$B$2:$S$2)/7</f>
        <v>4.2653061224489806</v>
      </c>
      <c r="AE9" s="3">
        <f>SUMPRODUCT(Table_145[[#This Row],[Nickname]:[Sexual preferences]],'Privacy values experts'!$B$3:$S$3)/7</f>
        <v>3.8095238095238098</v>
      </c>
      <c r="AF9" s="3">
        <f>SUMPRODUCT(Table_145[[#This Row],[Nickname]:[Sexual preferences]],'Privacy values experts'!$B$4:$S$4)/7</f>
        <v>4.4523809523809517</v>
      </c>
      <c r="AG9" s="3">
        <f>SUMPRODUCT(Table_145[[#This Row],[Nickname]:[Sexual preferences]],'Privacy values experts'!$B$5:$S$5)/7</f>
        <v>4.1285714285714281</v>
      </c>
      <c r="AH9" s="3">
        <f>SUMPRODUCT(Table_145[[#This Row],[Nickname]:[Sexual preferences]],'Privacy values experts'!$B$6:$S$6)/7</f>
        <v>3.2976190476190479</v>
      </c>
      <c r="AI9" s="3">
        <f>SUMPRODUCT(Table_145[[#This Row],[Nickname]:[Sexual preferences]],'Privacy values experts'!$B$7:$S$7)/7</f>
        <v>3.3650793650793651</v>
      </c>
      <c r="AJ9" s="3">
        <f>SUMPRODUCT(Table_145[[#This Row],[Nickname]:[Sexual preferences]],'Privacy values experts'!$B$8:$S$8)/7</f>
        <v>4.875</v>
      </c>
      <c r="AK9" s="3">
        <f t="shared" si="0"/>
        <v>28.19348072562358</v>
      </c>
      <c r="AL9" s="3"/>
      <c r="AM9">
        <f>(((IF(Table_145[[#This Row],[extra sec]]=1,1,0)+IF(Table_145[[#This Row],[min mask]]="l",1,0)+IF(Table_145[[#This Row],[min length]]&gt;7,1,0))/6+0.5)+IF(Table_145[[#This Row],[min length]]&gt;8,0.5,0))*IF(Table_145[[#This Row],[2fa]]=1,1.5,1)</f>
        <v>0.83333333333333326</v>
      </c>
      <c r="AO9">
        <f t="shared" si="1"/>
        <v>33.832176870748299</v>
      </c>
      <c r="AQ9">
        <f t="shared" si="2"/>
        <v>16.916088435374149</v>
      </c>
      <c r="AR9">
        <f t="shared" si="3"/>
        <v>67.664353741496598</v>
      </c>
      <c r="AT9">
        <f t="shared" si="4"/>
        <v>10.820564888983975</v>
      </c>
      <c r="AU9">
        <f t="shared" si="5"/>
        <v>5.4102824444919877</v>
      </c>
      <c r="AV9">
        <f t="shared" si="5"/>
        <v>21.641129777967951</v>
      </c>
    </row>
    <row r="10" spans="1:48" customFormat="1" x14ac:dyDescent="0.25">
      <c r="A10" t="s">
        <v>59</v>
      </c>
      <c r="B10" t="s">
        <v>53</v>
      </c>
      <c r="D10">
        <v>8</v>
      </c>
      <c r="E10" t="s">
        <v>61</v>
      </c>
      <c r="H10">
        <v>1</v>
      </c>
      <c r="J10" s="3">
        <v>1</v>
      </c>
      <c r="L10">
        <v>1</v>
      </c>
      <c r="P10">
        <v>1</v>
      </c>
      <c r="Q10">
        <v>1</v>
      </c>
      <c r="AA10" s="11"/>
      <c r="AB10" s="11"/>
      <c r="AC10" s="3"/>
      <c r="AD10" s="3">
        <f>SUMPRODUCT(Table_145[[#This Row],[Nickname]:[Sexual preferences]],'Privacy values experts'!$B$2:$S$2)/7</f>
        <v>1.6326530612244901</v>
      </c>
      <c r="AE10" s="3">
        <f>SUMPRODUCT(Table_145[[#This Row],[Nickname]:[Sexual preferences]],'Privacy values experts'!$B$3:$S$3)/7</f>
        <v>1.4047619047619049</v>
      </c>
      <c r="AF10" s="3">
        <f>SUMPRODUCT(Table_145[[#This Row],[Nickname]:[Sexual preferences]],'Privacy values experts'!$B$4:$S$4)/7</f>
        <v>1.9047619047619047</v>
      </c>
      <c r="AG10" s="3">
        <f>SUMPRODUCT(Table_145[[#This Row],[Nickname]:[Sexual preferences]],'Privacy values experts'!$B$5:$S$5)/7</f>
        <v>1.1571428571428573</v>
      </c>
      <c r="AH10" s="3">
        <f>SUMPRODUCT(Table_145[[#This Row],[Nickname]:[Sexual preferences]],'Privacy values experts'!$B$6:$S$6)/7</f>
        <v>1.1428571428571428</v>
      </c>
      <c r="AI10" s="3">
        <f>SUMPRODUCT(Table_145[[#This Row],[Nickname]:[Sexual preferences]],'Privacy values experts'!$B$7:$S$7)/7</f>
        <v>1.0952380952380953</v>
      </c>
      <c r="AJ10" s="3">
        <f>SUMPRODUCT(Table_145[[#This Row],[Nickname]:[Sexual preferences]],'Privacy values experts'!$B$8:$S$8)/7</f>
        <v>1.75</v>
      </c>
      <c r="AK10" s="3">
        <f t="shared" si="0"/>
        <v>10.087414965986396</v>
      </c>
      <c r="AL10" s="3"/>
      <c r="AM10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10">
        <f t="shared" si="1"/>
        <v>10.087414965986396</v>
      </c>
      <c r="AQ10">
        <f t="shared" si="2"/>
        <v>5.0437074829931978</v>
      </c>
      <c r="AR10">
        <f t="shared" si="3"/>
        <v>20.174829931972791</v>
      </c>
      <c r="AT10">
        <f t="shared" si="4"/>
        <v>3.2262638203436911</v>
      </c>
      <c r="AU10">
        <f t="shared" si="5"/>
        <v>1.6131319101718455</v>
      </c>
      <c r="AV10">
        <f t="shared" si="5"/>
        <v>6.4525276406873822</v>
      </c>
    </row>
    <row r="11" spans="1:48" customFormat="1" x14ac:dyDescent="0.25">
      <c r="A11" t="s">
        <v>62</v>
      </c>
      <c r="B11" t="s">
        <v>53</v>
      </c>
      <c r="D11">
        <v>6</v>
      </c>
      <c r="E11" t="s">
        <v>38</v>
      </c>
      <c r="H11">
        <v>1</v>
      </c>
      <c r="J11" s="3">
        <v>1</v>
      </c>
      <c r="K11">
        <v>1</v>
      </c>
      <c r="Q11">
        <v>1</v>
      </c>
      <c r="T11">
        <v>1</v>
      </c>
      <c r="Y11">
        <v>1</v>
      </c>
      <c r="AA11" s="11"/>
      <c r="AB11" s="11"/>
      <c r="AC11" s="3"/>
      <c r="AD11" s="3">
        <f>SUMPRODUCT(Table_145[[#This Row],[Nickname]:[Sexual preferences]],'Privacy values experts'!$B$2:$S$2)/7</f>
        <v>2.4285714285714284</v>
      </c>
      <c r="AE11" s="3">
        <f>SUMPRODUCT(Table_145[[#This Row],[Nickname]:[Sexual preferences]],'Privacy values experts'!$B$3:$S$3)/7</f>
        <v>2.2857142857142856</v>
      </c>
      <c r="AF11" s="3">
        <f>SUMPRODUCT(Table_145[[#This Row],[Nickname]:[Sexual preferences]],'Privacy values experts'!$B$4:$S$4)/7</f>
        <v>2.6666666666666665</v>
      </c>
      <c r="AG11" s="3">
        <f>SUMPRODUCT(Table_145[[#This Row],[Nickname]:[Sexual preferences]],'Privacy values experts'!$B$5:$S$5)/7</f>
        <v>2.4142857142857146</v>
      </c>
      <c r="AH11" s="3">
        <f>SUMPRODUCT(Table_145[[#This Row],[Nickname]:[Sexual preferences]],'Privacy values experts'!$B$6:$S$6)/7</f>
        <v>2.0714285714285716</v>
      </c>
      <c r="AI11" s="3">
        <f>SUMPRODUCT(Table_145[[#This Row],[Nickname]:[Sexual preferences]],'Privacy values experts'!$B$7:$S$7)/7</f>
        <v>1.9523809523809526</v>
      </c>
      <c r="AJ11" s="3">
        <f>SUMPRODUCT(Table_145[[#This Row],[Nickname]:[Sexual preferences]],'Privacy values experts'!$B$8:$S$8)/7</f>
        <v>2.7678571428571428</v>
      </c>
      <c r="AK11" s="3">
        <f t="shared" si="0"/>
        <v>16.586904761904762</v>
      </c>
      <c r="AL11" s="3"/>
      <c r="AM11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11">
        <f t="shared" si="1"/>
        <v>16.586904761904762</v>
      </c>
      <c r="AQ11">
        <f t="shared" si="2"/>
        <v>8.293452380952381</v>
      </c>
      <c r="AR11">
        <f t="shared" si="3"/>
        <v>33.173809523809524</v>
      </c>
      <c r="AT11">
        <f t="shared" si="4"/>
        <v>5.3049994379394496</v>
      </c>
      <c r="AU11">
        <f t="shared" si="5"/>
        <v>2.6524997189697248</v>
      </c>
      <c r="AV11">
        <f t="shared" si="5"/>
        <v>10.609998875878899</v>
      </c>
    </row>
    <row r="12" spans="1:48" customFormat="1" x14ac:dyDescent="0.25">
      <c r="A12" t="s">
        <v>64</v>
      </c>
      <c r="B12" t="s">
        <v>53</v>
      </c>
      <c r="D12">
        <v>9</v>
      </c>
      <c r="E12" t="s">
        <v>38</v>
      </c>
      <c r="H12">
        <v>1</v>
      </c>
      <c r="J12" s="3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X12">
        <v>1</v>
      </c>
      <c r="AA12" s="11"/>
      <c r="AB12" s="11"/>
      <c r="AC12" s="3"/>
      <c r="AD12" s="3">
        <f>SUMPRODUCT(Table_145[[#This Row],[Nickname]:[Sexual preferences]],'Privacy values experts'!$B$2:$S$2)/7</f>
        <v>4.6938775510204076</v>
      </c>
      <c r="AE12" s="3">
        <f>SUMPRODUCT(Table_145[[#This Row],[Nickname]:[Sexual preferences]],'Privacy values experts'!$B$3:$S$3)/7</f>
        <v>4.1904761904761907</v>
      </c>
      <c r="AF12" s="3">
        <f>SUMPRODUCT(Table_145[[#This Row],[Nickname]:[Sexual preferences]],'Privacy values experts'!$B$4:$S$4)/7</f>
        <v>4.7857142857142856</v>
      </c>
      <c r="AG12" s="3">
        <f>SUMPRODUCT(Table_145[[#This Row],[Nickname]:[Sexual preferences]],'Privacy values experts'!$B$5:$S$5)/7</f>
        <v>3.9285714285714279</v>
      </c>
      <c r="AH12" s="3">
        <f>SUMPRODUCT(Table_145[[#This Row],[Nickname]:[Sexual preferences]],'Privacy values experts'!$B$6:$S$6)/7</f>
        <v>3.3214285714285716</v>
      </c>
      <c r="AI12" s="3">
        <f>SUMPRODUCT(Table_145[[#This Row],[Nickname]:[Sexual preferences]],'Privacy values experts'!$B$7:$S$7)/7</f>
        <v>3.4285714285714293</v>
      </c>
      <c r="AJ12" s="3">
        <f>SUMPRODUCT(Table_145[[#This Row],[Nickname]:[Sexual preferences]],'Privacy values experts'!$B$8:$S$8)/7</f>
        <v>5.1071428571428568</v>
      </c>
      <c r="AK12" s="3">
        <f t="shared" si="0"/>
        <v>29.455782312925173</v>
      </c>
      <c r="AL12" s="3"/>
      <c r="AM12">
        <f>(((IF(Table_145[[#This Row],[extra sec]]=1,1,0)+IF(Table_145[[#This Row],[min mask]]="l",1,0)+IF(Table_145[[#This Row],[min length]]&gt;7,1,0))/6+0.5)+IF(Table_145[[#This Row],[min length]]&gt;8,0.5,0))*IF(Table_145[[#This Row],[2fa]]=1,1.5,1)</f>
        <v>2</v>
      </c>
      <c r="AO12">
        <f t="shared" si="1"/>
        <v>14.727891156462587</v>
      </c>
      <c r="AQ12">
        <f t="shared" si="2"/>
        <v>7.3639455782312933</v>
      </c>
      <c r="AR12">
        <f t="shared" si="3"/>
        <v>29.455782312925173</v>
      </c>
      <c r="AT12">
        <f t="shared" si="4"/>
        <v>4.7104300307138889</v>
      </c>
      <c r="AU12">
        <f t="shared" si="5"/>
        <v>2.3552150153569444</v>
      </c>
      <c r="AV12">
        <f t="shared" si="5"/>
        <v>9.4208600614277778</v>
      </c>
    </row>
    <row r="13" spans="1:48" customFormat="1" x14ac:dyDescent="0.25">
      <c r="A13" t="s">
        <v>66</v>
      </c>
      <c r="B13" t="s">
        <v>53</v>
      </c>
      <c r="D13">
        <v>10</v>
      </c>
      <c r="E13" t="s">
        <v>68</v>
      </c>
      <c r="H13">
        <v>1</v>
      </c>
      <c r="J13" s="3"/>
      <c r="L13">
        <v>1</v>
      </c>
      <c r="M13">
        <v>1</v>
      </c>
      <c r="Q13">
        <v>1</v>
      </c>
      <c r="S13">
        <v>1</v>
      </c>
      <c r="U13">
        <v>1</v>
      </c>
      <c r="AA13" s="11"/>
      <c r="AB13" s="11"/>
      <c r="AC13" s="3"/>
      <c r="AD13" s="3">
        <f>SUMPRODUCT(Table_145[[#This Row],[Nickname]:[Sexual preferences]],'Privacy values experts'!$B$2:$S$2)/7</f>
        <v>2.9795918367346941</v>
      </c>
      <c r="AE13" s="3">
        <f>SUMPRODUCT(Table_145[[#This Row],[Nickname]:[Sexual preferences]],'Privacy values experts'!$B$3:$S$3)/7</f>
        <v>2.6190476190476195</v>
      </c>
      <c r="AF13" s="3">
        <f>SUMPRODUCT(Table_145[[#This Row],[Nickname]:[Sexual preferences]],'Privacy values experts'!$B$4:$S$4)/7</f>
        <v>3.0952380952380953</v>
      </c>
      <c r="AG13" s="3">
        <f>SUMPRODUCT(Table_145[[#This Row],[Nickname]:[Sexual preferences]],'Privacy values experts'!$B$5:$S$5)/7</f>
        <v>2.2142857142857144</v>
      </c>
      <c r="AH13" s="3">
        <f>SUMPRODUCT(Table_145[[#This Row],[Nickname]:[Sexual preferences]],'Privacy values experts'!$B$6:$S$6)/7</f>
        <v>1.9404761904761902</v>
      </c>
      <c r="AI13" s="3">
        <f>SUMPRODUCT(Table_145[[#This Row],[Nickname]:[Sexual preferences]],'Privacy values experts'!$B$7:$S$7)/7</f>
        <v>2.1746031746031749</v>
      </c>
      <c r="AJ13" s="3">
        <f>SUMPRODUCT(Table_145[[#This Row],[Nickname]:[Sexual preferences]],'Privacy values experts'!$B$8:$S$8)/7</f>
        <v>3.1428571428571428</v>
      </c>
      <c r="AK13" s="3">
        <f t="shared" si="0"/>
        <v>18.166099773242628</v>
      </c>
      <c r="AL13" s="3"/>
      <c r="AM13">
        <f>(((IF(Table_145[[#This Row],[extra sec]]=1,1,0)+IF(Table_145[[#This Row],[min mask]]="l",1,0)+IF(Table_145[[#This Row],[min length]]&gt;7,1,0))/6+0.5)+IF(Table_145[[#This Row],[min length]]&gt;8,0.5,0))*IF(Table_145[[#This Row],[2fa]]=1,1.5,1)</f>
        <v>1.1666666666666665</v>
      </c>
      <c r="AO13">
        <f t="shared" si="1"/>
        <v>15.570942662779398</v>
      </c>
      <c r="AQ13">
        <f t="shared" si="2"/>
        <v>7.785471331389699</v>
      </c>
      <c r="AR13">
        <f t="shared" si="3"/>
        <v>31.141885325558796</v>
      </c>
      <c r="AT13">
        <f t="shared" si="4"/>
        <v>4.9800636863816097</v>
      </c>
      <c r="AU13">
        <f t="shared" si="5"/>
        <v>2.4900318431908048</v>
      </c>
      <c r="AV13">
        <f t="shared" si="5"/>
        <v>9.9601273727632194</v>
      </c>
    </row>
    <row r="14" spans="1:48" customFormat="1" x14ac:dyDescent="0.25">
      <c r="A14" t="s">
        <v>69</v>
      </c>
      <c r="B14" t="s">
        <v>53</v>
      </c>
      <c r="D14">
        <v>8</v>
      </c>
      <c r="E14" t="s">
        <v>54</v>
      </c>
      <c r="F14">
        <v>1</v>
      </c>
      <c r="G14">
        <v>1</v>
      </c>
      <c r="J14" s="3">
        <v>1</v>
      </c>
      <c r="K14">
        <v>1</v>
      </c>
      <c r="L14">
        <v>1</v>
      </c>
      <c r="M14">
        <v>1</v>
      </c>
      <c r="O14">
        <v>1</v>
      </c>
      <c r="Q14">
        <v>1</v>
      </c>
      <c r="R14">
        <v>1</v>
      </c>
      <c r="U14">
        <v>1</v>
      </c>
      <c r="Y14">
        <v>1</v>
      </c>
      <c r="AA14" s="11"/>
      <c r="AB14" s="11"/>
      <c r="AC14" s="3"/>
      <c r="AD14" s="3">
        <f>SUMPRODUCT(Table_145[[#This Row],[Nickname]:[Sexual preferences]],'Privacy values experts'!$B$2:$S$2)/7</f>
        <v>4.7142857142857153</v>
      </c>
      <c r="AE14" s="3">
        <f>SUMPRODUCT(Table_145[[#This Row],[Nickname]:[Sexual preferences]],'Privacy values experts'!$B$3:$S$3)/7</f>
        <v>4.2142857142857144</v>
      </c>
      <c r="AF14" s="3">
        <f>SUMPRODUCT(Table_145[[#This Row],[Nickname]:[Sexual preferences]],'Privacy values experts'!$B$4:$S$4)/7</f>
        <v>5.0476190476190483</v>
      </c>
      <c r="AG14" s="3">
        <f>SUMPRODUCT(Table_145[[#This Row],[Nickname]:[Sexual preferences]],'Privacy values experts'!$B$5:$S$5)/7</f>
        <v>4.2714285714285714</v>
      </c>
      <c r="AH14" s="3">
        <f>SUMPRODUCT(Table_145[[#This Row],[Nickname]:[Sexual preferences]],'Privacy values experts'!$B$6:$S$6)/7</f>
        <v>3.4404761904761907</v>
      </c>
      <c r="AI14" s="3">
        <f>SUMPRODUCT(Table_145[[#This Row],[Nickname]:[Sexual preferences]],'Privacy values experts'!$B$7:$S$7)/7</f>
        <v>3.7142857142857149</v>
      </c>
      <c r="AJ14" s="3">
        <f>SUMPRODUCT(Table_145[[#This Row],[Nickname]:[Sexual preferences]],'Privacy values experts'!$B$8:$S$8)/7</f>
        <v>5.2857142857142856</v>
      </c>
      <c r="AK14" s="3">
        <f t="shared" si="0"/>
        <v>30.68809523809524</v>
      </c>
      <c r="AL14" s="3"/>
      <c r="AM14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14">
        <f t="shared" si="1"/>
        <v>24.550476190476193</v>
      </c>
      <c r="AQ14">
        <f t="shared" si="2"/>
        <v>12.275238095238096</v>
      </c>
      <c r="AR14">
        <f t="shared" si="3"/>
        <v>49.100952380952386</v>
      </c>
      <c r="AT14">
        <f t="shared" si="4"/>
        <v>7.8519931392350903</v>
      </c>
      <c r="AU14">
        <f t="shared" si="5"/>
        <v>3.9259965696175452</v>
      </c>
      <c r="AV14">
        <f t="shared" si="5"/>
        <v>15.703986278470181</v>
      </c>
    </row>
    <row r="15" spans="1:48" customFormat="1" x14ac:dyDescent="0.25">
      <c r="A15" t="s">
        <v>71</v>
      </c>
      <c r="B15" t="s">
        <v>53</v>
      </c>
      <c r="D15">
        <v>8</v>
      </c>
      <c r="E15" t="s">
        <v>61</v>
      </c>
      <c r="H15">
        <v>1</v>
      </c>
      <c r="J15" s="3">
        <v>1</v>
      </c>
      <c r="K15">
        <v>1</v>
      </c>
      <c r="L15">
        <v>1</v>
      </c>
      <c r="M15">
        <v>1</v>
      </c>
      <c r="N15">
        <v>1</v>
      </c>
      <c r="P15">
        <v>1</v>
      </c>
      <c r="Q15">
        <v>1</v>
      </c>
      <c r="R15">
        <v>1</v>
      </c>
      <c r="U15">
        <v>1</v>
      </c>
      <c r="AA15" s="11"/>
      <c r="AB15" s="11"/>
      <c r="AC15" s="3"/>
      <c r="AD15" s="3">
        <f>SUMPRODUCT(Table_145[[#This Row],[Nickname]:[Sexual preferences]],'Privacy values experts'!$B$2:$S$2)/7</f>
        <v>4.6938775510204085</v>
      </c>
      <c r="AE15" s="3">
        <f>SUMPRODUCT(Table_145[[#This Row],[Nickname]:[Sexual preferences]],'Privacy values experts'!$B$3:$S$3)/7</f>
        <v>4.0476190476190483</v>
      </c>
      <c r="AF15" s="3">
        <f>SUMPRODUCT(Table_145[[#This Row],[Nickname]:[Sexual preferences]],'Privacy values experts'!$B$4:$S$4)/7</f>
        <v>5.0476190476190466</v>
      </c>
      <c r="AG15" s="3">
        <f>SUMPRODUCT(Table_145[[#This Row],[Nickname]:[Sexual preferences]],'Privacy values experts'!$B$5:$S$5)/7</f>
        <v>3.9857142857142853</v>
      </c>
      <c r="AH15" s="3">
        <f>SUMPRODUCT(Table_145[[#This Row],[Nickname]:[Sexual preferences]],'Privacy values experts'!$B$6:$S$6)/7</f>
        <v>3.1547619047619051</v>
      </c>
      <c r="AI15" s="3">
        <f>SUMPRODUCT(Table_145[[#This Row],[Nickname]:[Sexual preferences]],'Privacy values experts'!$B$7:$S$7)/7</f>
        <v>3.3015873015873018</v>
      </c>
      <c r="AJ15" s="3">
        <f>SUMPRODUCT(Table_145[[#This Row],[Nickname]:[Sexual preferences]],'Privacy values experts'!$B$8:$S$8)/7</f>
        <v>5.125</v>
      </c>
      <c r="AK15" s="3">
        <f t="shared" si="0"/>
        <v>29.356179138321995</v>
      </c>
      <c r="AL15" s="3"/>
      <c r="AM15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15">
        <f t="shared" si="1"/>
        <v>29.356179138321995</v>
      </c>
      <c r="AQ15">
        <f t="shared" si="2"/>
        <v>14.678089569160997</v>
      </c>
      <c r="AR15">
        <f t="shared" si="3"/>
        <v>58.71235827664399</v>
      </c>
      <c r="AT15">
        <f t="shared" si="4"/>
        <v>9.3890039199190625</v>
      </c>
      <c r="AU15">
        <f t="shared" si="5"/>
        <v>4.6945019599595312</v>
      </c>
      <c r="AV15">
        <f t="shared" si="5"/>
        <v>18.778007839838125</v>
      </c>
    </row>
    <row r="16" spans="1:48" customFormat="1" x14ac:dyDescent="0.25">
      <c r="A16" t="s">
        <v>73</v>
      </c>
      <c r="B16" t="s">
        <v>75</v>
      </c>
      <c r="D16">
        <v>8</v>
      </c>
      <c r="E16" t="s">
        <v>38</v>
      </c>
      <c r="F16">
        <v>1</v>
      </c>
      <c r="H16">
        <v>1</v>
      </c>
      <c r="J16" s="3">
        <v>1</v>
      </c>
      <c r="K16">
        <v>1</v>
      </c>
      <c r="P16">
        <v>1</v>
      </c>
      <c r="Q16">
        <v>1</v>
      </c>
      <c r="X16">
        <v>1</v>
      </c>
      <c r="AA16" s="11"/>
      <c r="AB16" s="11"/>
      <c r="AC16" s="3"/>
      <c r="AD16" s="3">
        <f>SUMPRODUCT(Table_145[[#This Row],[Nickname]:[Sexual preferences]],'Privacy values experts'!$B$2:$S$2)/7</f>
        <v>2.2244897959183674</v>
      </c>
      <c r="AE16" s="3">
        <f>SUMPRODUCT(Table_145[[#This Row],[Nickname]:[Sexual preferences]],'Privacy values experts'!$B$3:$S$3)/7</f>
        <v>2.1190476190476191</v>
      </c>
      <c r="AF16" s="3">
        <f>SUMPRODUCT(Table_145[[#This Row],[Nickname]:[Sexual preferences]],'Privacy values experts'!$B$4:$S$4)/7</f>
        <v>2.666666666666667</v>
      </c>
      <c r="AG16" s="3">
        <f>SUMPRODUCT(Table_145[[#This Row],[Nickname]:[Sexual preferences]],'Privacy values experts'!$B$5:$S$5)/7</f>
        <v>2.0285714285714285</v>
      </c>
      <c r="AH16" s="3">
        <f>SUMPRODUCT(Table_145[[#This Row],[Nickname]:[Sexual preferences]],'Privacy values experts'!$B$6:$S$6)/7</f>
        <v>1.7976190476190474</v>
      </c>
      <c r="AI16" s="3">
        <f>SUMPRODUCT(Table_145[[#This Row],[Nickname]:[Sexual preferences]],'Privacy values experts'!$B$7:$S$7)/7</f>
        <v>1.7777777777777779</v>
      </c>
      <c r="AJ16" s="3">
        <f>SUMPRODUCT(Table_145[[#This Row],[Nickname]:[Sexual preferences]],'Privacy values experts'!$B$8:$S$8)/7</f>
        <v>2.4821428571428572</v>
      </c>
      <c r="AK16" s="3">
        <f t="shared" si="0"/>
        <v>15.096315192743766</v>
      </c>
      <c r="AL16" s="3"/>
      <c r="AM16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16">
        <f t="shared" si="1"/>
        <v>10.064210128495844</v>
      </c>
      <c r="AQ16">
        <f t="shared" si="2"/>
        <v>5.0321050642479221</v>
      </c>
      <c r="AR16">
        <f t="shared" si="3"/>
        <v>20.128420256991689</v>
      </c>
      <c r="AT16">
        <f t="shared" si="4"/>
        <v>3.2188422036158024</v>
      </c>
      <c r="AU16">
        <f t="shared" si="5"/>
        <v>1.6094211018079012</v>
      </c>
      <c r="AV16">
        <f t="shared" si="5"/>
        <v>6.4376844072316048</v>
      </c>
    </row>
    <row r="17" spans="1:48" customFormat="1" x14ac:dyDescent="0.25">
      <c r="A17" t="s">
        <v>76</v>
      </c>
      <c r="B17" t="s">
        <v>75</v>
      </c>
      <c r="C17" t="s">
        <v>78</v>
      </c>
      <c r="D17">
        <v>12</v>
      </c>
      <c r="E17" t="s">
        <v>38</v>
      </c>
      <c r="H17">
        <v>1</v>
      </c>
      <c r="J17" s="3">
        <v>1</v>
      </c>
      <c r="L17">
        <v>1</v>
      </c>
      <c r="M17">
        <v>1</v>
      </c>
      <c r="P17">
        <v>1</v>
      </c>
      <c r="Q17">
        <v>1</v>
      </c>
      <c r="X17">
        <v>1</v>
      </c>
      <c r="AA17" s="11"/>
      <c r="AB17" s="11"/>
      <c r="AC17" s="3"/>
      <c r="AD17" s="3">
        <f>SUMPRODUCT(Table_145[[#This Row],[Nickname]:[Sexual preferences]],'Privacy values experts'!$B$2:$S$2)/7</f>
        <v>2.9795918367346941</v>
      </c>
      <c r="AE17" s="3">
        <f>SUMPRODUCT(Table_145[[#This Row],[Nickname]:[Sexual preferences]],'Privacy values experts'!$B$3:$S$3)/7</f>
        <v>2.666666666666667</v>
      </c>
      <c r="AF17" s="3">
        <f>SUMPRODUCT(Table_145[[#This Row],[Nickname]:[Sexual preferences]],'Privacy values experts'!$B$4:$S$4)/7</f>
        <v>3.2142857142857144</v>
      </c>
      <c r="AG17" s="3">
        <f>SUMPRODUCT(Table_145[[#This Row],[Nickname]:[Sexual preferences]],'Privacy values experts'!$B$5:$S$5)/7</f>
        <v>2.371428571428571</v>
      </c>
      <c r="AH17" s="3">
        <f>SUMPRODUCT(Table_145[[#This Row],[Nickname]:[Sexual preferences]],'Privacy values experts'!$B$6:$S$6)/7</f>
        <v>2.1547619047619047</v>
      </c>
      <c r="AI17" s="3">
        <f>SUMPRODUCT(Table_145[[#This Row],[Nickname]:[Sexual preferences]],'Privacy values experts'!$B$7:$S$7)/7</f>
        <v>2.0317460317460321</v>
      </c>
      <c r="AJ17" s="3">
        <f>SUMPRODUCT(Table_145[[#This Row],[Nickname]:[Sexual preferences]],'Privacy values experts'!$B$8:$S$8)/7</f>
        <v>3.0357142857142856</v>
      </c>
      <c r="AK17" s="3">
        <f t="shared" si="0"/>
        <v>18.454195011337866</v>
      </c>
      <c r="AL17" s="3"/>
      <c r="AM17">
        <f>(((IF(Table_145[[#This Row],[extra sec]]=1,1,0)+IF(Table_145[[#This Row],[min mask]]="l",1,0)+IF(Table_145[[#This Row],[min length]]&gt;7,1,0))/6+0.5)+IF(Table_145[[#This Row],[min length]]&gt;8,0.5,0))*IF(Table_145[[#This Row],[2fa]]=1,1.5,1)</f>
        <v>2</v>
      </c>
      <c r="AO17">
        <f t="shared" si="1"/>
        <v>9.2270975056689331</v>
      </c>
      <c r="AQ17">
        <f t="shared" si="2"/>
        <v>4.6135487528344665</v>
      </c>
      <c r="AR17">
        <f t="shared" si="3"/>
        <v>18.454195011337866</v>
      </c>
      <c r="AT17">
        <f t="shared" si="4"/>
        <v>2.9511079845233903</v>
      </c>
      <c r="AU17">
        <f t="shared" si="5"/>
        <v>1.4755539922616951</v>
      </c>
      <c r="AV17">
        <f t="shared" si="5"/>
        <v>5.9022159690467806</v>
      </c>
    </row>
    <row r="18" spans="1:48" customFormat="1" x14ac:dyDescent="0.25">
      <c r="A18" t="s">
        <v>79</v>
      </c>
      <c r="B18" t="s">
        <v>75</v>
      </c>
      <c r="D18">
        <v>6</v>
      </c>
      <c r="E18" t="s">
        <v>54</v>
      </c>
      <c r="H18">
        <v>1</v>
      </c>
      <c r="J18" s="3">
        <v>1</v>
      </c>
      <c r="L18">
        <v>1</v>
      </c>
      <c r="M18">
        <v>1</v>
      </c>
      <c r="P18">
        <v>1</v>
      </c>
      <c r="Q18">
        <v>1</v>
      </c>
      <c r="X18">
        <v>1</v>
      </c>
      <c r="AA18" s="11"/>
      <c r="AB18" s="11"/>
      <c r="AC18" s="3"/>
      <c r="AD18" s="3">
        <f>SUMPRODUCT(Table_145[[#This Row],[Nickname]:[Sexual preferences]],'Privacy values experts'!$B$2:$S$2)/7</f>
        <v>2.9795918367346941</v>
      </c>
      <c r="AE18" s="3">
        <f>SUMPRODUCT(Table_145[[#This Row],[Nickname]:[Sexual preferences]],'Privacy values experts'!$B$3:$S$3)/7</f>
        <v>2.666666666666667</v>
      </c>
      <c r="AF18" s="3">
        <f>SUMPRODUCT(Table_145[[#This Row],[Nickname]:[Sexual preferences]],'Privacy values experts'!$B$4:$S$4)/7</f>
        <v>3.2142857142857144</v>
      </c>
      <c r="AG18" s="3">
        <f>SUMPRODUCT(Table_145[[#This Row],[Nickname]:[Sexual preferences]],'Privacy values experts'!$B$5:$S$5)/7</f>
        <v>2.371428571428571</v>
      </c>
      <c r="AH18" s="3">
        <f>SUMPRODUCT(Table_145[[#This Row],[Nickname]:[Sexual preferences]],'Privacy values experts'!$B$6:$S$6)/7</f>
        <v>2.1547619047619047</v>
      </c>
      <c r="AI18" s="3">
        <f>SUMPRODUCT(Table_145[[#This Row],[Nickname]:[Sexual preferences]],'Privacy values experts'!$B$7:$S$7)/7</f>
        <v>2.0317460317460321</v>
      </c>
      <c r="AJ18" s="3">
        <f>SUMPRODUCT(Table_145[[#This Row],[Nickname]:[Sexual preferences]],'Privacy values experts'!$B$8:$S$8)/7</f>
        <v>3.0357142857142856</v>
      </c>
      <c r="AK18" s="3">
        <f t="shared" si="0"/>
        <v>18.454195011337866</v>
      </c>
      <c r="AL18" s="3"/>
      <c r="AM18">
        <f>(((IF(Table_145[[#This Row],[extra sec]]=1,1,0)+IF(Table_145[[#This Row],[min mask]]="l",1,0)+IF(Table_145[[#This Row],[min length]]&gt;7,1,0))/6+0.5)+IF(Table_145[[#This Row],[min length]]&gt;8,0.5,0))*IF(Table_145[[#This Row],[2fa]]=1,1.5,1)</f>
        <v>0.75</v>
      </c>
      <c r="AO18">
        <f t="shared" si="1"/>
        <v>24.605593348450487</v>
      </c>
      <c r="AQ18">
        <f t="shared" si="2"/>
        <v>12.302796674225243</v>
      </c>
      <c r="AR18">
        <f t="shared" si="3"/>
        <v>49.211186696900974</v>
      </c>
      <c r="AT18">
        <f t="shared" si="4"/>
        <v>7.8696212920623738</v>
      </c>
      <c r="AU18">
        <f t="shared" si="5"/>
        <v>3.9348106460311869</v>
      </c>
      <c r="AV18">
        <f t="shared" si="5"/>
        <v>15.739242584124748</v>
      </c>
    </row>
    <row r="19" spans="1:48" customFormat="1" x14ac:dyDescent="0.25">
      <c r="A19" t="s">
        <v>81</v>
      </c>
      <c r="B19" t="s">
        <v>75</v>
      </c>
      <c r="D19">
        <v>6</v>
      </c>
      <c r="E19" t="s">
        <v>38</v>
      </c>
      <c r="F19">
        <v>1</v>
      </c>
      <c r="H19">
        <v>1</v>
      </c>
      <c r="J19" s="3">
        <v>1</v>
      </c>
      <c r="L19">
        <v>1</v>
      </c>
      <c r="M19">
        <v>1</v>
      </c>
      <c r="O19" t="s">
        <v>233</v>
      </c>
      <c r="P19">
        <v>1</v>
      </c>
      <c r="Q19">
        <v>1</v>
      </c>
      <c r="R19">
        <v>1</v>
      </c>
      <c r="S19">
        <v>1</v>
      </c>
      <c r="X19">
        <v>1</v>
      </c>
      <c r="AA19" s="11"/>
      <c r="AB19" s="11"/>
      <c r="AC19" s="3"/>
      <c r="AD19" s="3">
        <f>SUMPRODUCT(Table_145[[#This Row],[Nickname]:[Sexual preferences]],'Privacy values experts'!$B$2:$S$2)/7</f>
        <v>3.9591836734693877</v>
      </c>
      <c r="AE19" s="3">
        <f>SUMPRODUCT(Table_145[[#This Row],[Nickname]:[Sexual preferences]],'Privacy values experts'!$B$3:$S$3)/7</f>
        <v>3.7857142857142856</v>
      </c>
      <c r="AF19" s="3">
        <f>SUMPRODUCT(Table_145[[#This Row],[Nickname]:[Sexual preferences]],'Privacy values experts'!$B$4:$S$4)/7</f>
        <v>4.333333333333333</v>
      </c>
      <c r="AG19" s="3">
        <f>SUMPRODUCT(Table_145[[#This Row],[Nickname]:[Sexual preferences]],'Privacy values experts'!$B$5:$S$5)/7</f>
        <v>3.4285714285714279</v>
      </c>
      <c r="AH19" s="3">
        <f>SUMPRODUCT(Table_145[[#This Row],[Nickname]:[Sexual preferences]],'Privacy values experts'!$B$6:$S$6)/7</f>
        <v>2.9761904761904758</v>
      </c>
      <c r="AI19" s="3">
        <f>SUMPRODUCT(Table_145[[#This Row],[Nickname]:[Sexual preferences]],'Privacy values experts'!$B$7:$S$7)/7</f>
        <v>3.0634920634920637</v>
      </c>
      <c r="AJ19" s="3">
        <f>SUMPRODUCT(Table_145[[#This Row],[Nickname]:[Sexual preferences]],'Privacy values experts'!$B$8:$S$8)/7</f>
        <v>4.375</v>
      </c>
      <c r="AK19" s="3">
        <f t="shared" si="0"/>
        <v>25.921485260770972</v>
      </c>
      <c r="AL19" s="3"/>
      <c r="AM19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19">
        <f t="shared" si="1"/>
        <v>20.737188208616779</v>
      </c>
      <c r="AQ19">
        <f t="shared" si="2"/>
        <v>10.368594104308389</v>
      </c>
      <c r="AR19">
        <f t="shared" si="3"/>
        <v>41.474376417233557</v>
      </c>
      <c r="AT19">
        <f t="shared" si="4"/>
        <v>6.632387016763909</v>
      </c>
      <c r="AU19">
        <f t="shared" si="5"/>
        <v>3.3161935083819545</v>
      </c>
      <c r="AV19">
        <f t="shared" si="5"/>
        <v>13.264774033527818</v>
      </c>
    </row>
    <row r="20" spans="1:48" customFormat="1" ht="15.75" customHeight="1" x14ac:dyDescent="0.25">
      <c r="A20" t="s">
        <v>83</v>
      </c>
      <c r="B20" t="s">
        <v>75</v>
      </c>
      <c r="D20">
        <v>6</v>
      </c>
      <c r="E20" t="s">
        <v>38</v>
      </c>
      <c r="H20">
        <v>1</v>
      </c>
      <c r="J20" s="3">
        <v>1</v>
      </c>
      <c r="L20">
        <v>1</v>
      </c>
      <c r="M20">
        <v>1</v>
      </c>
      <c r="Q20">
        <v>1</v>
      </c>
      <c r="T20">
        <v>1</v>
      </c>
      <c r="X20">
        <v>1</v>
      </c>
      <c r="AA20" s="11"/>
      <c r="AB20" s="11"/>
      <c r="AC20" s="3"/>
      <c r="AD20" s="3">
        <f>SUMPRODUCT(Table_145[[#This Row],[Nickname]:[Sexual preferences]],'Privacy values experts'!$B$2:$S$2)/7</f>
        <v>3.1428571428571432</v>
      </c>
      <c r="AE20" s="3">
        <f>SUMPRODUCT(Table_145[[#This Row],[Nickname]:[Sexual preferences]],'Privacy values experts'!$B$3:$S$3)/7</f>
        <v>2.7857142857142856</v>
      </c>
      <c r="AF20" s="3">
        <f>SUMPRODUCT(Table_145[[#This Row],[Nickname]:[Sexual preferences]],'Privacy values experts'!$B$4:$S$4)/7</f>
        <v>3.1190476190476191</v>
      </c>
      <c r="AG20" s="3">
        <f>SUMPRODUCT(Table_145[[#This Row],[Nickname]:[Sexual preferences]],'Privacy values experts'!$B$5:$S$5)/7</f>
        <v>2.7428571428571429</v>
      </c>
      <c r="AH20" s="3">
        <f>SUMPRODUCT(Table_145[[#This Row],[Nickname]:[Sexual preferences]],'Privacy values experts'!$B$6:$S$6)/7</f>
        <v>2.3690476190476191</v>
      </c>
      <c r="AI20" s="3">
        <f>SUMPRODUCT(Table_145[[#This Row],[Nickname]:[Sexual preferences]],'Privacy values experts'!$B$7:$S$7)/7</f>
        <v>2.126984126984127</v>
      </c>
      <c r="AJ20" s="3">
        <f>SUMPRODUCT(Table_145[[#This Row],[Nickname]:[Sexual preferences]],'Privacy values experts'!$B$8:$S$8)/7</f>
        <v>3.25</v>
      </c>
      <c r="AK20" s="3">
        <f t="shared" si="0"/>
        <v>19.536507936507938</v>
      </c>
      <c r="AL20" s="3"/>
      <c r="AM20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0">
        <f t="shared" si="1"/>
        <v>19.536507936507938</v>
      </c>
      <c r="AQ20">
        <f t="shared" si="2"/>
        <v>9.7682539682539691</v>
      </c>
      <c r="AR20">
        <f t="shared" si="3"/>
        <v>39.073015873015876</v>
      </c>
      <c r="AT20">
        <f t="shared" si="4"/>
        <v>6.2483727440521299</v>
      </c>
      <c r="AU20">
        <f t="shared" si="5"/>
        <v>3.124186372026065</v>
      </c>
      <c r="AV20">
        <f t="shared" si="5"/>
        <v>12.49674548810426</v>
      </c>
    </row>
    <row r="21" spans="1:48" customFormat="1" ht="15.75" customHeight="1" x14ac:dyDescent="0.25">
      <c r="A21" t="s">
        <v>85</v>
      </c>
      <c r="B21" t="s">
        <v>75</v>
      </c>
      <c r="D21">
        <v>8</v>
      </c>
      <c r="E21" t="s">
        <v>38</v>
      </c>
      <c r="F21">
        <v>1</v>
      </c>
      <c r="G21">
        <v>1</v>
      </c>
      <c r="H21">
        <v>1</v>
      </c>
      <c r="J21" s="3"/>
      <c r="K21">
        <v>1</v>
      </c>
      <c r="L21">
        <v>1</v>
      </c>
      <c r="Q21">
        <v>1</v>
      </c>
      <c r="X21">
        <v>1</v>
      </c>
      <c r="AA21" s="11"/>
      <c r="AB21" s="11"/>
      <c r="AC21" s="3"/>
      <c r="AD21" s="3">
        <f>SUMPRODUCT(Table_145[[#This Row],[Nickname]:[Sexual preferences]],'Privacy values experts'!$B$2:$S$2)/7</f>
        <v>2.1224489795918369</v>
      </c>
      <c r="AE21" s="3">
        <f>SUMPRODUCT(Table_145[[#This Row],[Nickname]:[Sexual preferences]],'Privacy values experts'!$B$3:$S$3)/7</f>
        <v>2.0238095238095242</v>
      </c>
      <c r="AF21" s="3">
        <f>SUMPRODUCT(Table_145[[#This Row],[Nickname]:[Sexual preferences]],'Privacy values experts'!$B$4:$S$4)/7</f>
        <v>2.5476190476190474</v>
      </c>
      <c r="AG21" s="3">
        <f>SUMPRODUCT(Table_145[[#This Row],[Nickname]:[Sexual preferences]],'Privacy values experts'!$B$5:$S$5)/7</f>
        <v>1.9000000000000001</v>
      </c>
      <c r="AH21" s="3">
        <f>SUMPRODUCT(Table_145[[#This Row],[Nickname]:[Sexual preferences]],'Privacy values experts'!$B$6:$S$6)/7</f>
        <v>1.6904761904761902</v>
      </c>
      <c r="AI21" s="3">
        <f>SUMPRODUCT(Table_145[[#This Row],[Nickname]:[Sexual preferences]],'Privacy values experts'!$B$7:$S$7)/7</f>
        <v>1.6825396825396826</v>
      </c>
      <c r="AJ21" s="3">
        <f>SUMPRODUCT(Table_145[[#This Row],[Nickname]:[Sexual preferences]],'Privacy values experts'!$B$8:$S$8)/7</f>
        <v>2.4107142857142856</v>
      </c>
      <c r="AK21" s="3">
        <f t="shared" si="0"/>
        <v>14.377607709750567</v>
      </c>
      <c r="AL21" s="3"/>
      <c r="AM21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1">
        <f t="shared" si="1"/>
        <v>14.377607709750567</v>
      </c>
      <c r="AQ21">
        <f t="shared" si="2"/>
        <v>7.1888038548752835</v>
      </c>
      <c r="AR21">
        <f t="shared" si="3"/>
        <v>28.755215419501134</v>
      </c>
      <c r="AT21">
        <f t="shared" si="4"/>
        <v>4.5983986713613829</v>
      </c>
      <c r="AU21">
        <f t="shared" si="5"/>
        <v>2.2991993356806915</v>
      </c>
      <c r="AV21">
        <f t="shared" si="5"/>
        <v>9.1967973427227658</v>
      </c>
    </row>
    <row r="22" spans="1:48" customFormat="1" ht="15.75" customHeight="1" x14ac:dyDescent="0.25">
      <c r="A22" t="s">
        <v>87</v>
      </c>
      <c r="B22" t="s">
        <v>75</v>
      </c>
      <c r="D22">
        <v>8</v>
      </c>
      <c r="E22" t="s">
        <v>61</v>
      </c>
      <c r="H22">
        <v>1</v>
      </c>
      <c r="J22" s="3"/>
      <c r="Q22">
        <v>1</v>
      </c>
      <c r="Y22">
        <v>1</v>
      </c>
      <c r="AA22" s="11"/>
      <c r="AB22" s="11"/>
      <c r="AC22" s="3"/>
      <c r="AD22" s="3">
        <f>SUMPRODUCT(Table_145[[#This Row],[Nickname]:[Sexual preferences]],'Privacy values experts'!$B$2:$S$2)/7</f>
        <v>1.2448979591836735</v>
      </c>
      <c r="AE22" s="3">
        <f>SUMPRODUCT(Table_145[[#This Row],[Nickname]:[Sexual preferences]],'Privacy values experts'!$B$3:$S$3)/7</f>
        <v>1.2619047619047621</v>
      </c>
      <c r="AF22" s="3">
        <f>SUMPRODUCT(Table_145[[#This Row],[Nickname]:[Sexual preferences]],'Privacy values experts'!$B$4:$S$4)/7</f>
        <v>1.5238095238095237</v>
      </c>
      <c r="AG22" s="3">
        <f>SUMPRODUCT(Table_145[[#This Row],[Nickname]:[Sexual preferences]],'Privacy values experts'!$B$5:$S$5)/7</f>
        <v>1.3</v>
      </c>
      <c r="AH22" s="3">
        <f>SUMPRODUCT(Table_145[[#This Row],[Nickname]:[Sexual preferences]],'Privacy values experts'!$B$6:$S$6)/7</f>
        <v>1.2380952380952384</v>
      </c>
      <c r="AI22" s="3">
        <f>SUMPRODUCT(Table_145[[#This Row],[Nickname]:[Sexual preferences]],'Privacy values experts'!$B$7:$S$7)/7</f>
        <v>1.0634920634920635</v>
      </c>
      <c r="AJ22" s="3">
        <f>SUMPRODUCT(Table_145[[#This Row],[Nickname]:[Sexual preferences]],'Privacy values experts'!$B$8:$S$8)/7</f>
        <v>1.4464285714285714</v>
      </c>
      <c r="AK22" s="3">
        <f t="shared" si="0"/>
        <v>9.0786281179138317</v>
      </c>
      <c r="AL22" s="3"/>
      <c r="AM22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22">
        <f t="shared" si="1"/>
        <v>13.617942176870748</v>
      </c>
      <c r="AQ22">
        <f t="shared" si="2"/>
        <v>6.8089710884353742</v>
      </c>
      <c r="AR22">
        <f t="shared" si="3"/>
        <v>27.235884353741497</v>
      </c>
      <c r="AT22">
        <f t="shared" si="4"/>
        <v>4.3554344002813927</v>
      </c>
      <c r="AU22">
        <f t="shared" si="5"/>
        <v>2.1777172001406964</v>
      </c>
      <c r="AV22">
        <f t="shared" si="5"/>
        <v>8.7108688005627855</v>
      </c>
    </row>
    <row r="23" spans="1:48" customFormat="1" ht="15.75" customHeight="1" x14ac:dyDescent="0.25">
      <c r="A23" t="s">
        <v>89</v>
      </c>
      <c r="B23" t="s">
        <v>75</v>
      </c>
      <c r="D23">
        <v>8</v>
      </c>
      <c r="E23" t="s">
        <v>61</v>
      </c>
      <c r="H23">
        <v>1</v>
      </c>
      <c r="J23" s="3">
        <v>1</v>
      </c>
      <c r="L23">
        <v>1</v>
      </c>
      <c r="M23">
        <v>1</v>
      </c>
      <c r="P23">
        <v>1</v>
      </c>
      <c r="Q23">
        <v>1</v>
      </c>
      <c r="X23">
        <v>1</v>
      </c>
      <c r="AA23" s="11"/>
      <c r="AB23" s="11"/>
      <c r="AC23" s="3"/>
      <c r="AD23" s="3">
        <f>SUMPRODUCT(Table_145[[#This Row],[Nickname]:[Sexual preferences]],'Privacy values experts'!$B$2:$S$2)/7</f>
        <v>2.9795918367346941</v>
      </c>
      <c r="AE23" s="3">
        <f>SUMPRODUCT(Table_145[[#This Row],[Nickname]:[Sexual preferences]],'Privacy values experts'!$B$3:$S$3)/7</f>
        <v>2.666666666666667</v>
      </c>
      <c r="AF23" s="3">
        <f>SUMPRODUCT(Table_145[[#This Row],[Nickname]:[Sexual preferences]],'Privacy values experts'!$B$4:$S$4)/7</f>
        <v>3.2142857142857144</v>
      </c>
      <c r="AG23" s="3">
        <f>SUMPRODUCT(Table_145[[#This Row],[Nickname]:[Sexual preferences]],'Privacy values experts'!$B$5:$S$5)/7</f>
        <v>2.371428571428571</v>
      </c>
      <c r="AH23" s="3">
        <f>SUMPRODUCT(Table_145[[#This Row],[Nickname]:[Sexual preferences]],'Privacy values experts'!$B$6:$S$6)/7</f>
        <v>2.1547619047619047</v>
      </c>
      <c r="AI23" s="3">
        <f>SUMPRODUCT(Table_145[[#This Row],[Nickname]:[Sexual preferences]],'Privacy values experts'!$B$7:$S$7)/7</f>
        <v>2.0317460317460321</v>
      </c>
      <c r="AJ23" s="3">
        <f>SUMPRODUCT(Table_145[[#This Row],[Nickname]:[Sexual preferences]],'Privacy values experts'!$B$8:$S$8)/7</f>
        <v>3.0357142857142856</v>
      </c>
      <c r="AK23" s="3">
        <f t="shared" si="0"/>
        <v>18.454195011337866</v>
      </c>
      <c r="AL23" s="3"/>
      <c r="AM23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3">
        <f t="shared" si="1"/>
        <v>18.454195011337866</v>
      </c>
      <c r="AQ23">
        <f t="shared" si="2"/>
        <v>9.2270975056689331</v>
      </c>
      <c r="AR23">
        <f t="shared" si="3"/>
        <v>36.908390022675732</v>
      </c>
      <c r="AT23">
        <f t="shared" si="4"/>
        <v>5.9022159690467806</v>
      </c>
      <c r="AU23">
        <f t="shared" si="5"/>
        <v>2.9511079845233903</v>
      </c>
      <c r="AV23">
        <f t="shared" si="5"/>
        <v>11.804431938093561</v>
      </c>
    </row>
    <row r="24" spans="1:48" customFormat="1" ht="15.75" customHeight="1" x14ac:dyDescent="0.25">
      <c r="A24" t="s">
        <v>91</v>
      </c>
      <c r="B24" t="s">
        <v>75</v>
      </c>
      <c r="D24">
        <v>6</v>
      </c>
      <c r="E24" t="s">
        <v>38</v>
      </c>
      <c r="H24">
        <v>1</v>
      </c>
      <c r="J24" s="3"/>
      <c r="K24">
        <v>1</v>
      </c>
      <c r="N24">
        <v>1</v>
      </c>
      <c r="O24">
        <v>1</v>
      </c>
      <c r="Q24">
        <v>1</v>
      </c>
      <c r="S24">
        <v>1</v>
      </c>
      <c r="AA24" s="11"/>
      <c r="AB24" s="11"/>
      <c r="AC24" s="3"/>
      <c r="AD24" s="3">
        <f>SUMPRODUCT(Table_145[[#This Row],[Nickname]:[Sexual preferences]],'Privacy values experts'!$B$2:$S$2)/7</f>
        <v>2.5918367346938775</v>
      </c>
      <c r="AE24" s="3">
        <f>SUMPRODUCT(Table_145[[#This Row],[Nickname]:[Sexual preferences]],'Privacy values experts'!$B$3:$S$3)/7</f>
        <v>2.3809523809523809</v>
      </c>
      <c r="AF24" s="3">
        <f>SUMPRODUCT(Table_145[[#This Row],[Nickname]:[Sexual preferences]],'Privacy values experts'!$B$4:$S$4)/7</f>
        <v>2.6666666666666665</v>
      </c>
      <c r="AG24" s="3">
        <f>SUMPRODUCT(Table_145[[#This Row],[Nickname]:[Sexual preferences]],'Privacy values experts'!$B$5:$S$5)/7</f>
        <v>1.6857142857142857</v>
      </c>
      <c r="AH24" s="3">
        <f>SUMPRODUCT(Table_145[[#This Row],[Nickname]:[Sexual preferences]],'Privacy values experts'!$B$6:$S$6)/7</f>
        <v>1.6309523809523807</v>
      </c>
      <c r="AI24" s="3">
        <f>SUMPRODUCT(Table_145[[#This Row],[Nickname]:[Sexual preferences]],'Privacy values experts'!$B$7:$S$7)/7</f>
        <v>2.2380952380952381</v>
      </c>
      <c r="AJ24" s="3">
        <f>SUMPRODUCT(Table_145[[#This Row],[Nickname]:[Sexual preferences]],'Privacy values experts'!$B$8:$S$8)/7</f>
        <v>3.0357142857142856</v>
      </c>
      <c r="AK24" s="3">
        <f t="shared" si="0"/>
        <v>16.229931972789114</v>
      </c>
      <c r="AL24" s="3"/>
      <c r="AM24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24">
        <f t="shared" si="1"/>
        <v>24.344897959183672</v>
      </c>
      <c r="AQ24">
        <f t="shared" si="2"/>
        <v>12.172448979591836</v>
      </c>
      <c r="AR24">
        <f t="shared" si="3"/>
        <v>48.689795918367345</v>
      </c>
      <c r="AT24">
        <f t="shared" si="4"/>
        <v>7.7862429334484036</v>
      </c>
      <c r="AU24">
        <f t="shared" si="5"/>
        <v>3.8931214667242018</v>
      </c>
      <c r="AV24">
        <f t="shared" si="5"/>
        <v>15.572485866896807</v>
      </c>
    </row>
    <row r="25" spans="1:48" customFormat="1" ht="15.75" customHeight="1" x14ac:dyDescent="0.25">
      <c r="A25" t="s">
        <v>93</v>
      </c>
      <c r="B25" t="s">
        <v>95</v>
      </c>
      <c r="C25" t="s">
        <v>96</v>
      </c>
      <c r="D25">
        <v>8</v>
      </c>
      <c r="E25" t="s">
        <v>42</v>
      </c>
      <c r="H25">
        <v>1</v>
      </c>
      <c r="J25" s="3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W25">
        <v>1</v>
      </c>
      <c r="X25">
        <v>1</v>
      </c>
      <c r="Y25">
        <v>1</v>
      </c>
      <c r="AA25" s="11">
        <v>1</v>
      </c>
      <c r="AB25" s="11"/>
      <c r="AC25" s="3"/>
      <c r="AD25" s="3">
        <f>SUMPRODUCT(Table_145[[#This Row],[Nickname]:[Sexual preferences]],'Privacy values experts'!$B$2:$S$2)/7</f>
        <v>7.7142857142857144</v>
      </c>
      <c r="AE25" s="3">
        <f>SUMPRODUCT(Table_145[[#This Row],[Nickname]:[Sexual preferences]],'Privacy values experts'!$B$3:$S$3)/7</f>
        <v>7.3095238095238102</v>
      </c>
      <c r="AF25" s="3">
        <f>SUMPRODUCT(Table_145[[#This Row],[Nickname]:[Sexual preferences]],'Privacy values experts'!$B$4:$S$4)/7</f>
        <v>7.761904761904761</v>
      </c>
      <c r="AG25" s="3">
        <f>SUMPRODUCT(Table_145[[#This Row],[Nickname]:[Sexual preferences]],'Privacy values experts'!$B$5:$S$5)/7</f>
        <v>7.4285714285714288</v>
      </c>
      <c r="AH25" s="3">
        <f>SUMPRODUCT(Table_145[[#This Row],[Nickname]:[Sexual preferences]],'Privacy values experts'!$B$6:$S$6)/7</f>
        <v>6.25</v>
      </c>
      <c r="AI25" s="3">
        <f>SUMPRODUCT(Table_145[[#This Row],[Nickname]:[Sexual preferences]],'Privacy values experts'!$B$7:$S$7)/7</f>
        <v>6.238095238095239</v>
      </c>
      <c r="AJ25" s="3">
        <f>SUMPRODUCT(Table_145[[#This Row],[Nickname]:[Sexual preferences]],'Privacy values experts'!$B$8:$S$8)/7</f>
        <v>8.4464285714285712</v>
      </c>
      <c r="AK25" s="3">
        <f t="shared" si="0"/>
        <v>51.148809523809526</v>
      </c>
      <c r="AL25" s="3"/>
      <c r="AM25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5">
        <f t="shared" si="1"/>
        <v>51.148809523809526</v>
      </c>
      <c r="AQ25">
        <f t="shared" si="2"/>
        <v>25.574404761904763</v>
      </c>
      <c r="AR25">
        <f t="shared" si="3"/>
        <v>102.29761904761905</v>
      </c>
      <c r="AT25">
        <f t="shared" si="4"/>
        <v>16.358953624565309</v>
      </c>
      <c r="AU25">
        <f t="shared" si="5"/>
        <v>8.1794768122826547</v>
      </c>
      <c r="AV25">
        <f t="shared" si="5"/>
        <v>32.717907249130619</v>
      </c>
    </row>
    <row r="26" spans="1:48" customFormat="1" ht="15.75" customHeight="1" x14ac:dyDescent="0.25">
      <c r="A26" t="s">
        <v>97</v>
      </c>
      <c r="B26" t="s">
        <v>95</v>
      </c>
      <c r="D26">
        <v>8</v>
      </c>
      <c r="E26" t="s">
        <v>38</v>
      </c>
      <c r="F26">
        <v>1</v>
      </c>
      <c r="H26">
        <v>1</v>
      </c>
      <c r="J26" s="3">
        <v>1</v>
      </c>
      <c r="L26">
        <v>1</v>
      </c>
      <c r="M26">
        <v>1</v>
      </c>
      <c r="N26">
        <v>1</v>
      </c>
      <c r="O26">
        <v>1</v>
      </c>
      <c r="Q26">
        <v>1</v>
      </c>
      <c r="R26">
        <v>1</v>
      </c>
      <c r="U26">
        <v>1</v>
      </c>
      <c r="W26">
        <v>1</v>
      </c>
      <c r="X26">
        <v>1</v>
      </c>
      <c r="AA26" s="11">
        <v>1</v>
      </c>
      <c r="AB26" s="11"/>
      <c r="AC26" s="3"/>
      <c r="AD26" s="3">
        <f>SUMPRODUCT(Table_145[[#This Row],[Nickname]:[Sexual preferences]],'Privacy values experts'!$B$2:$S$2)/7</f>
        <v>6.4285714285714279</v>
      </c>
      <c r="AE26" s="3">
        <f>SUMPRODUCT(Table_145[[#This Row],[Nickname]:[Sexual preferences]],'Privacy values experts'!$B$3:$S$3)/7</f>
        <v>6</v>
      </c>
      <c r="AF26" s="3">
        <f>SUMPRODUCT(Table_145[[#This Row],[Nickname]:[Sexual preferences]],'Privacy values experts'!$B$4:$S$4)/7</f>
        <v>6.4999999999999991</v>
      </c>
      <c r="AG26" s="3">
        <f>SUMPRODUCT(Table_145[[#This Row],[Nickname]:[Sexual preferences]],'Privacy values experts'!$B$5:$S$5)/7</f>
        <v>6.2000000000000011</v>
      </c>
      <c r="AH26" s="3">
        <f>SUMPRODUCT(Table_145[[#This Row],[Nickname]:[Sexual preferences]],'Privacy values experts'!$B$6:$S$6)/7</f>
        <v>5.0714285714285712</v>
      </c>
      <c r="AI26" s="3">
        <f>SUMPRODUCT(Table_145[[#This Row],[Nickname]:[Sexual preferences]],'Privacy values experts'!$B$7:$S$7)/7</f>
        <v>5.2698412698412707</v>
      </c>
      <c r="AJ26" s="3">
        <f>SUMPRODUCT(Table_145[[#This Row],[Nickname]:[Sexual preferences]],'Privacy values experts'!$B$8:$S$8)/7</f>
        <v>7.1071428571428568</v>
      </c>
      <c r="AK26" s="3">
        <f t="shared" si="0"/>
        <v>42.576984126984122</v>
      </c>
      <c r="AL26" s="3"/>
      <c r="AM26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26">
        <f t="shared" si="1"/>
        <v>28.384656084656083</v>
      </c>
      <c r="AQ26">
        <f t="shared" si="2"/>
        <v>14.192328042328041</v>
      </c>
      <c r="AR26">
        <f t="shared" si="3"/>
        <v>56.769312169312165</v>
      </c>
      <c r="AT26">
        <f t="shared" si="4"/>
        <v>9.0782811342261009</v>
      </c>
      <c r="AU26">
        <f t="shared" si="5"/>
        <v>4.5391405671130505</v>
      </c>
      <c r="AV26">
        <f t="shared" si="5"/>
        <v>18.156562268452202</v>
      </c>
    </row>
    <row r="27" spans="1:48" customFormat="1" ht="15.75" customHeight="1" x14ac:dyDescent="0.25">
      <c r="A27" t="s">
        <v>99</v>
      </c>
      <c r="B27" t="s">
        <v>95</v>
      </c>
      <c r="C27" t="s">
        <v>101</v>
      </c>
      <c r="D27">
        <v>8</v>
      </c>
      <c r="E27" t="s">
        <v>102</v>
      </c>
      <c r="F27">
        <v>1</v>
      </c>
      <c r="H27">
        <v>1</v>
      </c>
      <c r="J27" s="3">
        <v>1</v>
      </c>
      <c r="L27">
        <v>1</v>
      </c>
      <c r="M27">
        <v>1</v>
      </c>
      <c r="N27">
        <v>1</v>
      </c>
      <c r="P27">
        <v>1</v>
      </c>
      <c r="Q27">
        <v>1</v>
      </c>
      <c r="R27">
        <v>1</v>
      </c>
      <c r="T27">
        <v>1</v>
      </c>
      <c r="W27">
        <v>1</v>
      </c>
      <c r="X27">
        <v>1</v>
      </c>
      <c r="Y27">
        <v>1</v>
      </c>
      <c r="AA27" s="11">
        <v>1</v>
      </c>
      <c r="AB27" s="11"/>
      <c r="AC27" s="3"/>
      <c r="AD27" s="3">
        <f>SUMPRODUCT(Table_145[[#This Row],[Nickname]:[Sexual preferences]],'Privacy values experts'!$B$2:$S$2)/7</f>
        <v>7.1632653061224492</v>
      </c>
      <c r="AE27" s="3">
        <f>SUMPRODUCT(Table_145[[#This Row],[Nickname]:[Sexual preferences]],'Privacy values experts'!$B$3:$S$3)/7</f>
        <v>6.8809523809523805</v>
      </c>
      <c r="AF27" s="3">
        <f>SUMPRODUCT(Table_145[[#This Row],[Nickname]:[Sexual preferences]],'Privacy values experts'!$B$4:$S$4)/7</f>
        <v>7.3809523809523805</v>
      </c>
      <c r="AG27" s="3">
        <f>SUMPRODUCT(Table_145[[#This Row],[Nickname]:[Sexual preferences]],'Privacy values experts'!$B$5:$S$5)/7</f>
        <v>7.1428571428571432</v>
      </c>
      <c r="AH27" s="3">
        <f>SUMPRODUCT(Table_145[[#This Row],[Nickname]:[Sexual preferences]],'Privacy values experts'!$B$6:$S$6)/7</f>
        <v>5.9761904761904763</v>
      </c>
      <c r="AI27" s="3">
        <f>SUMPRODUCT(Table_145[[#This Row],[Nickname]:[Sexual preferences]],'Privacy values experts'!$B$7:$S$7)/7</f>
        <v>5.7142857142857144</v>
      </c>
      <c r="AJ27" s="3">
        <f>SUMPRODUCT(Table_145[[#This Row],[Nickname]:[Sexual preferences]],'Privacy values experts'!$B$8:$S$8)/7</f>
        <v>7.8214285714285712</v>
      </c>
      <c r="AK27" s="3">
        <f t="shared" si="0"/>
        <v>48.079931972789112</v>
      </c>
      <c r="AL27" s="3"/>
      <c r="AM27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27">
        <f t="shared" si="1"/>
        <v>38.463945578231289</v>
      </c>
      <c r="AQ27">
        <f t="shared" si="2"/>
        <v>19.231972789115645</v>
      </c>
      <c r="AR27">
        <f t="shared" si="3"/>
        <v>76.927891156462579</v>
      </c>
      <c r="AT27">
        <f t="shared" si="4"/>
        <v>12.301946179982664</v>
      </c>
      <c r="AU27">
        <f t="shared" si="5"/>
        <v>6.1509730899913322</v>
      </c>
      <c r="AV27">
        <f t="shared" si="5"/>
        <v>24.603892359965329</v>
      </c>
    </row>
    <row r="28" spans="1:48" customFormat="1" ht="15.75" customHeight="1" x14ac:dyDescent="0.25">
      <c r="A28" t="s">
        <v>103</v>
      </c>
      <c r="B28" t="s">
        <v>95</v>
      </c>
      <c r="C28" t="s">
        <v>103</v>
      </c>
      <c r="D28">
        <v>8</v>
      </c>
      <c r="E28" t="s">
        <v>38</v>
      </c>
      <c r="F28">
        <v>1</v>
      </c>
      <c r="H28">
        <v>1</v>
      </c>
      <c r="J28" s="3">
        <v>1</v>
      </c>
      <c r="L28">
        <v>1</v>
      </c>
      <c r="M28">
        <v>1</v>
      </c>
      <c r="N28">
        <v>1</v>
      </c>
      <c r="O28">
        <v>1</v>
      </c>
      <c r="Q28">
        <v>1</v>
      </c>
      <c r="R28">
        <v>1</v>
      </c>
      <c r="W28">
        <v>1</v>
      </c>
      <c r="AA28" s="11">
        <v>1</v>
      </c>
      <c r="AB28" s="11"/>
      <c r="AC28" s="3"/>
      <c r="AD28" s="3">
        <f>SUMPRODUCT(Table_145[[#This Row],[Nickname]:[Sexual preferences]],'Privacy values experts'!$B$2:$S$2)/7</f>
        <v>4.8979591836734695</v>
      </c>
      <c r="AE28" s="3">
        <f>SUMPRODUCT(Table_145[[#This Row],[Nickname]:[Sexual preferences]],'Privacy values experts'!$B$3:$S$3)/7</f>
        <v>4.5714285714285712</v>
      </c>
      <c r="AF28" s="3">
        <f>SUMPRODUCT(Table_145[[#This Row],[Nickname]:[Sexual preferences]],'Privacy values experts'!$B$4:$S$4)/7</f>
        <v>4.9523809523809517</v>
      </c>
      <c r="AG28" s="3">
        <f>SUMPRODUCT(Table_145[[#This Row],[Nickname]:[Sexual preferences]],'Privacy values experts'!$B$5:$S$5)/7</f>
        <v>4.3857142857142861</v>
      </c>
      <c r="AH28" s="3">
        <f>SUMPRODUCT(Table_145[[#This Row],[Nickname]:[Sexual preferences]],'Privacy values experts'!$B$6:$S$6)/7</f>
        <v>3.7619047619047619</v>
      </c>
      <c r="AI28" s="3">
        <f>SUMPRODUCT(Table_145[[#This Row],[Nickname]:[Sexual preferences]],'Privacy values experts'!$B$7:$S$7)/7</f>
        <v>4.0952380952380958</v>
      </c>
      <c r="AJ28" s="3">
        <f>SUMPRODUCT(Table_145[[#This Row],[Nickname]:[Sexual preferences]],'Privacy values experts'!$B$8:$S$8)/7</f>
        <v>5.5178571428571432</v>
      </c>
      <c r="AK28" s="3">
        <f t="shared" si="0"/>
        <v>32.182482993197283</v>
      </c>
      <c r="AL28" s="3"/>
      <c r="AM28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28">
        <f t="shared" si="1"/>
        <v>21.454988662131523</v>
      </c>
      <c r="AQ28">
        <f t="shared" si="2"/>
        <v>10.727494331065762</v>
      </c>
      <c r="AR28">
        <f t="shared" si="3"/>
        <v>42.909977324263046</v>
      </c>
      <c r="AT28">
        <f t="shared" si="4"/>
        <v>6.8619615550583646</v>
      </c>
      <c r="AU28">
        <f t="shared" si="5"/>
        <v>3.4309807775291823</v>
      </c>
      <c r="AV28">
        <f t="shared" si="5"/>
        <v>13.723923110116729</v>
      </c>
    </row>
    <row r="29" spans="1:48" customFormat="1" ht="15.75" customHeight="1" x14ac:dyDescent="0.25">
      <c r="A29" t="s">
        <v>105</v>
      </c>
      <c r="B29" t="s">
        <v>95</v>
      </c>
      <c r="C29" t="s">
        <v>105</v>
      </c>
      <c r="D29">
        <v>6</v>
      </c>
      <c r="E29" t="s">
        <v>54</v>
      </c>
      <c r="F29">
        <v>1</v>
      </c>
      <c r="H29">
        <v>1</v>
      </c>
      <c r="J29" s="3">
        <v>1</v>
      </c>
      <c r="L29">
        <v>1</v>
      </c>
      <c r="M29">
        <v>1</v>
      </c>
      <c r="Q29">
        <v>1</v>
      </c>
      <c r="R29">
        <v>1</v>
      </c>
      <c r="W29">
        <v>1</v>
      </c>
      <c r="AA29" s="11">
        <v>1</v>
      </c>
      <c r="AB29" s="11"/>
      <c r="AC29" s="3"/>
      <c r="AD29" s="3">
        <f>SUMPRODUCT(Table_145[[#This Row],[Nickname]:[Sexual preferences]],'Privacy values experts'!$B$2:$S$2)/7</f>
        <v>3.6938775510204089</v>
      </c>
      <c r="AE29" s="3">
        <f>SUMPRODUCT(Table_145[[#This Row],[Nickname]:[Sexual preferences]],'Privacy values experts'!$B$3:$S$3)/7</f>
        <v>3.5952380952380949</v>
      </c>
      <c r="AF29" s="3">
        <f>SUMPRODUCT(Table_145[[#This Row],[Nickname]:[Sexual preferences]],'Privacy values experts'!$B$4:$S$4)/7</f>
        <v>4.0238095238095237</v>
      </c>
      <c r="AG29" s="3">
        <f>SUMPRODUCT(Table_145[[#This Row],[Nickname]:[Sexual preferences]],'Privacy values experts'!$B$5:$S$5)/7</f>
        <v>3.6428571428571428</v>
      </c>
      <c r="AH29" s="3">
        <f>SUMPRODUCT(Table_145[[#This Row],[Nickname]:[Sexual preferences]],'Privacy values experts'!$B$6:$S$6)/7</f>
        <v>3.1190476190476191</v>
      </c>
      <c r="AI29" s="3">
        <f>SUMPRODUCT(Table_145[[#This Row],[Nickname]:[Sexual preferences]],'Privacy values experts'!$B$7:$S$7)/7</f>
        <v>3.1904761904761902</v>
      </c>
      <c r="AJ29" s="3">
        <f>SUMPRODUCT(Table_145[[#This Row],[Nickname]:[Sexual preferences]],'Privacy values experts'!$B$8:$S$8)/7</f>
        <v>4.2142857142857144</v>
      </c>
      <c r="AK29" s="3">
        <f t="shared" si="0"/>
        <v>25.479591836734695</v>
      </c>
      <c r="AL29" s="3"/>
      <c r="AM29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29">
        <f t="shared" si="1"/>
        <v>25.479591836734695</v>
      </c>
      <c r="AQ29">
        <f t="shared" si="2"/>
        <v>12.739795918367347</v>
      </c>
      <c r="AR29">
        <f t="shared" si="3"/>
        <v>50.95918367346939</v>
      </c>
      <c r="AT29">
        <f t="shared" si="4"/>
        <v>8.1491527390479774</v>
      </c>
      <c r="AU29">
        <f t="shared" si="5"/>
        <v>4.0745763695239887</v>
      </c>
      <c r="AV29">
        <f t="shared" si="5"/>
        <v>16.298305478095955</v>
      </c>
    </row>
    <row r="30" spans="1:48" customFormat="1" ht="15.75" customHeight="1" x14ac:dyDescent="0.25">
      <c r="A30" t="s">
        <v>107</v>
      </c>
      <c r="B30" t="s">
        <v>109</v>
      </c>
      <c r="D30">
        <v>8</v>
      </c>
      <c r="E30" t="s">
        <v>110</v>
      </c>
      <c r="H30">
        <v>1</v>
      </c>
      <c r="J30" s="3"/>
      <c r="K30">
        <v>1</v>
      </c>
      <c r="P30">
        <v>1</v>
      </c>
      <c r="Q30">
        <v>1</v>
      </c>
      <c r="AA30" s="11"/>
      <c r="AB30" s="11"/>
      <c r="AC30" s="3"/>
      <c r="AD30" s="3">
        <f>SUMPRODUCT(Table_145[[#This Row],[Nickname]:[Sexual preferences]],'Privacy values experts'!$B$2:$S$2)/7</f>
        <v>1.5306122448979593</v>
      </c>
      <c r="AE30" s="3">
        <f>SUMPRODUCT(Table_145[[#This Row],[Nickname]:[Sexual preferences]],'Privacy values experts'!$B$3:$S$3)/7</f>
        <v>1.3571428571428572</v>
      </c>
      <c r="AF30" s="3">
        <f>SUMPRODUCT(Table_145[[#This Row],[Nickname]:[Sexual preferences]],'Privacy values experts'!$B$4:$S$4)/7</f>
        <v>1.9285714285714286</v>
      </c>
      <c r="AG30" s="3">
        <f>SUMPRODUCT(Table_145[[#This Row],[Nickname]:[Sexual preferences]],'Privacy values experts'!$B$5:$S$5)/7</f>
        <v>1.1428571428571428</v>
      </c>
      <c r="AH30" s="3">
        <f>SUMPRODUCT(Table_145[[#This Row],[Nickname]:[Sexual preferences]],'Privacy values experts'!$B$6:$S$6)/7</f>
        <v>1.0833333333333333</v>
      </c>
      <c r="AI30" s="3">
        <f>SUMPRODUCT(Table_145[[#This Row],[Nickname]:[Sexual preferences]],'Privacy values experts'!$B$7:$S$7)/7</f>
        <v>1.1904761904761905</v>
      </c>
      <c r="AJ30" s="3">
        <f>SUMPRODUCT(Table_145[[#This Row],[Nickname]:[Sexual preferences]],'Privacy values experts'!$B$8:$S$8)/7</f>
        <v>1.75</v>
      </c>
      <c r="AK30" s="3">
        <f t="shared" si="0"/>
        <v>9.9829931972789119</v>
      </c>
      <c r="AL30" s="3"/>
      <c r="AM30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30">
        <f t="shared" si="1"/>
        <v>14.974489795918368</v>
      </c>
      <c r="AQ30">
        <f t="shared" si="2"/>
        <v>7.4872448979591839</v>
      </c>
      <c r="AR30">
        <f t="shared" si="3"/>
        <v>29.948979591836736</v>
      </c>
      <c r="AT30">
        <f t="shared" si="4"/>
        <v>4.7892998176022861</v>
      </c>
      <c r="AU30">
        <f t="shared" si="5"/>
        <v>2.394649908801143</v>
      </c>
      <c r="AV30">
        <f t="shared" si="5"/>
        <v>9.5785996352045721</v>
      </c>
    </row>
    <row r="31" spans="1:48" customFormat="1" ht="15.75" customHeight="1" x14ac:dyDescent="0.25">
      <c r="A31" t="s">
        <v>111</v>
      </c>
      <c r="B31" t="s">
        <v>109</v>
      </c>
      <c r="C31" t="s">
        <v>113</v>
      </c>
      <c r="D31">
        <v>10</v>
      </c>
      <c r="E31" t="s">
        <v>38</v>
      </c>
      <c r="F31">
        <v>1</v>
      </c>
      <c r="H31">
        <v>1</v>
      </c>
      <c r="J31" s="3"/>
      <c r="K31">
        <v>1</v>
      </c>
      <c r="Q31">
        <v>1</v>
      </c>
      <c r="X31">
        <v>1</v>
      </c>
      <c r="AA31" s="11"/>
      <c r="AB31" s="11"/>
      <c r="AC31" s="3"/>
      <c r="AD31" s="3">
        <f>SUMPRODUCT(Table_145[[#This Row],[Nickname]:[Sexual preferences]],'Privacy values experts'!$B$2:$S$2)/7</f>
        <v>1.6122448979591835</v>
      </c>
      <c r="AE31" s="3">
        <f>SUMPRODUCT(Table_145[[#This Row],[Nickname]:[Sexual preferences]],'Privacy values experts'!$B$3:$S$3)/7</f>
        <v>1.5952380952380953</v>
      </c>
      <c r="AF31" s="3">
        <f>SUMPRODUCT(Table_145[[#This Row],[Nickname]:[Sexual preferences]],'Privacy values experts'!$B$4:$S$4)/7</f>
        <v>2</v>
      </c>
      <c r="AG31" s="3">
        <f>SUMPRODUCT(Table_145[[#This Row],[Nickname]:[Sexual preferences]],'Privacy values experts'!$B$5:$S$5)/7</f>
        <v>1.5857142857142859</v>
      </c>
      <c r="AH31" s="3">
        <f>SUMPRODUCT(Table_145[[#This Row],[Nickname]:[Sexual preferences]],'Privacy values experts'!$B$6:$S$6)/7</f>
        <v>1.4047619047619047</v>
      </c>
      <c r="AI31" s="3">
        <f>SUMPRODUCT(Table_145[[#This Row],[Nickname]:[Sexual preferences]],'Privacy values experts'!$B$7:$S$7)/7</f>
        <v>1.3809523809523812</v>
      </c>
      <c r="AJ31" s="3">
        <f>SUMPRODUCT(Table_145[[#This Row],[Nickname]:[Sexual preferences]],'Privacy values experts'!$B$8:$S$8)/7</f>
        <v>1.8928571428571428</v>
      </c>
      <c r="AK31" s="3">
        <f t="shared" si="0"/>
        <v>11.471768707482994</v>
      </c>
      <c r="AL31" s="3"/>
      <c r="AM31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31">
        <f t="shared" si="1"/>
        <v>7.6478458049886626</v>
      </c>
      <c r="AQ31">
        <f t="shared" si="2"/>
        <v>3.8239229024943313</v>
      </c>
      <c r="AR31">
        <f t="shared" si="3"/>
        <v>15.295691609977325</v>
      </c>
      <c r="AT31">
        <f t="shared" si="4"/>
        <v>2.4460149906988042</v>
      </c>
      <c r="AU31">
        <f t="shared" si="5"/>
        <v>1.2230074953494021</v>
      </c>
      <c r="AV31">
        <f t="shared" si="5"/>
        <v>4.8920299813976085</v>
      </c>
    </row>
    <row r="32" spans="1:48" customFormat="1" ht="15.75" customHeight="1" x14ac:dyDescent="0.25">
      <c r="A32" t="s">
        <v>114</v>
      </c>
      <c r="B32" t="s">
        <v>109</v>
      </c>
      <c r="C32" t="s">
        <v>114</v>
      </c>
      <c r="D32">
        <v>6</v>
      </c>
      <c r="E32" t="s">
        <v>38</v>
      </c>
      <c r="H32">
        <v>1</v>
      </c>
      <c r="J32" s="3"/>
      <c r="K32">
        <v>1</v>
      </c>
      <c r="Q32">
        <v>1</v>
      </c>
      <c r="R32">
        <v>1</v>
      </c>
      <c r="X32">
        <v>1</v>
      </c>
      <c r="AA32" s="11"/>
      <c r="AB32" s="11"/>
      <c r="AC32" s="3"/>
      <c r="AD32" s="3">
        <f>SUMPRODUCT(Table_145[[#This Row],[Nickname]:[Sexual preferences]],'Privacy values experts'!$B$2:$S$2)/7</f>
        <v>2.1224489795918369</v>
      </c>
      <c r="AE32" s="3">
        <f>SUMPRODUCT(Table_145[[#This Row],[Nickname]:[Sexual preferences]],'Privacy values experts'!$B$3:$S$3)/7</f>
        <v>2.1428571428571428</v>
      </c>
      <c r="AF32" s="3">
        <f>SUMPRODUCT(Table_145[[#This Row],[Nickname]:[Sexual preferences]],'Privacy values experts'!$B$4:$S$4)/7</f>
        <v>2.6428571428571428</v>
      </c>
      <c r="AG32" s="3">
        <f>SUMPRODUCT(Table_145[[#This Row],[Nickname]:[Sexual preferences]],'Privacy values experts'!$B$5:$S$5)/7</f>
        <v>2.4</v>
      </c>
      <c r="AH32" s="3">
        <f>SUMPRODUCT(Table_145[[#This Row],[Nickname]:[Sexual preferences]],'Privacy values experts'!$B$6:$S$6)/7</f>
        <v>1.9285714285714286</v>
      </c>
      <c r="AI32" s="3">
        <f>SUMPRODUCT(Table_145[[#This Row],[Nickname]:[Sexual preferences]],'Privacy values experts'!$B$7:$S$7)/7</f>
        <v>1.8730158730158732</v>
      </c>
      <c r="AJ32" s="3">
        <f>SUMPRODUCT(Table_145[[#This Row],[Nickname]:[Sexual preferences]],'Privacy values experts'!$B$8:$S$8)/7</f>
        <v>2.6607142857142856</v>
      </c>
      <c r="AK32" s="3">
        <f t="shared" si="0"/>
        <v>15.770464852607709</v>
      </c>
      <c r="AL32" s="3"/>
      <c r="AM32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32">
        <f t="shared" si="1"/>
        <v>23.655697278911564</v>
      </c>
      <c r="AQ32">
        <f t="shared" si="2"/>
        <v>11.827848639455782</v>
      </c>
      <c r="AR32">
        <f t="shared" si="3"/>
        <v>47.311394557823128</v>
      </c>
      <c r="AT32">
        <f t="shared" si="4"/>
        <v>7.5658154773344553</v>
      </c>
      <c r="AU32">
        <f t="shared" si="5"/>
        <v>3.7829077386672276</v>
      </c>
      <c r="AV32">
        <f t="shared" si="5"/>
        <v>15.131630954668911</v>
      </c>
    </row>
    <row r="33" spans="1:48" customFormat="1" ht="15.75" customHeight="1" x14ac:dyDescent="0.25">
      <c r="A33" t="s">
        <v>116</v>
      </c>
      <c r="B33" t="s">
        <v>109</v>
      </c>
      <c r="C33" t="s">
        <v>118</v>
      </c>
      <c r="D33">
        <v>10</v>
      </c>
      <c r="E33" t="s">
        <v>48</v>
      </c>
      <c r="H33">
        <v>1</v>
      </c>
      <c r="J33" s="3"/>
      <c r="K33">
        <v>1</v>
      </c>
      <c r="N33">
        <v>1</v>
      </c>
      <c r="O33">
        <v>1</v>
      </c>
      <c r="P33">
        <v>1</v>
      </c>
      <c r="Q33">
        <v>1</v>
      </c>
      <c r="T33">
        <v>1</v>
      </c>
      <c r="U33">
        <v>1</v>
      </c>
      <c r="X33">
        <v>1</v>
      </c>
      <c r="AA33" s="11"/>
      <c r="AB33" s="11"/>
      <c r="AC33" s="3"/>
      <c r="AD33" s="3">
        <f>SUMPRODUCT(Table_145[[#This Row],[Nickname]:[Sexual preferences]],'Privacy values experts'!$B$2:$S$2)/7</f>
        <v>5.0408163265306127</v>
      </c>
      <c r="AE33" s="3">
        <f>SUMPRODUCT(Table_145[[#This Row],[Nickname]:[Sexual preferences]],'Privacy values experts'!$B$3:$S$3)/7</f>
        <v>4.4047619047619051</v>
      </c>
      <c r="AF33" s="3">
        <f>SUMPRODUCT(Table_145[[#This Row],[Nickname]:[Sexual preferences]],'Privacy values experts'!$B$4:$S$4)/7</f>
        <v>4.9761904761904763</v>
      </c>
      <c r="AG33" s="3">
        <f>SUMPRODUCT(Table_145[[#This Row],[Nickname]:[Sexual preferences]],'Privacy values experts'!$B$5:$S$5)/7</f>
        <v>4.5142857142857142</v>
      </c>
      <c r="AH33" s="3">
        <f>SUMPRODUCT(Table_145[[#This Row],[Nickname]:[Sexual preferences]],'Privacy values experts'!$B$6:$S$6)/7</f>
        <v>3.6428571428571428</v>
      </c>
      <c r="AI33" s="3">
        <f>SUMPRODUCT(Table_145[[#This Row],[Nickname]:[Sexual preferences]],'Privacy values experts'!$B$7:$S$7)/7</f>
        <v>3.7619047619047623</v>
      </c>
      <c r="AJ33" s="3">
        <f>SUMPRODUCT(Table_145[[#This Row],[Nickname]:[Sexual preferences]],'Privacy values experts'!$B$8:$S$8)/7</f>
        <v>5.4464285714285712</v>
      </c>
      <c r="AK33" s="3">
        <f t="shared" si="0"/>
        <v>31.787244897959184</v>
      </c>
      <c r="AL33" s="3"/>
      <c r="AM33">
        <f>(((IF(Table_145[[#This Row],[extra sec]]=1,1,0)+IF(Table_145[[#This Row],[min mask]]="l",1,0)+IF(Table_145[[#This Row],[min length]]&gt;7,1,0))/6+0.5)+IF(Table_145[[#This Row],[min length]]&gt;8,0.5,0))*IF(Table_145[[#This Row],[2fa]]=1,1.5,1)</f>
        <v>1.1666666666666665</v>
      </c>
      <c r="AO33">
        <f t="shared" si="1"/>
        <v>27.246209912536447</v>
      </c>
      <c r="AQ33">
        <f t="shared" si="2"/>
        <v>13.623104956268223</v>
      </c>
      <c r="AR33">
        <f t="shared" si="3"/>
        <v>54.492419825072894</v>
      </c>
      <c r="AT33">
        <f t="shared" si="4"/>
        <v>8.7141712300630392</v>
      </c>
      <c r="AU33">
        <f t="shared" si="5"/>
        <v>4.3570856150315196</v>
      </c>
      <c r="AV33">
        <f t="shared" si="5"/>
        <v>17.428342460126078</v>
      </c>
    </row>
    <row r="34" spans="1:48" customFormat="1" ht="15.75" customHeight="1" x14ac:dyDescent="0.25">
      <c r="A34" t="s">
        <v>119</v>
      </c>
      <c r="B34" t="s">
        <v>109</v>
      </c>
      <c r="C34" t="s">
        <v>119</v>
      </c>
      <c r="D34">
        <v>8</v>
      </c>
      <c r="E34" t="s">
        <v>38</v>
      </c>
      <c r="G34">
        <v>1</v>
      </c>
      <c r="J34" s="3">
        <v>1</v>
      </c>
      <c r="K34">
        <v>1</v>
      </c>
      <c r="N34">
        <v>1</v>
      </c>
      <c r="P34">
        <v>1</v>
      </c>
      <c r="Q34">
        <v>1</v>
      </c>
      <c r="R34">
        <v>1</v>
      </c>
      <c r="W34">
        <v>1</v>
      </c>
      <c r="X34">
        <v>1</v>
      </c>
      <c r="Y34">
        <v>1</v>
      </c>
      <c r="AA34" s="11"/>
      <c r="AB34" s="11"/>
      <c r="AC34" s="3"/>
      <c r="AD34" s="3">
        <f>SUMPRODUCT(Table_145[[#This Row],[Nickname]:[Sexual preferences]],'Privacy values experts'!$B$2:$S$2)/7</f>
        <v>4.9387755102040822</v>
      </c>
      <c r="AE34" s="3">
        <f>SUMPRODUCT(Table_145[[#This Row],[Nickname]:[Sexual preferences]],'Privacy values experts'!$B$3:$S$3)/7</f>
        <v>4.9285714285714288</v>
      </c>
      <c r="AF34" s="3">
        <f>SUMPRODUCT(Table_145[[#This Row],[Nickname]:[Sexual preferences]],'Privacy values experts'!$B$4:$S$4)/7</f>
        <v>5.5238095238095237</v>
      </c>
      <c r="AG34" s="3">
        <f>SUMPRODUCT(Table_145[[#This Row],[Nickname]:[Sexual preferences]],'Privacy values experts'!$B$5:$S$5)/7</f>
        <v>5.1142857142857139</v>
      </c>
      <c r="AH34" s="3">
        <f>SUMPRODUCT(Table_145[[#This Row],[Nickname]:[Sexual preferences]],'Privacy values experts'!$B$6:$S$6)/7</f>
        <v>4.25</v>
      </c>
      <c r="AI34" s="3">
        <f>SUMPRODUCT(Table_145[[#This Row],[Nickname]:[Sexual preferences]],'Privacy values experts'!$B$7:$S$7)/7</f>
        <v>4.2222222222222223</v>
      </c>
      <c r="AJ34" s="3">
        <f>SUMPRODUCT(Table_145[[#This Row],[Nickname]:[Sexual preferences]],'Privacy values experts'!$B$8:$S$8)/7</f>
        <v>5.6785714285714288</v>
      </c>
      <c r="AK34" s="3">
        <f t="shared" si="0"/>
        <v>34.656235827664403</v>
      </c>
      <c r="AL34" s="3"/>
      <c r="AM34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34">
        <f t="shared" si="1"/>
        <v>27.724988662131523</v>
      </c>
      <c r="AQ34">
        <f t="shared" si="2"/>
        <v>13.862494331065761</v>
      </c>
      <c r="AR34">
        <f t="shared" si="3"/>
        <v>55.449977324263045</v>
      </c>
      <c r="AT34">
        <f t="shared" si="4"/>
        <v>8.8672993171870864</v>
      </c>
      <c r="AU34">
        <f t="shared" si="5"/>
        <v>4.4336496585935432</v>
      </c>
      <c r="AV34">
        <f t="shared" si="5"/>
        <v>17.734598634374173</v>
      </c>
    </row>
    <row r="35" spans="1:48" customFormat="1" ht="15.75" customHeight="1" x14ac:dyDescent="0.25">
      <c r="A35" t="s">
        <v>121</v>
      </c>
      <c r="B35" t="s">
        <v>123</v>
      </c>
      <c r="D35">
        <v>8</v>
      </c>
      <c r="E35" t="s">
        <v>54</v>
      </c>
      <c r="G35">
        <v>1</v>
      </c>
      <c r="J35" s="3">
        <v>1</v>
      </c>
      <c r="L35">
        <v>1</v>
      </c>
      <c r="M35">
        <v>1</v>
      </c>
      <c r="N35">
        <v>1</v>
      </c>
      <c r="Q35">
        <v>1</v>
      </c>
      <c r="R35">
        <v>1</v>
      </c>
      <c r="U35">
        <v>1</v>
      </c>
      <c r="Y35">
        <v>1</v>
      </c>
      <c r="Z35">
        <v>1</v>
      </c>
      <c r="AA35" s="11"/>
      <c r="AB35" s="11"/>
      <c r="AC35" s="3"/>
      <c r="AD35" s="3">
        <f>SUMPRODUCT(Table_145[[#This Row],[Nickname]:[Sexual preferences]],'Privacy values experts'!$B$2:$S$2)/7</f>
        <v>5.1020408163265305</v>
      </c>
      <c r="AE35" s="3">
        <f>SUMPRODUCT(Table_145[[#This Row],[Nickname]:[Sexual preferences]],'Privacy values experts'!$B$3:$S$3)/7</f>
        <v>4.6904761904761907</v>
      </c>
      <c r="AF35" s="3">
        <f>SUMPRODUCT(Table_145[[#This Row],[Nickname]:[Sexual preferences]],'Privacy values experts'!$B$4:$S$4)/7</f>
        <v>5.4761904761904763</v>
      </c>
      <c r="AG35" s="3">
        <f>SUMPRODUCT(Table_145[[#This Row],[Nickname]:[Sexual preferences]],'Privacy values experts'!$B$5:$S$5)/7</f>
        <v>5.0714285714285712</v>
      </c>
      <c r="AH35" s="3">
        <f>SUMPRODUCT(Table_145[[#This Row],[Nickname]:[Sexual preferences]],'Privacy values experts'!$B$6:$S$6)/7</f>
        <v>4.0952380952380958</v>
      </c>
      <c r="AI35" s="3">
        <f>SUMPRODUCT(Table_145[[#This Row],[Nickname]:[Sexual preferences]],'Privacy values experts'!$B$7:$S$7)/7</f>
        <v>3.8571428571428577</v>
      </c>
      <c r="AJ35" s="3">
        <f>SUMPRODUCT(Table_145[[#This Row],[Nickname]:[Sexual preferences]],'Privacy values experts'!$B$8:$S$8)/7</f>
        <v>5.6071428571428568</v>
      </c>
      <c r="AK35" s="3">
        <f t="shared" si="0"/>
        <v>33.89965986394558</v>
      </c>
      <c r="AL35" s="3"/>
      <c r="AM35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35">
        <f t="shared" si="1"/>
        <v>33.89965986394558</v>
      </c>
      <c r="AQ35">
        <f t="shared" si="2"/>
        <v>16.94982993197279</v>
      </c>
      <c r="AR35">
        <f t="shared" si="3"/>
        <v>67.799319727891159</v>
      </c>
      <c r="AT35">
        <f t="shared" si="4"/>
        <v>10.842148014113159</v>
      </c>
      <c r="AU35">
        <f t="shared" si="5"/>
        <v>5.4210740070565793</v>
      </c>
      <c r="AV35">
        <f t="shared" si="5"/>
        <v>21.684296028226317</v>
      </c>
    </row>
    <row r="36" spans="1:48" customFormat="1" ht="15.75" customHeight="1" x14ac:dyDescent="0.25">
      <c r="A36" t="s">
        <v>124</v>
      </c>
      <c r="B36" t="s">
        <v>123</v>
      </c>
      <c r="C36" t="s">
        <v>126</v>
      </c>
      <c r="D36">
        <v>8</v>
      </c>
      <c r="E36" t="s">
        <v>48</v>
      </c>
      <c r="F36">
        <v>1</v>
      </c>
      <c r="G36">
        <v>1</v>
      </c>
      <c r="J36" s="3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Y36">
        <v>1</v>
      </c>
      <c r="Z36">
        <v>1</v>
      </c>
      <c r="AA36" s="11"/>
      <c r="AB36" s="11"/>
      <c r="AC36" s="3"/>
      <c r="AD36" s="3">
        <f>SUMPRODUCT(Table_145[[#This Row],[Nickname]:[Sexual preferences]],'Privacy values experts'!$B$2:$S$2)/7</f>
        <v>5.5714285714285712</v>
      </c>
      <c r="AE36" s="3">
        <f>SUMPRODUCT(Table_145[[#This Row],[Nickname]:[Sexual preferences]],'Privacy values experts'!$B$3:$S$3)/7</f>
        <v>5.2619047619047619</v>
      </c>
      <c r="AF36" s="3">
        <f>SUMPRODUCT(Table_145[[#This Row],[Nickname]:[Sexual preferences]],'Privacy values experts'!$B$4:$S$4)/7</f>
        <v>5.9523809523809534</v>
      </c>
      <c r="AG36" s="3">
        <f>SUMPRODUCT(Table_145[[#This Row],[Nickname]:[Sexual preferences]],'Privacy values experts'!$B$5:$S$5)/7</f>
        <v>5.3142857142857149</v>
      </c>
      <c r="AH36" s="3">
        <f>SUMPRODUCT(Table_145[[#This Row],[Nickname]:[Sexual preferences]],'Privacy values experts'!$B$6:$S$6)/7</f>
        <v>4.3928571428571432</v>
      </c>
      <c r="AI36" s="3">
        <f>SUMPRODUCT(Table_145[[#This Row],[Nickname]:[Sexual preferences]],'Privacy values experts'!$B$7:$S$7)/7</f>
        <v>4.3968253968253972</v>
      </c>
      <c r="AJ36" s="3">
        <f>SUMPRODUCT(Table_145[[#This Row],[Nickname]:[Sexual preferences]],'Privacy values experts'!$B$8:$S$8)/7</f>
        <v>6.1785714285714288</v>
      </c>
      <c r="AK36" s="3">
        <f t="shared" si="0"/>
        <v>37.06825396825397</v>
      </c>
      <c r="AL36" s="3"/>
      <c r="AM36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36">
        <f t="shared" si="1"/>
        <v>29.654603174603174</v>
      </c>
      <c r="AQ36">
        <f t="shared" si="2"/>
        <v>14.827301587301587</v>
      </c>
      <c r="AR36">
        <f t="shared" si="3"/>
        <v>59.309206349206349</v>
      </c>
      <c r="AT36">
        <f t="shared" si="4"/>
        <v>9.4844490537438677</v>
      </c>
      <c r="AU36">
        <f t="shared" si="5"/>
        <v>4.7422245268719339</v>
      </c>
      <c r="AV36">
        <f t="shared" si="5"/>
        <v>18.968898107487735</v>
      </c>
    </row>
    <row r="37" spans="1:48" customFormat="1" ht="15.75" customHeight="1" x14ac:dyDescent="0.25">
      <c r="A37" t="s">
        <v>127</v>
      </c>
      <c r="B37" t="s">
        <v>123</v>
      </c>
      <c r="D37">
        <v>8</v>
      </c>
      <c r="E37" t="s">
        <v>54</v>
      </c>
      <c r="F37">
        <v>1</v>
      </c>
      <c r="H37">
        <v>1</v>
      </c>
      <c r="I37">
        <v>1</v>
      </c>
      <c r="J37" s="3">
        <v>1</v>
      </c>
      <c r="L37">
        <v>1</v>
      </c>
      <c r="M37">
        <v>1</v>
      </c>
      <c r="N37">
        <v>1</v>
      </c>
      <c r="P37">
        <v>1</v>
      </c>
      <c r="Q37">
        <v>1</v>
      </c>
      <c r="R37">
        <v>1</v>
      </c>
      <c r="S37">
        <v>1</v>
      </c>
      <c r="U37">
        <v>1</v>
      </c>
      <c r="Y37">
        <v>1</v>
      </c>
      <c r="Z37">
        <v>1</v>
      </c>
      <c r="AA37" s="11"/>
      <c r="AB37" s="11"/>
      <c r="AC37" s="3"/>
      <c r="AD37" s="3">
        <f>SUMPRODUCT(Table_145[[#This Row],[Nickname]:[Sexual preferences]],'Privacy values experts'!$B$2:$S$2)/7</f>
        <v>6.1836734693877551</v>
      </c>
      <c r="AE37" s="3">
        <f>SUMPRODUCT(Table_145[[#This Row],[Nickname]:[Sexual preferences]],'Privacy values experts'!$B$3:$S$3)/7</f>
        <v>5.7857142857142856</v>
      </c>
      <c r="AF37" s="3">
        <f>SUMPRODUCT(Table_145[[#This Row],[Nickname]:[Sexual preferences]],'Privacy values experts'!$B$4:$S$4)/7</f>
        <v>6.6190476190476195</v>
      </c>
      <c r="AG37" s="3">
        <f>SUMPRODUCT(Table_145[[#This Row],[Nickname]:[Sexual preferences]],'Privacy values experts'!$B$5:$S$5)/7</f>
        <v>5.7571428571428571</v>
      </c>
      <c r="AH37" s="3">
        <f>SUMPRODUCT(Table_145[[#This Row],[Nickname]:[Sexual preferences]],'Privacy values experts'!$B$6:$S$6)/7</f>
        <v>4.7857142857142856</v>
      </c>
      <c r="AI37" s="3">
        <f>SUMPRODUCT(Table_145[[#This Row],[Nickname]:[Sexual preferences]],'Privacy values experts'!$B$7:$S$7)/7</f>
        <v>4.7936507936507935</v>
      </c>
      <c r="AJ37" s="3">
        <f>SUMPRODUCT(Table_145[[#This Row],[Nickname]:[Sexual preferences]],'Privacy values experts'!$B$8:$S$8)/7</f>
        <v>6.7678571428571432</v>
      </c>
      <c r="AK37" s="3">
        <f t="shared" si="0"/>
        <v>40.692800453514742</v>
      </c>
      <c r="AL37" s="3"/>
      <c r="AM37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37">
        <f t="shared" si="1"/>
        <v>32.554240362811797</v>
      </c>
      <c r="AQ37">
        <f t="shared" si="2"/>
        <v>16.277120181405898</v>
      </c>
      <c r="AR37">
        <f t="shared" si="3"/>
        <v>65.108480725623593</v>
      </c>
      <c r="AT37">
        <f t="shared" si="4"/>
        <v>10.411841709244266</v>
      </c>
      <c r="AU37">
        <f t="shared" si="5"/>
        <v>5.2059208546221329</v>
      </c>
      <c r="AV37">
        <f t="shared" si="5"/>
        <v>20.823683418488532</v>
      </c>
    </row>
    <row r="38" spans="1:48" customFormat="1" ht="15.75" customHeight="1" x14ac:dyDescent="0.25">
      <c r="A38" t="s">
        <v>129</v>
      </c>
      <c r="B38" t="s">
        <v>123</v>
      </c>
      <c r="D38">
        <v>7</v>
      </c>
      <c r="E38" t="s">
        <v>48</v>
      </c>
      <c r="F38">
        <v>1</v>
      </c>
      <c r="G38">
        <v>1</v>
      </c>
      <c r="H38">
        <v>1</v>
      </c>
      <c r="J38" s="3">
        <v>1</v>
      </c>
      <c r="K38">
        <v>1</v>
      </c>
      <c r="L38">
        <v>1</v>
      </c>
      <c r="M38">
        <v>1</v>
      </c>
      <c r="Q38">
        <v>1</v>
      </c>
      <c r="R38">
        <v>1</v>
      </c>
      <c r="X38">
        <v>1</v>
      </c>
      <c r="AA38" s="11"/>
      <c r="AB38" s="11"/>
      <c r="AC38" s="3"/>
      <c r="AD38" s="3">
        <f>SUMPRODUCT(Table_145[[#This Row],[Nickname]:[Sexual preferences]],'Privacy values experts'!$B$2:$S$2)/7</f>
        <v>3.285714285714286</v>
      </c>
      <c r="AE38" s="3">
        <f>SUMPRODUCT(Table_145[[#This Row],[Nickname]:[Sexual preferences]],'Privacy values experts'!$B$3:$S$3)/7</f>
        <v>3.0714285714285716</v>
      </c>
      <c r="AF38" s="3">
        <f>SUMPRODUCT(Table_145[[#This Row],[Nickname]:[Sexual preferences]],'Privacy values experts'!$B$4:$S$4)/7</f>
        <v>3.7619047619047619</v>
      </c>
      <c r="AG38" s="3">
        <f>SUMPRODUCT(Table_145[[#This Row],[Nickname]:[Sexual preferences]],'Privacy values experts'!$B$5:$S$5)/7</f>
        <v>3.0428571428571431</v>
      </c>
      <c r="AH38" s="3">
        <f>SUMPRODUCT(Table_145[[#This Row],[Nickname]:[Sexual preferences]],'Privacy values experts'!$B$6:$S$6)/7</f>
        <v>2.5119047619047619</v>
      </c>
      <c r="AI38" s="3">
        <f>SUMPRODUCT(Table_145[[#This Row],[Nickname]:[Sexual preferences]],'Privacy values experts'!$B$7:$S$7)/7</f>
        <v>2.5238095238095242</v>
      </c>
      <c r="AJ38" s="3">
        <f>SUMPRODUCT(Table_145[[#This Row],[Nickname]:[Sexual preferences]],'Privacy values experts'!$B$8:$S$8)/7</f>
        <v>3.7321428571428572</v>
      </c>
      <c r="AK38" s="3">
        <f t="shared" si="0"/>
        <v>21.929761904761907</v>
      </c>
      <c r="AL38" s="3"/>
      <c r="AM38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38">
        <f t="shared" si="1"/>
        <v>21.929761904761907</v>
      </c>
      <c r="AQ38">
        <f t="shared" si="2"/>
        <v>10.964880952380954</v>
      </c>
      <c r="AR38">
        <f t="shared" si="3"/>
        <v>43.859523809523814</v>
      </c>
      <c r="AT38">
        <f t="shared" si="4"/>
        <v>7.0138085585503918</v>
      </c>
      <c r="AU38">
        <f t="shared" si="5"/>
        <v>3.5069042792751959</v>
      </c>
      <c r="AV38">
        <f t="shared" si="5"/>
        <v>14.027617117100784</v>
      </c>
    </row>
    <row r="39" spans="1:48" customFormat="1" ht="15.75" customHeight="1" x14ac:dyDescent="0.25">
      <c r="A39" t="s">
        <v>131</v>
      </c>
      <c r="B39" t="s">
        <v>123</v>
      </c>
      <c r="D39">
        <v>8</v>
      </c>
      <c r="E39" t="s">
        <v>48</v>
      </c>
      <c r="F39">
        <v>1</v>
      </c>
      <c r="G39">
        <v>1</v>
      </c>
      <c r="J39" s="3">
        <v>1</v>
      </c>
      <c r="L39">
        <v>1</v>
      </c>
      <c r="M39">
        <v>1</v>
      </c>
      <c r="N39">
        <v>1</v>
      </c>
      <c r="Q39">
        <v>1</v>
      </c>
      <c r="R39">
        <v>1</v>
      </c>
      <c r="U39">
        <v>1</v>
      </c>
      <c r="Y39">
        <v>1</v>
      </c>
      <c r="Z39">
        <v>1</v>
      </c>
      <c r="AA39" s="11"/>
      <c r="AB39" s="11"/>
      <c r="AC39" s="3"/>
      <c r="AD39" s="3">
        <f>SUMPRODUCT(Table_145[[#This Row],[Nickname]:[Sexual preferences]],'Privacy values experts'!$B$2:$S$2)/7</f>
        <v>5.1020408163265305</v>
      </c>
      <c r="AE39" s="3">
        <f>SUMPRODUCT(Table_145[[#This Row],[Nickname]:[Sexual preferences]],'Privacy values experts'!$B$3:$S$3)/7</f>
        <v>4.6904761904761907</v>
      </c>
      <c r="AF39" s="3">
        <f>SUMPRODUCT(Table_145[[#This Row],[Nickname]:[Sexual preferences]],'Privacy values experts'!$B$4:$S$4)/7</f>
        <v>5.4761904761904763</v>
      </c>
      <c r="AG39" s="3">
        <f>SUMPRODUCT(Table_145[[#This Row],[Nickname]:[Sexual preferences]],'Privacy values experts'!$B$5:$S$5)/7</f>
        <v>5.0714285714285712</v>
      </c>
      <c r="AH39" s="3">
        <f>SUMPRODUCT(Table_145[[#This Row],[Nickname]:[Sexual preferences]],'Privacy values experts'!$B$6:$S$6)/7</f>
        <v>4.0952380952380958</v>
      </c>
      <c r="AI39" s="3">
        <f>SUMPRODUCT(Table_145[[#This Row],[Nickname]:[Sexual preferences]],'Privacy values experts'!$B$7:$S$7)/7</f>
        <v>3.8571428571428577</v>
      </c>
      <c r="AJ39" s="3">
        <f>SUMPRODUCT(Table_145[[#This Row],[Nickname]:[Sexual preferences]],'Privacy values experts'!$B$8:$S$8)/7</f>
        <v>5.6071428571428568</v>
      </c>
      <c r="AK39" s="3">
        <f t="shared" si="0"/>
        <v>33.89965986394558</v>
      </c>
      <c r="AL39" s="3"/>
      <c r="AM39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39">
        <f t="shared" si="1"/>
        <v>27.119727891156465</v>
      </c>
      <c r="AQ39">
        <f t="shared" si="2"/>
        <v>13.559863945578233</v>
      </c>
      <c r="AR39">
        <f t="shared" si="3"/>
        <v>54.23945578231293</v>
      </c>
      <c r="AT39">
        <f t="shared" si="4"/>
        <v>8.6737184112905279</v>
      </c>
      <c r="AU39">
        <f t="shared" si="5"/>
        <v>4.3368592056452639</v>
      </c>
      <c r="AV39">
        <f t="shared" si="5"/>
        <v>17.347436822581056</v>
      </c>
    </row>
    <row r="40" spans="1:48" customFormat="1" ht="15.75" customHeight="1" x14ac:dyDescent="0.25">
      <c r="A40" t="s">
        <v>133</v>
      </c>
      <c r="B40" t="s">
        <v>134</v>
      </c>
      <c r="C40" t="s">
        <v>133</v>
      </c>
      <c r="D40">
        <v>8</v>
      </c>
      <c r="E40" t="s">
        <v>54</v>
      </c>
      <c r="G40">
        <v>1</v>
      </c>
      <c r="H40">
        <v>1</v>
      </c>
      <c r="J40" s="3"/>
      <c r="K40">
        <v>1</v>
      </c>
      <c r="L40">
        <v>1</v>
      </c>
      <c r="M40">
        <v>1</v>
      </c>
      <c r="P40">
        <v>1</v>
      </c>
      <c r="Q40">
        <v>1</v>
      </c>
      <c r="T40">
        <v>1</v>
      </c>
      <c r="W40">
        <v>1</v>
      </c>
      <c r="X40">
        <v>1</v>
      </c>
      <c r="AA40" s="11"/>
      <c r="AB40" s="11"/>
      <c r="AC40" s="3"/>
      <c r="AD40" s="3">
        <f>SUMPRODUCT(Table_145[[#This Row],[Nickname]:[Sexual preferences]],'Privacy values experts'!$B$2:$S$2)/7</f>
        <v>4.9795918367346932</v>
      </c>
      <c r="AE40" s="3">
        <f>SUMPRODUCT(Table_145[[#This Row],[Nickname]:[Sexual preferences]],'Privacy values experts'!$B$3:$S$3)/7</f>
        <v>4.5952380952380958</v>
      </c>
      <c r="AF40" s="3">
        <f>SUMPRODUCT(Table_145[[#This Row],[Nickname]:[Sexual preferences]],'Privacy values experts'!$B$4:$S$4)/7</f>
        <v>5.1904761904761898</v>
      </c>
      <c r="AG40" s="3">
        <f>SUMPRODUCT(Table_145[[#This Row],[Nickname]:[Sexual preferences]],'Privacy values experts'!$B$5:$S$5)/7</f>
        <v>4.4000000000000004</v>
      </c>
      <c r="AH40" s="3">
        <f>SUMPRODUCT(Table_145[[#This Row],[Nickname]:[Sexual preferences]],'Privacy values experts'!$B$6:$S$6)/7</f>
        <v>3.7738095238095233</v>
      </c>
      <c r="AI40" s="3">
        <f>SUMPRODUCT(Table_145[[#This Row],[Nickname]:[Sexual preferences]],'Privacy values experts'!$B$7:$S$7)/7</f>
        <v>3.8253968253968256</v>
      </c>
      <c r="AJ40" s="3">
        <f>SUMPRODUCT(Table_145[[#This Row],[Nickname]:[Sexual preferences]],'Privacy values experts'!$B$8:$S$8)/7</f>
        <v>5.3035714285714288</v>
      </c>
      <c r="AK40" s="3">
        <f t="shared" si="0"/>
        <v>32.06808390022676</v>
      </c>
      <c r="AL40" s="3"/>
      <c r="AM40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40">
        <f t="shared" si="1"/>
        <v>48.102125850340144</v>
      </c>
      <c r="AQ40">
        <f t="shared" si="2"/>
        <v>24.051062925170072</v>
      </c>
      <c r="AR40">
        <f t="shared" si="3"/>
        <v>96.204251700680288</v>
      </c>
      <c r="AT40">
        <f t="shared" si="4"/>
        <v>15.384531005798291</v>
      </c>
      <c r="AU40">
        <f t="shared" si="5"/>
        <v>7.6922655028991453</v>
      </c>
      <c r="AV40">
        <f t="shared" si="5"/>
        <v>30.769062011596581</v>
      </c>
    </row>
    <row r="41" spans="1:48" customFormat="1" ht="15.75" customHeight="1" x14ac:dyDescent="0.25">
      <c r="A41" t="s">
        <v>135</v>
      </c>
      <c r="B41" t="s">
        <v>134</v>
      </c>
      <c r="C41" t="s">
        <v>137</v>
      </c>
      <c r="D41">
        <v>8</v>
      </c>
      <c r="E41" t="s">
        <v>54</v>
      </c>
      <c r="H41">
        <v>1</v>
      </c>
      <c r="I41">
        <v>1</v>
      </c>
      <c r="J41" s="3"/>
      <c r="L41">
        <v>1</v>
      </c>
      <c r="N41">
        <v>1</v>
      </c>
      <c r="P41">
        <v>1</v>
      </c>
      <c r="Q41">
        <v>1</v>
      </c>
      <c r="R41">
        <v>1</v>
      </c>
      <c r="T41">
        <v>1</v>
      </c>
      <c r="W41">
        <v>1</v>
      </c>
      <c r="X41">
        <v>1</v>
      </c>
      <c r="Y41">
        <v>1</v>
      </c>
      <c r="AA41" s="11"/>
      <c r="AB41" s="11"/>
      <c r="AC41" s="3"/>
      <c r="AD41" s="3">
        <f>SUMPRODUCT(Table_145[[#This Row],[Nickname]:[Sexual preferences]],'Privacy values experts'!$B$2:$S$2)/7</f>
        <v>5.8163265306122449</v>
      </c>
      <c r="AE41" s="3">
        <f>SUMPRODUCT(Table_145[[#This Row],[Nickname]:[Sexual preferences]],'Privacy values experts'!$B$3:$S$3)/7</f>
        <v>5.6190476190476186</v>
      </c>
      <c r="AF41" s="3">
        <f>SUMPRODUCT(Table_145[[#This Row],[Nickname]:[Sexual preferences]],'Privacy values experts'!$B$4:$S$4)/7</f>
        <v>6.0714285714285712</v>
      </c>
      <c r="AG41" s="3">
        <f>SUMPRODUCT(Table_145[[#This Row],[Nickname]:[Sexual preferences]],'Privacy values experts'!$B$5:$S$5)/7</f>
        <v>5.9428571428571431</v>
      </c>
      <c r="AH41" s="3">
        <f>SUMPRODUCT(Table_145[[#This Row],[Nickname]:[Sexual preferences]],'Privacy values experts'!$B$6:$S$6)/7</f>
        <v>4.9166666666666661</v>
      </c>
      <c r="AI41" s="3">
        <f>SUMPRODUCT(Table_145[[#This Row],[Nickname]:[Sexual preferences]],'Privacy values experts'!$B$7:$S$7)/7</f>
        <v>4.6190476190476195</v>
      </c>
      <c r="AJ41" s="3">
        <f>SUMPRODUCT(Table_145[[#This Row],[Nickname]:[Sexual preferences]],'Privacy values experts'!$B$8:$S$8)/7</f>
        <v>6.4821428571428568</v>
      </c>
      <c r="AK41" s="3">
        <f t="shared" si="0"/>
        <v>39.467517006802716</v>
      </c>
      <c r="AL41" s="3"/>
      <c r="AM41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41">
        <f t="shared" si="1"/>
        <v>59.201275510204077</v>
      </c>
      <c r="AQ41">
        <f t="shared" si="2"/>
        <v>29.600637755102039</v>
      </c>
      <c r="AR41">
        <f t="shared" si="3"/>
        <v>118.40255102040815</v>
      </c>
      <c r="AT41">
        <f t="shared" si="4"/>
        <v>18.934378524210302</v>
      </c>
      <c r="AU41">
        <f t="shared" si="5"/>
        <v>9.4671892621051512</v>
      </c>
      <c r="AV41">
        <f t="shared" si="5"/>
        <v>37.868757048420605</v>
      </c>
    </row>
    <row r="42" spans="1:48" customFormat="1" ht="15.75" customHeight="1" x14ac:dyDescent="0.25">
      <c r="A42" t="s">
        <v>138</v>
      </c>
      <c r="B42" t="s">
        <v>134</v>
      </c>
      <c r="C42" t="s">
        <v>140</v>
      </c>
      <c r="D42">
        <v>7</v>
      </c>
      <c r="E42" t="s">
        <v>48</v>
      </c>
      <c r="F42">
        <v>1</v>
      </c>
      <c r="H42">
        <v>1</v>
      </c>
      <c r="J42" s="3">
        <v>1</v>
      </c>
      <c r="K42">
        <v>1</v>
      </c>
      <c r="L42">
        <v>1</v>
      </c>
      <c r="M42">
        <v>1</v>
      </c>
      <c r="Q42">
        <v>1</v>
      </c>
      <c r="T42">
        <v>1</v>
      </c>
      <c r="U42">
        <v>1</v>
      </c>
      <c r="W42">
        <v>1</v>
      </c>
      <c r="X42">
        <v>1</v>
      </c>
      <c r="Y42">
        <v>1</v>
      </c>
      <c r="AA42" s="11"/>
      <c r="AB42" s="11"/>
      <c r="AC42" s="3"/>
      <c r="AD42" s="3">
        <f>SUMPRODUCT(Table_145[[#This Row],[Nickname]:[Sexual preferences]],'Privacy values experts'!$B$2:$S$2)/7</f>
        <v>5.9387755102040822</v>
      </c>
      <c r="AE42" s="3">
        <f>SUMPRODUCT(Table_145[[#This Row],[Nickname]:[Sexual preferences]],'Privacy values experts'!$B$3:$S$3)/7</f>
        <v>5.5476190476190483</v>
      </c>
      <c r="AF42" s="3">
        <f>SUMPRODUCT(Table_145[[#This Row],[Nickname]:[Sexual preferences]],'Privacy values experts'!$B$4:$S$4)/7</f>
        <v>6.1666666666666661</v>
      </c>
      <c r="AG42" s="3">
        <f>SUMPRODUCT(Table_145[[#This Row],[Nickname]:[Sexual preferences]],'Privacy values experts'!$B$5:$S$5)/7</f>
        <v>5.7857142857142856</v>
      </c>
      <c r="AH42" s="3">
        <f>SUMPRODUCT(Table_145[[#This Row],[Nickname]:[Sexual preferences]],'Privacy values experts'!$B$6:$S$6)/7</f>
        <v>4.75</v>
      </c>
      <c r="AI42" s="3">
        <f>SUMPRODUCT(Table_145[[#This Row],[Nickname]:[Sexual preferences]],'Privacy values experts'!$B$7:$S$7)/7</f>
        <v>4.6825396825396828</v>
      </c>
      <c r="AJ42" s="3">
        <f>SUMPRODUCT(Table_145[[#This Row],[Nickname]:[Sexual preferences]],'Privacy values experts'!$B$8:$S$8)/7</f>
        <v>6.375</v>
      </c>
      <c r="AK42" s="3">
        <f t="shared" si="0"/>
        <v>39.246315192743765</v>
      </c>
      <c r="AL42" s="3"/>
      <c r="AM42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42">
        <f t="shared" si="1"/>
        <v>39.246315192743765</v>
      </c>
      <c r="AQ42">
        <f t="shared" si="2"/>
        <v>19.623157596371883</v>
      </c>
      <c r="AR42">
        <f t="shared" si="3"/>
        <v>78.49263038548753</v>
      </c>
      <c r="AT42">
        <f t="shared" si="4"/>
        <v>12.552171910752037</v>
      </c>
      <c r="AU42">
        <f t="shared" si="5"/>
        <v>6.2760859553760184</v>
      </c>
      <c r="AV42">
        <f t="shared" si="5"/>
        <v>25.104343821504074</v>
      </c>
    </row>
    <row r="43" spans="1:48" customFormat="1" ht="15.75" customHeight="1" x14ac:dyDescent="0.25">
      <c r="A43" t="s">
        <v>141</v>
      </c>
      <c r="B43" t="s">
        <v>134</v>
      </c>
      <c r="C43" t="s">
        <v>143</v>
      </c>
      <c r="D43">
        <v>8</v>
      </c>
      <c r="E43" t="s">
        <v>38</v>
      </c>
      <c r="F43">
        <v>1</v>
      </c>
      <c r="G43">
        <v>1</v>
      </c>
      <c r="H43">
        <v>1</v>
      </c>
      <c r="I43">
        <v>1</v>
      </c>
      <c r="J43" s="3">
        <v>1</v>
      </c>
      <c r="K43">
        <v>1</v>
      </c>
      <c r="O43">
        <v>1</v>
      </c>
      <c r="Q43">
        <v>1</v>
      </c>
      <c r="R43">
        <v>1</v>
      </c>
      <c r="W43">
        <v>1</v>
      </c>
      <c r="X43">
        <v>1</v>
      </c>
      <c r="Y43">
        <v>1</v>
      </c>
      <c r="AA43" s="11"/>
      <c r="AB43" s="11"/>
      <c r="AC43" s="3"/>
      <c r="AD43" s="3">
        <f>SUMPRODUCT(Table_145[[#This Row],[Nickname]:[Sexual preferences]],'Privacy values experts'!$B$2:$S$2)/7</f>
        <v>4.2244897959183678</v>
      </c>
      <c r="AE43" s="3">
        <f>SUMPRODUCT(Table_145[[#This Row],[Nickname]:[Sexual preferences]],'Privacy values experts'!$B$3:$S$3)/7</f>
        <v>4.2857142857142856</v>
      </c>
      <c r="AF43" s="3">
        <f>SUMPRODUCT(Table_145[[#This Row],[Nickname]:[Sexual preferences]],'Privacy values experts'!$B$4:$S$4)/7</f>
        <v>4.6904761904761907</v>
      </c>
      <c r="AG43" s="3">
        <f>SUMPRODUCT(Table_145[[#This Row],[Nickname]:[Sexual preferences]],'Privacy values experts'!$B$5:$S$5)/7</f>
        <v>4.5</v>
      </c>
      <c r="AH43" s="3">
        <f>SUMPRODUCT(Table_145[[#This Row],[Nickname]:[Sexual preferences]],'Privacy values experts'!$B$6:$S$6)/7</f>
        <v>3.7619047619047623</v>
      </c>
      <c r="AI43" s="3">
        <f>SUMPRODUCT(Table_145[[#This Row],[Nickname]:[Sexual preferences]],'Privacy values experts'!$B$7:$S$7)/7</f>
        <v>3.9682539682539684</v>
      </c>
      <c r="AJ43" s="3">
        <f>SUMPRODUCT(Table_145[[#This Row],[Nickname]:[Sexual preferences]],'Privacy values experts'!$B$8:$S$8)/7</f>
        <v>5.0357142857142856</v>
      </c>
      <c r="AK43" s="3">
        <f t="shared" si="0"/>
        <v>30.46655328798186</v>
      </c>
      <c r="AL43" s="3"/>
      <c r="AM43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43">
        <f t="shared" si="1"/>
        <v>20.311035525321241</v>
      </c>
      <c r="AQ43">
        <f t="shared" si="2"/>
        <v>10.155517762660621</v>
      </c>
      <c r="AR43">
        <f t="shared" si="3"/>
        <v>40.622071050642482</v>
      </c>
      <c r="AT43">
        <f t="shared" si="4"/>
        <v>6.4960903551618312</v>
      </c>
      <c r="AU43">
        <f t="shared" si="5"/>
        <v>3.2480451775809156</v>
      </c>
      <c r="AV43">
        <f t="shared" si="5"/>
        <v>12.992180710323662</v>
      </c>
    </row>
    <row r="44" spans="1:48" customFormat="1" ht="15.75" customHeight="1" x14ac:dyDescent="0.25">
      <c r="A44" t="s">
        <v>144</v>
      </c>
      <c r="B44" t="s">
        <v>134</v>
      </c>
      <c r="C44" t="s">
        <v>144</v>
      </c>
      <c r="D44">
        <v>8</v>
      </c>
      <c r="E44" t="s">
        <v>38</v>
      </c>
      <c r="F44">
        <v>1</v>
      </c>
      <c r="G44">
        <v>1</v>
      </c>
      <c r="J44" s="3">
        <v>1</v>
      </c>
      <c r="K44">
        <v>1</v>
      </c>
      <c r="L44">
        <v>1</v>
      </c>
      <c r="N44">
        <v>1</v>
      </c>
      <c r="P44">
        <v>1</v>
      </c>
      <c r="Q44">
        <v>1</v>
      </c>
      <c r="R44">
        <v>1</v>
      </c>
      <c r="T44">
        <v>1</v>
      </c>
      <c r="W44">
        <v>1</v>
      </c>
      <c r="X44">
        <v>1</v>
      </c>
      <c r="Y44">
        <v>1</v>
      </c>
      <c r="AA44" s="11"/>
      <c r="AB44" s="11"/>
      <c r="AC44" s="3"/>
      <c r="AD44" s="3">
        <f>SUMPRODUCT(Table_145[[#This Row],[Nickname]:[Sexual preferences]],'Privacy values experts'!$B$2:$S$2)/7</f>
        <v>6.2244897959183678</v>
      </c>
      <c r="AE44" s="3">
        <f>SUMPRODUCT(Table_145[[#This Row],[Nickname]:[Sexual preferences]],'Privacy values experts'!$B$3:$S$3)/7</f>
        <v>6</v>
      </c>
      <c r="AF44" s="3">
        <f>SUMPRODUCT(Table_145[[#This Row],[Nickname]:[Sexual preferences]],'Privacy values experts'!$B$4:$S$4)/7</f>
        <v>6.6428571428571432</v>
      </c>
      <c r="AG44" s="3">
        <f>SUMPRODUCT(Table_145[[#This Row],[Nickname]:[Sexual preferences]],'Privacy values experts'!$B$5:$S$5)/7</f>
        <v>6.2428571428571429</v>
      </c>
      <c r="AH44" s="3">
        <f>SUMPRODUCT(Table_145[[#This Row],[Nickname]:[Sexual preferences]],'Privacy values experts'!$B$6:$S$6)/7</f>
        <v>5.1428571428571432</v>
      </c>
      <c r="AI44" s="3">
        <f>SUMPRODUCT(Table_145[[#This Row],[Nickname]:[Sexual preferences]],'Privacy values experts'!$B$7:$S$7)/7</f>
        <v>5.0158730158730167</v>
      </c>
      <c r="AJ44" s="3">
        <f>SUMPRODUCT(Table_145[[#This Row],[Nickname]:[Sexual preferences]],'Privacy values experts'!$B$8:$S$8)/7</f>
        <v>7</v>
      </c>
      <c r="AK44" s="3">
        <f t="shared" si="0"/>
        <v>42.268934240362817</v>
      </c>
      <c r="AL44" s="3"/>
      <c r="AM44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44">
        <f t="shared" si="1"/>
        <v>28.179289493575212</v>
      </c>
      <c r="AQ44">
        <f t="shared" si="2"/>
        <v>14.089644746787606</v>
      </c>
      <c r="AR44">
        <f t="shared" si="3"/>
        <v>56.358578987150423</v>
      </c>
      <c r="AT44">
        <f t="shared" si="4"/>
        <v>9.0125986174519195</v>
      </c>
      <c r="AU44">
        <f t="shared" si="5"/>
        <v>4.5062993087259597</v>
      </c>
      <c r="AV44">
        <f t="shared" si="5"/>
        <v>18.025197234903839</v>
      </c>
    </row>
    <row r="45" spans="1:48" customFormat="1" ht="15.75" customHeight="1" x14ac:dyDescent="0.25">
      <c r="A45" t="s">
        <v>146</v>
      </c>
      <c r="B45" t="s">
        <v>134</v>
      </c>
      <c r="D45">
        <v>8</v>
      </c>
      <c r="E45" t="s">
        <v>38</v>
      </c>
      <c r="F45">
        <v>1</v>
      </c>
      <c r="H45">
        <v>1</v>
      </c>
      <c r="J45" s="3">
        <v>1</v>
      </c>
      <c r="K45">
        <v>1</v>
      </c>
      <c r="N45">
        <v>1</v>
      </c>
      <c r="P45">
        <v>1</v>
      </c>
      <c r="Q45">
        <v>1</v>
      </c>
      <c r="T45">
        <v>1</v>
      </c>
      <c r="Y45">
        <v>1</v>
      </c>
      <c r="AA45" s="11"/>
      <c r="AB45" s="11"/>
      <c r="AC45" s="3"/>
      <c r="AD45" s="3">
        <f>SUMPRODUCT(Table_145[[#This Row],[Nickname]:[Sexual preferences]],'Privacy values experts'!$B$2:$S$2)/7</f>
        <v>3.693877551020408</v>
      </c>
      <c r="AE45" s="3">
        <f>SUMPRODUCT(Table_145[[#This Row],[Nickname]:[Sexual preferences]],'Privacy values experts'!$B$3:$S$3)/7</f>
        <v>3.3571428571428577</v>
      </c>
      <c r="AF45" s="3">
        <f>SUMPRODUCT(Table_145[[#This Row],[Nickname]:[Sexual preferences]],'Privacy values experts'!$B$4:$S$4)/7</f>
        <v>3.8809523809523805</v>
      </c>
      <c r="AG45" s="3">
        <f>SUMPRODUCT(Table_145[[#This Row],[Nickname]:[Sexual preferences]],'Privacy values experts'!$B$5:$S$5)/7</f>
        <v>3.3142857142857141</v>
      </c>
      <c r="AH45" s="3">
        <f>SUMPRODUCT(Table_145[[#This Row],[Nickname]:[Sexual preferences]],'Privacy values experts'!$B$6:$S$6)/7</f>
        <v>2.833333333333333</v>
      </c>
      <c r="AI45" s="3">
        <f>SUMPRODUCT(Table_145[[#This Row],[Nickname]:[Sexual preferences]],'Privacy values experts'!$B$7:$S$7)/7</f>
        <v>2.7301587301587307</v>
      </c>
      <c r="AJ45" s="3">
        <f>SUMPRODUCT(Table_145[[#This Row],[Nickname]:[Sexual preferences]],'Privacy values experts'!$B$8:$S$8)/7</f>
        <v>4.0357142857142856</v>
      </c>
      <c r="AK45" s="3">
        <f t="shared" si="0"/>
        <v>23.845464852607709</v>
      </c>
      <c r="AL45" s="3"/>
      <c r="AM45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45">
        <f t="shared" si="1"/>
        <v>15.896976568405139</v>
      </c>
      <c r="AQ45">
        <f t="shared" si="2"/>
        <v>7.9484882842025693</v>
      </c>
      <c r="AR45">
        <f t="shared" si="3"/>
        <v>31.793953136810277</v>
      </c>
      <c r="AT45">
        <f t="shared" si="4"/>
        <v>5.0843393008450244</v>
      </c>
      <c r="AU45">
        <f t="shared" si="5"/>
        <v>2.5421696504225122</v>
      </c>
      <c r="AV45">
        <f t="shared" si="5"/>
        <v>10.168678601690049</v>
      </c>
    </row>
    <row r="46" spans="1:48" customFormat="1" ht="15.75" customHeight="1" x14ac:dyDescent="0.25">
      <c r="A46" t="s">
        <v>147</v>
      </c>
      <c r="B46" t="s">
        <v>134</v>
      </c>
      <c r="D46">
        <v>7</v>
      </c>
      <c r="E46" t="s">
        <v>38</v>
      </c>
      <c r="H46">
        <v>1</v>
      </c>
      <c r="J46" s="3"/>
      <c r="L46">
        <v>1</v>
      </c>
      <c r="M46">
        <v>1</v>
      </c>
      <c r="O46">
        <v>1</v>
      </c>
      <c r="Q46">
        <v>1</v>
      </c>
      <c r="W46">
        <v>1</v>
      </c>
      <c r="Y46">
        <v>1</v>
      </c>
      <c r="AA46" s="11"/>
      <c r="AB46" s="11"/>
      <c r="AC46" s="3"/>
      <c r="AD46" s="3">
        <f>SUMPRODUCT(Table_145[[#This Row],[Nickname]:[Sexual preferences]],'Privacy values experts'!$B$2:$S$2)/7</f>
        <v>3.7755102040816331</v>
      </c>
      <c r="AE46" s="3">
        <f>SUMPRODUCT(Table_145[[#This Row],[Nickname]:[Sexual preferences]],'Privacy values experts'!$B$3:$S$3)/7</f>
        <v>3.5238095238095242</v>
      </c>
      <c r="AF46" s="3">
        <f>SUMPRODUCT(Table_145[[#This Row],[Nickname]:[Sexual preferences]],'Privacy values experts'!$B$4:$S$4)/7</f>
        <v>3.8571428571428568</v>
      </c>
      <c r="AG46" s="3">
        <f>SUMPRODUCT(Table_145[[#This Row],[Nickname]:[Sexual preferences]],'Privacy values experts'!$B$5:$S$5)/7</f>
        <v>3.1428571428571428</v>
      </c>
      <c r="AH46" s="3">
        <f>SUMPRODUCT(Table_145[[#This Row],[Nickname]:[Sexual preferences]],'Privacy values experts'!$B$6:$S$6)/7</f>
        <v>2.8809523809523809</v>
      </c>
      <c r="AI46" s="3">
        <f>SUMPRODUCT(Table_145[[#This Row],[Nickname]:[Sexual preferences]],'Privacy values experts'!$B$7:$S$7)/7</f>
        <v>3.1428571428571432</v>
      </c>
      <c r="AJ46" s="3">
        <f>SUMPRODUCT(Table_145[[#This Row],[Nickname]:[Sexual preferences]],'Privacy values experts'!$B$8:$S$8)/7</f>
        <v>4.0892857142857144</v>
      </c>
      <c r="AK46" s="3">
        <f t="shared" si="0"/>
        <v>24.412414965986393</v>
      </c>
      <c r="AL46" s="3"/>
      <c r="AM46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46">
        <f t="shared" si="1"/>
        <v>36.618622448979593</v>
      </c>
      <c r="AQ46">
        <f t="shared" si="2"/>
        <v>18.309311224489797</v>
      </c>
      <c r="AR46">
        <f t="shared" si="3"/>
        <v>73.237244897959187</v>
      </c>
      <c r="AT46">
        <f t="shared" si="4"/>
        <v>11.711755405753324</v>
      </c>
      <c r="AU46">
        <f t="shared" si="5"/>
        <v>5.8558777028766622</v>
      </c>
      <c r="AV46">
        <f t="shared" si="5"/>
        <v>23.423510811506649</v>
      </c>
    </row>
    <row r="47" spans="1:48" customFormat="1" ht="15.75" customHeight="1" x14ac:dyDescent="0.25">
      <c r="A47" t="s">
        <v>149</v>
      </c>
      <c r="B47" t="s">
        <v>242</v>
      </c>
      <c r="C47" t="s">
        <v>151</v>
      </c>
      <c r="D47">
        <v>8</v>
      </c>
      <c r="E47" t="s">
        <v>61</v>
      </c>
      <c r="G47">
        <v>1</v>
      </c>
      <c r="H47">
        <v>1</v>
      </c>
      <c r="J47" s="3">
        <v>1</v>
      </c>
      <c r="K47">
        <v>1</v>
      </c>
      <c r="L47">
        <v>1</v>
      </c>
      <c r="M47">
        <v>1</v>
      </c>
      <c r="Q47">
        <v>1</v>
      </c>
      <c r="R47">
        <v>1</v>
      </c>
      <c r="U47">
        <v>1</v>
      </c>
      <c r="Y47">
        <v>1</v>
      </c>
      <c r="AA47" s="11"/>
      <c r="AB47" s="11"/>
      <c r="AC47" s="3"/>
      <c r="AD47" s="3">
        <f>SUMPRODUCT(Table_145[[#This Row],[Nickname]:[Sexual preferences]],'Privacy values experts'!$B$2:$S$2)/7</f>
        <v>4.1632653061224492</v>
      </c>
      <c r="AE47" s="3">
        <f>SUMPRODUCT(Table_145[[#This Row],[Nickname]:[Sexual preferences]],'Privacy values experts'!$B$3:$S$3)/7</f>
        <v>3.785714285714286</v>
      </c>
      <c r="AF47" s="3">
        <f>SUMPRODUCT(Table_145[[#This Row],[Nickname]:[Sexual preferences]],'Privacy values experts'!$B$4:$S$4)/7</f>
        <v>4.6666666666666661</v>
      </c>
      <c r="AG47" s="3">
        <f>SUMPRODUCT(Table_145[[#This Row],[Nickname]:[Sexual preferences]],'Privacy values experts'!$B$5:$S$5)/7</f>
        <v>3.9857142857142862</v>
      </c>
      <c r="AH47" s="3">
        <f>SUMPRODUCT(Table_145[[#This Row],[Nickname]:[Sexual preferences]],'Privacy values experts'!$B$6:$S$6)/7</f>
        <v>3.166666666666667</v>
      </c>
      <c r="AI47" s="3">
        <f>SUMPRODUCT(Table_145[[#This Row],[Nickname]:[Sexual preferences]],'Privacy values experts'!$B$7:$S$7)/7</f>
        <v>3.1904761904761907</v>
      </c>
      <c r="AJ47" s="3">
        <f>SUMPRODUCT(Table_145[[#This Row],[Nickname]:[Sexual preferences]],'Privacy values experts'!$B$8:$S$8)/7</f>
        <v>4.6607142857142856</v>
      </c>
      <c r="AK47" s="3">
        <f t="shared" si="0"/>
        <v>27.61921768707483</v>
      </c>
      <c r="AL47" s="3"/>
      <c r="AM47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47">
        <f t="shared" si="1"/>
        <v>27.61921768707483</v>
      </c>
      <c r="AQ47">
        <f t="shared" si="2"/>
        <v>13.809608843537415</v>
      </c>
      <c r="AR47">
        <f t="shared" si="3"/>
        <v>55.23843537414966</v>
      </c>
      <c r="AT47">
        <f t="shared" si="4"/>
        <v>8.8334705244568852</v>
      </c>
      <c r="AU47">
        <f t="shared" si="5"/>
        <v>4.4167352622284426</v>
      </c>
      <c r="AV47">
        <f t="shared" si="5"/>
        <v>17.66694104891377</v>
      </c>
    </row>
    <row r="48" spans="1:48" customFormat="1" ht="15.75" customHeight="1" x14ac:dyDescent="0.25">
      <c r="A48" t="s">
        <v>152</v>
      </c>
      <c r="B48" t="s">
        <v>242</v>
      </c>
      <c r="C48" t="s">
        <v>154</v>
      </c>
      <c r="D48">
        <v>9</v>
      </c>
      <c r="E48" t="s">
        <v>38</v>
      </c>
      <c r="G48">
        <v>1</v>
      </c>
      <c r="H48">
        <v>1</v>
      </c>
      <c r="J48" s="3">
        <v>1</v>
      </c>
      <c r="K48">
        <v>1</v>
      </c>
      <c r="L48">
        <v>1</v>
      </c>
      <c r="M48">
        <v>1</v>
      </c>
      <c r="Q48">
        <v>1</v>
      </c>
      <c r="R48">
        <v>1</v>
      </c>
      <c r="U48">
        <v>1</v>
      </c>
      <c r="Y48">
        <v>1</v>
      </c>
      <c r="AA48" s="11"/>
      <c r="AB48" s="11"/>
      <c r="AC48" s="3"/>
      <c r="AD48" s="3">
        <f>SUMPRODUCT(Table_145[[#This Row],[Nickname]:[Sexual preferences]],'Privacy values experts'!$B$2:$S$2)/7</f>
        <v>4.1632653061224492</v>
      </c>
      <c r="AE48" s="3">
        <f>SUMPRODUCT(Table_145[[#This Row],[Nickname]:[Sexual preferences]],'Privacy values experts'!$B$3:$S$3)/7</f>
        <v>3.785714285714286</v>
      </c>
      <c r="AF48" s="3">
        <f>SUMPRODUCT(Table_145[[#This Row],[Nickname]:[Sexual preferences]],'Privacy values experts'!$B$4:$S$4)/7</f>
        <v>4.6666666666666661</v>
      </c>
      <c r="AG48" s="3">
        <f>SUMPRODUCT(Table_145[[#This Row],[Nickname]:[Sexual preferences]],'Privacy values experts'!$B$5:$S$5)/7</f>
        <v>3.9857142857142862</v>
      </c>
      <c r="AH48" s="3">
        <f>SUMPRODUCT(Table_145[[#This Row],[Nickname]:[Sexual preferences]],'Privacy values experts'!$B$6:$S$6)/7</f>
        <v>3.166666666666667</v>
      </c>
      <c r="AI48" s="3">
        <f>SUMPRODUCT(Table_145[[#This Row],[Nickname]:[Sexual preferences]],'Privacy values experts'!$B$7:$S$7)/7</f>
        <v>3.1904761904761907</v>
      </c>
      <c r="AJ48" s="3">
        <f>SUMPRODUCT(Table_145[[#This Row],[Nickname]:[Sexual preferences]],'Privacy values experts'!$B$8:$S$8)/7</f>
        <v>4.6607142857142856</v>
      </c>
      <c r="AK48" s="3">
        <f t="shared" si="0"/>
        <v>27.61921768707483</v>
      </c>
      <c r="AL48" s="3"/>
      <c r="AM48">
        <f>(((IF(Table_145[[#This Row],[extra sec]]=1,1,0)+IF(Table_145[[#This Row],[min mask]]="l",1,0)+IF(Table_145[[#This Row],[min length]]&gt;7,1,0))/6+0.5)+IF(Table_145[[#This Row],[min length]]&gt;8,0.5,0))*IF(Table_145[[#This Row],[2fa]]=1,1.5,1)</f>
        <v>2</v>
      </c>
      <c r="AO48">
        <f t="shared" si="1"/>
        <v>13.809608843537415</v>
      </c>
      <c r="AQ48">
        <f t="shared" si="2"/>
        <v>6.9048044217687075</v>
      </c>
      <c r="AR48">
        <f t="shared" si="3"/>
        <v>27.61921768707483</v>
      </c>
      <c r="AT48">
        <f t="shared" si="4"/>
        <v>4.4167352622284426</v>
      </c>
      <c r="AU48">
        <f t="shared" si="5"/>
        <v>2.2083676311142213</v>
      </c>
      <c r="AV48">
        <f t="shared" si="5"/>
        <v>8.8334705244568852</v>
      </c>
    </row>
    <row r="49" spans="1:48" customFormat="1" ht="15.75" customHeight="1" x14ac:dyDescent="0.25">
      <c r="A49" t="s">
        <v>155</v>
      </c>
      <c r="B49" t="s">
        <v>242</v>
      </c>
      <c r="D49">
        <v>8</v>
      </c>
      <c r="E49" t="s">
        <v>38</v>
      </c>
      <c r="F49">
        <v>1</v>
      </c>
      <c r="H49">
        <v>1</v>
      </c>
      <c r="J49" s="3">
        <v>1</v>
      </c>
      <c r="L49">
        <v>1</v>
      </c>
      <c r="M49">
        <v>1</v>
      </c>
      <c r="Q49">
        <v>1</v>
      </c>
      <c r="R49">
        <v>1</v>
      </c>
      <c r="U49">
        <v>1</v>
      </c>
      <c r="X49">
        <v>1</v>
      </c>
      <c r="AA49" s="11"/>
      <c r="AB49" s="11"/>
      <c r="AC49" s="3"/>
      <c r="AD49" s="3">
        <f>SUMPRODUCT(Table_145[[#This Row],[Nickname]:[Sexual preferences]],'Privacy values experts'!$B$2:$S$2)/7</f>
        <v>3.7142857142857149</v>
      </c>
      <c r="AE49" s="3">
        <f>SUMPRODUCT(Table_145[[#This Row],[Nickname]:[Sexual preferences]],'Privacy values experts'!$B$3:$S$3)/7</f>
        <v>3.3571428571428572</v>
      </c>
      <c r="AF49" s="3">
        <f>SUMPRODUCT(Table_145[[#This Row],[Nickname]:[Sexual preferences]],'Privacy values experts'!$B$4:$S$4)/7</f>
        <v>4</v>
      </c>
      <c r="AG49" s="3">
        <f>SUMPRODUCT(Table_145[[#This Row],[Nickname]:[Sexual preferences]],'Privacy values experts'!$B$5:$S$5)/7</f>
        <v>3.6714285714285713</v>
      </c>
      <c r="AH49" s="3">
        <f>SUMPRODUCT(Table_145[[#This Row],[Nickname]:[Sexual preferences]],'Privacy values experts'!$B$6:$S$6)/7</f>
        <v>2.8809523809523809</v>
      </c>
      <c r="AI49" s="3">
        <f>SUMPRODUCT(Table_145[[#This Row],[Nickname]:[Sexual preferences]],'Privacy values experts'!$B$7:$S$7)/7</f>
        <v>2.7142857142857144</v>
      </c>
      <c r="AJ49" s="3">
        <f>SUMPRODUCT(Table_145[[#This Row],[Nickname]:[Sexual preferences]],'Privacy values experts'!$B$8:$S$8)/7</f>
        <v>4.0714285714285712</v>
      </c>
      <c r="AK49" s="3">
        <f t="shared" si="0"/>
        <v>24.409523809523812</v>
      </c>
      <c r="AL49" s="3"/>
      <c r="AM49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49">
        <f t="shared" si="1"/>
        <v>16.273015873015876</v>
      </c>
      <c r="AQ49">
        <f t="shared" si="2"/>
        <v>8.1365079365079378</v>
      </c>
      <c r="AR49">
        <f t="shared" si="3"/>
        <v>32.546031746031751</v>
      </c>
      <c r="AT49">
        <f t="shared" si="4"/>
        <v>5.2046081712725414</v>
      </c>
      <c r="AU49">
        <f t="shared" si="5"/>
        <v>2.6023040856362707</v>
      </c>
      <c r="AV49">
        <f t="shared" si="5"/>
        <v>10.409216342545083</v>
      </c>
    </row>
    <row r="50" spans="1:48" customFormat="1" ht="15.75" customHeight="1" x14ac:dyDescent="0.25">
      <c r="A50" t="s">
        <v>157</v>
      </c>
      <c r="B50" t="s">
        <v>242</v>
      </c>
      <c r="D50">
        <v>8</v>
      </c>
      <c r="E50" t="s">
        <v>38</v>
      </c>
      <c r="F50">
        <v>1</v>
      </c>
      <c r="G50">
        <v>1</v>
      </c>
      <c r="H50">
        <v>1</v>
      </c>
      <c r="J50" s="3">
        <v>1</v>
      </c>
      <c r="L50">
        <v>1</v>
      </c>
      <c r="M50">
        <v>1</v>
      </c>
      <c r="Q50">
        <v>1</v>
      </c>
      <c r="R50">
        <v>1</v>
      </c>
      <c r="U50">
        <v>1</v>
      </c>
      <c r="X50">
        <v>1</v>
      </c>
      <c r="Y50">
        <v>1</v>
      </c>
      <c r="AA50" s="11"/>
      <c r="AB50" s="11"/>
      <c r="AC50" s="3"/>
      <c r="AD50" s="3">
        <f>SUMPRODUCT(Table_145[[#This Row],[Nickname]:[Sexual preferences]],'Privacy values experts'!$B$2:$S$2)/7</f>
        <v>4.4489795918367347</v>
      </c>
      <c r="AE50" s="3">
        <f>SUMPRODUCT(Table_145[[#This Row],[Nickname]:[Sexual preferences]],'Privacy values experts'!$B$3:$S$3)/7</f>
        <v>4.166666666666667</v>
      </c>
      <c r="AF50" s="3">
        <f>SUMPRODUCT(Table_145[[#This Row],[Nickname]:[Sexual preferences]],'Privacy values experts'!$B$4:$S$4)/7</f>
        <v>4.8333333333333339</v>
      </c>
      <c r="AG50" s="3">
        <f>SUMPRODUCT(Table_145[[#This Row],[Nickname]:[Sexual preferences]],'Privacy values experts'!$B$5:$S$5)/7</f>
        <v>4.5714285714285712</v>
      </c>
      <c r="AH50" s="3">
        <f>SUMPRODUCT(Table_145[[#This Row],[Nickname]:[Sexual preferences]],'Privacy values experts'!$B$6:$S$6)/7</f>
        <v>3.6547619047619051</v>
      </c>
      <c r="AI50" s="3">
        <f>SUMPRODUCT(Table_145[[#This Row],[Nickname]:[Sexual preferences]],'Privacy values experts'!$B$7:$S$7)/7</f>
        <v>3.3809523809523809</v>
      </c>
      <c r="AJ50" s="3">
        <f>SUMPRODUCT(Table_145[[#This Row],[Nickname]:[Sexual preferences]],'Privacy values experts'!$B$8:$S$8)/7</f>
        <v>4.875</v>
      </c>
      <c r="AK50" s="3">
        <f t="shared" si="0"/>
        <v>29.931122448979593</v>
      </c>
      <c r="AL50" s="3"/>
      <c r="AM50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50">
        <f t="shared" si="1"/>
        <v>19.954081632653061</v>
      </c>
      <c r="AQ50">
        <f t="shared" si="2"/>
        <v>9.9770408163265305</v>
      </c>
      <c r="AR50">
        <f t="shared" si="3"/>
        <v>39.908163265306122</v>
      </c>
      <c r="AT50">
        <f t="shared" si="4"/>
        <v>6.3819255831831478</v>
      </c>
      <c r="AU50">
        <f t="shared" si="5"/>
        <v>3.1909627915915739</v>
      </c>
      <c r="AV50">
        <f t="shared" si="5"/>
        <v>12.763851166366296</v>
      </c>
    </row>
    <row r="51" spans="1:48" customFormat="1" ht="15.75" customHeight="1" x14ac:dyDescent="0.25">
      <c r="A51" t="s">
        <v>159</v>
      </c>
      <c r="B51" t="s">
        <v>242</v>
      </c>
      <c r="D51">
        <v>6</v>
      </c>
      <c r="E51" t="s">
        <v>38</v>
      </c>
      <c r="H51">
        <v>1</v>
      </c>
      <c r="J51" s="3">
        <v>1</v>
      </c>
      <c r="L51">
        <v>1</v>
      </c>
      <c r="M51">
        <v>1</v>
      </c>
      <c r="P51">
        <v>1</v>
      </c>
      <c r="Q51">
        <v>1</v>
      </c>
      <c r="R51">
        <v>1</v>
      </c>
      <c r="X51">
        <v>1</v>
      </c>
      <c r="Y51">
        <v>1</v>
      </c>
      <c r="AA51" s="11"/>
      <c r="AB51" s="11"/>
      <c r="AC51" s="3"/>
      <c r="AD51" s="3">
        <f>SUMPRODUCT(Table_145[[#This Row],[Nickname]:[Sexual preferences]],'Privacy values experts'!$B$2:$S$2)/7</f>
        <v>4.2244897959183678</v>
      </c>
      <c r="AE51" s="3">
        <f>SUMPRODUCT(Table_145[[#This Row],[Nickname]:[Sexual preferences]],'Privacy values experts'!$B$3:$S$3)/7</f>
        <v>4.0238095238095237</v>
      </c>
      <c r="AF51" s="3">
        <f>SUMPRODUCT(Table_145[[#This Row],[Nickname]:[Sexual preferences]],'Privacy values experts'!$B$4:$S$4)/7</f>
        <v>4.6904761904761907</v>
      </c>
      <c r="AG51" s="3">
        <f>SUMPRODUCT(Table_145[[#This Row],[Nickname]:[Sexual preferences]],'Privacy values experts'!$B$5:$S$5)/7</f>
        <v>4.0857142857142854</v>
      </c>
      <c r="AH51" s="3">
        <f>SUMPRODUCT(Table_145[[#This Row],[Nickname]:[Sexual preferences]],'Privacy values experts'!$B$6:$S$6)/7</f>
        <v>3.4523809523809526</v>
      </c>
      <c r="AI51" s="3">
        <f>SUMPRODUCT(Table_145[[#This Row],[Nickname]:[Sexual preferences]],'Privacy values experts'!$B$7:$S$7)/7</f>
        <v>3.1904761904761907</v>
      </c>
      <c r="AJ51" s="3">
        <f>SUMPRODUCT(Table_145[[#This Row],[Nickname]:[Sexual preferences]],'Privacy values experts'!$B$8:$S$8)/7</f>
        <v>4.6071428571428568</v>
      </c>
      <c r="AK51" s="3">
        <f t="shared" si="0"/>
        <v>28.274489795918367</v>
      </c>
      <c r="AL51" s="3"/>
      <c r="AM51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51">
        <f t="shared" si="1"/>
        <v>28.274489795918367</v>
      </c>
      <c r="AQ51">
        <f t="shared" si="2"/>
        <v>14.137244897959183</v>
      </c>
      <c r="AR51">
        <f t="shared" si="3"/>
        <v>56.548979591836734</v>
      </c>
      <c r="AT51">
        <f t="shared" si="4"/>
        <v>9.0430465857541211</v>
      </c>
      <c r="AU51">
        <f t="shared" si="5"/>
        <v>4.5215232928770606</v>
      </c>
      <c r="AV51">
        <f t="shared" si="5"/>
        <v>18.086093171508242</v>
      </c>
    </row>
    <row r="52" spans="1:48" customFormat="1" ht="15.75" customHeight="1" x14ac:dyDescent="0.25">
      <c r="A52" t="s">
        <v>161</v>
      </c>
      <c r="B52" t="s">
        <v>163</v>
      </c>
      <c r="D52">
        <v>8</v>
      </c>
      <c r="E52" t="s">
        <v>38</v>
      </c>
      <c r="H52">
        <v>1</v>
      </c>
      <c r="J52" s="3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T52">
        <v>1</v>
      </c>
      <c r="X52">
        <v>1</v>
      </c>
      <c r="AA52" s="11"/>
      <c r="AB52" s="11"/>
      <c r="AC52" s="3"/>
      <c r="AD52" s="3">
        <f>SUMPRODUCT(Table_145[[#This Row],[Nickname]:[Sexual preferences]],'Privacy values experts'!$B$2:$S$2)/7</f>
        <v>5.4693877551020407</v>
      </c>
      <c r="AE52" s="3">
        <f>SUMPRODUCT(Table_145[[#This Row],[Nickname]:[Sexual preferences]],'Privacy values experts'!$B$3:$S$3)/7</f>
        <v>4.8333333333333339</v>
      </c>
      <c r="AF52" s="3">
        <f>SUMPRODUCT(Table_145[[#This Row],[Nickname]:[Sexual preferences]],'Privacy values experts'!$B$4:$S$4)/7</f>
        <v>5.3571428571428559</v>
      </c>
      <c r="AG52" s="3">
        <f>SUMPRODUCT(Table_145[[#This Row],[Nickname]:[Sexual preferences]],'Privacy values experts'!$B$5:$S$5)/7</f>
        <v>4.742857142857142</v>
      </c>
      <c r="AH52" s="3">
        <f>SUMPRODUCT(Table_145[[#This Row],[Nickname]:[Sexual preferences]],'Privacy values experts'!$B$6:$S$6)/7</f>
        <v>3.9285714285714284</v>
      </c>
      <c r="AI52" s="3">
        <f>SUMPRODUCT(Table_145[[#This Row],[Nickname]:[Sexual preferences]],'Privacy values experts'!$B$7:$S$7)/7</f>
        <v>3.9206349206349214</v>
      </c>
      <c r="AJ52" s="3">
        <f>SUMPRODUCT(Table_145[[#This Row],[Nickname]:[Sexual preferences]],'Privacy values experts'!$B$8:$S$8)/7</f>
        <v>5.9107142857142856</v>
      </c>
      <c r="AK52" s="3">
        <f t="shared" si="0"/>
        <v>34.162641723356003</v>
      </c>
      <c r="AL52" s="3"/>
      <c r="AM52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52">
        <f t="shared" si="1"/>
        <v>27.330113378684803</v>
      </c>
      <c r="AQ52">
        <f t="shared" si="2"/>
        <v>13.665056689342402</v>
      </c>
      <c r="AR52">
        <f t="shared" si="3"/>
        <v>54.660226757369607</v>
      </c>
      <c r="AT52">
        <f t="shared" si="4"/>
        <v>8.7410061246468977</v>
      </c>
      <c r="AU52">
        <f t="shared" si="5"/>
        <v>4.3705030623234489</v>
      </c>
      <c r="AV52">
        <f t="shared" si="5"/>
        <v>17.482012249293795</v>
      </c>
    </row>
    <row r="53" spans="1:48" customFormat="1" ht="15.75" customHeight="1" x14ac:dyDescent="0.25">
      <c r="A53" t="s">
        <v>164</v>
      </c>
      <c r="B53" t="s">
        <v>163</v>
      </c>
      <c r="D53">
        <v>8</v>
      </c>
      <c r="E53" t="s">
        <v>38</v>
      </c>
      <c r="F53">
        <v>1</v>
      </c>
      <c r="H53">
        <v>1</v>
      </c>
      <c r="J53" s="3"/>
      <c r="K53">
        <v>1</v>
      </c>
      <c r="P53">
        <v>1</v>
      </c>
      <c r="Q53">
        <v>1</v>
      </c>
      <c r="R53">
        <v>1</v>
      </c>
      <c r="T53">
        <v>1</v>
      </c>
      <c r="U53">
        <v>1</v>
      </c>
      <c r="X53">
        <v>1</v>
      </c>
      <c r="AA53" s="11"/>
      <c r="AB53" s="11"/>
      <c r="AC53" s="3"/>
      <c r="AD53" s="3">
        <f>SUMPRODUCT(Table_145[[#This Row],[Nickname]:[Sexual preferences]],'Privacy values experts'!$B$2:$S$2)/7</f>
        <v>4.3469387755102042</v>
      </c>
      <c r="AE53" s="3">
        <f>SUMPRODUCT(Table_145[[#This Row],[Nickname]:[Sexual preferences]],'Privacy values experts'!$B$3:$S$3)/7</f>
        <v>3.9761904761904758</v>
      </c>
      <c r="AF53" s="3">
        <f>SUMPRODUCT(Table_145[[#This Row],[Nickname]:[Sexual preferences]],'Privacy values experts'!$B$4:$S$4)/7</f>
        <v>4.6904761904761907</v>
      </c>
      <c r="AG53" s="3">
        <f>SUMPRODUCT(Table_145[[#This Row],[Nickname]:[Sexual preferences]],'Privacy values experts'!$B$5:$S$5)/7</f>
        <v>4.5857142857142863</v>
      </c>
      <c r="AH53" s="3">
        <f>SUMPRODUCT(Table_145[[#This Row],[Nickname]:[Sexual preferences]],'Privacy values experts'!$B$6:$S$6)/7</f>
        <v>3.5238095238095242</v>
      </c>
      <c r="AI53" s="3">
        <f>SUMPRODUCT(Table_145[[#This Row],[Nickname]:[Sexual preferences]],'Privacy values experts'!$B$7:$S$7)/7</f>
        <v>3.3492063492063493</v>
      </c>
      <c r="AJ53" s="3">
        <f>SUMPRODUCT(Table_145[[#This Row],[Nickname]:[Sexual preferences]],'Privacy values experts'!$B$8:$S$8)/7</f>
        <v>4.9107142857142856</v>
      </c>
      <c r="AK53" s="3">
        <f t="shared" si="0"/>
        <v>29.383049886621315</v>
      </c>
      <c r="AL53" s="3"/>
      <c r="AM53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53">
        <f t="shared" si="1"/>
        <v>29.383049886621315</v>
      </c>
      <c r="AQ53">
        <f t="shared" si="2"/>
        <v>14.691524943310657</v>
      </c>
      <c r="AR53">
        <f t="shared" si="3"/>
        <v>58.76609977324263</v>
      </c>
      <c r="AT53">
        <f t="shared" si="4"/>
        <v>9.3975980070420739</v>
      </c>
      <c r="AU53">
        <f t="shared" si="5"/>
        <v>4.698799003521037</v>
      </c>
      <c r="AV53">
        <f t="shared" si="5"/>
        <v>18.795196014084148</v>
      </c>
    </row>
    <row r="54" spans="1:48" customFormat="1" ht="15.75" customHeight="1" x14ac:dyDescent="0.25">
      <c r="A54" t="s">
        <v>166</v>
      </c>
      <c r="B54" t="s">
        <v>163</v>
      </c>
      <c r="D54">
        <v>8</v>
      </c>
      <c r="E54" t="s">
        <v>48</v>
      </c>
      <c r="H54">
        <v>1</v>
      </c>
      <c r="J54" s="3"/>
      <c r="K54">
        <v>1</v>
      </c>
      <c r="L54">
        <v>1</v>
      </c>
      <c r="M54">
        <v>1</v>
      </c>
      <c r="P54">
        <v>1</v>
      </c>
      <c r="Q54">
        <v>1</v>
      </c>
      <c r="X54">
        <v>1</v>
      </c>
      <c r="AA54" s="11"/>
      <c r="AB54" s="11"/>
      <c r="AC54" s="3"/>
      <c r="AD54" s="3">
        <f>SUMPRODUCT(Table_145[[#This Row],[Nickname]:[Sexual preferences]],'Privacy values experts'!$B$2:$S$2)/7</f>
        <v>3.3877551020408165</v>
      </c>
      <c r="AE54" s="3">
        <f>SUMPRODUCT(Table_145[[#This Row],[Nickname]:[Sexual preferences]],'Privacy values experts'!$B$3:$S$3)/7</f>
        <v>3.0476190476190479</v>
      </c>
      <c r="AF54" s="3">
        <f>SUMPRODUCT(Table_145[[#This Row],[Nickname]:[Sexual preferences]],'Privacy values experts'!$B$4:$S$4)/7</f>
        <v>3.7857142857142856</v>
      </c>
      <c r="AG54" s="3">
        <f>SUMPRODUCT(Table_145[[#This Row],[Nickname]:[Sexual preferences]],'Privacy values experts'!$B$5:$S$5)/7</f>
        <v>2.6714285714285713</v>
      </c>
      <c r="AH54" s="3">
        <f>SUMPRODUCT(Table_145[[#This Row],[Nickname]:[Sexual preferences]],'Privacy values experts'!$B$6:$S$6)/7</f>
        <v>2.3809523809523805</v>
      </c>
      <c r="AI54" s="3">
        <f>SUMPRODUCT(Table_145[[#This Row],[Nickname]:[Sexual preferences]],'Privacy values experts'!$B$7:$S$7)/7</f>
        <v>2.4285714285714284</v>
      </c>
      <c r="AJ54" s="3">
        <f>SUMPRODUCT(Table_145[[#This Row],[Nickname]:[Sexual preferences]],'Privacy values experts'!$B$8:$S$8)/7</f>
        <v>3.5535714285714284</v>
      </c>
      <c r="AK54" s="3">
        <f t="shared" si="0"/>
        <v>21.255612244897954</v>
      </c>
      <c r="AL54" s="3"/>
      <c r="AM54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54">
        <f t="shared" si="1"/>
        <v>31.88341836734693</v>
      </c>
      <c r="AQ54">
        <f t="shared" si="2"/>
        <v>15.941709183673465</v>
      </c>
      <c r="AR54">
        <f t="shared" si="3"/>
        <v>63.766836734693861</v>
      </c>
      <c r="AT54">
        <f t="shared" si="4"/>
        <v>10.197292318626683</v>
      </c>
      <c r="AU54">
        <f t="shared" si="5"/>
        <v>5.0986461593133416</v>
      </c>
      <c r="AV54">
        <f t="shared" si="5"/>
        <v>20.394584637253367</v>
      </c>
    </row>
    <row r="55" spans="1:48" customFormat="1" ht="15.75" customHeight="1" x14ac:dyDescent="0.25">
      <c r="A55" t="s">
        <v>168</v>
      </c>
      <c r="B55" t="s">
        <v>163</v>
      </c>
      <c r="D55">
        <v>8</v>
      </c>
      <c r="E55" t="s">
        <v>48</v>
      </c>
      <c r="H55">
        <v>1</v>
      </c>
      <c r="J55" s="3"/>
      <c r="K55">
        <v>1</v>
      </c>
      <c r="N55">
        <v>1</v>
      </c>
      <c r="Q55">
        <v>1</v>
      </c>
      <c r="T55">
        <v>1</v>
      </c>
      <c r="AA55" s="11"/>
      <c r="AB55" s="11"/>
      <c r="AC55" s="3"/>
      <c r="AD55" s="3">
        <f>SUMPRODUCT(Table_145[[#This Row],[Nickname]:[Sexual preferences]],'Privacy values experts'!$B$2:$S$2)/7</f>
        <v>2.3469387755102042</v>
      </c>
      <c r="AE55" s="3">
        <f>SUMPRODUCT(Table_145[[#This Row],[Nickname]:[Sexual preferences]],'Privacy values experts'!$B$3:$S$3)/7</f>
        <v>2.0238095238095242</v>
      </c>
      <c r="AF55" s="3">
        <f>SUMPRODUCT(Table_145[[#This Row],[Nickname]:[Sexual preferences]],'Privacy values experts'!$B$4:$S$4)/7</f>
        <v>2.3809523809523805</v>
      </c>
      <c r="AG55" s="3">
        <f>SUMPRODUCT(Table_145[[#This Row],[Nickname]:[Sexual preferences]],'Privacy values experts'!$B$5:$S$5)/7</f>
        <v>1.9714285714285715</v>
      </c>
      <c r="AH55" s="3">
        <f>SUMPRODUCT(Table_145[[#This Row],[Nickname]:[Sexual preferences]],'Privacy values experts'!$B$6:$S$6)/7</f>
        <v>1.6666666666666665</v>
      </c>
      <c r="AI55" s="3">
        <f>SUMPRODUCT(Table_145[[#This Row],[Nickname]:[Sexual preferences]],'Privacy values experts'!$B$7:$S$7)/7</f>
        <v>1.6666666666666667</v>
      </c>
      <c r="AJ55" s="3">
        <f>SUMPRODUCT(Table_145[[#This Row],[Nickname]:[Sexual preferences]],'Privacy values experts'!$B$8:$S$8)/7</f>
        <v>2.6428571428571428</v>
      </c>
      <c r="AK55" s="3">
        <f t="shared" si="0"/>
        <v>14.699319727891154</v>
      </c>
      <c r="AL55" s="3"/>
      <c r="AM55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55">
        <f t="shared" si="1"/>
        <v>22.048979591836734</v>
      </c>
      <c r="AQ55">
        <f t="shared" si="2"/>
        <v>11.024489795918367</v>
      </c>
      <c r="AR55">
        <f t="shared" si="3"/>
        <v>44.097959183673467</v>
      </c>
      <c r="AT55">
        <f t="shared" si="4"/>
        <v>7.0519380210391942</v>
      </c>
      <c r="AU55">
        <f t="shared" si="5"/>
        <v>3.5259690105195971</v>
      </c>
      <c r="AV55">
        <f t="shared" si="5"/>
        <v>14.103876042078388</v>
      </c>
    </row>
    <row r="56" spans="1:48" customFormat="1" ht="15.75" customHeight="1" x14ac:dyDescent="0.25">
      <c r="A56" t="s">
        <v>170</v>
      </c>
      <c r="B56" t="s">
        <v>163</v>
      </c>
      <c r="D56">
        <v>6</v>
      </c>
      <c r="E56" t="s">
        <v>38</v>
      </c>
      <c r="H56">
        <v>1</v>
      </c>
      <c r="J56" s="3"/>
      <c r="K56">
        <v>1</v>
      </c>
      <c r="L56">
        <v>1</v>
      </c>
      <c r="M56">
        <v>1</v>
      </c>
      <c r="Q56">
        <v>1</v>
      </c>
      <c r="T56">
        <v>1</v>
      </c>
      <c r="X56">
        <v>1</v>
      </c>
      <c r="AA56" s="11"/>
      <c r="AB56" s="11"/>
      <c r="AC56" s="3"/>
      <c r="AD56" s="3">
        <f>SUMPRODUCT(Table_145[[#This Row],[Nickname]:[Sexual preferences]],'Privacy values experts'!$B$2:$S$2)/7</f>
        <v>3.5510204081632653</v>
      </c>
      <c r="AE56" s="3">
        <f>SUMPRODUCT(Table_145[[#This Row],[Nickname]:[Sexual preferences]],'Privacy values experts'!$B$3:$S$3)/7</f>
        <v>3.166666666666667</v>
      </c>
      <c r="AF56" s="3">
        <f>SUMPRODUCT(Table_145[[#This Row],[Nickname]:[Sexual preferences]],'Privacy values experts'!$B$4:$S$4)/7</f>
        <v>3.6904761904761902</v>
      </c>
      <c r="AG56" s="3">
        <f>SUMPRODUCT(Table_145[[#This Row],[Nickname]:[Sexual preferences]],'Privacy values experts'!$B$5:$S$5)/7</f>
        <v>3.0428571428571431</v>
      </c>
      <c r="AH56" s="3">
        <f>SUMPRODUCT(Table_145[[#This Row],[Nickname]:[Sexual preferences]],'Privacy values experts'!$B$6:$S$6)/7</f>
        <v>2.5952380952380949</v>
      </c>
      <c r="AI56" s="3">
        <f>SUMPRODUCT(Table_145[[#This Row],[Nickname]:[Sexual preferences]],'Privacy values experts'!$B$7:$S$7)/7</f>
        <v>2.5238095238095242</v>
      </c>
      <c r="AJ56" s="3">
        <f>SUMPRODUCT(Table_145[[#This Row],[Nickname]:[Sexual preferences]],'Privacy values experts'!$B$8:$S$8)/7</f>
        <v>3.7678571428571428</v>
      </c>
      <c r="AK56" s="3">
        <f t="shared" si="0"/>
        <v>22.337925170068029</v>
      </c>
      <c r="AL56" s="3"/>
      <c r="AM56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56">
        <f t="shared" si="1"/>
        <v>33.506887755102049</v>
      </c>
      <c r="AQ56">
        <f t="shared" si="2"/>
        <v>16.753443877551025</v>
      </c>
      <c r="AR56">
        <f t="shared" si="3"/>
        <v>67.013775510204098</v>
      </c>
      <c r="AT56">
        <f t="shared" si="4"/>
        <v>10.716527481134712</v>
      </c>
      <c r="AU56">
        <f t="shared" si="5"/>
        <v>5.3582637405673559</v>
      </c>
      <c r="AV56">
        <f t="shared" si="5"/>
        <v>21.433054962269424</v>
      </c>
    </row>
    <row r="57" spans="1:48" customFormat="1" ht="15.75" customHeight="1" x14ac:dyDescent="0.25">
      <c r="A57" t="s">
        <v>172</v>
      </c>
      <c r="B57" t="s">
        <v>174</v>
      </c>
      <c r="C57" t="s">
        <v>172</v>
      </c>
      <c r="D57">
        <v>6</v>
      </c>
      <c r="E57" t="s">
        <v>38</v>
      </c>
      <c r="H57">
        <v>1</v>
      </c>
      <c r="I57">
        <v>1</v>
      </c>
      <c r="J57" s="3">
        <v>1</v>
      </c>
      <c r="L57">
        <v>1</v>
      </c>
      <c r="M57">
        <v>1</v>
      </c>
      <c r="Q57">
        <v>1</v>
      </c>
      <c r="R57">
        <v>1</v>
      </c>
      <c r="U57">
        <v>1</v>
      </c>
      <c r="X57">
        <v>1</v>
      </c>
      <c r="Y57">
        <v>1</v>
      </c>
      <c r="AA57" s="11"/>
      <c r="AB57" s="11"/>
      <c r="AC57" s="3"/>
      <c r="AD57" s="3">
        <f>SUMPRODUCT(Table_145[[#This Row],[Nickname]:[Sexual preferences]],'Privacy values experts'!$B$2:$S$2)/7</f>
        <v>4.4489795918367347</v>
      </c>
      <c r="AE57" s="3">
        <f>SUMPRODUCT(Table_145[[#This Row],[Nickname]:[Sexual preferences]],'Privacy values experts'!$B$3:$S$3)/7</f>
        <v>4.166666666666667</v>
      </c>
      <c r="AF57" s="3">
        <f>SUMPRODUCT(Table_145[[#This Row],[Nickname]:[Sexual preferences]],'Privacy values experts'!$B$4:$S$4)/7</f>
        <v>4.8333333333333339</v>
      </c>
      <c r="AG57" s="3">
        <f>SUMPRODUCT(Table_145[[#This Row],[Nickname]:[Sexual preferences]],'Privacy values experts'!$B$5:$S$5)/7</f>
        <v>4.5714285714285712</v>
      </c>
      <c r="AH57" s="3">
        <f>SUMPRODUCT(Table_145[[#This Row],[Nickname]:[Sexual preferences]],'Privacy values experts'!$B$6:$S$6)/7</f>
        <v>3.6547619047619051</v>
      </c>
      <c r="AI57" s="3">
        <f>SUMPRODUCT(Table_145[[#This Row],[Nickname]:[Sexual preferences]],'Privacy values experts'!$B$7:$S$7)/7</f>
        <v>3.3809523809523809</v>
      </c>
      <c r="AJ57" s="3">
        <f>SUMPRODUCT(Table_145[[#This Row],[Nickname]:[Sexual preferences]],'Privacy values experts'!$B$8:$S$8)/7</f>
        <v>4.875</v>
      </c>
      <c r="AK57" s="3">
        <f t="shared" si="0"/>
        <v>29.931122448979593</v>
      </c>
      <c r="AL57" s="3"/>
      <c r="AM57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57">
        <f t="shared" si="1"/>
        <v>29.931122448979593</v>
      </c>
      <c r="AQ57">
        <f t="shared" si="2"/>
        <v>14.965561224489797</v>
      </c>
      <c r="AR57">
        <f t="shared" si="3"/>
        <v>59.862244897959187</v>
      </c>
      <c r="AT57">
        <f t="shared" si="4"/>
        <v>9.5728883747747222</v>
      </c>
      <c r="AU57">
        <f t="shared" si="5"/>
        <v>4.7864441873873611</v>
      </c>
      <c r="AV57">
        <f t="shared" si="5"/>
        <v>19.145776749549444</v>
      </c>
    </row>
    <row r="58" spans="1:48" customFormat="1" ht="15.75" customHeight="1" x14ac:dyDescent="0.25">
      <c r="A58" t="s">
        <v>175</v>
      </c>
      <c r="B58" t="s">
        <v>174</v>
      </c>
      <c r="D58">
        <v>6</v>
      </c>
      <c r="E58" t="s">
        <v>38</v>
      </c>
      <c r="H58">
        <v>1</v>
      </c>
      <c r="J58" s="3">
        <v>1</v>
      </c>
      <c r="L58">
        <v>1</v>
      </c>
      <c r="Q58">
        <v>1</v>
      </c>
      <c r="T58">
        <v>1</v>
      </c>
      <c r="U58">
        <v>1</v>
      </c>
      <c r="Y58">
        <v>1</v>
      </c>
      <c r="AA58" s="11"/>
      <c r="AB58" s="11"/>
      <c r="AC58" s="3"/>
      <c r="AD58" s="3">
        <f>SUMPRODUCT(Table_145[[#This Row],[Nickname]:[Sexual preferences]],'Privacy values experts'!$B$2:$S$2)/7</f>
        <v>3.3673469387755106</v>
      </c>
      <c r="AE58" s="3">
        <f>SUMPRODUCT(Table_145[[#This Row],[Nickname]:[Sexual preferences]],'Privacy values experts'!$B$3:$S$3)/7</f>
        <v>3.0000000000000004</v>
      </c>
      <c r="AF58" s="3">
        <f>SUMPRODUCT(Table_145[[#This Row],[Nickname]:[Sexual preferences]],'Privacy values experts'!$B$4:$S$4)/7</f>
        <v>3.4523809523809521</v>
      </c>
      <c r="AG58" s="3">
        <f>SUMPRODUCT(Table_145[[#This Row],[Nickname]:[Sexual preferences]],'Privacy values experts'!$B$5:$S$5)/7</f>
        <v>3.3571428571428572</v>
      </c>
      <c r="AH58" s="3">
        <f>SUMPRODUCT(Table_145[[#This Row],[Nickname]:[Sexual preferences]],'Privacy values experts'!$B$6:$S$6)/7</f>
        <v>2.7261904761904767</v>
      </c>
      <c r="AI58" s="3">
        <f>SUMPRODUCT(Table_145[[#This Row],[Nickname]:[Sexual preferences]],'Privacy values experts'!$B$7:$S$7)/7</f>
        <v>2.4444444444444442</v>
      </c>
      <c r="AJ58" s="3">
        <f>SUMPRODUCT(Table_145[[#This Row],[Nickname]:[Sexual preferences]],'Privacy values experts'!$B$8:$S$8)/7</f>
        <v>3.625</v>
      </c>
      <c r="AK58" s="3">
        <f t="shared" si="0"/>
        <v>21.97250566893424</v>
      </c>
      <c r="AL58" s="3"/>
      <c r="AM58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58">
        <f t="shared" si="1"/>
        <v>21.97250566893424</v>
      </c>
      <c r="AQ58">
        <f t="shared" si="2"/>
        <v>10.98625283446712</v>
      </c>
      <c r="AR58">
        <f t="shared" si="3"/>
        <v>43.945011337868479</v>
      </c>
      <c r="AT58">
        <f t="shared" si="4"/>
        <v>7.0274793216110467</v>
      </c>
      <c r="AU58">
        <f t="shared" si="5"/>
        <v>3.5137396608055234</v>
      </c>
      <c r="AV58">
        <f t="shared" si="5"/>
        <v>14.054958643222093</v>
      </c>
    </row>
    <row r="59" spans="1:48" customFormat="1" ht="15.75" customHeight="1" x14ac:dyDescent="0.25">
      <c r="A59" t="s">
        <v>177</v>
      </c>
      <c r="B59" t="s">
        <v>174</v>
      </c>
      <c r="D59">
        <v>8</v>
      </c>
      <c r="E59" t="s">
        <v>54</v>
      </c>
      <c r="H59">
        <v>1</v>
      </c>
      <c r="J59" s="3"/>
      <c r="L59">
        <v>1</v>
      </c>
      <c r="M59">
        <v>1</v>
      </c>
      <c r="Q59">
        <v>1</v>
      </c>
      <c r="R59">
        <v>1</v>
      </c>
      <c r="U59">
        <v>1</v>
      </c>
      <c r="Y59">
        <v>1</v>
      </c>
      <c r="AA59" s="11"/>
      <c r="AB59" s="11"/>
      <c r="AC59" s="3"/>
      <c r="AD59" s="3">
        <f>SUMPRODUCT(Table_145[[#This Row],[Nickname]:[Sexual preferences]],'Privacy values experts'!$B$2:$S$2)/7</f>
        <v>3.7551020408163267</v>
      </c>
      <c r="AE59" s="3">
        <f>SUMPRODUCT(Table_145[[#This Row],[Nickname]:[Sexual preferences]],'Privacy values experts'!$B$3:$S$3)/7</f>
        <v>3.4047619047619051</v>
      </c>
      <c r="AF59" s="3">
        <f>SUMPRODUCT(Table_145[[#This Row],[Nickname]:[Sexual preferences]],'Privacy values experts'!$B$4:$S$4)/7</f>
        <v>4.0952380952380949</v>
      </c>
      <c r="AG59" s="3">
        <f>SUMPRODUCT(Table_145[[#This Row],[Nickname]:[Sexual preferences]],'Privacy values experts'!$B$5:$S$5)/7</f>
        <v>3.6857142857142859</v>
      </c>
      <c r="AH59" s="3">
        <f>SUMPRODUCT(Table_145[[#This Row],[Nickname]:[Sexual preferences]],'Privacy values experts'!$B$6:$S$6)/7</f>
        <v>2.9404761904761907</v>
      </c>
      <c r="AI59" s="3">
        <f>SUMPRODUCT(Table_145[[#This Row],[Nickname]:[Sexual preferences]],'Privacy values experts'!$B$7:$S$7)/7</f>
        <v>2.7936507936507939</v>
      </c>
      <c r="AJ59" s="3">
        <f>SUMPRODUCT(Table_145[[#This Row],[Nickname]:[Sexual preferences]],'Privacy values experts'!$B$8:$S$8)/7</f>
        <v>4.1428571428571432</v>
      </c>
      <c r="AK59" s="3">
        <f t="shared" si="0"/>
        <v>24.817800453514739</v>
      </c>
      <c r="AL59" s="3"/>
      <c r="AM59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59">
        <f t="shared" si="1"/>
        <v>37.22670068027211</v>
      </c>
      <c r="AQ59">
        <f t="shared" si="2"/>
        <v>18.613350340136055</v>
      </c>
      <c r="AR59">
        <f t="shared" si="3"/>
        <v>74.45340136054422</v>
      </c>
      <c r="AT59">
        <f t="shared" si="4"/>
        <v>11.906237421628814</v>
      </c>
      <c r="AU59">
        <f t="shared" si="5"/>
        <v>5.9531187108144072</v>
      </c>
      <c r="AV59">
        <f t="shared" si="5"/>
        <v>23.812474843257629</v>
      </c>
    </row>
    <row r="60" spans="1:48" customFormat="1" ht="15.75" customHeight="1" x14ac:dyDescent="0.25">
      <c r="A60" t="s">
        <v>179</v>
      </c>
      <c r="B60" t="s">
        <v>174</v>
      </c>
      <c r="C60" t="s">
        <v>179</v>
      </c>
      <c r="D60">
        <v>8</v>
      </c>
      <c r="E60" t="s">
        <v>61</v>
      </c>
      <c r="F60">
        <v>1</v>
      </c>
      <c r="H60">
        <v>1</v>
      </c>
      <c r="J60" s="3"/>
      <c r="L60">
        <v>1</v>
      </c>
      <c r="M60">
        <v>1</v>
      </c>
      <c r="N60">
        <v>1</v>
      </c>
      <c r="Q60">
        <v>1</v>
      </c>
      <c r="U60">
        <v>1</v>
      </c>
      <c r="Y60">
        <v>1</v>
      </c>
      <c r="AA60" s="11"/>
      <c r="AB60" s="11"/>
      <c r="AC60" s="3"/>
      <c r="AD60" s="3">
        <f>SUMPRODUCT(Table_145[[#This Row],[Nickname]:[Sexual preferences]],'Privacy values experts'!$B$2:$S$2)/7</f>
        <v>3.8979591836734691</v>
      </c>
      <c r="AE60" s="3">
        <f>SUMPRODUCT(Table_145[[#This Row],[Nickname]:[Sexual preferences]],'Privacy values experts'!$B$3:$S$3)/7</f>
        <v>3.4047619047619051</v>
      </c>
      <c r="AF60" s="3">
        <f>SUMPRODUCT(Table_145[[#This Row],[Nickname]:[Sexual preferences]],'Privacy values experts'!$B$4:$S$4)/7</f>
        <v>4</v>
      </c>
      <c r="AG60" s="3">
        <f>SUMPRODUCT(Table_145[[#This Row],[Nickname]:[Sexual preferences]],'Privacy values experts'!$B$5:$S$5)/7</f>
        <v>3.3285714285714287</v>
      </c>
      <c r="AH60" s="3">
        <f>SUMPRODUCT(Table_145[[#This Row],[Nickname]:[Sexual preferences]],'Privacy values experts'!$B$6:$S$6)/7</f>
        <v>2.7857142857142856</v>
      </c>
      <c r="AI60" s="3">
        <f>SUMPRODUCT(Table_145[[#This Row],[Nickname]:[Sexual preferences]],'Privacy values experts'!$B$7:$S$7)/7</f>
        <v>2.6825396825396828</v>
      </c>
      <c r="AJ60" s="3">
        <f>SUMPRODUCT(Table_145[[#This Row],[Nickname]:[Sexual preferences]],'Privacy values experts'!$B$8:$S$8)/7</f>
        <v>4.0535714285714288</v>
      </c>
      <c r="AK60" s="3">
        <f t="shared" si="0"/>
        <v>24.153117913832205</v>
      </c>
      <c r="AL60" s="3"/>
      <c r="AM60">
        <f>(((IF(Table_145[[#This Row],[extra sec]]=1,1,0)+IF(Table_145[[#This Row],[min mask]]="l",1,0)+IF(Table_145[[#This Row],[min length]]&gt;7,1,0))/6+0.5)+IF(Table_145[[#This Row],[min length]]&gt;8,0.5,0))*IF(Table_145[[#This Row],[2fa]]=1,1.5,1)</f>
        <v>0.83333333333333326</v>
      </c>
      <c r="AO60">
        <f t="shared" si="1"/>
        <v>28.983741496598647</v>
      </c>
      <c r="AQ60">
        <f t="shared" si="2"/>
        <v>14.491870748299323</v>
      </c>
      <c r="AR60">
        <f t="shared" si="3"/>
        <v>57.967482993197294</v>
      </c>
      <c r="AT60">
        <f t="shared" si="4"/>
        <v>9.2698869714364474</v>
      </c>
      <c r="AU60">
        <f t="shared" si="5"/>
        <v>4.6349434857182237</v>
      </c>
      <c r="AV60">
        <f t="shared" si="5"/>
        <v>18.539773942872895</v>
      </c>
    </row>
    <row r="61" spans="1:48" customFormat="1" ht="15.75" customHeight="1" x14ac:dyDescent="0.25">
      <c r="A61" t="s">
        <v>181</v>
      </c>
      <c r="B61" t="s">
        <v>174</v>
      </c>
      <c r="D61">
        <v>8</v>
      </c>
      <c r="E61" t="s">
        <v>38</v>
      </c>
      <c r="H61">
        <v>1</v>
      </c>
      <c r="I61">
        <v>1</v>
      </c>
      <c r="J61" s="3">
        <v>1</v>
      </c>
      <c r="L61">
        <v>1</v>
      </c>
      <c r="P61">
        <v>1</v>
      </c>
      <c r="Q61">
        <v>1</v>
      </c>
      <c r="U61">
        <v>1</v>
      </c>
      <c r="Y61">
        <v>1</v>
      </c>
      <c r="AA61" s="11"/>
      <c r="AB61" s="11"/>
      <c r="AC61" s="3"/>
      <c r="AD61" s="3">
        <f>SUMPRODUCT(Table_145[[#This Row],[Nickname]:[Sexual preferences]],'Privacy values experts'!$B$2:$S$2)/7</f>
        <v>3.2040816326530615</v>
      </c>
      <c r="AE61" s="3">
        <f>SUMPRODUCT(Table_145[[#This Row],[Nickname]:[Sexual preferences]],'Privacy values experts'!$B$3:$S$3)/7</f>
        <v>2.8809523809523809</v>
      </c>
      <c r="AF61" s="3">
        <f>SUMPRODUCT(Table_145[[#This Row],[Nickname]:[Sexual preferences]],'Privacy values experts'!$B$4:$S$4)/7</f>
        <v>3.5476190476190474</v>
      </c>
      <c r="AG61" s="3">
        <f>SUMPRODUCT(Table_145[[#This Row],[Nickname]:[Sexual preferences]],'Privacy values experts'!$B$5:$S$5)/7</f>
        <v>2.9857142857142862</v>
      </c>
      <c r="AH61" s="3">
        <f>SUMPRODUCT(Table_145[[#This Row],[Nickname]:[Sexual preferences]],'Privacy values experts'!$B$6:$S$6)/7</f>
        <v>2.5119047619047623</v>
      </c>
      <c r="AI61" s="3">
        <f>SUMPRODUCT(Table_145[[#This Row],[Nickname]:[Sexual preferences]],'Privacy values experts'!$B$7:$S$7)/7</f>
        <v>2.3492063492063493</v>
      </c>
      <c r="AJ61" s="3">
        <f>SUMPRODUCT(Table_145[[#This Row],[Nickname]:[Sexual preferences]],'Privacy values experts'!$B$8:$S$8)/7</f>
        <v>3.4107142857142856</v>
      </c>
      <c r="AK61" s="3">
        <f t="shared" si="0"/>
        <v>20.890192743764171</v>
      </c>
      <c r="AL61" s="3"/>
      <c r="AM61">
        <f>(((IF(Table_145[[#This Row],[extra sec]]=1,1,0)+IF(Table_145[[#This Row],[min mask]]="l",1,0)+IF(Table_145[[#This Row],[min length]]&gt;7,1,0))/6+0.5)+IF(Table_145[[#This Row],[min length]]&gt;8,0.5,0))*IF(Table_145[[#This Row],[2fa]]=1,1.5,1)</f>
        <v>1.25</v>
      </c>
      <c r="AO61">
        <f t="shared" si="1"/>
        <v>16.712154195011337</v>
      </c>
      <c r="AQ61">
        <f t="shared" si="2"/>
        <v>8.3560770975056684</v>
      </c>
      <c r="AR61">
        <f t="shared" si="3"/>
        <v>33.424308390022674</v>
      </c>
      <c r="AT61">
        <f t="shared" si="4"/>
        <v>5.3450580372845584</v>
      </c>
      <c r="AU61">
        <f t="shared" si="5"/>
        <v>2.6725290186422792</v>
      </c>
      <c r="AV61">
        <f t="shared" si="5"/>
        <v>10.690116074569117</v>
      </c>
    </row>
    <row r="62" spans="1:48" customFormat="1" ht="15.75" customHeight="1" x14ac:dyDescent="0.25">
      <c r="A62" t="s">
        <v>183</v>
      </c>
      <c r="B62" t="s">
        <v>174</v>
      </c>
      <c r="D62">
        <v>6</v>
      </c>
      <c r="E62" t="s">
        <v>54</v>
      </c>
      <c r="H62">
        <v>1</v>
      </c>
      <c r="J62" s="3">
        <v>1</v>
      </c>
      <c r="L62">
        <v>1</v>
      </c>
      <c r="M62">
        <v>1</v>
      </c>
      <c r="Q62">
        <v>1</v>
      </c>
      <c r="R62">
        <v>1</v>
      </c>
      <c r="U62">
        <v>1</v>
      </c>
      <c r="Y62">
        <v>1</v>
      </c>
      <c r="AA62" s="11"/>
      <c r="AB62" s="11"/>
      <c r="AC62" s="3"/>
      <c r="AD62" s="3">
        <f>SUMPRODUCT(Table_145[[#This Row],[Nickname]:[Sexual preferences]],'Privacy values experts'!$B$2:$S$2)/7</f>
        <v>3.7551020408163267</v>
      </c>
      <c r="AE62" s="3">
        <f>SUMPRODUCT(Table_145[[#This Row],[Nickname]:[Sexual preferences]],'Privacy values experts'!$B$3:$S$3)/7</f>
        <v>3.4047619047619051</v>
      </c>
      <c r="AF62" s="3">
        <f>SUMPRODUCT(Table_145[[#This Row],[Nickname]:[Sexual preferences]],'Privacy values experts'!$B$4:$S$4)/7</f>
        <v>4.0952380952380949</v>
      </c>
      <c r="AG62" s="3">
        <f>SUMPRODUCT(Table_145[[#This Row],[Nickname]:[Sexual preferences]],'Privacy values experts'!$B$5:$S$5)/7</f>
        <v>3.6857142857142859</v>
      </c>
      <c r="AH62" s="3">
        <f>SUMPRODUCT(Table_145[[#This Row],[Nickname]:[Sexual preferences]],'Privacy values experts'!$B$6:$S$6)/7</f>
        <v>2.9404761904761907</v>
      </c>
      <c r="AI62" s="3">
        <f>SUMPRODUCT(Table_145[[#This Row],[Nickname]:[Sexual preferences]],'Privacy values experts'!$B$7:$S$7)/7</f>
        <v>2.7936507936507939</v>
      </c>
      <c r="AJ62" s="3">
        <f>SUMPRODUCT(Table_145[[#This Row],[Nickname]:[Sexual preferences]],'Privacy values experts'!$B$8:$S$8)/7</f>
        <v>4.1428571428571432</v>
      </c>
      <c r="AK62" s="3">
        <f t="shared" si="0"/>
        <v>24.817800453514739</v>
      </c>
      <c r="AL62" s="3"/>
      <c r="AM62">
        <f>(((IF(Table_145[[#This Row],[extra sec]]=1,1,0)+IF(Table_145[[#This Row],[min mask]]="l",1,0)+IF(Table_145[[#This Row],[min length]]&gt;7,1,0))/6+0.5)+IF(Table_145[[#This Row],[min length]]&gt;8,0.5,0))*IF(Table_145[[#This Row],[2fa]]=1,1.5,1)</f>
        <v>0.75</v>
      </c>
      <c r="AO62">
        <f t="shared" si="1"/>
        <v>33.090400604686316</v>
      </c>
      <c r="AQ62">
        <f t="shared" si="2"/>
        <v>16.545200302343158</v>
      </c>
      <c r="AR62">
        <f t="shared" si="3"/>
        <v>66.180801209372632</v>
      </c>
      <c r="AT62">
        <f t="shared" si="4"/>
        <v>10.583322152558946</v>
      </c>
      <c r="AU62">
        <f t="shared" si="5"/>
        <v>5.2916610762794729</v>
      </c>
      <c r="AV62">
        <f t="shared" si="5"/>
        <v>21.166644305117892</v>
      </c>
    </row>
    <row r="63" spans="1:48" customFormat="1" ht="15.75" customHeight="1" x14ac:dyDescent="0.25">
      <c r="A63" t="s">
        <v>185</v>
      </c>
      <c r="B63" t="s">
        <v>174</v>
      </c>
      <c r="D63">
        <v>8</v>
      </c>
      <c r="E63" t="s">
        <v>48</v>
      </c>
      <c r="H63">
        <v>1</v>
      </c>
      <c r="I63">
        <v>1</v>
      </c>
      <c r="J63" s="3"/>
      <c r="K63">
        <v>1</v>
      </c>
      <c r="O63">
        <v>1</v>
      </c>
      <c r="Q63">
        <v>1</v>
      </c>
      <c r="R63">
        <v>1</v>
      </c>
      <c r="U63">
        <v>1</v>
      </c>
      <c r="Y63">
        <v>1</v>
      </c>
      <c r="AA63" s="11"/>
      <c r="AB63" s="11"/>
      <c r="AC63" s="3"/>
      <c r="AD63" s="3">
        <f>SUMPRODUCT(Table_145[[#This Row],[Nickname]:[Sexual preferences]],'Privacy values experts'!$B$2:$S$2)/7</f>
        <v>3.5510204081632653</v>
      </c>
      <c r="AE63" s="3">
        <f>SUMPRODUCT(Table_145[[#This Row],[Nickname]:[Sexual preferences]],'Privacy values experts'!$B$3:$S$3)/7</f>
        <v>3.285714285714286</v>
      </c>
      <c r="AF63" s="3">
        <f>SUMPRODUCT(Table_145[[#This Row],[Nickname]:[Sexual preferences]],'Privacy values experts'!$B$4:$S$4)/7</f>
        <v>3.9285714285714284</v>
      </c>
      <c r="AG63" s="3">
        <f>SUMPRODUCT(Table_145[[#This Row],[Nickname]:[Sexual preferences]],'Privacy values experts'!$B$5:$S$5)/7</f>
        <v>3.628571428571429</v>
      </c>
      <c r="AH63" s="3">
        <f>SUMPRODUCT(Table_145[[#This Row],[Nickname]:[Sexual preferences]],'Privacy values experts'!$B$6:$S$6)/7</f>
        <v>2.8571428571428577</v>
      </c>
      <c r="AI63" s="3">
        <f>SUMPRODUCT(Table_145[[#This Row],[Nickname]:[Sexual preferences]],'Privacy values experts'!$B$7:$S$7)/7</f>
        <v>3.0634920634920637</v>
      </c>
      <c r="AJ63" s="3">
        <f>SUMPRODUCT(Table_145[[#This Row],[Nickname]:[Sexual preferences]],'Privacy values experts'!$B$8:$S$8)/7</f>
        <v>4.2142857142857144</v>
      </c>
      <c r="AK63" s="3">
        <f t="shared" si="0"/>
        <v>24.528798185941046</v>
      </c>
      <c r="AL63" s="3"/>
      <c r="AM63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63">
        <f t="shared" si="1"/>
        <v>36.79319727891157</v>
      </c>
      <c r="AQ63">
        <f t="shared" si="2"/>
        <v>18.396598639455785</v>
      </c>
      <c r="AR63">
        <f t="shared" si="3"/>
        <v>73.586394557823141</v>
      </c>
      <c r="AT63">
        <f t="shared" si="4"/>
        <v>11.767589775574663</v>
      </c>
      <c r="AU63">
        <f t="shared" si="5"/>
        <v>5.8837948877873316</v>
      </c>
      <c r="AV63">
        <f t="shared" si="5"/>
        <v>23.535179551149326</v>
      </c>
    </row>
    <row r="64" spans="1:48" customFormat="1" ht="15.75" customHeight="1" x14ac:dyDescent="0.25">
      <c r="A64" t="s">
        <v>187</v>
      </c>
      <c r="B64" t="s">
        <v>19</v>
      </c>
      <c r="D64">
        <v>6</v>
      </c>
      <c r="E64" t="s">
        <v>38</v>
      </c>
      <c r="H64">
        <v>1</v>
      </c>
      <c r="I64">
        <v>1</v>
      </c>
      <c r="J64" s="3">
        <v>1</v>
      </c>
      <c r="L64">
        <v>1</v>
      </c>
      <c r="M64">
        <v>1</v>
      </c>
      <c r="O64">
        <v>1</v>
      </c>
      <c r="P64">
        <v>1</v>
      </c>
      <c r="Q64">
        <v>1</v>
      </c>
      <c r="V64">
        <v>1</v>
      </c>
      <c r="W64">
        <v>1</v>
      </c>
      <c r="X64">
        <v>1</v>
      </c>
      <c r="AA64" s="11"/>
      <c r="AB64" s="11"/>
      <c r="AC64" s="3"/>
      <c r="AD64" s="3">
        <f>SUMPRODUCT(Table_145[[#This Row],[Nickname]:[Sexual preferences]],'Privacy values experts'!$B$2:$S$2)/7</f>
        <v>5.0408163265306118</v>
      </c>
      <c r="AE64" s="3">
        <f>SUMPRODUCT(Table_145[[#This Row],[Nickname]:[Sexual preferences]],'Privacy values experts'!$B$3:$S$3)/7</f>
        <v>4.9047619047619051</v>
      </c>
      <c r="AF64" s="3">
        <f>SUMPRODUCT(Table_145[[#This Row],[Nickname]:[Sexual preferences]],'Privacy values experts'!$B$4:$S$4)/7</f>
        <v>5.2142857142857144</v>
      </c>
      <c r="AG64" s="3">
        <f>SUMPRODUCT(Table_145[[#This Row],[Nickname]:[Sexual preferences]],'Privacy values experts'!$B$5:$S$5)/7</f>
        <v>4.4714285714285715</v>
      </c>
      <c r="AH64" s="3">
        <f>SUMPRODUCT(Table_145[[#This Row],[Nickname]:[Sexual preferences]],'Privacy values experts'!$B$6:$S$6)/7</f>
        <v>3.9523809523809526</v>
      </c>
      <c r="AI64" s="3">
        <f>SUMPRODUCT(Table_145[[#This Row],[Nickname]:[Sexual preferences]],'Privacy values experts'!$B$7:$S$7)/7</f>
        <v>4.2222222222222223</v>
      </c>
      <c r="AJ64" s="3">
        <f>SUMPRODUCT(Table_145[[#This Row],[Nickname]:[Sexual preferences]],'Privacy values experts'!$B$8:$S$8)/7</f>
        <v>5.4285714285714288</v>
      </c>
      <c r="AK64" s="3">
        <f t="shared" si="0"/>
        <v>33.234467120181407</v>
      </c>
      <c r="AL64" s="3"/>
      <c r="AM64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64">
        <f t="shared" si="1"/>
        <v>33.234467120181407</v>
      </c>
      <c r="AQ64">
        <f t="shared" si="2"/>
        <v>16.617233560090703</v>
      </c>
      <c r="AR64">
        <f t="shared" si="3"/>
        <v>66.468934240362813</v>
      </c>
      <c r="AT64">
        <f t="shared" si="4"/>
        <v>10.629399030354895</v>
      </c>
      <c r="AU64">
        <f t="shared" si="5"/>
        <v>5.3146995151774474</v>
      </c>
      <c r="AV64">
        <f t="shared" si="5"/>
        <v>21.25879806070979</v>
      </c>
    </row>
    <row r="65" spans="1:48" customFormat="1" ht="15.75" customHeight="1" x14ac:dyDescent="0.25">
      <c r="A65" t="s">
        <v>189</v>
      </c>
      <c r="B65" t="s">
        <v>19</v>
      </c>
      <c r="C65" t="s">
        <v>191</v>
      </c>
      <c r="D65">
        <v>8</v>
      </c>
      <c r="E65" t="s">
        <v>38</v>
      </c>
      <c r="F65">
        <v>1</v>
      </c>
      <c r="H65">
        <v>1</v>
      </c>
      <c r="I65">
        <v>1</v>
      </c>
      <c r="J65" s="3">
        <v>1</v>
      </c>
      <c r="K65">
        <v>1</v>
      </c>
      <c r="N65">
        <v>1</v>
      </c>
      <c r="P65">
        <v>1</v>
      </c>
      <c r="Q65">
        <v>1</v>
      </c>
      <c r="R65">
        <v>1</v>
      </c>
      <c r="W65">
        <v>1</v>
      </c>
      <c r="X65">
        <v>1</v>
      </c>
      <c r="AA65" s="11"/>
      <c r="AB65" s="11"/>
      <c r="AC65" s="3"/>
      <c r="AD65" s="3">
        <f>SUMPRODUCT(Table_145[[#This Row],[Nickname]:[Sexual preferences]],'Privacy values experts'!$B$2:$S$2)/7</f>
        <v>4.2040816326530619</v>
      </c>
      <c r="AE65" s="3">
        <f>SUMPRODUCT(Table_145[[#This Row],[Nickname]:[Sexual preferences]],'Privacy values experts'!$B$3:$S$3)/7</f>
        <v>4.1190476190476186</v>
      </c>
      <c r="AF65" s="3">
        <f>SUMPRODUCT(Table_145[[#This Row],[Nickname]:[Sexual preferences]],'Privacy values experts'!$B$4:$S$4)/7</f>
        <v>4.6904761904761898</v>
      </c>
      <c r="AG65" s="3">
        <f>SUMPRODUCT(Table_145[[#This Row],[Nickname]:[Sexual preferences]],'Privacy values experts'!$B$5:$S$5)/7</f>
        <v>4.2142857142857135</v>
      </c>
      <c r="AH65" s="3">
        <f>SUMPRODUCT(Table_145[[#This Row],[Nickname]:[Sexual preferences]],'Privacy values experts'!$B$6:$S$6)/7</f>
        <v>3.4761904761904758</v>
      </c>
      <c r="AI65" s="3">
        <f>SUMPRODUCT(Table_145[[#This Row],[Nickname]:[Sexual preferences]],'Privacy values experts'!$B$7:$S$7)/7</f>
        <v>3.5555555555555558</v>
      </c>
      <c r="AJ65" s="3">
        <f>SUMPRODUCT(Table_145[[#This Row],[Nickname]:[Sexual preferences]],'Privacy values experts'!$B$8:$S$8)/7</f>
        <v>4.875</v>
      </c>
      <c r="AK65" s="3">
        <f t="shared" si="0"/>
        <v>29.134637188208615</v>
      </c>
      <c r="AL65" s="3"/>
      <c r="AM65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65">
        <f t="shared" si="1"/>
        <v>19.423091458805743</v>
      </c>
      <c r="AQ65">
        <f t="shared" si="2"/>
        <v>9.7115457294028715</v>
      </c>
      <c r="AR65">
        <f t="shared" si="3"/>
        <v>38.846182917611486</v>
      </c>
      <c r="AT65">
        <f t="shared" si="4"/>
        <v>6.2120986857452971</v>
      </c>
      <c r="AU65">
        <f t="shared" si="5"/>
        <v>3.1060493428726486</v>
      </c>
      <c r="AV65">
        <f t="shared" si="5"/>
        <v>12.424197371490594</v>
      </c>
    </row>
    <row r="66" spans="1:48" customFormat="1" ht="15.75" customHeight="1" x14ac:dyDescent="0.25">
      <c r="A66" t="s">
        <v>192</v>
      </c>
      <c r="B66" t="s">
        <v>19</v>
      </c>
      <c r="D66">
        <v>5</v>
      </c>
      <c r="E66" t="s">
        <v>38</v>
      </c>
      <c r="H66">
        <v>1</v>
      </c>
      <c r="J66" s="3"/>
      <c r="K66">
        <v>1</v>
      </c>
      <c r="P66">
        <v>1</v>
      </c>
      <c r="Q66">
        <v>1</v>
      </c>
      <c r="R66">
        <v>1</v>
      </c>
      <c r="T66">
        <v>1</v>
      </c>
      <c r="V66">
        <v>1</v>
      </c>
      <c r="W66">
        <v>1</v>
      </c>
      <c r="AA66" s="11"/>
      <c r="AB66" s="11"/>
      <c r="AC66" s="3"/>
      <c r="AD66" s="3">
        <f>SUMPRODUCT(Table_145[[#This Row],[Nickname]:[Sexual preferences]],'Privacy values experts'!$B$2:$S$2)/7</f>
        <v>4.3265306122448983</v>
      </c>
      <c r="AE66" s="3">
        <f>SUMPRODUCT(Table_145[[#This Row],[Nickname]:[Sexual preferences]],'Privacy values experts'!$B$3:$S$3)/7</f>
        <v>4.3571428571428568</v>
      </c>
      <c r="AF66" s="3">
        <f>SUMPRODUCT(Table_145[[#This Row],[Nickname]:[Sexual preferences]],'Privacy values experts'!$B$4:$S$4)/7</f>
        <v>4.7619047619047619</v>
      </c>
      <c r="AG66" s="3">
        <f>SUMPRODUCT(Table_145[[#This Row],[Nickname]:[Sexual preferences]],'Privacy values experts'!$B$5:$S$5)/7</f>
        <v>4.5857142857142863</v>
      </c>
      <c r="AH66" s="3">
        <f>SUMPRODUCT(Table_145[[#This Row],[Nickname]:[Sexual preferences]],'Privacy values experts'!$B$6:$S$6)/7</f>
        <v>3.7380952380952381</v>
      </c>
      <c r="AI66" s="3">
        <f>SUMPRODUCT(Table_145[[#This Row],[Nickname]:[Sexual preferences]],'Privacy values experts'!$B$7:$S$7)/7</f>
        <v>3.8412698412698414</v>
      </c>
      <c r="AJ66" s="3">
        <f>SUMPRODUCT(Table_145[[#This Row],[Nickname]:[Sexual preferences]],'Privacy values experts'!$B$8:$S$8)/7</f>
        <v>5.0892857142857144</v>
      </c>
      <c r="AK66" s="3">
        <f t="shared" si="0"/>
        <v>30.699943310657599</v>
      </c>
      <c r="AL66" s="3"/>
      <c r="AM66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66">
        <f t="shared" si="1"/>
        <v>46.049914965986403</v>
      </c>
      <c r="AQ66">
        <f t="shared" si="2"/>
        <v>23.024957482993202</v>
      </c>
      <c r="AR66">
        <f t="shared" si="3"/>
        <v>92.099829931972806</v>
      </c>
      <c r="AT66">
        <f t="shared" si="4"/>
        <v>14.728171200017407</v>
      </c>
      <c r="AU66">
        <f t="shared" si="5"/>
        <v>7.3640856000087034</v>
      </c>
      <c r="AV66">
        <f t="shared" si="5"/>
        <v>29.456342400034814</v>
      </c>
    </row>
    <row r="67" spans="1:48" customFormat="1" ht="15.75" customHeight="1" x14ac:dyDescent="0.25">
      <c r="A67" t="s">
        <v>194</v>
      </c>
      <c r="B67" t="s">
        <v>19</v>
      </c>
      <c r="C67" t="s">
        <v>196</v>
      </c>
      <c r="D67">
        <v>6</v>
      </c>
      <c r="E67" t="s">
        <v>48</v>
      </c>
      <c r="H67">
        <v>1</v>
      </c>
      <c r="I67">
        <v>1</v>
      </c>
      <c r="J67" s="3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T67">
        <v>1</v>
      </c>
      <c r="V67">
        <v>1</v>
      </c>
      <c r="W67">
        <v>1</v>
      </c>
      <c r="AA67" s="11"/>
      <c r="AB67" s="11"/>
      <c r="AC67" s="3"/>
      <c r="AD67" s="3">
        <f>SUMPRODUCT(Table_145[[#This Row],[Nickname]:[Sexual preferences]],'Privacy values experts'!$B$2:$S$2)/7</f>
        <v>6.2857142857142856</v>
      </c>
      <c r="AE67" s="3">
        <f>SUMPRODUCT(Table_145[[#This Row],[Nickname]:[Sexual preferences]],'Privacy values experts'!$B$3:$S$3)/7</f>
        <v>5.8809523809523814</v>
      </c>
      <c r="AF67" s="3">
        <f>SUMPRODUCT(Table_145[[#This Row],[Nickname]:[Sexual preferences]],'Privacy values experts'!$B$4:$S$4)/7</f>
        <v>6.2380952380952381</v>
      </c>
      <c r="AG67" s="3">
        <f>SUMPRODUCT(Table_145[[#This Row],[Nickname]:[Sexual preferences]],'Privacy values experts'!$B$5:$S$5)/7</f>
        <v>5.6714285714285708</v>
      </c>
      <c r="AH67" s="3">
        <f>SUMPRODUCT(Table_145[[#This Row],[Nickname]:[Sexual preferences]],'Privacy values experts'!$B$6:$S$6)/7</f>
        <v>4.738095238095239</v>
      </c>
      <c r="AI67" s="3">
        <f>SUMPRODUCT(Table_145[[#This Row],[Nickname]:[Sexual preferences]],'Privacy values experts'!$B$7:$S$7)/7</f>
        <v>5.0000000000000009</v>
      </c>
      <c r="AJ67" s="3">
        <f>SUMPRODUCT(Table_145[[#This Row],[Nickname]:[Sexual preferences]],'Privacy values experts'!$B$8:$S$8)/7</f>
        <v>6.9464285714285712</v>
      </c>
      <c r="AK67" s="3">
        <f t="shared" ref="AK67:AK76" si="6">SQRT(SUM(AD67:AJ67)^2)</f>
        <v>40.760714285714286</v>
      </c>
      <c r="AL67" s="3"/>
      <c r="AM67">
        <f>(((IF(Table_145[[#This Row],[extra sec]]=1,1,0)+IF(Table_145[[#This Row],[min mask]]="l",1,0)+IF(Table_145[[#This Row],[min length]]&gt;7,1,0))/6+0.5)+IF(Table_145[[#This Row],[min length]]&gt;8,0.5,0))*IF(Table_145[[#This Row],[2fa]]=1,1.5,1)</f>
        <v>0.75</v>
      </c>
      <c r="AO67">
        <f t="shared" ref="AO67:AO76" si="7">AK67/AM67</f>
        <v>54.347619047619048</v>
      </c>
      <c r="AQ67">
        <f t="shared" ref="AQ67:AQ76" si="8">AO67*0.5</f>
        <v>27.173809523809524</v>
      </c>
      <c r="AR67">
        <f t="shared" ref="AR67:AR76" si="9">AO67*2</f>
        <v>108.6952380952381</v>
      </c>
      <c r="AT67">
        <f t="shared" ref="AT67:AT76" si="10">AO67*100/($AK$76*4)</f>
        <v>17.382030742898998</v>
      </c>
      <c r="AU67">
        <f t="shared" ref="AU67:AV76" si="11">AQ67*100/($AK$76*4)</f>
        <v>8.6910153714494989</v>
      </c>
      <c r="AV67">
        <f t="shared" si="11"/>
        <v>34.764061485797995</v>
      </c>
    </row>
    <row r="68" spans="1:48" customFormat="1" ht="15.75" customHeight="1" x14ac:dyDescent="0.25">
      <c r="A68" t="s">
        <v>197</v>
      </c>
      <c r="B68" t="s">
        <v>19</v>
      </c>
      <c r="C68" t="s">
        <v>196</v>
      </c>
      <c r="D68">
        <v>6</v>
      </c>
      <c r="E68" t="s">
        <v>48</v>
      </c>
      <c r="G68">
        <v>1</v>
      </c>
      <c r="H68">
        <v>1</v>
      </c>
      <c r="I68">
        <v>1</v>
      </c>
      <c r="J68" s="3">
        <v>1</v>
      </c>
      <c r="K68">
        <v>1</v>
      </c>
      <c r="N68">
        <v>1</v>
      </c>
      <c r="O68">
        <v>1</v>
      </c>
      <c r="P68">
        <v>1</v>
      </c>
      <c r="Q68">
        <v>1</v>
      </c>
      <c r="R68">
        <v>1</v>
      </c>
      <c r="V68">
        <v>1</v>
      </c>
      <c r="W68">
        <v>1</v>
      </c>
      <c r="AA68" s="11"/>
      <c r="AB68" s="11"/>
      <c r="AC68" s="3"/>
      <c r="AD68" s="3">
        <f>SUMPRODUCT(Table_145[[#This Row],[Nickname]:[Sexual preferences]],'Privacy values experts'!$B$2:$S$2)/7</f>
        <v>4.7551020408163271</v>
      </c>
      <c r="AE68" s="3">
        <f>SUMPRODUCT(Table_145[[#This Row],[Nickname]:[Sexual preferences]],'Privacy values experts'!$B$3:$S$3)/7</f>
        <v>4.6904761904761907</v>
      </c>
      <c r="AF68" s="3">
        <f>SUMPRODUCT(Table_145[[#This Row],[Nickname]:[Sexual preferences]],'Privacy values experts'!$B$4:$S$4)/7</f>
        <v>5.1190476190476195</v>
      </c>
      <c r="AG68" s="3">
        <f>SUMPRODUCT(Table_145[[#This Row],[Nickname]:[Sexual preferences]],'Privacy values experts'!$B$5:$S$5)/7</f>
        <v>4.5142857142857142</v>
      </c>
      <c r="AH68" s="3">
        <f>SUMPRODUCT(Table_145[[#This Row],[Nickname]:[Sexual preferences]],'Privacy values experts'!$B$6:$S$6)/7</f>
        <v>3.7738095238095242</v>
      </c>
      <c r="AI68" s="3">
        <f>SUMPRODUCT(Table_145[[#This Row],[Nickname]:[Sexual preferences]],'Privacy values experts'!$B$7:$S$7)/7</f>
        <v>4.253968253968254</v>
      </c>
      <c r="AJ68" s="3">
        <f>SUMPRODUCT(Table_145[[#This Row],[Nickname]:[Sexual preferences]],'Privacy values experts'!$B$8:$S$8)/7</f>
        <v>5.5892857142857144</v>
      </c>
      <c r="AK68" s="3">
        <f t="shared" si="6"/>
        <v>32.695975056689349</v>
      </c>
      <c r="AL68" s="3"/>
      <c r="AM68">
        <f>(((IF(Table_145[[#This Row],[extra sec]]=1,1,0)+IF(Table_145[[#This Row],[min mask]]="l",1,0)+IF(Table_145[[#This Row],[min length]]&gt;7,1,0))/6+0.5)+IF(Table_145[[#This Row],[min length]]&gt;8,0.5,0))*IF(Table_145[[#This Row],[2fa]]=1,1.5,1)</f>
        <v>0.75</v>
      </c>
      <c r="AO68">
        <f t="shared" si="7"/>
        <v>43.59463340891913</v>
      </c>
      <c r="AQ68">
        <f t="shared" si="8"/>
        <v>21.797316704459565</v>
      </c>
      <c r="AR68">
        <f t="shared" si="9"/>
        <v>87.189266817838259</v>
      </c>
      <c r="AT68">
        <f t="shared" si="10"/>
        <v>13.942897065560436</v>
      </c>
      <c r="AU68">
        <f t="shared" si="11"/>
        <v>6.9714485327802178</v>
      </c>
      <c r="AV68">
        <f t="shared" si="11"/>
        <v>27.885794131120871</v>
      </c>
    </row>
    <row r="69" spans="1:48" customFormat="1" ht="15.75" customHeight="1" x14ac:dyDescent="0.25">
      <c r="A69" t="s">
        <v>199</v>
      </c>
      <c r="B69" t="s">
        <v>19</v>
      </c>
      <c r="D69">
        <v>6</v>
      </c>
      <c r="E69" t="s">
        <v>38</v>
      </c>
      <c r="H69">
        <v>1</v>
      </c>
      <c r="J69" s="3"/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T69">
        <v>1</v>
      </c>
      <c r="V69">
        <v>1</v>
      </c>
      <c r="W69">
        <v>1</v>
      </c>
      <c r="X69">
        <v>1</v>
      </c>
      <c r="AA69" s="11"/>
      <c r="AB69" s="11"/>
      <c r="AC69" s="3"/>
      <c r="AD69" s="3">
        <f>SUMPRODUCT(Table_145[[#This Row],[Nickname]:[Sexual preferences]],'Privacy values experts'!$B$2:$S$2)/7</f>
        <v>6.4693877551020398</v>
      </c>
      <c r="AE69" s="3">
        <f>SUMPRODUCT(Table_145[[#This Row],[Nickname]:[Sexual preferences]],'Privacy values experts'!$B$3:$S$3)/7</f>
        <v>6.0952380952380958</v>
      </c>
      <c r="AF69" s="3">
        <f>SUMPRODUCT(Table_145[[#This Row],[Nickname]:[Sexual preferences]],'Privacy values experts'!$B$4:$S$4)/7</f>
        <v>6.333333333333333</v>
      </c>
      <c r="AG69" s="3">
        <f>SUMPRODUCT(Table_145[[#This Row],[Nickname]:[Sexual preferences]],'Privacy values experts'!$B$5:$S$5)/7</f>
        <v>5.7428571428571429</v>
      </c>
      <c r="AH69" s="3">
        <f>SUMPRODUCT(Table_145[[#This Row],[Nickname]:[Sexual preferences]],'Privacy values experts'!$B$6:$S$6)/7</f>
        <v>4.9285714285714288</v>
      </c>
      <c r="AI69" s="3">
        <f>SUMPRODUCT(Table_145[[#This Row],[Nickname]:[Sexual preferences]],'Privacy values experts'!$B$7:$S$7)/7</f>
        <v>5.0952380952380958</v>
      </c>
      <c r="AJ69" s="3">
        <f>SUMPRODUCT(Table_145[[#This Row],[Nickname]:[Sexual preferences]],'Privacy values experts'!$B$8:$S$8)/7</f>
        <v>6.9107142857142856</v>
      </c>
      <c r="AK69" s="3">
        <f t="shared" si="6"/>
        <v>41.575340136054422</v>
      </c>
      <c r="AL69" s="3"/>
      <c r="AM69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69">
        <f t="shared" si="7"/>
        <v>62.363010204081633</v>
      </c>
      <c r="AQ69">
        <f t="shared" si="8"/>
        <v>31.181505102040816</v>
      </c>
      <c r="AR69">
        <f t="shared" si="9"/>
        <v>124.72602040816327</v>
      </c>
      <c r="AT69">
        <f t="shared" si="10"/>
        <v>19.945597978032495</v>
      </c>
      <c r="AU69">
        <f t="shared" si="11"/>
        <v>9.9727989890162476</v>
      </c>
      <c r="AV69">
        <f t="shared" si="11"/>
        <v>39.89119595606499</v>
      </c>
    </row>
    <row r="70" spans="1:48" customFormat="1" ht="15.75" customHeight="1" x14ac:dyDescent="0.25">
      <c r="A70" t="s">
        <v>201</v>
      </c>
      <c r="B70" t="s">
        <v>19</v>
      </c>
      <c r="D70">
        <v>6</v>
      </c>
      <c r="E70" t="s">
        <v>61</v>
      </c>
      <c r="F70">
        <v>1</v>
      </c>
      <c r="G70">
        <v>1</v>
      </c>
      <c r="H70">
        <v>1</v>
      </c>
      <c r="J70" s="3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V70">
        <v>1</v>
      </c>
      <c r="W70">
        <v>1</v>
      </c>
      <c r="AA70" s="11"/>
      <c r="AB70" s="11"/>
      <c r="AC70" s="3"/>
      <c r="AD70" s="3">
        <f>SUMPRODUCT(Table_145[[#This Row],[Nickname]:[Sexual preferences]],'Privacy values experts'!$B$2:$S$2)/7</f>
        <v>5.408163265306122</v>
      </c>
      <c r="AE70" s="3">
        <f>SUMPRODUCT(Table_145[[#This Row],[Nickname]:[Sexual preferences]],'Privacy values experts'!$B$3:$S$3)/7</f>
        <v>5.0714285714285712</v>
      </c>
      <c r="AF70" s="3">
        <f>SUMPRODUCT(Table_145[[#This Row],[Nickname]:[Sexual preferences]],'Privacy values experts'!$B$4:$S$4)/7</f>
        <v>5.5952380952380949</v>
      </c>
      <c r="AG70" s="3">
        <f>SUMPRODUCT(Table_145[[#This Row],[Nickname]:[Sexual preferences]],'Privacy values experts'!$B$5:$S$5)/7</f>
        <v>4.3428571428571425</v>
      </c>
      <c r="AH70" s="3">
        <f>SUMPRODUCT(Table_145[[#This Row],[Nickname]:[Sexual preferences]],'Privacy values experts'!$B$6:$S$6)/7</f>
        <v>3.8333333333333335</v>
      </c>
      <c r="AI70" s="3">
        <f>SUMPRODUCT(Table_145[[#This Row],[Nickname]:[Sexual preferences]],'Privacy values experts'!$B$7:$S$7)/7</f>
        <v>4.412698412698413</v>
      </c>
      <c r="AJ70" s="3">
        <f>SUMPRODUCT(Table_145[[#This Row],[Nickname]:[Sexual preferences]],'Privacy values experts'!$B$8:$S$8)/7</f>
        <v>5.8928571428571432</v>
      </c>
      <c r="AK70" s="3">
        <f t="shared" si="6"/>
        <v>34.556575963718821</v>
      </c>
      <c r="AL70" s="3"/>
      <c r="AM70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70">
        <f t="shared" si="7"/>
        <v>34.556575963718821</v>
      </c>
      <c r="AQ70">
        <f t="shared" si="8"/>
        <v>17.27828798185941</v>
      </c>
      <c r="AR70">
        <f t="shared" si="9"/>
        <v>69.113151927437642</v>
      </c>
      <c r="AT70">
        <f t="shared" si="10"/>
        <v>11.05224987398965</v>
      </c>
      <c r="AU70">
        <f t="shared" si="11"/>
        <v>5.5261249369948251</v>
      </c>
      <c r="AV70">
        <f t="shared" si="11"/>
        <v>22.1044997479793</v>
      </c>
    </row>
    <row r="71" spans="1:48" customFormat="1" ht="15.75" customHeight="1" x14ac:dyDescent="0.25">
      <c r="A71" t="s">
        <v>203</v>
      </c>
      <c r="B71" t="s">
        <v>19</v>
      </c>
      <c r="C71" t="s">
        <v>203</v>
      </c>
      <c r="D71">
        <v>6</v>
      </c>
      <c r="E71" t="s">
        <v>38</v>
      </c>
      <c r="H71">
        <v>1</v>
      </c>
      <c r="J71" s="3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T71">
        <v>1</v>
      </c>
      <c r="V71">
        <v>1</v>
      </c>
      <c r="W71">
        <v>1</v>
      </c>
      <c r="AA71" s="11"/>
      <c r="AB71" s="11"/>
      <c r="AC71" s="3"/>
      <c r="AD71" s="3">
        <f>SUMPRODUCT(Table_145[[#This Row],[Nickname]:[Sexual preferences]],'Privacy values experts'!$B$2:$S$2)/7</f>
        <v>6.1836734693877551</v>
      </c>
      <c r="AE71" s="3">
        <f>SUMPRODUCT(Table_145[[#This Row],[Nickname]:[Sexual preferences]],'Privacy values experts'!$B$3:$S$3)/7</f>
        <v>5.7142857142857153</v>
      </c>
      <c r="AF71" s="3">
        <f>SUMPRODUCT(Table_145[[#This Row],[Nickname]:[Sexual preferences]],'Privacy values experts'!$B$4:$S$4)/7</f>
        <v>6.1666666666666661</v>
      </c>
      <c r="AG71" s="3">
        <f>SUMPRODUCT(Table_145[[#This Row],[Nickname]:[Sexual preferences]],'Privacy values experts'!$B$5:$S$5)/7</f>
        <v>5.1571428571428575</v>
      </c>
      <c r="AH71" s="3">
        <f>SUMPRODUCT(Table_145[[#This Row],[Nickname]:[Sexual preferences]],'Privacy values experts'!$B$6:$S$6)/7</f>
        <v>4.4404761904761907</v>
      </c>
      <c r="AI71" s="3">
        <f>SUMPRODUCT(Table_145[[#This Row],[Nickname]:[Sexual preferences]],'Privacy values experts'!$B$7:$S$7)/7</f>
        <v>4.9047619047619051</v>
      </c>
      <c r="AJ71" s="3">
        <f>SUMPRODUCT(Table_145[[#This Row],[Nickname]:[Sexual preferences]],'Privacy values experts'!$B$8:$S$8)/7</f>
        <v>6.6964285714285712</v>
      </c>
      <c r="AK71" s="3">
        <f t="shared" si="6"/>
        <v>39.263435374149658</v>
      </c>
      <c r="AL71" s="3"/>
      <c r="AM71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71">
        <f t="shared" si="7"/>
        <v>39.263435374149658</v>
      </c>
      <c r="AQ71">
        <f t="shared" si="8"/>
        <v>19.631717687074829</v>
      </c>
      <c r="AR71">
        <f t="shared" si="9"/>
        <v>78.526870748299316</v>
      </c>
      <c r="AT71">
        <f t="shared" si="10"/>
        <v>12.557647468370494</v>
      </c>
      <c r="AU71">
        <f t="shared" si="11"/>
        <v>6.2788237341852469</v>
      </c>
      <c r="AV71">
        <f t="shared" si="11"/>
        <v>25.115294936740987</v>
      </c>
    </row>
    <row r="72" spans="1:48" customFormat="1" ht="15.75" customHeight="1" x14ac:dyDescent="0.25">
      <c r="A72" t="s">
        <v>205</v>
      </c>
      <c r="B72" t="s">
        <v>19</v>
      </c>
      <c r="C72" t="s">
        <v>47</v>
      </c>
      <c r="D72">
        <v>8</v>
      </c>
      <c r="E72" t="s">
        <v>38</v>
      </c>
      <c r="F72">
        <v>1</v>
      </c>
      <c r="J72" s="3">
        <v>1</v>
      </c>
      <c r="K72">
        <v>1</v>
      </c>
      <c r="O72">
        <v>1</v>
      </c>
      <c r="P72">
        <v>1</v>
      </c>
      <c r="Q72">
        <v>1</v>
      </c>
      <c r="R72">
        <v>1</v>
      </c>
      <c r="T72">
        <v>1</v>
      </c>
      <c r="V72">
        <v>1</v>
      </c>
      <c r="W72">
        <v>1</v>
      </c>
      <c r="Y72">
        <v>1</v>
      </c>
      <c r="AA72" s="11"/>
      <c r="AB72" s="11"/>
      <c r="AC72" s="3"/>
      <c r="AD72" s="3">
        <f>SUMPRODUCT(Table_145[[#This Row],[Nickname]:[Sexual preferences]],'Privacy values experts'!$B$2:$S$2)/7</f>
        <v>5.6122448979591848</v>
      </c>
      <c r="AE72" s="3">
        <f>SUMPRODUCT(Table_145[[#This Row],[Nickname]:[Sexual preferences]],'Privacy values experts'!$B$3:$S$3)/7</f>
        <v>5.5952380952380949</v>
      </c>
      <c r="AF72" s="3">
        <f>SUMPRODUCT(Table_145[[#This Row],[Nickname]:[Sexual preferences]],'Privacy values experts'!$B$4:$S$4)/7</f>
        <v>5.9761904761904763</v>
      </c>
      <c r="AG72" s="3">
        <f>SUMPRODUCT(Table_145[[#This Row],[Nickname]:[Sexual preferences]],'Privacy values experts'!$B$5:$S$5)/7</f>
        <v>5.7714285714285714</v>
      </c>
      <c r="AH72" s="3">
        <f>SUMPRODUCT(Table_145[[#This Row],[Nickname]:[Sexual preferences]],'Privacy values experts'!$B$6:$S$6)/7</f>
        <v>4.7857142857142856</v>
      </c>
      <c r="AI72" s="3">
        <f>SUMPRODUCT(Table_145[[#This Row],[Nickname]:[Sexual preferences]],'Privacy values experts'!$B$7:$S$7)/7</f>
        <v>5.0317460317460316</v>
      </c>
      <c r="AJ72" s="3">
        <f>SUMPRODUCT(Table_145[[#This Row],[Nickname]:[Sexual preferences]],'Privacy values experts'!$B$8:$S$8)/7</f>
        <v>6.5178571428571432</v>
      </c>
      <c r="AK72" s="3">
        <f t="shared" si="6"/>
        <v>39.29041950113379</v>
      </c>
      <c r="AL72" s="3"/>
      <c r="AM72">
        <f>(((IF(Table_145[[#This Row],[extra sec]]=1,1,0)+IF(Table_145[[#This Row],[min mask]]="l",1,0)+IF(Table_145[[#This Row],[min length]]&gt;7,1,0))/6+0.5)+IF(Table_145[[#This Row],[min length]]&gt;8,0.5,0))*IF(Table_145[[#This Row],[2fa]]=1,1.5,1)</f>
        <v>1.5</v>
      </c>
      <c r="AO72">
        <f t="shared" si="7"/>
        <v>26.19361300075586</v>
      </c>
      <c r="AQ72">
        <f t="shared" si="8"/>
        <v>13.09680650037793</v>
      </c>
      <c r="AR72">
        <f t="shared" si="9"/>
        <v>52.387226001511721</v>
      </c>
      <c r="AT72">
        <f t="shared" si="10"/>
        <v>8.3775185449763274</v>
      </c>
      <c r="AU72">
        <f t="shared" si="11"/>
        <v>4.1887592724881637</v>
      </c>
      <c r="AV72">
        <f t="shared" si="11"/>
        <v>16.755037089952655</v>
      </c>
    </row>
    <row r="73" spans="1:48" customFormat="1" ht="15.75" customHeight="1" x14ac:dyDescent="0.25">
      <c r="A73" t="s">
        <v>207</v>
      </c>
      <c r="B73" t="s">
        <v>19</v>
      </c>
      <c r="C73" t="s">
        <v>209</v>
      </c>
      <c r="D73">
        <v>8</v>
      </c>
      <c r="E73" t="s">
        <v>42</v>
      </c>
      <c r="J73" s="3">
        <v>1</v>
      </c>
      <c r="K73">
        <v>1</v>
      </c>
      <c r="N73">
        <v>1</v>
      </c>
      <c r="P73">
        <v>1</v>
      </c>
      <c r="Q73">
        <v>1</v>
      </c>
      <c r="R73">
        <v>1</v>
      </c>
      <c r="T73">
        <v>1</v>
      </c>
      <c r="V73">
        <v>1</v>
      </c>
      <c r="W73">
        <v>1</v>
      </c>
      <c r="Y73">
        <v>1</v>
      </c>
      <c r="AA73" s="11"/>
      <c r="AB73" s="11"/>
      <c r="AC73" s="3"/>
      <c r="AD73" s="3">
        <f>SUMPRODUCT(Table_145[[#This Row],[Nickname]:[Sexual preferences]],'Privacy values experts'!$B$2:$S$2)/7</f>
        <v>5.7142857142857153</v>
      </c>
      <c r="AE73" s="3">
        <f>SUMPRODUCT(Table_145[[#This Row],[Nickname]:[Sexual preferences]],'Privacy values experts'!$B$3:$S$3)/7</f>
        <v>5.7142857142857144</v>
      </c>
      <c r="AF73" s="3">
        <f>SUMPRODUCT(Table_145[[#This Row],[Nickname]:[Sexual preferences]],'Privacy values experts'!$B$4:$S$4)/7</f>
        <v>6.1428571428571432</v>
      </c>
      <c r="AG73" s="3">
        <f>SUMPRODUCT(Table_145[[#This Row],[Nickname]:[Sexual preferences]],'Privacy values experts'!$B$5:$S$5)/7</f>
        <v>5.9428571428571422</v>
      </c>
      <c r="AH73" s="3">
        <f>SUMPRODUCT(Table_145[[#This Row],[Nickname]:[Sexual preferences]],'Privacy values experts'!$B$6:$S$6)/7</f>
        <v>4.8809523809523805</v>
      </c>
      <c r="AI73" s="3">
        <f>SUMPRODUCT(Table_145[[#This Row],[Nickname]:[Sexual preferences]],'Privacy values experts'!$B$7:$S$7)/7</f>
        <v>4.8888888888888884</v>
      </c>
      <c r="AJ73" s="3">
        <f>SUMPRODUCT(Table_145[[#This Row],[Nickname]:[Sexual preferences]],'Privacy values experts'!$B$8:$S$8)/7</f>
        <v>6.5714285714285712</v>
      </c>
      <c r="AK73" s="3">
        <f t="shared" si="6"/>
        <v>39.855555555555554</v>
      </c>
      <c r="AL73" s="3"/>
      <c r="AM73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73">
        <f t="shared" si="7"/>
        <v>39.855555555555554</v>
      </c>
      <c r="AQ73">
        <f t="shared" si="8"/>
        <v>19.927777777777777</v>
      </c>
      <c r="AR73">
        <f t="shared" si="9"/>
        <v>79.711111111111109</v>
      </c>
      <c r="AT73">
        <f t="shared" si="10"/>
        <v>12.747025611830106</v>
      </c>
      <c r="AU73">
        <f t="shared" si="11"/>
        <v>6.3735128059150528</v>
      </c>
      <c r="AV73">
        <f t="shared" si="11"/>
        <v>25.494051223660211</v>
      </c>
    </row>
    <row r="74" spans="1:48" customFormat="1" ht="15.75" customHeight="1" x14ac:dyDescent="0.25">
      <c r="A74" t="s">
        <v>210</v>
      </c>
      <c r="B74" t="s">
        <v>19</v>
      </c>
      <c r="C74" t="s">
        <v>212</v>
      </c>
      <c r="D74">
        <v>8</v>
      </c>
      <c r="E74" t="s">
        <v>102</v>
      </c>
      <c r="G74">
        <v>1</v>
      </c>
      <c r="H74">
        <v>1</v>
      </c>
      <c r="I74">
        <v>1</v>
      </c>
      <c r="J74">
        <v>1</v>
      </c>
      <c r="K74">
        <v>1</v>
      </c>
      <c r="N74">
        <v>1</v>
      </c>
      <c r="P74">
        <v>1</v>
      </c>
      <c r="Q74">
        <v>1</v>
      </c>
      <c r="R74">
        <v>1</v>
      </c>
      <c r="T74">
        <v>1</v>
      </c>
      <c r="V74">
        <v>1</v>
      </c>
      <c r="W74">
        <v>1</v>
      </c>
      <c r="AA74" s="11"/>
      <c r="AB74" s="11"/>
      <c r="AC74" s="3"/>
      <c r="AD74" s="3">
        <f>SUMPRODUCT(Table_145[[#This Row],[Nickname]:[Sexual preferences]],'Privacy values experts'!$B$2:$S$2)/7</f>
        <v>4.9795918367346941</v>
      </c>
      <c r="AE74" s="3">
        <f>SUMPRODUCT(Table_145[[#This Row],[Nickname]:[Sexual preferences]],'Privacy values experts'!$B$3:$S$3)/7</f>
        <v>4.9047619047619051</v>
      </c>
      <c r="AF74" s="3">
        <f>SUMPRODUCT(Table_145[[#This Row],[Nickname]:[Sexual preferences]],'Privacy values experts'!$B$4:$S$4)/7</f>
        <v>5.3095238095238093</v>
      </c>
      <c r="AG74" s="3">
        <f>SUMPRODUCT(Table_145[[#This Row],[Nickname]:[Sexual preferences]],'Privacy values experts'!$B$5:$S$5)/7</f>
        <v>5.0428571428571427</v>
      </c>
      <c r="AH74" s="3">
        <f>SUMPRODUCT(Table_145[[#This Row],[Nickname]:[Sexual preferences]],'Privacy values experts'!$B$6:$S$6)/7</f>
        <v>4.1071428571428568</v>
      </c>
      <c r="AI74" s="3">
        <f>SUMPRODUCT(Table_145[[#This Row],[Nickname]:[Sexual preferences]],'Privacy values experts'!$B$7:$S$7)/7</f>
        <v>4.2222222222222223</v>
      </c>
      <c r="AJ74" s="3">
        <f>SUMPRODUCT(Table_145[[#This Row],[Nickname]:[Sexual preferences]],'Privacy values experts'!$B$8:$S$8)/7</f>
        <v>5.7678571428571432</v>
      </c>
      <c r="AK74" s="3">
        <f t="shared" si="6"/>
        <v>34.333956916099773</v>
      </c>
      <c r="AL74" s="3"/>
      <c r="AM74">
        <f>(((IF(Table_145[[#This Row],[extra sec]]=1,1,0)+IF(Table_145[[#This Row],[min mask]]="l",1,0)+IF(Table_145[[#This Row],[min length]]&gt;7,1,0))/6+0.5)+IF(Table_145[[#This Row],[min length]]&gt;8,0.5,0))*IF(Table_145[[#This Row],[2fa]]=1,1.5,1)</f>
        <v>1</v>
      </c>
      <c r="AO74">
        <f t="shared" si="7"/>
        <v>34.333956916099773</v>
      </c>
      <c r="AQ74">
        <f t="shared" si="8"/>
        <v>17.166978458049886</v>
      </c>
      <c r="AR74">
        <f t="shared" si="9"/>
        <v>68.667913832199545</v>
      </c>
      <c r="AT74">
        <f t="shared" si="10"/>
        <v>10.981049493964194</v>
      </c>
      <c r="AU74">
        <f t="shared" si="11"/>
        <v>5.4905247469820972</v>
      </c>
      <c r="AV74">
        <f t="shared" si="11"/>
        <v>21.962098987928389</v>
      </c>
    </row>
    <row r="75" spans="1:48" customFormat="1" ht="15.75" customHeight="1" x14ac:dyDescent="0.25">
      <c r="A75" t="s">
        <v>213</v>
      </c>
      <c r="B75" t="s">
        <v>19</v>
      </c>
      <c r="D75">
        <v>1</v>
      </c>
      <c r="E75" t="s">
        <v>38</v>
      </c>
      <c r="G75">
        <v>1</v>
      </c>
      <c r="K75">
        <v>1</v>
      </c>
      <c r="P75">
        <v>1</v>
      </c>
      <c r="Q75">
        <v>1</v>
      </c>
      <c r="V75">
        <v>1</v>
      </c>
      <c r="W75">
        <v>1</v>
      </c>
      <c r="AA75" s="11"/>
      <c r="AB75" s="11"/>
      <c r="AC75" s="3"/>
      <c r="AD75" s="3">
        <f>SUMPRODUCT(Table_145[[#This Row],[Nickname]:[Sexual preferences]],'Privacy values experts'!$B$2:$S$2)/7</f>
        <v>3.0408163265306127</v>
      </c>
      <c r="AE75" s="3">
        <f>SUMPRODUCT(Table_145[[#This Row],[Nickname]:[Sexual preferences]],'Privacy values experts'!$B$3:$S$3)/7</f>
        <v>3.1666666666666665</v>
      </c>
      <c r="AF75" s="3">
        <f>SUMPRODUCT(Table_145[[#This Row],[Nickname]:[Sexual preferences]],'Privacy values experts'!$B$4:$S$4)/7</f>
        <v>3.5476190476190474</v>
      </c>
      <c r="AG75" s="3">
        <f>SUMPRODUCT(Table_145[[#This Row],[Nickname]:[Sexual preferences]],'Privacy values experts'!$B$5:$S$5)/7</f>
        <v>2.9571428571428577</v>
      </c>
      <c r="AH75" s="3">
        <f>SUMPRODUCT(Table_145[[#This Row],[Nickname]:[Sexual preferences]],'Privacy values experts'!$B$6:$S$6)/7</f>
        <v>2.6071428571428572</v>
      </c>
      <c r="AI75" s="3">
        <f>SUMPRODUCT(Table_145[[#This Row],[Nickname]:[Sexual preferences]],'Privacy values experts'!$B$7:$S$7)/7</f>
        <v>2.8571428571428572</v>
      </c>
      <c r="AJ75" s="3">
        <f>SUMPRODUCT(Table_145[[#This Row],[Nickname]:[Sexual preferences]],'Privacy values experts'!$B$8:$S$8)/7</f>
        <v>3.5178571428571428</v>
      </c>
      <c r="AK75" s="3">
        <f t="shared" si="6"/>
        <v>21.694387755102042</v>
      </c>
      <c r="AL75" s="3"/>
      <c r="AM75">
        <f>(((IF(Table_145[[#This Row],[extra sec]]=1,1,0)+IF(Table_145[[#This Row],[min mask]]="l",1,0)+IF(Table_145[[#This Row],[min length]]&gt;7,1,0))/6+0.5)+IF(Table_145[[#This Row],[min length]]&gt;8,0.5,0))*IF(Table_145[[#This Row],[2fa]]=1,1.5,1)</f>
        <v>0.66666666666666663</v>
      </c>
      <c r="AO75">
        <f t="shared" si="7"/>
        <v>32.541581632653063</v>
      </c>
      <c r="AQ75">
        <f t="shared" si="8"/>
        <v>16.270790816326532</v>
      </c>
      <c r="AR75">
        <f t="shared" si="9"/>
        <v>65.083163265306126</v>
      </c>
      <c r="AT75">
        <f t="shared" si="10"/>
        <v>10.407793060183995</v>
      </c>
      <c r="AU75">
        <f t="shared" si="11"/>
        <v>5.2038965300919973</v>
      </c>
      <c r="AV75">
        <f t="shared" si="11"/>
        <v>20.815586120367989</v>
      </c>
    </row>
    <row r="76" spans="1:48" customFormat="1" ht="15.75" customHeight="1" x14ac:dyDescent="0.25">
      <c r="A76" s="13" t="s">
        <v>248</v>
      </c>
      <c r="B76" s="3"/>
      <c r="C76" s="3"/>
      <c r="D76" s="3">
        <v>1</v>
      </c>
      <c r="E76" s="13" t="s">
        <v>61</v>
      </c>
      <c r="F76" s="3"/>
      <c r="G76" s="3"/>
      <c r="I76" s="3"/>
      <c r="J76" s="3"/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>
        <v>1</v>
      </c>
      <c r="T76" s="3">
        <v>1</v>
      </c>
      <c r="U76" s="3">
        <v>1</v>
      </c>
      <c r="V76" s="3">
        <v>1</v>
      </c>
      <c r="W76" s="17">
        <v>1</v>
      </c>
      <c r="X76" s="17">
        <v>1</v>
      </c>
      <c r="Y76" s="17">
        <v>1</v>
      </c>
      <c r="Z76" s="18">
        <v>1</v>
      </c>
      <c r="AA76" s="11">
        <v>1</v>
      </c>
      <c r="AB76" s="11">
        <v>1</v>
      </c>
      <c r="AD76" s="19">
        <f>SUMPRODUCT(Table_145[[#This Row],[Nickname]:[Sexual preferences]],'Privacy values experts'!$B$2:$S$2)/7</f>
        <v>11.489795918367347</v>
      </c>
      <c r="AE76" s="19">
        <f>SUMPRODUCT(Table_145[[#This Row],[Nickname]:[Sexual preferences]],'Privacy values experts'!$B$3:$S$3)/7</f>
        <v>11.261904761904761</v>
      </c>
      <c r="AF76" s="19">
        <f>SUMPRODUCT(Table_145[[#This Row],[Nickname]:[Sexual preferences]],'Privacy values experts'!$B$4:$S$4)/7</f>
        <v>11.857142857142856</v>
      </c>
      <c r="AG76" s="19">
        <f>SUMPRODUCT(Table_145[[#This Row],[Nickname]:[Sexual preferences]],'Privacy values experts'!$B$5:$S$5)/7</f>
        <v>11.428571428571429</v>
      </c>
      <c r="AH76" s="19">
        <f>SUMPRODUCT(Table_145[[#This Row],[Nickname]:[Sexual preferences]],'Privacy values experts'!$B$6:$S$6)/7</f>
        <v>9.4761904761904763</v>
      </c>
      <c r="AI76" s="19">
        <f>SUMPRODUCT(Table_145[[#This Row],[Nickname]:[Sexual preferences]],'Privacy values experts'!$B$7:$S$7)/7</f>
        <v>9.9206349206349227</v>
      </c>
      <c r="AJ76" s="19">
        <f>SUMPRODUCT(Table_145[[#This Row],[Nickname]:[Sexual preferences]],'Privacy values experts'!$B$8:$S$8)/7</f>
        <v>12.732142857142858</v>
      </c>
      <c r="AK76" s="19">
        <f t="shared" si="6"/>
        <v>78.166383219954653</v>
      </c>
      <c r="AL76" s="19"/>
      <c r="AM76" s="19">
        <f>(((IF(Table_145[[#This Row],[extra sec]]=1,1,0)+IF(Table_145[[#This Row],[min mask]]="l",1,0)+IF(Table_145[[#This Row],[min length]]&gt;7,1,0))/6+0.5)+IF(Table_145[[#This Row],[min length]]&gt;8,0.5,0))*IF(Table_145[[#This Row],[2fa]]=1,1.5,1)</f>
        <v>0.5</v>
      </c>
      <c r="AN76" s="19"/>
      <c r="AO76" s="19">
        <f t="shared" si="7"/>
        <v>156.33276643990931</v>
      </c>
      <c r="AP76" s="19"/>
      <c r="AQ76" s="19">
        <f t="shared" si="8"/>
        <v>78.166383219954653</v>
      </c>
      <c r="AR76" s="19">
        <f t="shared" si="9"/>
        <v>312.66553287981861</v>
      </c>
      <c r="AS76" s="19"/>
      <c r="AT76" s="19">
        <f t="shared" si="10"/>
        <v>50</v>
      </c>
      <c r="AU76" s="19">
        <f t="shared" si="11"/>
        <v>25</v>
      </c>
      <c r="AV76" s="19">
        <f t="shared" si="11"/>
        <v>100</v>
      </c>
    </row>
    <row r="77" spans="1:48" customFormat="1" ht="15.75" customHeight="1" x14ac:dyDescent="0.25">
      <c r="A77" s="17"/>
      <c r="B77" s="3"/>
      <c r="C77" s="3"/>
      <c r="D77" s="3"/>
      <c r="E77" s="3"/>
      <c r="F77" s="3"/>
      <c r="G77" s="3"/>
      <c r="I77" s="3"/>
      <c r="W77" s="11"/>
      <c r="X77" s="11"/>
      <c r="Y77" s="11"/>
      <c r="Z77" s="18"/>
      <c r="AA77" s="11"/>
      <c r="AB77" s="11"/>
      <c r="AJ77" s="3"/>
      <c r="AK77" s="3"/>
      <c r="AL77" s="3"/>
      <c r="AM77" s="3"/>
      <c r="AN77" s="3"/>
      <c r="AO77" s="3"/>
      <c r="AP77" s="3"/>
      <c r="AQ77" s="3"/>
      <c r="AR77" s="3"/>
    </row>
    <row r="78" spans="1:48" customFormat="1" ht="15.75" customHeight="1" x14ac:dyDescent="0.25">
      <c r="A78" s="3"/>
      <c r="B78" s="3"/>
      <c r="C78" s="3"/>
      <c r="D78" s="3"/>
      <c r="E78" s="3"/>
      <c r="F78" s="3"/>
      <c r="G78" s="3"/>
      <c r="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8" customFormat="1" ht="15.75" customHeight="1" x14ac:dyDescent="0.25">
      <c r="A79" s="3"/>
      <c r="B79" s="3"/>
      <c r="C79" s="3"/>
      <c r="D79" s="3"/>
      <c r="E79" s="3"/>
      <c r="F79" s="3"/>
      <c r="G79" s="3"/>
      <c r="I79" s="3"/>
      <c r="AJ79" s="16" t="s">
        <v>26</v>
      </c>
      <c r="AK79" s="16">
        <f>AVERAGE(AK2:AK75)</f>
        <v>27.747730894159464</v>
      </c>
      <c r="AL79" s="16"/>
      <c r="AM79" s="16">
        <f>AVERAGE(AM2:AM75)</f>
        <v>1.0777027027027026</v>
      </c>
      <c r="AN79" s="16"/>
      <c r="AO79" s="16">
        <f>AVERAGE(AO2:AO75)</f>
        <v>27.820193309198398</v>
      </c>
      <c r="AP79" s="16"/>
      <c r="AQ79" s="16">
        <f>AVERAGE(AQ2:AQ75)</f>
        <v>13.910096654599199</v>
      </c>
      <c r="AR79" s="16">
        <f>AVERAGE(AR2:AR75)</f>
        <v>55.640386618396796</v>
      </c>
      <c r="AS79" s="16"/>
      <c r="AT79" s="16">
        <f t="shared" ref="AS79:AV79" si="12">AVERAGE(AT2:AT75)</f>
        <v>8.89774867506482</v>
      </c>
      <c r="AU79" s="16">
        <f t="shared" si="12"/>
        <v>4.44887433753241</v>
      </c>
      <c r="AV79" s="16">
        <f t="shared" si="12"/>
        <v>17.79549735012964</v>
      </c>
    </row>
    <row r="80" spans="1:48" customFormat="1" ht="15.75" customHeight="1" x14ac:dyDescent="0.25">
      <c r="A80" s="3"/>
      <c r="B80" s="3"/>
      <c r="C80" s="3"/>
      <c r="D80" s="3"/>
      <c r="E80" s="3"/>
      <c r="F80" s="3"/>
      <c r="G80" s="3"/>
      <c r="I80" s="3"/>
      <c r="AJ80" s="16" t="s">
        <v>217</v>
      </c>
      <c r="AK80" s="16">
        <f>MEDIAN(AK2:AK75)</f>
        <v>28.233985260770972</v>
      </c>
      <c r="AL80" s="16"/>
      <c r="AM80" s="16">
        <f>MEDIAN(AM2:AM75)</f>
        <v>1</v>
      </c>
      <c r="AN80" s="16"/>
      <c r="AO80" s="16">
        <f>MEDIAN(AO2:AO75)</f>
        <v>27.182968901846458</v>
      </c>
      <c r="AP80" s="16"/>
      <c r="AQ80" s="16">
        <f>MEDIAN(AQ2:AQ75)</f>
        <v>13.591484450923229</v>
      </c>
      <c r="AR80" s="16">
        <f>MEDIAN(AR2:AR75)</f>
        <v>54.365937803692916</v>
      </c>
      <c r="AS80" s="16"/>
      <c r="AT80" s="16">
        <f t="shared" ref="AS80:AV80" si="13">MEDIAN(AT2:AT75)</f>
        <v>8.6939448206767835</v>
      </c>
      <c r="AU80" s="16">
        <f t="shared" si="13"/>
        <v>4.3469724103383918</v>
      </c>
      <c r="AV80" s="16">
        <f t="shared" si="13"/>
        <v>17.387889641353567</v>
      </c>
    </row>
    <row r="81" spans="28:48" ht="15.75" customHeight="1" x14ac:dyDescent="0.25">
      <c r="AD81"/>
      <c r="AE81"/>
      <c r="AF81"/>
      <c r="AG81"/>
      <c r="AJ81" s="16" t="s">
        <v>219</v>
      </c>
      <c r="AK81" s="16">
        <f>_xlfn.STDEV.S(AK2:AK75)</f>
        <v>9.5475534378389781</v>
      </c>
      <c r="AL81" s="16"/>
      <c r="AM81" s="16">
        <f>_xlfn.STDEV.S(AM2:AM75)</f>
        <v>0.35898212505822125</v>
      </c>
      <c r="AN81" s="16"/>
      <c r="AO81" s="16">
        <f>_xlfn.STDEV.S(AO2:AO75)</f>
        <v>11.930541109808123</v>
      </c>
      <c r="AP81" s="16"/>
      <c r="AQ81" s="16">
        <f>_xlfn.STDEV.S(AQ2:AQ75)</f>
        <v>5.9652705549040617</v>
      </c>
      <c r="AR81" s="16">
        <f>_xlfn.STDEV.S(AR2:AR75)</f>
        <v>23.861082219616247</v>
      </c>
      <c r="AS81" s="16"/>
      <c r="AT81" s="16">
        <f t="shared" ref="AS81:AV81" si="14">_xlfn.STDEV.S(AT2:AT75)</f>
        <v>3.8157519314397574</v>
      </c>
      <c r="AU81" s="16">
        <f t="shared" si="14"/>
        <v>1.9078759657198787</v>
      </c>
      <c r="AV81" s="16">
        <f t="shared" si="14"/>
        <v>7.6315038628795149</v>
      </c>
    </row>
    <row r="82" spans="28:48" ht="15.75" customHeight="1" x14ac:dyDescent="0.25">
      <c r="AD82"/>
      <c r="AE82"/>
      <c r="AF82"/>
      <c r="AG82"/>
      <c r="AJ82" s="16" t="s">
        <v>216</v>
      </c>
      <c r="AK82" s="16">
        <f>MAX(AK2:AK75)</f>
        <v>51.148809523809526</v>
      </c>
      <c r="AL82" s="16"/>
      <c r="AM82" s="16">
        <f>MAX(AM2:AM75)</f>
        <v>2</v>
      </c>
      <c r="AN82" s="16"/>
      <c r="AO82" s="16">
        <f>MAX(AO2:AO75)</f>
        <v>62.363010204081633</v>
      </c>
      <c r="AP82" s="16"/>
      <c r="AQ82" s="16">
        <f>MAX(AQ2:AQ75)</f>
        <v>31.181505102040816</v>
      </c>
      <c r="AR82" s="16">
        <f>MAX(AR2:AR75)</f>
        <v>124.72602040816327</v>
      </c>
      <c r="AS82" s="16"/>
      <c r="AT82" s="16">
        <f t="shared" ref="AS82:AV82" si="15">MAX(AT2:AT75)</f>
        <v>19.945597978032495</v>
      </c>
      <c r="AU82" s="16">
        <f t="shared" si="15"/>
        <v>9.9727989890162476</v>
      </c>
      <c r="AV82" s="16">
        <f t="shared" si="15"/>
        <v>39.89119595606499</v>
      </c>
    </row>
    <row r="83" spans="28:48" ht="15.75" customHeight="1" x14ac:dyDescent="0.25">
      <c r="AJ83" s="16" t="s">
        <v>218</v>
      </c>
      <c r="AK83" s="16">
        <f>MIN(AK2:AK75)</f>
        <v>9.0048752834467116</v>
      </c>
      <c r="AL83" s="16"/>
      <c r="AM83" s="16">
        <f>MIN(AM2:AM75)</f>
        <v>0.5</v>
      </c>
      <c r="AN83" s="16"/>
      <c r="AO83" s="16">
        <f>MIN(AO2:AO75)</f>
        <v>7.6478458049886626</v>
      </c>
      <c r="AP83" s="16"/>
      <c r="AQ83" s="16">
        <f>MIN(AQ2:AQ75)</f>
        <v>3.8239229024943313</v>
      </c>
      <c r="AR83" s="16">
        <f>MIN(AR2:AR75)</f>
        <v>15.295691609977325</v>
      </c>
      <c r="AS83" s="16"/>
      <c r="AT83" s="16">
        <f t="shared" ref="AS83:AV83" si="16">MIN(AT2:AT75)</f>
        <v>2.4460149906988042</v>
      </c>
      <c r="AU83" s="16">
        <f t="shared" si="16"/>
        <v>1.2230074953494021</v>
      </c>
      <c r="AV83" s="16">
        <f t="shared" si="16"/>
        <v>4.8920299813976085</v>
      </c>
    </row>
    <row r="84" spans="28:48" ht="15.75" customHeight="1" x14ac:dyDescent="0.25"/>
    <row r="85" spans="28:48" ht="15.75" customHeight="1" x14ac:dyDescent="0.25">
      <c r="AB85" s="12"/>
    </row>
    <row r="86" spans="28:48" ht="15.75" customHeight="1" x14ac:dyDescent="0.25">
      <c r="AE86" s="13"/>
    </row>
    <row r="87" spans="28:48" ht="15.75" customHeight="1" x14ac:dyDescent="0.25">
      <c r="AE87" s="13"/>
    </row>
    <row r="88" spans="28:48" ht="15.75" customHeight="1" x14ac:dyDescent="0.25">
      <c r="AE88" s="13"/>
    </row>
    <row r="89" spans="28:48" ht="15.75" customHeight="1" x14ac:dyDescent="0.25">
      <c r="AE89" s="14"/>
    </row>
    <row r="90" spans="28:48" ht="15.75" customHeight="1" x14ac:dyDescent="0.25">
      <c r="AE90" s="13"/>
    </row>
    <row r="91" spans="28:48" ht="15.75" customHeight="1" x14ac:dyDescent="0.25">
      <c r="AE91" s="13"/>
    </row>
    <row r="92" spans="28:48" ht="15.75" customHeight="1" x14ac:dyDescent="0.25"/>
    <row r="93" spans="28:48" ht="15.75" customHeight="1" x14ac:dyDescent="0.25"/>
    <row r="94" spans="28:48" ht="15.75" customHeight="1" x14ac:dyDescent="0.25"/>
    <row r="95" spans="28:48" ht="15.75" customHeight="1" x14ac:dyDescent="0.25"/>
    <row r="96" spans="28:4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K2:A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7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:AT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:AU7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:AV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DB38-0941-4389-A1FB-09F4C177FDC4}">
  <dimension ref="A1:S8"/>
  <sheetViews>
    <sheetView workbookViewId="0">
      <selection activeCell="K15" sqref="K15"/>
    </sheetView>
  </sheetViews>
  <sheetFormatPr defaultColWidth="8.85546875" defaultRowHeight="15" x14ac:dyDescent="0.25"/>
  <cols>
    <col min="1" max="1" width="13.85546875" customWidth="1"/>
  </cols>
  <sheetData>
    <row r="1" spans="1:19" x14ac:dyDescent="0.25">
      <c r="A1" s="15" t="s">
        <v>25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245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</row>
    <row r="2" spans="1:19" x14ac:dyDescent="0.25">
      <c r="A2" t="s">
        <v>18</v>
      </c>
      <c r="B2">
        <v>2.8571428571428572</v>
      </c>
      <c r="C2">
        <v>3.5714285714285721</v>
      </c>
      <c r="D2">
        <v>4.5714285714285712</v>
      </c>
      <c r="E2">
        <v>4.5714285714285712</v>
      </c>
      <c r="F2">
        <v>3.8571428571428572</v>
      </c>
      <c r="G2">
        <v>4.2857142857142856</v>
      </c>
      <c r="H2">
        <v>3.5714285714285721</v>
      </c>
      <c r="I2">
        <v>3.5714285714285721</v>
      </c>
      <c r="J2">
        <v>3.285714285714286</v>
      </c>
      <c r="K2">
        <v>5.4285714285714288</v>
      </c>
      <c r="L2">
        <v>5.8571428571428568</v>
      </c>
      <c r="M2">
        <v>4.8571428571428568</v>
      </c>
      <c r="N2">
        <v>5.7142857142857144</v>
      </c>
      <c r="O2">
        <v>4.8571428571428568</v>
      </c>
      <c r="P2">
        <v>5.1428571428571432</v>
      </c>
      <c r="Q2">
        <v>4.8571428571428568</v>
      </c>
      <c r="R2">
        <v>4.8571428571428568</v>
      </c>
      <c r="S2">
        <v>4.7142857142857144</v>
      </c>
    </row>
    <row r="3" spans="1:19" x14ac:dyDescent="0.25">
      <c r="A3" t="s">
        <v>19</v>
      </c>
      <c r="B3">
        <v>2.666666666666667</v>
      </c>
      <c r="C3">
        <v>3</v>
      </c>
      <c r="D3">
        <v>3.5</v>
      </c>
      <c r="E3">
        <v>3.833333333333333</v>
      </c>
      <c r="F3">
        <v>3</v>
      </c>
      <c r="G3">
        <v>3.666666666666667</v>
      </c>
      <c r="H3">
        <v>3.166666666666667</v>
      </c>
      <c r="I3">
        <v>3.833333333333333</v>
      </c>
      <c r="J3">
        <v>4</v>
      </c>
      <c r="K3">
        <v>4.5</v>
      </c>
      <c r="L3">
        <v>4.666666666666667</v>
      </c>
      <c r="M3">
        <v>6.333333333333333</v>
      </c>
      <c r="N3">
        <v>6.333333333333333</v>
      </c>
      <c r="O3">
        <v>5.333333333333333</v>
      </c>
      <c r="P3">
        <v>5.666666666666667</v>
      </c>
      <c r="Q3">
        <v>5.166666666666667</v>
      </c>
      <c r="R3">
        <v>5.333333333333333</v>
      </c>
      <c r="S3">
        <v>4.833333333333333</v>
      </c>
    </row>
    <row r="4" spans="1:19" x14ac:dyDescent="0.25">
      <c r="A4" t="s">
        <v>20</v>
      </c>
      <c r="B4">
        <v>4</v>
      </c>
      <c r="C4">
        <v>3.833333333333333</v>
      </c>
      <c r="D4">
        <v>4</v>
      </c>
      <c r="E4">
        <v>3.833333333333333</v>
      </c>
      <c r="F4">
        <v>2.666666666666667</v>
      </c>
      <c r="G4">
        <v>4.666666666666667</v>
      </c>
      <c r="H4">
        <v>4.833333333333333</v>
      </c>
      <c r="I4">
        <v>4.5</v>
      </c>
      <c r="J4">
        <v>3.333333333333333</v>
      </c>
      <c r="K4">
        <v>4</v>
      </c>
      <c r="L4">
        <v>5.666666666666667</v>
      </c>
      <c r="M4">
        <v>5.5</v>
      </c>
      <c r="N4">
        <v>5.833333333333333</v>
      </c>
      <c r="O4">
        <v>5.166666666666667</v>
      </c>
      <c r="P4">
        <v>5.833333333333333</v>
      </c>
      <c r="Q4">
        <v>5.833333333333333</v>
      </c>
      <c r="R4">
        <v>5.166666666666667</v>
      </c>
      <c r="S4">
        <v>4.333333333333333</v>
      </c>
    </row>
    <row r="5" spans="1:19" x14ac:dyDescent="0.25">
      <c r="A5" t="s">
        <v>21</v>
      </c>
      <c r="B5">
        <v>2.1</v>
      </c>
      <c r="C5">
        <v>2.2000000000000002</v>
      </c>
      <c r="D5">
        <v>2.2999999999999998</v>
      </c>
      <c r="E5">
        <v>3.2</v>
      </c>
      <c r="F5">
        <v>2</v>
      </c>
      <c r="G5">
        <v>3.1</v>
      </c>
      <c r="H5">
        <v>2.8</v>
      </c>
      <c r="I5">
        <v>5.7</v>
      </c>
      <c r="J5">
        <v>1.7</v>
      </c>
      <c r="K5">
        <v>5.7</v>
      </c>
      <c r="L5">
        <v>6.5</v>
      </c>
      <c r="M5">
        <v>6.3</v>
      </c>
      <c r="N5">
        <v>6.4</v>
      </c>
      <c r="O5">
        <v>6.2</v>
      </c>
      <c r="P5">
        <v>6.3</v>
      </c>
      <c r="Q5">
        <v>6.5</v>
      </c>
      <c r="R5">
        <v>6.1</v>
      </c>
      <c r="S5">
        <v>4.9000000000000004</v>
      </c>
    </row>
    <row r="6" spans="1:19" x14ac:dyDescent="0.25">
      <c r="A6" t="s">
        <v>22</v>
      </c>
      <c r="B6">
        <v>1.583333333333333</v>
      </c>
      <c r="C6">
        <v>2</v>
      </c>
      <c r="D6">
        <v>2.083333333333333</v>
      </c>
      <c r="E6">
        <v>2.583333333333333</v>
      </c>
      <c r="F6">
        <v>1.916666666666667</v>
      </c>
      <c r="G6">
        <v>2.75</v>
      </c>
      <c r="H6">
        <v>3.25</v>
      </c>
      <c r="I6">
        <v>3.666666666666667</v>
      </c>
      <c r="J6">
        <v>2.083333333333333</v>
      </c>
      <c r="K6">
        <v>4.25</v>
      </c>
      <c r="L6">
        <v>4.166666666666667</v>
      </c>
      <c r="M6">
        <v>5.166666666666667</v>
      </c>
      <c r="N6">
        <v>5.5</v>
      </c>
      <c r="O6">
        <v>5</v>
      </c>
      <c r="P6">
        <v>5.416666666666667</v>
      </c>
      <c r="Q6">
        <v>5.5</v>
      </c>
      <c r="R6">
        <v>5.333333333333333</v>
      </c>
      <c r="S6">
        <v>4.083333333333333</v>
      </c>
    </row>
    <row r="7" spans="1:19" x14ac:dyDescent="0.25">
      <c r="A7" t="s">
        <v>23</v>
      </c>
      <c r="B7">
        <v>2.7777777777777781</v>
      </c>
      <c r="C7">
        <v>2.1111111111111112</v>
      </c>
      <c r="D7">
        <v>2.4444444444444451</v>
      </c>
      <c r="E7">
        <v>2.666666666666667</v>
      </c>
      <c r="F7">
        <v>3.666666666666667</v>
      </c>
      <c r="G7">
        <v>2.7777777777777781</v>
      </c>
      <c r="H7">
        <v>2.7777777777777781</v>
      </c>
      <c r="I7">
        <v>3.4444444444444451</v>
      </c>
      <c r="J7">
        <v>3.7777777777777781</v>
      </c>
      <c r="K7">
        <v>3.4444444444444451</v>
      </c>
      <c r="L7">
        <v>4.1111111111111107</v>
      </c>
      <c r="M7">
        <v>5.333333333333333</v>
      </c>
      <c r="N7">
        <v>6.333333333333333</v>
      </c>
      <c r="O7">
        <v>4.1111111111111107</v>
      </c>
      <c r="P7">
        <v>4.666666666666667</v>
      </c>
      <c r="Q7">
        <v>4.7777777777777777</v>
      </c>
      <c r="R7">
        <v>5.2222222222222223</v>
      </c>
      <c r="S7">
        <v>5</v>
      </c>
    </row>
    <row r="8" spans="1:19" x14ac:dyDescent="0.25">
      <c r="A8" t="s">
        <v>24</v>
      </c>
      <c r="B8">
        <v>3.625</v>
      </c>
      <c r="C8">
        <v>3.625</v>
      </c>
      <c r="D8">
        <v>3.875</v>
      </c>
      <c r="E8">
        <v>4.75</v>
      </c>
      <c r="F8">
        <v>4.375</v>
      </c>
      <c r="G8">
        <v>4.125</v>
      </c>
      <c r="H8">
        <v>4.5</v>
      </c>
      <c r="I8">
        <v>5.375</v>
      </c>
      <c r="J8">
        <v>4</v>
      </c>
      <c r="K8">
        <v>5.625</v>
      </c>
      <c r="L8">
        <v>6</v>
      </c>
      <c r="M8">
        <v>5.75</v>
      </c>
      <c r="N8">
        <v>6.625</v>
      </c>
      <c r="O8">
        <v>5.125</v>
      </c>
      <c r="P8">
        <v>5.625</v>
      </c>
      <c r="Q8">
        <v>5.5</v>
      </c>
      <c r="R8">
        <v>5.5</v>
      </c>
      <c r="S8">
        <v>5.125</v>
      </c>
    </row>
  </sheetData>
  <conditionalFormatting sqref="B2:S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Services clean</vt:lpstr>
      <vt:lpstr>privacy values clean</vt:lpstr>
      <vt:lpstr>Services sum test</vt:lpstr>
      <vt:lpstr>Services risk test</vt:lpstr>
      <vt:lpstr>Privacy values</vt:lpstr>
      <vt:lpstr>Services risk test experts</vt:lpstr>
      <vt:lpstr>Privacy values experts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Sanchez Serna</cp:lastModifiedBy>
  <dcterms:created xsi:type="dcterms:W3CDTF">2015-06-05T18:17:20Z</dcterms:created>
  <dcterms:modified xsi:type="dcterms:W3CDTF">2025-01-17T14:18:00Z</dcterms:modified>
</cp:coreProperties>
</file>