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11"/>
  <workbookPr codeName="ThisWorkbook" defaultThemeVersion="166925"/>
  <mc:AlternateContent xmlns:mc="http://schemas.openxmlformats.org/markup-compatibility/2006">
    <mc:Choice Requires="x15">
      <x15ac:absPath xmlns:x15ac="http://schemas.microsoft.com/office/spreadsheetml/2010/11/ac" url="https://colliersrems-my.sharepoint.com/personal/juancarlos_atunca_colliersrems_com_pe/Documents/14 Proveedores/90 TOTAL FACILITY MANAGEMENT S.A.C/"/>
    </mc:Choice>
  </mc:AlternateContent>
  <xr:revisionPtr revIDLastSave="14" documentId="8_{3D9424B4-BF72-4742-B24B-6837D72CA4D3}" xr6:coauthVersionLast="45" xr6:coauthVersionMax="45" xr10:uidLastSave="{5B4A08CB-59A0-41DC-ABB5-4EF55F0E85F7}"/>
  <bookViews>
    <workbookView xWindow="-120" yWindow="-120" windowWidth="20730" windowHeight="11160" xr2:uid="{E1942858-3679-4382-B0C5-705D24CA9014}"/>
  </bookViews>
  <sheets>
    <sheet name="90" sheetId="2" r:id="rId1"/>
    <sheet name="Hoja1" sheetId="1" r:id="rId2"/>
  </sheets>
  <externalReferences>
    <externalReference r:id="rId3"/>
    <externalReference r:id="rId4"/>
  </externalReferences>
  <definedNames>
    <definedName name="_xlnm._FilterDatabase" localSheetId="0" hidden="1">'90'!$C$11:$H$82</definedName>
    <definedName name="Locativo">[1]Data!$D$6:$H$103</definedName>
    <definedName name="_xlnm.Print_Area" localSheetId="0">'90'!$B$2:$I$87</definedName>
    <definedName name="TABLA_1" localSheetId="0">[2]!Tabla3[#All]</definedName>
    <definedName name="TABLA_1">[2]!Tabla3[#All]</definedName>
    <definedName name="TABLA_2" localSheetId="0">[2]!Tabla3[N°]</definedName>
    <definedName name="TABLA_2">[2]!Tabla3[N°]</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0" i="2" l="1"/>
  <c r="F78" i="2"/>
  <c r="F74" i="2"/>
  <c r="F67" i="2"/>
  <c r="F61" i="2"/>
  <c r="F55" i="2"/>
  <c r="F51" i="2"/>
  <c r="F46" i="2"/>
  <c r="F45" i="2"/>
  <c r="F41" i="2"/>
  <c r="F33" i="2"/>
  <c r="F28" i="2"/>
  <c r="F27" i="2"/>
  <c r="F18" i="2"/>
  <c r="F12" i="2"/>
  <c r="F5" i="2"/>
  <c r="D5" i="2"/>
  <c r="F84" i="2" l="1"/>
  <c r="H84" i="2" s="1"/>
  <c r="F73" i="2"/>
  <c r="D84" i="2" l="1"/>
</calcChain>
</file>

<file path=xl/sharedStrings.xml><?xml version="1.0" encoding="utf-8"?>
<sst xmlns="http://schemas.openxmlformats.org/spreadsheetml/2006/main" count="250" uniqueCount="189">
  <si>
    <t>CHECK LIST PARA EVALUACION Y HOMOLOGACIÓN DE PROVEEDORES DE CORPORACION MG S.A.C.</t>
  </si>
  <si>
    <t>Razón Social:</t>
  </si>
  <si>
    <t>Ruc:</t>
  </si>
  <si>
    <t>Tipo:</t>
  </si>
  <si>
    <t>Juridica</t>
  </si>
  <si>
    <t>Actividad homologar:</t>
  </si>
  <si>
    <t>TRABAJOS EN ALTURA / SANEAMIENTO / PINTURA</t>
  </si>
  <si>
    <t>Inicio de actividades:</t>
  </si>
  <si>
    <t>Nivel de riesgo:</t>
  </si>
  <si>
    <t>Alto</t>
  </si>
  <si>
    <t>Nombre contacto:</t>
  </si>
  <si>
    <t>Teléfono:</t>
  </si>
  <si>
    <t>Correo:</t>
  </si>
  <si>
    <t>wendy.flores@colliersrems.com.pe</t>
  </si>
  <si>
    <t>N.º</t>
  </si>
  <si>
    <t>DESCRIPCION</t>
  </si>
  <si>
    <t>FUENTE</t>
  </si>
  <si>
    <t>CALIFICACION</t>
  </si>
  <si>
    <t>EVIDENCIA</t>
  </si>
  <si>
    <t>OBSERVACION</t>
  </si>
  <si>
    <t>POLITICA DE SISTEMA DE GESTION</t>
  </si>
  <si>
    <t>¿Cuenta una Política de seguridad y salud en el trabajo documentada, fechada y firmada por el representante de mayor rango con responsabilidad en la organización?</t>
  </si>
  <si>
    <t>Art. 22 (inciso b) LEY N.º 29783 / Art. 25 DS 005-2012-TR</t>
  </si>
  <si>
    <t>Si</t>
  </si>
  <si>
    <t>Enviar Política de SST</t>
  </si>
  <si>
    <t>¿La Política es específica según la actividad económica de la empresa y apropiada a su tamaño, nivel de riesgo y naturaleza de sus actividades?</t>
  </si>
  <si>
    <t>Art. 22 (inciso a) LEY N.º 29783</t>
  </si>
  <si>
    <t>¿La Política contempla los compromisos mínimos exigidos: prevención de los daños a la salud de todos los trabajadores, cumplimiento de los requisitos legales en SST, la consulta y participación de los trabajadores, la mejora continua en SST y que la misma sea compatible con los otros sistemas de gestión?</t>
  </si>
  <si>
    <t>Art. 23 LEY N.º 29783</t>
  </si>
  <si>
    <t>¿Se ha difundido y se encuentra en un lugar visible la Política de SST a todo el personal de la empresa. (Carteles, capacitaciones, comunicados, etc.)?</t>
  </si>
  <si>
    <t>Art. 22 (inciso c) LEY N.º 29783</t>
  </si>
  <si>
    <t>No</t>
  </si>
  <si>
    <t>¿La Política de SST es revisada para que se mantenga apropiada a los riesgos de la empresa?</t>
  </si>
  <si>
    <t>Art. 22 (inciso d) LEY N.º 29783 / Art. 26.f DS 005-2012-TR</t>
  </si>
  <si>
    <t>ORGANIZACIÓN</t>
  </si>
  <si>
    <t>¿Los trabajadores han elegido a sus representantes ante el Comité de SST, mediante un proceso de elecciones?</t>
  </si>
  <si>
    <t>Art. 31 LEY 29783 / Art. 49 DS 005-2012-TR</t>
  </si>
  <si>
    <t>Enviar acta de instalación de CSST (vigente)</t>
  </si>
  <si>
    <t>No aplica</t>
  </si>
  <si>
    <t>¿De tener 20 a más trabajadores se ha conformado el Comité paritario de SST?</t>
  </si>
  <si>
    <t>Art. 29 LEY 29783</t>
  </si>
  <si>
    <t>¿De tener menos de 20 trabajadores, los mismos han elegido a un Supervisor de Seguridad y Salud en el Trabajo?</t>
  </si>
  <si>
    <t>Art. 30 LEY 29783 / Art. 39 DS 005-2012-TR</t>
  </si>
  <si>
    <t>Enviar acta nombramiento del Supervisor (vigente)</t>
  </si>
  <si>
    <t>Modelo</t>
  </si>
  <si>
    <t>¿El Supervisor de Seguridad y Salud en el Trabajo lleva un registro donde consten los acuerdos adoptados con la máxima autoridad de la empresa o empleador?</t>
  </si>
  <si>
    <t>Art. 52 DS 005-2012-TR</t>
  </si>
  <si>
    <t>Enviar ultima acta de reunión del Supervisor</t>
  </si>
  <si>
    <t>¿El Comité se reúne por lo menos una vez al mes para revisar el avance de cumplimiento de los objetivos del programa anual?</t>
  </si>
  <si>
    <t>Art. 42 (inciso t) /Art.68 - DS 005-2012-TR</t>
  </si>
  <si>
    <t>Enviar ultima acta de reunión del Comité</t>
  </si>
  <si>
    <t>¿Las actas de reunión con los acuerdos se asientan en un Libro de actas del comité y se entregan a los miembros del Comité y la máxima autoridad de la empresa?</t>
  </si>
  <si>
    <t>Art. 71 DS 005-2012-TR</t>
  </si>
  <si>
    <t>¿Se cuenta con un médico ocupacional propio o externo que realice la vigilancia médica de los trabajadores, permaneciendo las horas mínimas exigidas por la normativa?</t>
  </si>
  <si>
    <t>Art. 36 LEY 29783 / RM 312-2011 MINSA / RM 571-2014 MINSA</t>
  </si>
  <si>
    <t>Enviar CV del Médico Ocupacional</t>
  </si>
  <si>
    <t>¿La empresa se ha asegurado que el médico ocupacional cuente con competencias legales vigentes a cargo de la gestión de SO?</t>
  </si>
  <si>
    <t>R.M. 004-2014/MINSA</t>
  </si>
  <si>
    <t>PLANIFICACIÓN</t>
  </si>
  <si>
    <t>Reglamento Interno de Seguridad y Salud en el Trabajo</t>
  </si>
  <si>
    <t>¿Se ha elaborado el Reglamento Interno de SST (empresas con más de 20 trabajadores), el cual contiene la estructura mínima establecida según el Reglamento de la Ley de SST?</t>
  </si>
  <si>
    <t>Art. 34 LEY 29783 / Art. 74 DS 005-2012-TR</t>
  </si>
  <si>
    <t>Enviar Reglamento de SST</t>
  </si>
  <si>
    <t>No se encuentra estandares de seguridad para altura, Saneamiento, Electrico, extintores, metal mecanico, gasfeteria, puertas contra fuego. Mangueras contra incendio</t>
  </si>
  <si>
    <t>¿Existe evidencia que el RISST ha sido aprobado por el Comité de SST?</t>
  </si>
  <si>
    <t xml:space="preserve">Art. 42 (inciso b), DS 005-2012-TR </t>
  </si>
  <si>
    <t>¿Se ha entregado a cada trabajador de la instalación (propio y de terceros, así como a los practicantes) una copia (impresa o digital) del Reglamento Interno de SST bajo cargo?</t>
  </si>
  <si>
    <t>Art. 35 (inciso a) LEY 29783 / Art. 75 DS 005-2012-TR</t>
  </si>
  <si>
    <t>¿Se ha capacitado a los trabajadores acerca del Reglamento Interno de SST?</t>
  </si>
  <si>
    <t>Enviar registro de capacitación del RISST</t>
  </si>
  <si>
    <t>Identificación de Peligros evaluación y Control de Riesgos</t>
  </si>
  <si>
    <t>¿Se ha realizado una evaluación inicial o estudio línea base como diagnóstico de la gestión y estado de seguridad y salud en el trabajo?</t>
  </si>
  <si>
    <t>Art. 37 LEY 29783 / Arts. 26 (inciso g), 77 (inciso b) y 78 D.S 005-2012-TR</t>
  </si>
  <si>
    <t>Enviar informe de línea base</t>
  </si>
  <si>
    <t>¿La identificación de peligros y evaluación de riesgos considera: identificar las normas legales, identificar los peligros (tanto para accidentes como enfermedad) y evaluar los riesgos por puesto de trabajo y determinar si las medidas de control existentes son eficaces?</t>
  </si>
  <si>
    <t>Art. 57 Ley 29783 / Art. 26 (inciso g) / Art. 77 (inciso b) DS 005-2012-TR</t>
  </si>
  <si>
    <t>Enviar Matriz IPER por puesto de Trabajo</t>
  </si>
  <si>
    <t>¿La identificación de peligros y evaluación de riesgos se encuentra exhibida en un lugar visible en el centro de trabajo?</t>
  </si>
  <si>
    <t>Art 32 DS 005-2012-TR</t>
  </si>
  <si>
    <t>Enviar Plan de acción de IPER</t>
  </si>
  <si>
    <t>¿Al establecer las medidas de control se considera la reducción de los riesgos de acuerdo con la siguiente jerarquía: eliminación - Tratamiento, Control de los peligros, Aislamiento – Disposiciones Administrativas – Sustitución de procedimientos, técnicas, sustancias peligrosas - equipos de protección personal?</t>
  </si>
  <si>
    <t>Art. 21 LEY 29783</t>
  </si>
  <si>
    <t>¿Se actualiza el diagnóstico de seguridad y salud en el trabajo (IPER) al menos una vez al año o cuando cambien las condiciones de trabajo o cuando hayan ocurrido daños al trabajador?</t>
  </si>
  <si>
    <t>Art. 57 LEY 29783 / Art. 82 DS 005-2012-TR</t>
  </si>
  <si>
    <t>¿Los protocolos médicos ocupacionales se realizan de acuerdo con la exposición de los trabajadores en su ambiente de trabajo?</t>
  </si>
  <si>
    <t>Art. 49 Ley 29783 / Art. 101 DS 005-2012-TR / RM 312-2011 MINSA</t>
  </si>
  <si>
    <t>Enviar Protocolo de EMO (con sello y firma del centro medico)</t>
  </si>
  <si>
    <t>¿Se ha elaborado el Mapa de Riesgos los cuales están colocados en lugares visible?</t>
  </si>
  <si>
    <t xml:space="preserve">Art. 35 (inciso e) LEY 29783 </t>
  </si>
  <si>
    <t>Enviar Mapa de Riesgos</t>
  </si>
  <si>
    <t>Objetivos y Programas</t>
  </si>
  <si>
    <t>¿La Gerencia ha establecido y mantiene Objetivos generales y específicos de SST, acompañado de metas, indicadores y responsables debidamente documentados?</t>
  </si>
  <si>
    <t>Art. 39 LEY 29783 / Art. 81 DS 005-2012-TR</t>
  </si>
  <si>
    <t>Enviar objetivos de Seguridad y Salud en el Trabajo</t>
  </si>
  <si>
    <t>¿Los Objetivos en materia de seguridad y salud en el trabajo han sido comunicados a todos los niveles pertinentes de la Organización y se encuentra exhibidos en un lugar visible?</t>
  </si>
  <si>
    <t>Art. 32 D.S 005-2012-TR / Art. 81 (inciso d) DS 005-2012-TR</t>
  </si>
  <si>
    <t>¿Se ha establecido y mantenido un Programa de SST considerando el diagnóstico de SST, las estadísticas, los objetivos, la política, los requisitos legales, los resultados de los monitoreos de higiene, inspecciones y auditorias?</t>
  </si>
  <si>
    <t>Art. 80 DS 005-2012-TR</t>
  </si>
  <si>
    <t>Enviar Programa Anual de Seguridad y Salud en el Trabajo 2019</t>
  </si>
  <si>
    <t>IMPLEMENTACIÓN DEL SISTEMA</t>
  </si>
  <si>
    <t>Funciones, responsabilidad y autoridad</t>
  </si>
  <si>
    <t>¿Se han establecido dentro de la estructura orgánica, las responsabilidades y estas son conocidas y aceptadas por todos los niveles de la organización, éstos rinden cuentas en materia de supervisión de SST?</t>
  </si>
  <si>
    <t>Art. 26 (inciso a) y 85 DS 005-2012-TR</t>
  </si>
  <si>
    <t>Enviar CV de prevencionista asignado a Colliers</t>
  </si>
  <si>
    <t>¿¿Se cuenta con un programa de capacitación dirigido a todos los trabajadores donde se cubran los riesgos de accidentes, higiene y ergonomía ocupacional, riesgos psicosociales laborales y salud de los trabajadores? La capacitación es oportuna, durante el desempeño de la labor y cuando haya cambios en la función o puesto de trabajo?</t>
  </si>
  <si>
    <t>Art. 29 DS 005-2012-TR; Art. 49 (g) Ley 29783; Art. 27 LEY 29783</t>
  </si>
  <si>
    <t>Enviar certificados de capacitación de una entidad competente de todo los colaboradores asignados a Colliers</t>
  </si>
  <si>
    <t>15 Colaboradores</t>
  </si>
  <si>
    <t>¿Cuenta con el registro de Incidentes Peligrosos,  Investigación de Accidentes de Trabajo y Enfermedades Ocupacionales?</t>
  </si>
  <si>
    <t>Art. 28 LEY 29783 / Art. 33 DS 005-2012-TR / Ley 30222 / RM 050-2013</t>
  </si>
  <si>
    <t>Enviar formato de investigación de accidentes</t>
  </si>
  <si>
    <t>¿Cuenta con el registro de Inspecciones de seguridad?</t>
  </si>
  <si>
    <t>Enviar formato de inspección</t>
  </si>
  <si>
    <t>Formación, concientización y competencia</t>
  </si>
  <si>
    <t>¿Cuenta con un programa de capacitación aprobado por el Comité que prevé al menos realizar 4 capacitaciones al año?</t>
  </si>
  <si>
    <t>Art. 35 (inciso b) LEY 29783</t>
  </si>
  <si>
    <t>Enviar programa de capacitación 2019</t>
  </si>
  <si>
    <t>¿De qué manera se realizan la asignación de labores del personal. Se basan en criterios para asegurar la competencia (perfiles de puesto / educación, formación, habilidades, experiencia y género)?</t>
  </si>
  <si>
    <t>Art. 51 LEY 29783</t>
  </si>
  <si>
    <t>Enviar MOF por puesto de trabajo</t>
  </si>
  <si>
    <t>¿La inducción al personal nuevo comprende los aspectos de prevención de riesgos laborales?</t>
  </si>
  <si>
    <t>Art. 49 (inciso g) LEY 29783</t>
  </si>
  <si>
    <t>Enviar registro de inducción de SST de todo el personal  asignado a Colliers</t>
  </si>
  <si>
    <t>4 Colaboradores</t>
  </si>
  <si>
    <t>Comunicación, participación y consulta</t>
  </si>
  <si>
    <t>¿Se cuenta disposiciones o procedimiento que asegura que la información de SST es recibida, documentada y respondidas al personal y partes interesadas (comunicaciones internas y externas)?</t>
  </si>
  <si>
    <t>Art. 37 DS 005-2012-TR</t>
  </si>
  <si>
    <t>Enviar procedimiento operacional de la actividad que desarrollará dentro de las instalaciones de Colliers</t>
  </si>
  <si>
    <t>Pintura
Saneamiento
Altura</t>
  </si>
  <si>
    <t>¿Se garantiza la comunicación interna entre los distintos niveles de la Organización, de modo que las indicaciones y las sugerencias hacia y de los trabajadores o representantes son recibidas y atendidas?</t>
  </si>
  <si>
    <t>Enviar diseño de fotocheck que usara en personal dentro de las administraciones de Colliers</t>
  </si>
  <si>
    <t>¿Se adjuntar al contrato de trabajo la descripción de las recomendaciones de seguridad y salud en el trabajo del puesto o función: riesgos a los que está expuesto y las medidas de protección y prevención (Cuando en el contrato de trabajo no conste por escrito estas recomendaciones, deberán entregarse en forma física o digital, a más tardar, el primer día de labores.)?</t>
  </si>
  <si>
    <t>Art. 35 LEY 29783 / Art. 30 DS 005-2012-TR</t>
  </si>
  <si>
    <t>Enviar acta de entrega de recomendaciones de SST de todo el personal asignado a Colliers</t>
  </si>
  <si>
    <t>¿Los trabajadores y sus representantes participan en las actividades de identificación de peligros, evaluación de riesgos y sugerencias de control de los riesgos?</t>
  </si>
  <si>
    <t>Art. 75 LEY 29783</t>
  </si>
  <si>
    <t>Enviar Lista de todos los colaboradores asignados a Colliers (con; DNI, nombres, puesto de trabajo, etc.)</t>
  </si>
  <si>
    <t>¿Se informa al MINTRA la ocurrencia de un accidente mortal e incidentes peligroso u otro tipo de situación que altere o ponga en riesgo la vida. Integridad física o psicológica del trabajador en el formato establecido para tal fin y dentro de las 24 horas de sucedido?</t>
  </si>
  <si>
    <t>Art. 82 LEY 29783 / DS 012-2014</t>
  </si>
  <si>
    <t>Enviar informe de accidente</t>
  </si>
  <si>
    <t>Control Operacional</t>
  </si>
  <si>
    <t>¿Se realizan los exámenes médicos ocupacionales antes, durante y/o al término de la relación laboral a los trabajadores?</t>
  </si>
  <si>
    <t>Art. 49 (inciso d) LEY 29783 / Ley 30222 / RM312-2011</t>
  </si>
  <si>
    <t>Enviar certificado de exámenes médicos ocupacionales de todo el personal asignado a Colliers</t>
  </si>
  <si>
    <t>¿El personal cuenta con los EPP necesarios, según los riesgos a que están expuestos?</t>
  </si>
  <si>
    <t>Art. 60 LEY 29783</t>
  </si>
  <si>
    <t>Enviar registro de entrega de EPP´s de cada trabajador asignado a Colliers</t>
  </si>
  <si>
    <t>Daniel Rojas Correa
Richard Herhuay Magallan
Hugo Carhuachin Saenz
Luis G. Diaz Fernandez (solo zapatos)
Bladimiro Valvis Lacaro
Olin Valvis Lazaro (solo uniforme)
Elvi Aori Pariapaza
Alonzi Sanchez (solo uniforme)
Andres Ibarguen Alfaro (solo uniforme)
Anibal Ignacio
Emerson Valvis Lazaro (solo uniforme)
Luis Castañeda Vasquez
Stellen Nuñez</t>
  </si>
  <si>
    <t>¿El empleador controla y registra que solo los trabajadores, autorizados, adecuada y suficientemente capacitados y protegidos, accedan a los ambientes o zonas de riesgo grave y específico u operan los equipos, máquinas y herramientas?</t>
  </si>
  <si>
    <t>Art. 55 y 79 (inciso C) LEY 29783</t>
  </si>
  <si>
    <t>Enviar formato ATS</t>
  </si>
  <si>
    <t>¿Se ha establecido y comunicado las medidas y/o instrucciones necesarias para la interrupción del trabajo cuando exista algún peligro inminente que constituya un riesgo importante para la salud de los trabajadores?</t>
  </si>
  <si>
    <t>Art. 63 LEY 29783</t>
  </si>
  <si>
    <t>Enviar registro de capacitación de; "Caso de interrupción de actividades en caso existe un peligro inminente" de todo el personal asignado a Colliers</t>
  </si>
  <si>
    <t>¿Se han establecido procedimientos para la adquisición (especificaciones técnicas, requisitos legales y de la empresa) de quipos, instrumentos e insumos críticos relacionados a la SST?</t>
  </si>
  <si>
    <t>Art. 84 D.S 005-2012-TR</t>
  </si>
  <si>
    <t>Enviar SCTR vigente (enviar mensualmente)</t>
  </si>
  <si>
    <t>Plan de emergencia</t>
  </si>
  <si>
    <t>¿La empresa cuenta con un Plan de contingencias y/o emergencias?</t>
  </si>
  <si>
    <t>Art. 83 DS 005-2012-TR / Ley 28851</t>
  </si>
  <si>
    <t>Enviar Plan de Contingencias</t>
  </si>
  <si>
    <t>¿Existe medios para la comunicación interna y externa y de coordinación con todo el personal para situaciones de emergencia.?</t>
  </si>
  <si>
    <t>Art. 83 DS 005-2012-TR</t>
  </si>
  <si>
    <t>Numeros de telefono</t>
  </si>
  <si>
    <t>¿Se han establecido los medios técnicos necesarios para actuar en caso de emergencias: Sistemas de detección y extinción de incendios, materiales de primeros auxilios, puertas cortafuegos, alumbrado de emergencia?</t>
  </si>
  <si>
    <t>¿Se ha capacitado a los brigadistas designados en la atención de emergencias (primeros auxilios, lucha contra incendios y evacuación)?</t>
  </si>
  <si>
    <t>¿Se llevan a cabo los simulacros de actuación para casos de emergencias durante el año?</t>
  </si>
  <si>
    <t>VERIFICACION</t>
  </si>
  <si>
    <t>Medición y Seguimiento del Desempeño</t>
  </si>
  <si>
    <t>¿Se ha establecido procedimientos para supervisar, medir y recopilar con regularidad datos relativos a los resultados de la seguridad y salud en el trabajo (indicadores de desempeño y resultado del Sistema de Gestión)?</t>
  </si>
  <si>
    <t>Art. 85 y 86 DS 005-2012-TR</t>
  </si>
  <si>
    <t>Enviar estadísticas de SST 2018</t>
  </si>
  <si>
    <t>¿Se cuenta con un registro de datos y resultados del seguimiento y medición suficientes para el análisis de la eficacia de las acciones correctivas y preventivas?</t>
  </si>
  <si>
    <t>Art. 87 DS 005-2012-TR inciso d)</t>
  </si>
  <si>
    <t>¿Se cuenta con estadísticas de salud ocupacional?</t>
  </si>
  <si>
    <t xml:space="preserve">Art. 87 DS 005-2012-TR inciso d) </t>
  </si>
  <si>
    <t>Investigación de incidentes, no conformidad, acción correctiva</t>
  </si>
  <si>
    <t>¿Existe un mecanismo para investigar los accidentes, incidentes de trabajo y enfermedades ocupacionales?</t>
  </si>
  <si>
    <t>Art. 58 y 92 LEY 29783 / Art. 88 DS 005-2012-TR</t>
  </si>
  <si>
    <t>Enviar procedimiento de investigación de accidentes</t>
  </si>
  <si>
    <t>REVISION POR LA DIRECCION</t>
  </si>
  <si>
    <t>¿Se revisa el sistema de gestión de SST, al menos una vez al año?</t>
  </si>
  <si>
    <t>Art. 90 DS 005-2012-TR</t>
  </si>
  <si>
    <t>Enviar ultima acta de reunión de revisión por la dirección</t>
  </si>
  <si>
    <t>¿Se comunican los resultados de la revisión del sistema a los encargados del sistema de gestión, al comité de SST, a los trabajadores y al Sindicato?</t>
  </si>
  <si>
    <t>Art. 91 DS 005-2012-TR</t>
  </si>
  <si>
    <t>PUNTAJE OBTENIDO:</t>
  </si>
  <si>
    <t>RESULTADO GENERAL:</t>
  </si>
  <si>
    <t xml:space="preserve">LA EVALUACION TENDRA UNA VIGENCIA HASTA DICIEMBRE 2019.
CUALQUIER MODIFICACION O ACTUALIZACION DE LOS DOCUMENTOS DEBERA SER COMUNICADO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</si>
</sst>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u/>
      <sz val="11"/>
      <color theme="10"/>
      <name val="Calibri"/>
      <family val="2"/>
      <scheme val="minor"/>
    </font>
    <font>
      <sz val="10"/>
      <name val="Arial"/>
      <family val="2"/>
    </font>
    <font>
      <sz val="8"/>
      <name val="Arial"/>
      <family val="2"/>
    </font>
    <font>
      <b/>
      <sz val="8"/>
      <color theme="0"/>
      <name val="Arial"/>
      <family val="2"/>
    </font>
    <font>
      <b/>
      <sz val="8"/>
      <name val="Arial"/>
      <family val="2"/>
    </font>
    <font>
      <sz val="8"/>
      <color rgb="FFC00000"/>
      <name val="Arial"/>
      <family val="2"/>
    </font>
    <font>
      <b/>
      <sz val="8"/>
      <color rgb="FF002060"/>
      <name val="Arial"/>
      <family val="2"/>
    </font>
    <font>
      <b/>
      <sz val="8"/>
      <color rgb="FFC00000"/>
      <name val="Arial"/>
      <family val="2"/>
    </font>
  </fonts>
  <fills count="7">
    <fill>
      <patternFill patternType="none"/>
    </fill>
    <fill>
      <patternFill patternType="gray125"/>
    </fill>
    <fill>
      <patternFill patternType="solid">
        <fgColor rgb="FF00206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indexed="64"/>
      </right>
      <top/>
      <bottom/>
      <diagonal/>
    </border>
    <border>
      <left style="thin">
        <color theme="0" tint="-0.24994659260841701"/>
      </left>
      <right style="medium">
        <color theme="0" tint="-0.24994659260841701"/>
      </right>
      <top style="thin">
        <color theme="0" tint="-0.24994659260841701"/>
      </top>
      <bottom style="medium">
        <color theme="0" tint="-0.24994659260841701"/>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style="hair">
        <color auto="1"/>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hair">
        <color indexed="64"/>
      </left>
      <right/>
      <top style="hair">
        <color indexed="64"/>
      </top>
      <bottom style="hair">
        <color indexed="64"/>
      </bottom>
      <diagonal/>
    </border>
    <border>
      <left style="thin">
        <color auto="1"/>
      </left>
      <right/>
      <top/>
      <bottom style="thin">
        <color auto="1"/>
      </bottom>
      <diagonal/>
    </border>
    <border>
      <left/>
      <right/>
      <top/>
      <bottom style="thin">
        <color auto="1"/>
      </bottom>
      <diagonal/>
    </border>
    <border>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2" fillId="0" borderId="0"/>
    <xf numFmtId="9" fontId="2" fillId="0" borderId="0" applyFont="0" applyFill="0" applyBorder="0" applyAlignment="0" applyProtection="0"/>
  </cellStyleXfs>
  <cellXfs count="83">
    <xf numFmtId="0" fontId="0" fillId="0" borderId="0" xfId="0"/>
    <xf numFmtId="0" fontId="3" fillId="0" borderId="0" xfId="2" applyFont="1" applyProtection="1">
      <protection hidden="1"/>
    </xf>
    <xf numFmtId="0" fontId="3" fillId="0" borderId="0" xfId="2" applyFont="1" applyAlignment="1" applyProtection="1">
      <alignment horizontal="center" vertical="center"/>
      <protection hidden="1"/>
    </xf>
    <xf numFmtId="0" fontId="3" fillId="0" borderId="0" xfId="2" applyFont="1" applyAlignment="1" applyProtection="1">
      <alignment horizontal="left" vertical="center"/>
      <protection hidden="1"/>
    </xf>
    <xf numFmtId="0" fontId="3" fillId="0" borderId="1" xfId="2" applyFont="1" applyBorder="1" applyProtection="1">
      <protection hidden="1"/>
    </xf>
    <xf numFmtId="0" fontId="3" fillId="0" borderId="2" xfId="2" applyFont="1" applyBorder="1" applyAlignment="1" applyProtection="1">
      <alignment horizontal="center" vertical="center"/>
      <protection hidden="1"/>
    </xf>
    <xf numFmtId="0" fontId="3" fillId="0" borderId="2" xfId="2" applyFont="1" applyBorder="1" applyProtection="1">
      <protection hidden="1"/>
    </xf>
    <xf numFmtId="0" fontId="3" fillId="0" borderId="2" xfId="2" applyFont="1" applyBorder="1" applyAlignment="1" applyProtection="1">
      <alignment horizontal="left" vertical="center"/>
      <protection hidden="1"/>
    </xf>
    <xf numFmtId="0" fontId="3" fillId="0" borderId="3" xfId="2" applyFont="1" applyBorder="1" applyProtection="1">
      <protection hidden="1"/>
    </xf>
    <xf numFmtId="0" fontId="3" fillId="0" borderId="4" xfId="2" applyFont="1" applyBorder="1" applyProtection="1">
      <protection hidden="1"/>
    </xf>
    <xf numFmtId="0" fontId="3" fillId="0" borderId="5" xfId="2" applyFont="1" applyBorder="1" applyProtection="1">
      <protection hidden="1"/>
    </xf>
    <xf numFmtId="0" fontId="3" fillId="0" borderId="0" xfId="2" applyFont="1" applyAlignment="1" applyProtection="1">
      <alignment horizontal="right" vertical="center"/>
      <protection hidden="1"/>
    </xf>
    <xf numFmtId="0" fontId="3" fillId="0" borderId="6" xfId="2" applyFont="1" applyBorder="1" applyAlignment="1" applyProtection="1">
      <alignment vertical="center"/>
      <protection locked="0"/>
    </xf>
    <xf numFmtId="0" fontId="3" fillId="0" borderId="6" xfId="2" applyFont="1" applyBorder="1" applyAlignment="1" applyProtection="1">
      <alignment horizontal="center" vertical="center"/>
      <protection locked="0"/>
    </xf>
    <xf numFmtId="0" fontId="3" fillId="0" borderId="0" xfId="2" applyFont="1" applyAlignment="1" applyProtection="1">
      <alignment vertical="center"/>
      <protection hidden="1"/>
    </xf>
    <xf numFmtId="17" fontId="3" fillId="0" borderId="6" xfId="2" applyNumberFormat="1" applyFont="1" applyBorder="1" applyAlignment="1" applyProtection="1">
      <alignment horizontal="center" vertical="center"/>
      <protection locked="0"/>
    </xf>
    <xf numFmtId="0" fontId="1" fillId="0" borderId="6" xfId="1" applyBorder="1" applyAlignment="1" applyProtection="1">
      <alignment vertical="center"/>
      <protection locked="0"/>
    </xf>
    <xf numFmtId="0" fontId="3" fillId="0" borderId="4" xfId="2" applyFont="1" applyBorder="1" applyAlignment="1" applyProtection="1">
      <alignment vertical="center"/>
      <protection hidden="1"/>
    </xf>
    <xf numFmtId="0" fontId="5" fillId="3" borderId="7" xfId="2" applyFont="1" applyFill="1" applyBorder="1" applyAlignment="1" applyProtection="1">
      <alignment horizontal="center" vertical="center" wrapText="1"/>
      <protection hidden="1"/>
    </xf>
    <xf numFmtId="0" fontId="5" fillId="3" borderId="8" xfId="2" applyFont="1" applyFill="1" applyBorder="1" applyAlignment="1" applyProtection="1">
      <alignment horizontal="center" vertical="center"/>
      <protection hidden="1"/>
    </xf>
    <xf numFmtId="0" fontId="5" fillId="3" borderId="7" xfId="2" applyFont="1" applyFill="1" applyBorder="1" applyAlignment="1" applyProtection="1">
      <alignment horizontal="center" vertical="center"/>
      <protection hidden="1"/>
    </xf>
    <xf numFmtId="0" fontId="3" fillId="0" borderId="5" xfId="2" applyFont="1" applyBorder="1" applyAlignment="1" applyProtection="1">
      <alignment vertical="center"/>
      <protection hidden="1"/>
    </xf>
    <xf numFmtId="2" fontId="5" fillId="4" borderId="7" xfId="2" applyNumberFormat="1" applyFont="1" applyFill="1" applyBorder="1" applyAlignment="1" applyProtection="1">
      <alignment horizontal="center" vertical="center" wrapText="1"/>
      <protection hidden="1"/>
    </xf>
    <xf numFmtId="0" fontId="5" fillId="4" borderId="7" xfId="2" applyFont="1" applyFill="1" applyBorder="1" applyAlignment="1" applyProtection="1">
      <alignment horizontal="left" vertical="center" wrapText="1" indent="1"/>
      <protection hidden="1"/>
    </xf>
    <xf numFmtId="0" fontId="5" fillId="4" borderId="9" xfId="2" applyFont="1" applyFill="1" applyBorder="1" applyAlignment="1" applyProtection="1">
      <alignment vertical="center" wrapText="1"/>
      <protection hidden="1"/>
    </xf>
    <xf numFmtId="9" fontId="5" fillId="0" borderId="9" xfId="3" applyFont="1" applyBorder="1" applyAlignment="1" applyProtection="1">
      <alignment horizontal="center" vertical="center" wrapText="1"/>
      <protection hidden="1"/>
    </xf>
    <xf numFmtId="0" fontId="5" fillId="4" borderId="9" xfId="2" applyFont="1" applyFill="1" applyBorder="1" applyAlignment="1" applyProtection="1">
      <alignment horizontal="left" vertical="center" wrapText="1"/>
      <protection hidden="1"/>
    </xf>
    <xf numFmtId="0" fontId="5" fillId="4" borderId="8" xfId="2" applyFont="1" applyFill="1" applyBorder="1" applyAlignment="1" applyProtection="1">
      <alignment vertical="center" wrapText="1"/>
      <protection hidden="1"/>
    </xf>
    <xf numFmtId="0" fontId="3" fillId="0" borderId="7" xfId="2" applyFont="1" applyBorder="1" applyAlignment="1" applyProtection="1">
      <alignment horizontal="center" vertical="center"/>
      <protection hidden="1"/>
    </xf>
    <xf numFmtId="0" fontId="3" fillId="0" borderId="7" xfId="2" applyFont="1" applyBorder="1" applyAlignment="1" applyProtection="1">
      <alignment horizontal="left" vertical="center" wrapText="1" indent="1"/>
      <protection hidden="1"/>
    </xf>
    <xf numFmtId="0" fontId="3" fillId="0" borderId="8" xfId="2" applyFont="1" applyBorder="1" applyAlignment="1" applyProtection="1">
      <alignment horizontal="left" vertical="center" wrapText="1" indent="1"/>
      <protection hidden="1"/>
    </xf>
    <xf numFmtId="0" fontId="3" fillId="0" borderId="7" xfId="2" applyFont="1" applyBorder="1" applyAlignment="1" applyProtection="1">
      <alignment horizontal="center" vertical="center"/>
      <protection locked="0"/>
    </xf>
    <xf numFmtId="0" fontId="3" fillId="0" borderId="7" xfId="2" applyFont="1" applyBorder="1" applyProtection="1">
      <protection hidden="1"/>
    </xf>
    <xf numFmtId="0" fontId="3" fillId="5" borderId="7" xfId="2" applyFont="1" applyFill="1" applyBorder="1" applyAlignment="1" applyProtection="1">
      <alignment horizontal="left" vertical="center" wrapText="1" indent="1"/>
      <protection hidden="1"/>
    </xf>
    <xf numFmtId="0" fontId="6" fillId="5" borderId="7" xfId="2" applyFont="1" applyFill="1" applyBorder="1" applyAlignment="1" applyProtection="1">
      <alignment horizontal="left" vertical="center" wrapText="1" indent="1"/>
      <protection hidden="1"/>
    </xf>
    <xf numFmtId="0" fontId="3" fillId="0" borderId="7" xfId="2" applyFont="1" applyBorder="1" applyAlignment="1" applyProtection="1">
      <alignment vertical="center"/>
      <protection hidden="1"/>
    </xf>
    <xf numFmtId="2" fontId="3" fillId="6" borderId="7" xfId="2" applyNumberFormat="1" applyFont="1" applyFill="1" applyBorder="1" applyAlignment="1" applyProtection="1">
      <alignment horizontal="center" vertical="center"/>
      <protection hidden="1"/>
    </xf>
    <xf numFmtId="0" fontId="5" fillId="6" borderId="7" xfId="2" applyFont="1" applyFill="1" applyBorder="1" applyAlignment="1" applyProtection="1">
      <alignment horizontal="left" vertical="center" wrapText="1" indent="1"/>
      <protection hidden="1"/>
    </xf>
    <xf numFmtId="0" fontId="3" fillId="6" borderId="8" xfId="2" applyFont="1" applyFill="1" applyBorder="1" applyAlignment="1" applyProtection="1">
      <alignment horizontal="left" vertical="center" wrapText="1"/>
      <protection hidden="1"/>
    </xf>
    <xf numFmtId="0" fontId="3" fillId="6" borderId="7" xfId="2" applyFont="1" applyFill="1" applyBorder="1" applyAlignment="1" applyProtection="1">
      <alignment horizontal="left" vertical="center"/>
      <protection hidden="1"/>
    </xf>
    <xf numFmtId="0" fontId="3" fillId="6" borderId="7" xfId="2" applyFont="1" applyFill="1" applyBorder="1" applyProtection="1">
      <protection hidden="1"/>
    </xf>
    <xf numFmtId="0" fontId="6" fillId="0" borderId="7" xfId="2" applyFont="1" applyBorder="1" applyAlignment="1" applyProtection="1">
      <alignment horizontal="left" vertical="center" wrapText="1" indent="1"/>
      <protection hidden="1"/>
    </xf>
    <xf numFmtId="0" fontId="3" fillId="0" borderId="7" xfId="2" applyFont="1" applyBorder="1" applyAlignment="1" applyProtection="1">
      <alignment horizontal="left" vertical="center" indent="1"/>
      <protection hidden="1"/>
    </xf>
    <xf numFmtId="0" fontId="6" fillId="0" borderId="10" xfId="2" applyFont="1" applyBorder="1" applyAlignment="1" applyProtection="1">
      <alignment horizontal="left" vertical="center" wrapText="1" indent="1"/>
      <protection hidden="1"/>
    </xf>
    <xf numFmtId="0" fontId="3" fillId="0" borderId="10" xfId="2" applyFont="1" applyBorder="1" applyAlignment="1" applyProtection="1">
      <alignment horizontal="left" vertical="center" wrapText="1" indent="1"/>
      <protection hidden="1"/>
    </xf>
    <xf numFmtId="0" fontId="3" fillId="0" borderId="10" xfId="2" applyFont="1" applyBorder="1" applyAlignment="1" applyProtection="1">
      <alignment vertical="center" wrapText="1"/>
      <protection hidden="1"/>
    </xf>
    <xf numFmtId="0" fontId="3" fillId="0" borderId="7" xfId="2" applyFont="1" applyBorder="1" applyAlignment="1" applyProtection="1">
      <alignment horizontal="left" vertical="center"/>
      <protection hidden="1"/>
    </xf>
    <xf numFmtId="0" fontId="3" fillId="0" borderId="7" xfId="2" applyFont="1" applyBorder="1" applyAlignment="1" applyProtection="1">
      <alignment wrapText="1"/>
      <protection hidden="1"/>
    </xf>
    <xf numFmtId="0" fontId="6" fillId="0" borderId="7" xfId="2" applyFont="1" applyBorder="1" applyAlignment="1" applyProtection="1">
      <alignment horizontal="left" vertical="center" indent="1"/>
      <protection hidden="1"/>
    </xf>
    <xf numFmtId="0" fontId="3" fillId="5" borderId="7" xfId="2" applyFont="1" applyFill="1" applyBorder="1" applyAlignment="1" applyProtection="1">
      <alignment vertical="center"/>
      <protection hidden="1"/>
    </xf>
    <xf numFmtId="0" fontId="3" fillId="6" borderId="7" xfId="2" applyFont="1" applyFill="1" applyBorder="1" applyAlignment="1" applyProtection="1">
      <alignment horizontal="left" vertical="center" indent="1"/>
      <protection hidden="1"/>
    </xf>
    <xf numFmtId="0" fontId="5" fillId="4" borderId="9" xfId="2" applyFont="1" applyFill="1" applyBorder="1" applyAlignment="1" applyProtection="1">
      <alignment horizontal="left" vertical="center" wrapText="1" indent="1"/>
      <protection hidden="1"/>
    </xf>
    <xf numFmtId="0" fontId="3" fillId="0" borderId="0" xfId="2" applyFont="1" applyAlignment="1" applyProtection="1">
      <alignment horizontal="left" vertical="center" indent="1"/>
      <protection hidden="1"/>
    </xf>
    <xf numFmtId="0" fontId="7" fillId="0" borderId="0" xfId="2" applyFont="1" applyAlignment="1" applyProtection="1">
      <alignment vertical="center"/>
      <protection hidden="1"/>
    </xf>
    <xf numFmtId="0" fontId="7" fillId="0" borderId="0" xfId="2" applyFont="1" applyAlignment="1" applyProtection="1">
      <alignment horizontal="center" vertical="center"/>
      <protection hidden="1"/>
    </xf>
    <xf numFmtId="0" fontId="7" fillId="0" borderId="0" xfId="2" applyFont="1" applyAlignment="1" applyProtection="1">
      <alignment horizontal="right" vertical="center"/>
      <protection hidden="1"/>
    </xf>
    <xf numFmtId="9" fontId="3" fillId="0" borderId="6" xfId="2" applyNumberFormat="1" applyFont="1" applyBorder="1" applyAlignment="1" applyProtection="1">
      <alignment horizontal="center" vertical="center"/>
      <protection hidden="1"/>
    </xf>
    <xf numFmtId="0" fontId="3" fillId="0" borderId="6" xfId="2" applyFont="1" applyBorder="1" applyAlignment="1" applyProtection="1">
      <alignment horizontal="center" vertical="center"/>
      <protection hidden="1"/>
    </xf>
    <xf numFmtId="0" fontId="3" fillId="0" borderId="14" xfId="2" applyFont="1" applyBorder="1" applyProtection="1">
      <protection hidden="1"/>
    </xf>
    <xf numFmtId="0" fontId="3" fillId="0" borderId="15" xfId="2" applyFont="1" applyBorder="1" applyAlignment="1" applyProtection="1">
      <alignment horizontal="center" vertical="center"/>
      <protection hidden="1"/>
    </xf>
    <xf numFmtId="0" fontId="3" fillId="0" borderId="15" xfId="2" applyFont="1" applyBorder="1" applyProtection="1">
      <protection hidden="1"/>
    </xf>
    <xf numFmtId="0" fontId="3" fillId="0" borderId="15" xfId="2" applyFont="1" applyBorder="1" applyAlignment="1" applyProtection="1">
      <alignment horizontal="left" vertical="center"/>
      <protection hidden="1"/>
    </xf>
    <xf numFmtId="0" fontId="3" fillId="0" borderId="16" xfId="2" applyFont="1" applyBorder="1" applyProtection="1">
      <protection hidden="1"/>
    </xf>
    <xf numFmtId="0" fontId="3" fillId="0" borderId="10" xfId="2" applyFont="1" applyBorder="1" applyAlignment="1" applyProtection="1">
      <alignment horizontal="left" vertical="center" indent="1"/>
      <protection hidden="1"/>
    </xf>
    <xf numFmtId="0" fontId="3" fillId="0" borderId="12" xfId="2" applyFont="1" applyBorder="1" applyAlignment="1" applyProtection="1">
      <alignment horizontal="left" vertical="center" indent="1"/>
      <protection hidden="1"/>
    </xf>
    <xf numFmtId="0" fontId="3" fillId="0" borderId="11" xfId="2" applyFont="1" applyBorder="1" applyAlignment="1" applyProtection="1">
      <alignment horizontal="left" vertical="center" indent="1"/>
      <protection hidden="1"/>
    </xf>
    <xf numFmtId="0" fontId="3" fillId="0" borderId="10" xfId="2" applyFont="1" applyBorder="1" applyAlignment="1" applyProtection="1">
      <alignment horizontal="left" vertical="center" wrapText="1" indent="1"/>
      <protection hidden="1"/>
    </xf>
    <xf numFmtId="0" fontId="3" fillId="0" borderId="11" xfId="2" applyFont="1" applyBorder="1" applyAlignment="1" applyProtection="1">
      <alignment horizontal="left" vertical="center" wrapText="1" indent="1"/>
      <protection hidden="1"/>
    </xf>
    <xf numFmtId="0" fontId="6" fillId="0" borderId="10" xfId="2" applyFont="1" applyBorder="1" applyAlignment="1" applyProtection="1">
      <alignment horizontal="left" vertical="center" indent="1"/>
      <protection hidden="1"/>
    </xf>
    <xf numFmtId="0" fontId="6" fillId="0" borderId="12" xfId="2" applyFont="1" applyBorder="1" applyAlignment="1" applyProtection="1">
      <alignment horizontal="left" vertical="center" indent="1"/>
      <protection hidden="1"/>
    </xf>
    <xf numFmtId="0" fontId="6" fillId="0" borderId="11" xfId="2" applyFont="1" applyBorder="1" applyAlignment="1" applyProtection="1">
      <alignment horizontal="left" vertical="center" indent="1"/>
      <protection hidden="1"/>
    </xf>
    <xf numFmtId="0" fontId="6" fillId="0" borderId="10" xfId="2" applyFont="1" applyBorder="1" applyAlignment="1" applyProtection="1">
      <alignment horizontal="left" vertical="center" wrapText="1" indent="1"/>
      <protection hidden="1"/>
    </xf>
    <xf numFmtId="0" fontId="6" fillId="0" borderId="12" xfId="2" applyFont="1" applyBorder="1" applyAlignment="1" applyProtection="1">
      <alignment horizontal="left" vertical="center" wrapText="1" indent="1"/>
      <protection hidden="1"/>
    </xf>
    <xf numFmtId="0" fontId="6" fillId="0" borderId="11" xfId="2" applyFont="1" applyBorder="1" applyAlignment="1" applyProtection="1">
      <alignment horizontal="left" vertical="center" wrapText="1" indent="1"/>
      <protection hidden="1"/>
    </xf>
    <xf numFmtId="0" fontId="8" fillId="0" borderId="13" xfId="2" applyFont="1" applyBorder="1" applyAlignment="1" applyProtection="1">
      <alignment horizontal="center" vertical="center" wrapText="1"/>
      <protection hidden="1"/>
    </xf>
    <xf numFmtId="0" fontId="8" fillId="0" borderId="9" xfId="2" applyFont="1" applyBorder="1" applyAlignment="1" applyProtection="1">
      <alignment horizontal="center" vertical="center"/>
      <protection hidden="1"/>
    </xf>
    <xf numFmtId="0" fontId="8" fillId="0" borderId="8" xfId="2" applyFont="1" applyBorder="1" applyAlignment="1" applyProtection="1">
      <alignment horizontal="center" vertical="center"/>
      <protection hidden="1"/>
    </xf>
    <xf numFmtId="0" fontId="4" fillId="2" borderId="0" xfId="2" applyFont="1" applyFill="1" applyAlignment="1" applyProtection="1">
      <alignment horizontal="center"/>
      <protection hidden="1"/>
    </xf>
    <xf numFmtId="0" fontId="6" fillId="0" borderId="7" xfId="2" applyFont="1" applyBorder="1" applyAlignment="1" applyProtection="1">
      <alignment horizontal="left" vertical="center" wrapText="1" indent="1"/>
      <protection hidden="1"/>
    </xf>
    <xf numFmtId="0" fontId="3" fillId="0" borderId="12" xfId="2" applyFont="1" applyBorder="1" applyAlignment="1" applyProtection="1">
      <alignment horizontal="left" vertical="center" wrapText="1" indent="1"/>
      <protection hidden="1"/>
    </xf>
    <xf numFmtId="0" fontId="3" fillId="5" borderId="10" xfId="2" applyFont="1" applyFill="1" applyBorder="1" applyAlignment="1" applyProtection="1">
      <alignment horizontal="left" vertical="center" wrapText="1"/>
      <protection hidden="1"/>
    </xf>
    <xf numFmtId="0" fontId="3" fillId="5" borderId="12" xfId="2" applyFont="1" applyFill="1" applyBorder="1" applyAlignment="1" applyProtection="1">
      <alignment horizontal="left" vertical="center" wrapText="1"/>
      <protection hidden="1"/>
    </xf>
    <xf numFmtId="0" fontId="3" fillId="5" borderId="11" xfId="2" applyFont="1" applyFill="1" applyBorder="1" applyAlignment="1" applyProtection="1">
      <alignment horizontal="left" vertical="center" wrapText="1"/>
      <protection hidden="1"/>
    </xf>
  </cellXfs>
  <cellStyles count="4">
    <cellStyle name="Hyperlink" xfId="1" builtinId="8"/>
    <cellStyle name="Normal" xfId="0" builtinId="0"/>
    <cellStyle name="Normal 2" xfId="2" xr:uid="{935A0CEF-4174-4C95-8296-25CD85F0B53E}"/>
    <cellStyle name="Porcentaje 2" xfId="3" xr:uid="{00C13BB5-B9F3-4298-8853-2398AE7096CE}"/>
  </cellStyles>
  <dxfs count="9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CC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hyperlink" Target="#BD!A1"/></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2</xdr:col>
      <xdr:colOff>247650</xdr:colOff>
      <xdr:row>5</xdr:row>
      <xdr:rowOff>9525</xdr:rowOff>
    </xdr:to>
    <xdr:grpSp>
      <xdr:nvGrpSpPr>
        <xdr:cNvPr id="2" name="Grupo 1">
          <a:hlinkClick xmlns:r="http://schemas.openxmlformats.org/officeDocument/2006/relationships" r:id="rId1"/>
          <a:extLst>
            <a:ext uri="{FF2B5EF4-FFF2-40B4-BE49-F238E27FC236}">
              <a16:creationId xmlns:a16="http://schemas.microsoft.com/office/drawing/2014/main" id="{9D4C77C4-73B1-4F40-8406-908138094090}"/>
            </a:ext>
          </a:extLst>
        </xdr:cNvPr>
        <xdr:cNvGrpSpPr/>
      </xdr:nvGrpSpPr>
      <xdr:grpSpPr>
        <a:xfrm>
          <a:off x="171450" y="342900"/>
          <a:ext cx="247650" cy="257175"/>
          <a:chOff x="8515350" y="1002846"/>
          <a:chExt cx="247650" cy="257175"/>
        </a:xfrm>
      </xdr:grpSpPr>
      <xdr:sp macro="" textlink="">
        <xdr:nvSpPr>
          <xdr:cNvPr id="3" name="Elipse 2">
            <a:extLst>
              <a:ext uri="{FF2B5EF4-FFF2-40B4-BE49-F238E27FC236}">
                <a16:creationId xmlns:a16="http://schemas.microsoft.com/office/drawing/2014/main" id="{3EDD11ED-3F15-47B5-A7C6-8589BAF8CABF}"/>
              </a:ext>
            </a:extLst>
          </xdr:cNvPr>
          <xdr:cNvSpPr/>
        </xdr:nvSpPr>
        <xdr:spPr>
          <a:xfrm>
            <a:off x="8515350" y="1002846"/>
            <a:ext cx="247650" cy="257175"/>
          </a:xfrm>
          <a:prstGeom prst="ellipse">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s-PE" sz="1100"/>
          </a:p>
        </xdr:txBody>
      </xdr:sp>
      <xdr:sp macro="" textlink="">
        <xdr:nvSpPr>
          <xdr:cNvPr id="4" name="Flecha: hacia la izquierda 3">
            <a:extLst>
              <a:ext uri="{FF2B5EF4-FFF2-40B4-BE49-F238E27FC236}">
                <a16:creationId xmlns:a16="http://schemas.microsoft.com/office/drawing/2014/main" id="{E2845E2F-8E51-4D57-BF60-3977E94EBC8B}"/>
              </a:ext>
            </a:extLst>
          </xdr:cNvPr>
          <xdr:cNvSpPr/>
        </xdr:nvSpPr>
        <xdr:spPr>
          <a:xfrm>
            <a:off x="8556171" y="1050471"/>
            <a:ext cx="174172" cy="15240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uan%20Carlos%20Atunca\Documents\10%20IGP\Proyecto\07%20Gesti&#243;n%20de%20riesgos\Gesti&#243;n%20de%20riesgo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uanCarlosAtunca\OneDrive%20-%20Colliers%20REMS%20Peru\14%20Proveedores\00%20PR18%20BD%2001%2001%20DATA%20DE%20PROVEEDOR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Matriz"/>
      <sheetName val="Data"/>
      <sheetName val="Caratula"/>
      <sheetName val="Procedimiento"/>
      <sheetName val="Estadística"/>
      <sheetName val="Acción"/>
    </sheetNames>
    <sheetDataSet>
      <sheetData sheetId="0" refreshError="1"/>
      <sheetData sheetId="1" refreshError="1"/>
      <sheetData sheetId="2">
        <row r="6">
          <cell r="D6" t="str">
            <v>FUENTE DE PELIGRO</v>
          </cell>
          <cell r="E6" t="str">
            <v>RIESGO ASOCIADO</v>
          </cell>
          <cell r="F6" t="str">
            <v>DESCRIPCION DE CONSECUENCIA</v>
          </cell>
          <cell r="G6" t="str">
            <v>REGQUISITO LEGAL</v>
          </cell>
          <cell r="H6" t="str">
            <v>SIMBOLOGIA</v>
          </cell>
        </row>
        <row r="7">
          <cell r="D7" t="str">
            <v>Deficiencias en el suelo</v>
          </cell>
          <cell r="E7" t="str">
            <v>Caidas al mismo nivel</v>
          </cell>
          <cell r="F7" t="str">
            <v>Caídas, golpes, accidentes, lesiones, daños a la propiedad, etc.</v>
          </cell>
        </row>
        <row r="8">
          <cell r="D8" t="str">
            <v>Objetos en el suelo</v>
          </cell>
          <cell r="E8" t="str">
            <v>Caidas al mismo nivel</v>
          </cell>
        </row>
        <row r="9">
          <cell r="D9" t="str">
            <v>Liquidos en el suelo</v>
          </cell>
          <cell r="E9" t="str">
            <v>Caidas al mismo nivel</v>
          </cell>
        </row>
        <row r="10">
          <cell r="D10" t="str">
            <v>Superficies en mal estado</v>
          </cell>
          <cell r="E10" t="str">
            <v>Caidas al mismo nivel</v>
          </cell>
        </row>
        <row r="11">
          <cell r="D11" t="str">
            <v>Uso de escaleras portátiles</v>
          </cell>
          <cell r="E11" t="str">
            <v>Caidas al mismo nivel</v>
          </cell>
        </row>
        <row r="12">
          <cell r="D12" t="str">
            <v>Uso de escaleras fijas</v>
          </cell>
          <cell r="E12" t="str">
            <v>Caidas al mismo nivel</v>
          </cell>
        </row>
        <row r="13">
          <cell r="D13" t="str">
            <v>Uso de andamios y plataformas temporales</v>
          </cell>
          <cell r="E13" t="str">
            <v>Caidas al mismo nivel</v>
          </cell>
        </row>
        <row r="14">
          <cell r="D14" t="str">
            <v>Trabajos en tejados y muros</v>
          </cell>
          <cell r="E14" t="str">
            <v>Caidas al mismo nivel</v>
          </cell>
        </row>
        <row r="15">
          <cell r="D15" t="str">
            <v>Escalamiento a estructuras o equipos</v>
          </cell>
          <cell r="E15" t="str">
            <v>Caidas al mismo nivel</v>
          </cell>
        </row>
        <row r="16">
          <cell r="D16" t="str">
            <v>Desniveles en el area de trabajo</v>
          </cell>
          <cell r="E16" t="str">
            <v>Caidas al mismo nivel</v>
          </cell>
        </row>
        <row r="17">
          <cell r="D17" t="str">
            <v>Uso de apoyos metalicos</v>
          </cell>
          <cell r="E17" t="str">
            <v>Caidas al mismo nivel</v>
          </cell>
        </row>
        <row r="18">
          <cell r="D18" t="str">
            <v>Uso de soportes/ apoyos de madera</v>
          </cell>
          <cell r="E18" t="str">
            <v>Caida de objetos</v>
          </cell>
        </row>
        <row r="19">
          <cell r="D19" t="str">
            <v>Uso de soportes/ apoyos metálicos</v>
          </cell>
          <cell r="E19" t="str">
            <v>Caida de objetos</v>
          </cell>
        </row>
        <row r="20">
          <cell r="D20" t="str">
            <v>Maniobras de izaje</v>
          </cell>
          <cell r="E20" t="str">
            <v>Caida de objetos</v>
          </cell>
        </row>
        <row r="21">
          <cell r="D21" t="str">
            <v>Elementos manipulados con grúas/montacargas</v>
          </cell>
          <cell r="E21" t="str">
            <v>Caida de objetos</v>
          </cell>
        </row>
        <row r="22">
          <cell r="D22" t="str">
            <v>Manipulacion de objetos y herramientas en alturas</v>
          </cell>
          <cell r="E22" t="str">
            <v>Caida de objetos</v>
          </cell>
        </row>
        <row r="23">
          <cell r="D23" t="str">
            <v>Elementos apilados inadecuadamente</v>
          </cell>
          <cell r="E23" t="str">
            <v>Caida de objetos</v>
          </cell>
        </row>
        <row r="24">
          <cell r="D24" t="str">
            <v>Transporte inadecuado de cargas</v>
          </cell>
          <cell r="E24" t="str">
            <v>Caida de objetos</v>
          </cell>
          <cell r="F24" t="str">
            <v>Contusión, Aplastamiento (Superficie Cutánea Intacta), Traumatismo, Muerte</v>
          </cell>
        </row>
        <row r="25">
          <cell r="D25" t="str">
            <v>Transito vehicular a excesiva velocidad</v>
          </cell>
          <cell r="E25" t="str">
            <v>Colision o atropello</v>
          </cell>
        </row>
        <row r="26">
          <cell r="D26" t="str">
            <v>Transito vehicular temerario</v>
          </cell>
          <cell r="E26" t="str">
            <v>Colision o atropello</v>
          </cell>
        </row>
        <row r="27">
          <cell r="D27" t="str">
            <v>Transito vehicular ofensivo</v>
          </cell>
          <cell r="E27" t="str">
            <v>Colision o atropello</v>
          </cell>
        </row>
        <row r="28">
          <cell r="D28" t="str">
            <v>Problemas de visibilidad (clima, luces altas)</v>
          </cell>
          <cell r="E28" t="str">
            <v>Colision o atropello</v>
          </cell>
        </row>
        <row r="29">
          <cell r="D29" t="str">
            <v>Falta o falla de señalizacion en la via</v>
          </cell>
          <cell r="E29" t="str">
            <v>Colision o atropello</v>
          </cell>
        </row>
        <row r="30">
          <cell r="D30" t="str">
            <v>Pistas en mal estado</v>
          </cell>
          <cell r="E30" t="str">
            <v>Colision o atropello</v>
          </cell>
        </row>
        <row r="31">
          <cell r="D31" t="str">
            <v>Pista resbalosa</v>
          </cell>
          <cell r="E31" t="str">
            <v>Colision o atropello</v>
          </cell>
        </row>
        <row r="32">
          <cell r="D32" t="str">
            <v>Trafico en ruta</v>
          </cell>
          <cell r="E32" t="str">
            <v>Colision o atropello</v>
          </cell>
        </row>
        <row r="33">
          <cell r="D33" t="str">
            <v>Recintos cerrados de acceso limitado o dificultoso</v>
          </cell>
          <cell r="E33" t="str">
            <v>Riesgo de asfixia por exposicion prolongada</v>
          </cell>
        </row>
        <row r="34">
          <cell r="D34" t="str">
            <v>Recintos cerrados con atmosferas deficientes de oxigeno</v>
          </cell>
          <cell r="E34" t="str">
            <v>Riesgo de asfixia por exposicion prolongada</v>
          </cell>
        </row>
        <row r="35">
          <cell r="D35" t="str">
            <v>Inexistencia de Equipos para Iluminación en Emergencias</v>
          </cell>
          <cell r="E35" t="str">
            <v>Tropezones y caidas</v>
          </cell>
        </row>
        <row r="36">
          <cell r="D36" t="str">
            <v>Barreras Arquitectónicas para personas con discapacidad</v>
          </cell>
          <cell r="E36" t="str">
            <v>Caidas, golpes</v>
          </cell>
        </row>
        <row r="37">
          <cell r="D37" t="str">
            <v>Salidas de Emergencia Inexistentes, bloqueadas o insuficientes</v>
          </cell>
          <cell r="E37" t="str">
            <v>Atrapamiento</v>
          </cell>
        </row>
        <row r="38">
          <cell r="D38" t="str">
            <v>Lugar Inadecuado de Almacenamiento</v>
          </cell>
          <cell r="E38" t="str">
            <v>Incendio</v>
          </cell>
        </row>
        <row r="39">
          <cell r="D39" t="str">
            <v>Area de Almacenamiento sin Demarcar</v>
          </cell>
          <cell r="E39" t="str">
            <v>Atropello</v>
          </cell>
        </row>
        <row r="40">
          <cell r="D40" t="str">
            <v>Obstrucción de Areas de Circulación, Puertas y Ventanas</v>
          </cell>
          <cell r="E40" t="str">
            <v>Atrapamiento</v>
          </cell>
        </row>
        <row r="41">
          <cell r="D41" t="str">
            <v>Empaques Inadecuados</v>
          </cell>
          <cell r="E41" t="str">
            <v>Caida de objetos</v>
          </cell>
        </row>
        <row r="42">
          <cell r="D42" t="str">
            <v>Deficiente Rotulación del Material Almacenado</v>
          </cell>
          <cell r="E42" t="str">
            <v>Reacciones químicas</v>
          </cell>
        </row>
        <row r="43">
          <cell r="D43" t="str">
            <v>Estantes sin Anclaje</v>
          </cell>
          <cell r="E43" t="str">
            <v>Caida de objetos</v>
          </cell>
        </row>
        <row r="44">
          <cell r="D44" t="str">
            <v>Uso inapropiado del espacio</v>
          </cell>
          <cell r="E44" t="str">
            <v>Caida de objetos</v>
          </cell>
        </row>
        <row r="45">
          <cell r="D45" t="str">
            <v>Alimentacion fuera del domicilio</v>
          </cell>
          <cell r="E45" t="str">
            <v>Enfermedades dermicas o infecciosas</v>
          </cell>
        </row>
        <row r="46">
          <cell r="D46" t="str">
            <v>Inadecuado Bloqueo y Rotulado</v>
          </cell>
          <cell r="E46" t="str">
            <v>Lesiones/Atrapamiento/Aplastamiento</v>
          </cell>
        </row>
        <row r="47">
          <cell r="D47" t="str">
            <v>Muro inestable</v>
          </cell>
          <cell r="E47" t="str">
            <v>Derrumbe/Caída de equipo/golpes y lesiones varias</v>
          </cell>
        </row>
        <row r="48">
          <cell r="D48" t="str">
            <v>Uso de sanitarios fuera del domicilio</v>
          </cell>
          <cell r="E48" t="str">
            <v>Enfermedades dermicas o infecciosas</v>
          </cell>
        </row>
        <row r="49">
          <cell r="D49" t="str">
            <v>Falta de orden y limpieza</v>
          </cell>
          <cell r="E49" t="str">
            <v>Tropezones, golpes y caidas</v>
          </cell>
        </row>
        <row r="50">
          <cell r="D50" t="str">
            <v>Uso de herramientas manuales varias</v>
          </cell>
          <cell r="E50" t="str">
            <v>Golpe/Cortes</v>
          </cell>
          <cell r="F50" t="str">
            <v>Lesiones como heridas, accidentes, atrapamiento, fracturas, caídas, traumas, etc…</v>
          </cell>
        </row>
        <row r="51">
          <cell r="D51" t="str">
            <v>Herramientas defectuosas</v>
          </cell>
          <cell r="E51" t="str">
            <v>Golpes</v>
          </cell>
        </row>
        <row r="52">
          <cell r="D52" t="str">
            <v>Uso de herramientas manuales de presion</v>
          </cell>
          <cell r="E52" t="str">
            <v>Atrapamiento</v>
          </cell>
        </row>
        <row r="53">
          <cell r="D53" t="str">
            <v>Uso de herramientas electricas</v>
          </cell>
          <cell r="E53" t="str">
            <v>Atrapamiento</v>
          </cell>
        </row>
        <row r="54">
          <cell r="D54" t="str">
            <v>Maquinas o equipos no resguardados</v>
          </cell>
          <cell r="E54" t="str">
            <v>Atrapamiento</v>
          </cell>
        </row>
        <row r="55">
          <cell r="D55" t="str">
            <v>Herramientas manuales punzo cortantes</v>
          </cell>
          <cell r="E55" t="str">
            <v>Corte</v>
          </cell>
          <cell r="F55" t="str">
            <v>Cortes, Escoriaciones, Amputaciones, Muerte</v>
          </cell>
        </row>
        <row r="56">
          <cell r="D56" t="str">
            <v>Objetos o superficies punzo cortantes</v>
          </cell>
          <cell r="E56" t="str">
            <v>Corte</v>
          </cell>
          <cell r="F56" t="str">
            <v>Lesiones como heridas, accidentes, atrapamiento, fracturas, caídas, traumas, etc…</v>
          </cell>
        </row>
        <row r="57">
          <cell r="D57" t="str">
            <v>Uso de herramientas para golpear</v>
          </cell>
          <cell r="E57" t="str">
            <v>Lesion por impacto</v>
          </cell>
        </row>
        <row r="58">
          <cell r="D58" t="str">
            <v>Proyeccion o salpicadura de liquidos</v>
          </cell>
          <cell r="E58" t="str">
            <v>Lesion por contacto liquido / piel</v>
          </cell>
        </row>
        <row r="59">
          <cell r="D59" t="str">
            <v>Inadecuado Bloqueo y Rotulado</v>
          </cell>
          <cell r="E59" t="str">
            <v>Atrapamiento</v>
          </cell>
        </row>
        <row r="60">
          <cell r="D60" t="str">
            <v xml:space="preserve">Proyección de partículas por desprendimiento de fragmentos </v>
          </cell>
          <cell r="E60" t="str">
            <v>Golpe/Corte/Impactos contra estructuras</v>
          </cell>
        </row>
        <row r="61">
          <cell r="D61" t="str">
            <v>Fallas Mecánicas en vehículos y equipos</v>
          </cell>
          <cell r="E61" t="str">
            <v>Colisión/Atropello/Volcadura</v>
          </cell>
        </row>
        <row r="62">
          <cell r="D62" t="str">
            <v>Eliminacion de material punzocortante</v>
          </cell>
          <cell r="E62" t="str">
            <v>Enfermedad infectocontagiosa</v>
          </cell>
        </row>
        <row r="63">
          <cell r="D63" t="str">
            <v>Espacio confinado</v>
          </cell>
          <cell r="E63" t="str">
            <v>Asfixia</v>
          </cell>
          <cell r="F63" t="str">
            <v>Alteraciones de la salud (afecciones respiratorias, enfermedades crónicas diversas, asfixia, muerte)</v>
          </cell>
        </row>
        <row r="64">
          <cell r="D64" t="str">
            <v>Sustancias asfixiantes (gases y vapores)</v>
          </cell>
          <cell r="E64" t="str">
            <v>Asfixia/Irritación/Nauseas</v>
          </cell>
          <cell r="F64" t="str">
            <v>Asfixia, Intoxicación, Irritación, Neumoconiosis, problemas del aparato respiratorio, dolencias hepáticas, renales y neurológicas</v>
          </cell>
        </row>
        <row r="65">
          <cell r="D65" t="str">
            <v>Gases de combustión de maquinas</v>
          </cell>
          <cell r="E65" t="str">
            <v>Asfixia/Irritación/Nauseas</v>
          </cell>
        </row>
        <row r="66">
          <cell r="D66" t="str">
            <v>Generación de polvo</v>
          </cell>
          <cell r="E66" t="str">
            <v>Irritación por exposición a partículas en niveles superiores al límite permitido (efectos crónicos)</v>
          </cell>
        </row>
        <row r="67">
          <cell r="D67" t="str">
            <v>Gases comprimidos (oxigeno, acetileno, gas propano)</v>
          </cell>
          <cell r="E67" t="str">
            <v>Quemaduras/Explosion /Incendio</v>
          </cell>
        </row>
        <row r="68">
          <cell r="D68" t="str">
            <v>Humos de soldadura/corte</v>
          </cell>
          <cell r="E68" t="str">
            <v>Lesión por contacto químico (por vía: cutánea, respiratoria y ocular)</v>
          </cell>
        </row>
        <row r="69">
          <cell r="D69" t="str">
            <v>Neblinas de sustancias químicas</v>
          </cell>
          <cell r="E69" t="str">
            <v>Asfixia/Irritación/Nauseas</v>
          </cell>
        </row>
        <row r="70">
          <cell r="D70" t="str">
            <v>Sustancias corrosivas</v>
          </cell>
          <cell r="E70" t="str">
            <v>Lesión por contacto químico (por vía: cutánea, respiratoria, digestiva y ocular)/Desgaste de depósitos/tuberías</v>
          </cell>
          <cell r="F70" t="str">
            <v>Intoxicación, Neumonía Química, Dolencias hepáticas, renales y neurológicas</v>
          </cell>
        </row>
        <row r="71">
          <cell r="D71" t="str">
            <v>Sustancias irritantes o alergizantes</v>
          </cell>
          <cell r="E71" t="str">
            <v>Lesión por contacto químico (por vía: cutánea, respiratoria, digestiva y ocular)</v>
          </cell>
        </row>
        <row r="72">
          <cell r="D72" t="str">
            <v>Sustancias narcotizantes</v>
          </cell>
          <cell r="E72" t="str">
            <v>Lesión por contacto químico ( por vía: cutánea, respiratoria, digestiva y ocular)</v>
          </cell>
        </row>
        <row r="73">
          <cell r="D73" t="str">
            <v>Otras sustancias tóxicas</v>
          </cell>
          <cell r="E73" t="str">
            <v>Lesión por contacto químico (por vía: cutánea, respiratoria, digestiva y ocular)</v>
          </cell>
        </row>
        <row r="74">
          <cell r="D74" t="str">
            <v>Inadecuado Bloqueo y Rotulado</v>
          </cell>
          <cell r="E74" t="str">
            <v>Lesión por contacto químico (por vía: cutánea, respiratoria, digestiva y ocular)</v>
          </cell>
          <cell r="F74" t="str">
            <v>Intoxicación</v>
          </cell>
        </row>
        <row r="75">
          <cell r="D75" t="str">
            <v>Atmósferas explosivas</v>
          </cell>
          <cell r="E75" t="str">
            <v>Quemaduras/Explosion /Incendio</v>
          </cell>
          <cell r="F75" t="str">
            <v>Dermatitis de contacto, Quemaduras, Envenenamiento</v>
          </cell>
        </row>
        <row r="76">
          <cell r="D76" t="str">
            <v>Fuga de líquidos inflamables y explosivos</v>
          </cell>
          <cell r="E76" t="str">
            <v>Quemaduras/Explosion /Incendio</v>
          </cell>
        </row>
        <row r="77">
          <cell r="D77" t="str">
            <v>Acumulación de material combustible</v>
          </cell>
          <cell r="E77" t="str">
            <v>Quemaduras/Explosion /Incendio</v>
          </cell>
        </row>
        <row r="78">
          <cell r="D78" t="str">
            <v>Almacenamiento y trasvase de productos inflamables</v>
          </cell>
          <cell r="E78" t="str">
            <v>Quemaduras/Explosion /Incendio</v>
          </cell>
        </row>
        <row r="79">
          <cell r="D79" t="str">
            <v>Focos de ignción</v>
          </cell>
          <cell r="E79" t="str">
            <v>Quemaduras/Explosion /Incendio</v>
          </cell>
        </row>
        <row r="80">
          <cell r="D80" t="str">
            <v>Atmósferas inflamables</v>
          </cell>
          <cell r="E80" t="str">
            <v>Quemaduras/Explosion /Incendio</v>
          </cell>
        </row>
        <row r="81">
          <cell r="D81" t="str">
            <v>Proyecciones de partículas incandescentes</v>
          </cell>
          <cell r="E81" t="str">
            <v>Quemaduras/Explosion /Incendio</v>
          </cell>
        </row>
        <row r="82">
          <cell r="D82" t="str">
            <v>Llamas abiertas</v>
          </cell>
          <cell r="E82" t="str">
            <v>Quemaduras/Explosion /Incendio</v>
          </cell>
        </row>
        <row r="83">
          <cell r="D83" t="str">
            <v>Derrame de materiales y quimicos peligrosos</v>
          </cell>
          <cell r="E83" t="str">
            <v>Lesión /Perdida al proceso y a la propiedad</v>
          </cell>
          <cell r="F83" t="str">
            <v>Asfixia, Intoxicación, Irritación</v>
          </cell>
        </row>
        <row r="84">
          <cell r="D84" t="str">
            <v>Derrame de concentrado/relave</v>
          </cell>
          <cell r="E84" t="str">
            <v>Perdida al proceso/ Lesion por contacto quimico.</v>
          </cell>
        </row>
        <row r="85">
          <cell r="D85" t="str">
            <v>Accesorios de voladura (Transporte, manipulación y almacenamiento)</v>
          </cell>
          <cell r="E85" t="str">
            <v>Quemaduras/Explosión/Incendio</v>
          </cell>
          <cell r="F85" t="str">
            <v>Dermatitis de contacto, Quemaduras, Envenenamiento</v>
          </cell>
        </row>
        <row r="86">
          <cell r="D86" t="str">
            <v>Explosivos (Transporte, manipulación y almacenamiento)</v>
          </cell>
          <cell r="E86" t="str">
            <v>Quemaduras/Explosión/Incendio</v>
          </cell>
        </row>
        <row r="87">
          <cell r="D87" t="str">
            <v>Tiro cortado (Explosivos sin detonar después de una voladura)</v>
          </cell>
          <cell r="E87" t="str">
            <v>Quemaduras/Explosión</v>
          </cell>
        </row>
        <row r="88">
          <cell r="D88" t="str">
            <v>Practicas no adecuadas en la manipulación de productos químicos</v>
          </cell>
          <cell r="E88" t="str">
            <v>Lesión por contacto químico (por vía: cutánea, respiratoria, digestiva y ocular)</v>
          </cell>
        </row>
        <row r="89">
          <cell r="D89" t="str">
            <v>Fibras en suspensión</v>
          </cell>
          <cell r="E89" t="str">
            <v>Irritación, alergias en las vías respiratorias</v>
          </cell>
          <cell r="F89" t="str">
            <v>Neumoconiosis, irritación, intoxicación y problemas alérgicos</v>
          </cell>
        </row>
        <row r="90">
          <cell r="D90" t="str">
            <v>Acumulacion de material combustible</v>
          </cell>
          <cell r="E90" t="str">
            <v>Explosion / incendio / produccion de humo</v>
          </cell>
          <cell r="F90" t="str">
            <v>* Lesiones a las personas (heridas, accidentes, atrapamiento, fracturas, quemaduras, caídas, traumas, etc…)
*Daños  a la propiedad
*Perdidas económicas, perdida de información</v>
          </cell>
        </row>
        <row r="91">
          <cell r="D91" t="str">
            <v>Almacenamiento de productos inflamables</v>
          </cell>
          <cell r="E91" t="str">
            <v>Explosion / incendio / produccion de humo</v>
          </cell>
        </row>
        <row r="92">
          <cell r="D92" t="str">
            <v>Uso y manipulacion de productos inflamables</v>
          </cell>
          <cell r="E92" t="str">
            <v>Explosion / incendio / produccion de humo</v>
          </cell>
        </row>
        <row r="93">
          <cell r="D93" t="str">
            <v xml:space="preserve">Incendio </v>
          </cell>
          <cell r="E93" t="str">
            <v>Explosion / incendio / produccion de humo</v>
          </cell>
        </row>
        <row r="94">
          <cell r="D94" t="str">
            <v>Sismo</v>
          </cell>
          <cell r="E94" t="str">
            <v>Golpes, atrapamiento, lesiones varias</v>
          </cell>
        </row>
        <row r="95">
          <cell r="D95" t="str">
            <v>Inundación</v>
          </cell>
          <cell r="E95" t="str">
            <v>Golpes, atrapamiento, ahogamiento</v>
          </cell>
        </row>
        <row r="96">
          <cell r="D96" t="str">
            <v>Explosión</v>
          </cell>
          <cell r="E96" t="str">
            <v>Quemaduras, muerte</v>
          </cell>
        </row>
        <row r="97">
          <cell r="D97" t="str">
            <v>Atentados (acto Malintencionado)</v>
          </cell>
          <cell r="E97" t="str">
            <v>Golpes, muerte</v>
          </cell>
        </row>
        <row r="98">
          <cell r="D98" t="str">
            <v>Arco eléctrico</v>
          </cell>
          <cell r="E98" t="str">
            <v>Quemadura</v>
          </cell>
          <cell r="F98" t="str">
            <v>Alteraciones de la salud (estrés, disconfort térmico, molestia, congelamiento, alteraciones vasculares periféricas).</v>
          </cell>
        </row>
        <row r="99">
          <cell r="D99" t="str">
            <v>Trabajo a la intemperie</v>
          </cell>
          <cell r="E99" t="str">
            <v>Quemadura por radicación solar / Hipotermia</v>
          </cell>
        </row>
        <row r="100">
          <cell r="D100" t="str">
            <v>Ambientes con bajas temperaturas</v>
          </cell>
          <cell r="E100" t="str">
            <v>Fatiga/Stress Térmico</v>
          </cell>
          <cell r="F100" t="str">
            <v>Quemaduras, gangrena de extremidad, hipotermia, gripes, molestias en la garganta, faringitis</v>
          </cell>
        </row>
        <row r="101">
          <cell r="D101" t="str">
            <v>Ambientes con altas temperaturas</v>
          </cell>
          <cell r="E101" t="str">
            <v>Fatiga/estrés Térmico/Enfermedades Respiratorias</v>
          </cell>
          <cell r="F101" t="str">
            <v xml:space="preserve">Quemaduras, insolación, deshidratación, fatiga, irritación de los ojos. </v>
          </cell>
        </row>
        <row r="102">
          <cell r="D102" t="str">
            <v>Cambios bruscos de temperatura</v>
          </cell>
          <cell r="E102" t="str">
            <v>Choque térmico</v>
          </cell>
        </row>
        <row r="103">
          <cell r="D103" t="str">
            <v>Presencia de humedad en áreas de trabajo</v>
          </cell>
          <cell r="E103" t="str">
            <v>Exposición Excesiva a Humedad</v>
          </cell>
          <cell r="F103" t="str">
            <v>Enfermedades Contagiosas o Infecciosas, Dermatosis, Resfriados, Alergias</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a"/>
      <sheetName val="BD"/>
      <sheetName val="D"/>
      <sheetName val="P"/>
      <sheetName val="CONST"/>
      <sheetName val="0"/>
      <sheetName val="1"/>
      <sheetName val="2"/>
      <sheetName val="3"/>
      <sheetName val="4"/>
      <sheetName val="5"/>
      <sheetName val="8"/>
      <sheetName val="9"/>
      <sheetName val="10"/>
      <sheetName val="11"/>
      <sheetName val="12"/>
      <sheetName val="13"/>
      <sheetName val="15"/>
      <sheetName val="16"/>
      <sheetName val="17"/>
      <sheetName val="18"/>
      <sheetName val="19"/>
      <sheetName val="21"/>
      <sheetName val="23"/>
      <sheetName val="25"/>
      <sheetName val="26"/>
      <sheetName val="29"/>
      <sheetName val="30"/>
      <sheetName val="31"/>
      <sheetName val="32"/>
      <sheetName val="33"/>
      <sheetName val="35"/>
      <sheetName val="36"/>
      <sheetName val="37"/>
      <sheetName val="47"/>
      <sheetName val="49"/>
      <sheetName val="51"/>
      <sheetName val="55"/>
      <sheetName val="56"/>
      <sheetName val="57"/>
      <sheetName val="58"/>
      <sheetName val="59"/>
      <sheetName val="60"/>
      <sheetName val="61"/>
      <sheetName val="63"/>
      <sheetName val="64"/>
      <sheetName val="65"/>
      <sheetName val="70"/>
      <sheetName val="72"/>
      <sheetName val="73"/>
      <sheetName val="76"/>
      <sheetName val="78"/>
      <sheetName val="79"/>
      <sheetName val="85"/>
      <sheetName val="86"/>
      <sheetName val="87"/>
      <sheetName val="88"/>
      <sheetName val="89"/>
      <sheetName val="90"/>
      <sheetName val="92"/>
      <sheetName val="93"/>
      <sheetName val="94"/>
      <sheetName val="95"/>
      <sheetName val="96"/>
      <sheetName val="99"/>
      <sheetName val="102"/>
      <sheetName val="103"/>
      <sheetName val="106"/>
      <sheetName val="107"/>
      <sheetName val="00 PR18 BD 01 01 DATA DE PROVEE"/>
    </sheetNames>
    <sheetDataSet>
      <sheetData sheetId="0"/>
      <sheetData sheetId="1">
        <row r="95">
          <cell r="D95">
            <v>20601405661</v>
          </cell>
          <cell r="E95" t="str">
            <v>TOTAL FACILITY MANAGEMENT S.A.C.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wendy.flores@colliersrems.com.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EA9F6-AF69-4005-8FF0-DC5E3DE7A70A}">
  <sheetPr codeName="Hoja52">
    <outlinePr summaryBelow="0"/>
    <pageSetUpPr fitToPage="1"/>
  </sheetPr>
  <dimension ref="A1:I89"/>
  <sheetViews>
    <sheetView showGridLines="0" tabSelected="1" zoomScaleNormal="100" workbookViewId="0">
      <pane xSplit="2" ySplit="11" topLeftCell="C64" activePane="bottomRight" state="frozen"/>
      <selection pane="bottomRight" activeCell="E65" sqref="E65"/>
      <selection pane="bottomLeft" activeCell="A12" sqref="A12"/>
      <selection pane="topRight" activeCell="C1" sqref="C1"/>
    </sheetView>
  </sheetViews>
  <sheetFormatPr defaultColWidth="11.42578125" defaultRowHeight="11.25" outlineLevelRow="2"/>
  <cols>
    <col min="1" max="1" width="0.85546875" style="1" customWidth="1"/>
    <col min="2" max="2" width="1.7109375" style="1" customWidth="1"/>
    <col min="3" max="3" width="15.7109375" style="2" customWidth="1"/>
    <col min="4" max="4" width="64.7109375" style="1" customWidth="1"/>
    <col min="5" max="5" width="25.7109375" style="1" customWidth="1"/>
    <col min="6" max="6" width="12.7109375" style="2" customWidth="1"/>
    <col min="7" max="7" width="25.7109375" style="3" customWidth="1"/>
    <col min="8" max="8" width="30.7109375" style="1" customWidth="1"/>
    <col min="9" max="9" width="1.7109375" style="1" customWidth="1"/>
    <col min="10" max="16384" width="11.42578125" style="1"/>
  </cols>
  <sheetData>
    <row r="1" spans="1:9" ht="5.0999999999999996" customHeight="1">
      <c r="A1" s="1">
        <v>1</v>
      </c>
    </row>
    <row r="2" spans="1:9" ht="9.9499999999999993" customHeight="1">
      <c r="B2" s="4"/>
      <c r="C2" s="5"/>
      <c r="D2" s="6"/>
      <c r="E2" s="6"/>
      <c r="F2" s="5"/>
      <c r="G2" s="7"/>
      <c r="H2" s="6"/>
      <c r="I2" s="8"/>
    </row>
    <row r="3" spans="1:9" ht="12.75" customHeight="1">
      <c r="B3" s="9"/>
      <c r="C3" s="77" t="s">
        <v>0</v>
      </c>
      <c r="D3" s="77"/>
      <c r="E3" s="77"/>
      <c r="F3" s="77"/>
      <c r="G3" s="77"/>
      <c r="H3" s="77"/>
      <c r="I3" s="10"/>
    </row>
    <row r="4" spans="1:9" ht="5.0999999999999996" customHeight="1">
      <c r="B4" s="9"/>
      <c r="I4" s="10"/>
    </row>
    <row r="5" spans="1:9" ht="15" customHeight="1" thickBot="1">
      <c r="B5" s="9"/>
      <c r="C5" s="11" t="s">
        <v>1</v>
      </c>
      <c r="D5" s="12" t="str">
        <f>[2]BD!E95</f>
        <v>TOTAL FACILITY MANAGEMENT S.A.C.</v>
      </c>
      <c r="E5" s="11" t="s">
        <v>2</v>
      </c>
      <c r="F5" s="13">
        <f>[2]BD!D95</f>
        <v>20601405661</v>
      </c>
      <c r="G5" s="11" t="s">
        <v>3</v>
      </c>
      <c r="H5" s="12" t="s">
        <v>4</v>
      </c>
      <c r="I5" s="10"/>
    </row>
    <row r="6" spans="1:9" ht="5.0999999999999996" customHeight="1">
      <c r="B6" s="9"/>
      <c r="C6" s="11"/>
      <c r="D6" s="14"/>
      <c r="E6" s="11"/>
      <c r="F6" s="14"/>
      <c r="G6" s="11"/>
      <c r="H6" s="3"/>
      <c r="I6" s="10"/>
    </row>
    <row r="7" spans="1:9" ht="15" customHeight="1" thickBot="1">
      <c r="B7" s="9"/>
      <c r="C7" s="11" t="s">
        <v>5</v>
      </c>
      <c r="D7" s="12" t="s">
        <v>6</v>
      </c>
      <c r="E7" s="11" t="s">
        <v>7</v>
      </c>
      <c r="F7" s="15"/>
      <c r="G7" s="11" t="s">
        <v>8</v>
      </c>
      <c r="H7" s="12" t="s">
        <v>9</v>
      </c>
      <c r="I7" s="10"/>
    </row>
    <row r="8" spans="1:9" ht="5.0999999999999996" customHeight="1">
      <c r="B8" s="9"/>
      <c r="C8" s="11"/>
      <c r="D8" s="14"/>
      <c r="E8" s="11"/>
      <c r="H8" s="14"/>
      <c r="I8" s="10"/>
    </row>
    <row r="9" spans="1:9" ht="15" customHeight="1" thickBot="1">
      <c r="B9" s="9"/>
      <c r="C9" s="11" t="s">
        <v>10</v>
      </c>
      <c r="D9" s="12"/>
      <c r="E9" s="11" t="s">
        <v>11</v>
      </c>
      <c r="F9" s="15"/>
      <c r="G9" s="11" t="s">
        <v>12</v>
      </c>
      <c r="H9" s="16" t="s">
        <v>13</v>
      </c>
      <c r="I9" s="10"/>
    </row>
    <row r="10" spans="1:9" ht="5.0999999999999996" customHeight="1">
      <c r="B10" s="9"/>
      <c r="I10" s="10"/>
    </row>
    <row r="11" spans="1:9" s="14" customFormat="1" ht="15" customHeight="1">
      <c r="B11" s="17"/>
      <c r="C11" s="18" t="s">
        <v>14</v>
      </c>
      <c r="D11" s="18" t="s">
        <v>15</v>
      </c>
      <c r="E11" s="19" t="s">
        <v>16</v>
      </c>
      <c r="F11" s="20" t="s">
        <v>17</v>
      </c>
      <c r="G11" s="20" t="s">
        <v>18</v>
      </c>
      <c r="H11" s="20" t="s">
        <v>19</v>
      </c>
      <c r="I11" s="21"/>
    </row>
    <row r="12" spans="1:9" ht="15" customHeight="1">
      <c r="B12" s="9"/>
      <c r="C12" s="22">
        <v>1</v>
      </c>
      <c r="D12" s="23" t="s">
        <v>20</v>
      </c>
      <c r="E12" s="24"/>
      <c r="F12" s="25">
        <f>IFERROR(COUNTIF(F13:F17,"Si")/5,"")</f>
        <v>0.8</v>
      </c>
      <c r="G12" s="26"/>
      <c r="H12" s="27"/>
      <c r="I12" s="10"/>
    </row>
    <row r="13" spans="1:9" ht="23.1" customHeight="1" outlineLevel="1">
      <c r="B13" s="9"/>
      <c r="C13" s="28">
        <v>1.01</v>
      </c>
      <c r="D13" s="29" t="s">
        <v>21</v>
      </c>
      <c r="E13" s="30" t="s">
        <v>22</v>
      </c>
      <c r="F13" s="31" t="s">
        <v>23</v>
      </c>
      <c r="G13" s="78" t="s">
        <v>24</v>
      </c>
      <c r="H13" s="32"/>
      <c r="I13" s="10"/>
    </row>
    <row r="14" spans="1:9" ht="22.5" outlineLevel="1">
      <c r="B14" s="9"/>
      <c r="C14" s="28">
        <v>1.02</v>
      </c>
      <c r="D14" s="29" t="s">
        <v>25</v>
      </c>
      <c r="E14" s="30" t="s">
        <v>26</v>
      </c>
      <c r="F14" s="31" t="s">
        <v>23</v>
      </c>
      <c r="G14" s="78"/>
      <c r="H14" s="32"/>
      <c r="I14" s="10"/>
    </row>
    <row r="15" spans="1:9" ht="45" outlineLevel="1">
      <c r="B15" s="9"/>
      <c r="C15" s="28">
        <v>1.03</v>
      </c>
      <c r="D15" s="29" t="s">
        <v>27</v>
      </c>
      <c r="E15" s="30" t="s">
        <v>28</v>
      </c>
      <c r="F15" s="31" t="s">
        <v>23</v>
      </c>
      <c r="G15" s="78"/>
      <c r="H15" s="32"/>
      <c r="I15" s="10"/>
    </row>
    <row r="16" spans="1:9" ht="23.1" customHeight="1" outlineLevel="1">
      <c r="B16" s="9"/>
      <c r="C16" s="28">
        <v>1.04</v>
      </c>
      <c r="D16" s="33" t="s">
        <v>29</v>
      </c>
      <c r="E16" s="30" t="s">
        <v>30</v>
      </c>
      <c r="F16" s="31" t="s">
        <v>31</v>
      </c>
      <c r="G16" s="78"/>
      <c r="H16" s="32"/>
      <c r="I16" s="10"/>
    </row>
    <row r="17" spans="2:9" ht="23.1" customHeight="1" outlineLevel="1">
      <c r="B17" s="9"/>
      <c r="C17" s="28">
        <v>1.05</v>
      </c>
      <c r="D17" s="29" t="s">
        <v>32</v>
      </c>
      <c r="E17" s="30" t="s">
        <v>33</v>
      </c>
      <c r="F17" s="31" t="s">
        <v>23</v>
      </c>
      <c r="G17" s="78"/>
      <c r="H17" s="32"/>
      <c r="I17" s="10"/>
    </row>
    <row r="18" spans="2:9" ht="15" customHeight="1">
      <c r="B18" s="9"/>
      <c r="C18" s="22">
        <v>2</v>
      </c>
      <c r="D18" s="23" t="s">
        <v>34</v>
      </c>
      <c r="E18" s="24"/>
      <c r="F18" s="25">
        <f>COUNTIF(F19:F21,"Si")/3.3+COUNTIF(F22:F26,"Si")/55</f>
        <v>0.67878787878787883</v>
      </c>
      <c r="G18" s="26"/>
      <c r="H18" s="27"/>
      <c r="I18" s="10"/>
    </row>
    <row r="19" spans="2:9" ht="24.95" customHeight="1" outlineLevel="1">
      <c r="B19" s="9"/>
      <c r="C19" s="28">
        <v>2.0099999999999998</v>
      </c>
      <c r="D19" s="29" t="s">
        <v>35</v>
      </c>
      <c r="E19" s="30" t="s">
        <v>36</v>
      </c>
      <c r="F19" s="31" t="s">
        <v>23</v>
      </c>
      <c r="G19" s="71" t="s">
        <v>37</v>
      </c>
      <c r="H19" s="30" t="s">
        <v>38</v>
      </c>
      <c r="I19" s="10"/>
    </row>
    <row r="20" spans="2:9" ht="23.1" customHeight="1" outlineLevel="1">
      <c r="B20" s="9"/>
      <c r="C20" s="28">
        <v>2.02</v>
      </c>
      <c r="D20" s="29" t="s">
        <v>39</v>
      </c>
      <c r="E20" s="30" t="s">
        <v>40</v>
      </c>
      <c r="F20" s="31" t="s">
        <v>23</v>
      </c>
      <c r="G20" s="73"/>
      <c r="H20" s="30" t="s">
        <v>38</v>
      </c>
      <c r="I20" s="10"/>
    </row>
    <row r="21" spans="2:9" ht="23.1" customHeight="1" outlineLevel="1">
      <c r="B21" s="9"/>
      <c r="C21" s="28">
        <v>2.0299999999999998</v>
      </c>
      <c r="D21" s="29" t="s">
        <v>41</v>
      </c>
      <c r="E21" s="30" t="s">
        <v>42</v>
      </c>
      <c r="F21" s="31" t="s">
        <v>31</v>
      </c>
      <c r="G21" s="34" t="s">
        <v>43</v>
      </c>
      <c r="H21" s="35" t="s">
        <v>44</v>
      </c>
      <c r="I21" s="10"/>
    </row>
    <row r="22" spans="2:9" ht="23.1" customHeight="1" outlineLevel="1">
      <c r="B22" s="9"/>
      <c r="C22" s="28">
        <v>2.04</v>
      </c>
      <c r="D22" s="29" t="s">
        <v>45</v>
      </c>
      <c r="E22" s="30" t="s">
        <v>46</v>
      </c>
      <c r="F22" s="31" t="s">
        <v>31</v>
      </c>
      <c r="G22" s="33" t="s">
        <v>47</v>
      </c>
      <c r="H22" s="32"/>
      <c r="I22" s="10"/>
    </row>
    <row r="23" spans="2:9" ht="23.1" customHeight="1" outlineLevel="1">
      <c r="B23" s="9"/>
      <c r="C23" s="28">
        <v>2.0499999999999998</v>
      </c>
      <c r="D23" s="29" t="s">
        <v>48</v>
      </c>
      <c r="E23" s="30" t="s">
        <v>49</v>
      </c>
      <c r="F23" s="31" t="s">
        <v>23</v>
      </c>
      <c r="G23" s="66" t="s">
        <v>50</v>
      </c>
      <c r="H23" s="30" t="s">
        <v>38</v>
      </c>
      <c r="I23" s="10"/>
    </row>
    <row r="24" spans="2:9" ht="23.1" customHeight="1" outlineLevel="1">
      <c r="B24" s="9"/>
      <c r="C24" s="28">
        <v>2.06</v>
      </c>
      <c r="D24" s="29" t="s">
        <v>51</v>
      </c>
      <c r="E24" s="30" t="s">
        <v>52</v>
      </c>
      <c r="F24" s="31" t="s">
        <v>23</v>
      </c>
      <c r="G24" s="79"/>
      <c r="H24" s="30" t="s">
        <v>38</v>
      </c>
      <c r="I24" s="10"/>
    </row>
    <row r="25" spans="2:9" ht="23.1" customHeight="1" outlineLevel="1">
      <c r="B25" s="9"/>
      <c r="C25" s="28">
        <v>2.0699999999999998</v>
      </c>
      <c r="D25" s="29" t="s">
        <v>53</v>
      </c>
      <c r="E25" s="30" t="s">
        <v>54</v>
      </c>
      <c r="F25" s="31" t="s">
        <v>23</v>
      </c>
      <c r="G25" s="66" t="s">
        <v>55</v>
      </c>
      <c r="H25" s="32"/>
      <c r="I25" s="10"/>
    </row>
    <row r="26" spans="2:9" ht="23.1" customHeight="1" outlineLevel="1">
      <c r="B26" s="9"/>
      <c r="C26" s="28">
        <v>2.08</v>
      </c>
      <c r="D26" s="29" t="s">
        <v>56</v>
      </c>
      <c r="E26" s="30" t="s">
        <v>57</v>
      </c>
      <c r="F26" s="31" t="s">
        <v>23</v>
      </c>
      <c r="G26" s="67"/>
      <c r="H26" s="32"/>
      <c r="I26" s="10"/>
    </row>
    <row r="27" spans="2:9" ht="15" customHeight="1">
      <c r="B27" s="9"/>
      <c r="C27" s="22">
        <v>3</v>
      </c>
      <c r="D27" s="23" t="s">
        <v>58</v>
      </c>
      <c r="E27" s="24"/>
      <c r="F27" s="25">
        <f>((COUNTIF(F29:F31,"Si")+COUNTIF(F34:F35,"Si")+COUNTIF(F39:F39,"Si")+COUNTIF(F44:F44,"Si"))/7.7)+(COUNTIF(F32:F32,"Si")+COUNTIF(F36:F38,"Si")+COUNTIF(F40:F40,"Si")+COUNTIF(F42:F43,"Si"))/77</f>
        <v>0.45454545454545459</v>
      </c>
      <c r="G27" s="26"/>
      <c r="H27" s="27"/>
      <c r="I27" s="10"/>
    </row>
    <row r="28" spans="2:9" ht="23.1" customHeight="1" outlineLevel="1">
      <c r="B28" s="9"/>
      <c r="C28" s="36">
        <v>3.1</v>
      </c>
      <c r="D28" s="37" t="s">
        <v>59</v>
      </c>
      <c r="E28" s="38"/>
      <c r="F28" s="25">
        <f>(COUNTIF(F29:F31,"Si")/3.3)+(COUNTIF(F32:F32,"Si")/11)</f>
        <v>0</v>
      </c>
      <c r="G28" s="39"/>
      <c r="H28" s="40"/>
      <c r="I28" s="10"/>
    </row>
    <row r="29" spans="2:9" ht="23.1" customHeight="1" outlineLevel="2">
      <c r="B29" s="9"/>
      <c r="C29" s="28">
        <v>3.11</v>
      </c>
      <c r="D29" s="29" t="s">
        <v>60</v>
      </c>
      <c r="E29" s="30" t="s">
        <v>61</v>
      </c>
      <c r="F29" s="31" t="s">
        <v>31</v>
      </c>
      <c r="G29" s="71" t="s">
        <v>62</v>
      </c>
      <c r="H29" s="80" t="s">
        <v>63</v>
      </c>
      <c r="I29" s="10"/>
    </row>
    <row r="30" spans="2:9" ht="23.1" customHeight="1" outlineLevel="2">
      <c r="B30" s="9"/>
      <c r="C30" s="28">
        <v>3.12</v>
      </c>
      <c r="D30" s="29" t="s">
        <v>64</v>
      </c>
      <c r="E30" s="30" t="s">
        <v>65</v>
      </c>
      <c r="F30" s="31" t="s">
        <v>31</v>
      </c>
      <c r="G30" s="72"/>
      <c r="H30" s="81"/>
      <c r="I30" s="10"/>
    </row>
    <row r="31" spans="2:9" ht="23.1" customHeight="1" outlineLevel="2">
      <c r="B31" s="9"/>
      <c r="C31" s="28">
        <v>3.13</v>
      </c>
      <c r="D31" s="29" t="s">
        <v>66</v>
      </c>
      <c r="E31" s="30" t="s">
        <v>67</v>
      </c>
      <c r="F31" s="31" t="s">
        <v>31</v>
      </c>
      <c r="G31" s="73"/>
      <c r="H31" s="82"/>
      <c r="I31" s="10"/>
    </row>
    <row r="32" spans="2:9" ht="23.1" customHeight="1" outlineLevel="2">
      <c r="B32" s="9"/>
      <c r="C32" s="28">
        <v>3.14</v>
      </c>
      <c r="D32" s="29" t="s">
        <v>68</v>
      </c>
      <c r="E32" s="30" t="s">
        <v>67</v>
      </c>
      <c r="F32" s="31" t="s">
        <v>31</v>
      </c>
      <c r="G32" s="29" t="s">
        <v>69</v>
      </c>
      <c r="H32" s="32"/>
      <c r="I32" s="10"/>
    </row>
    <row r="33" spans="2:9" ht="23.1" customHeight="1" outlineLevel="1">
      <c r="B33" s="9"/>
      <c r="C33" s="36">
        <v>3.2</v>
      </c>
      <c r="D33" s="37" t="s">
        <v>70</v>
      </c>
      <c r="E33" s="38"/>
      <c r="F33" s="25">
        <f>(COUNTIF(F34:F35,"Si")+COUNTIF(F39:F39,"Si"))/3.3+(COUNTIF(F36:F38,"Si")+COUNTIF(F40:F40,"Si"))/44</f>
        <v>0.67424242424242431</v>
      </c>
      <c r="G33" s="39"/>
      <c r="H33" s="40"/>
      <c r="I33" s="10"/>
    </row>
    <row r="34" spans="2:9" ht="35.25" customHeight="1" outlineLevel="2">
      <c r="B34" s="9"/>
      <c r="C34" s="28">
        <v>3.21</v>
      </c>
      <c r="D34" s="29" t="s">
        <v>71</v>
      </c>
      <c r="E34" s="30" t="s">
        <v>72</v>
      </c>
      <c r="F34" s="31" t="s">
        <v>23</v>
      </c>
      <c r="G34" s="41" t="s">
        <v>73</v>
      </c>
      <c r="H34" s="32"/>
      <c r="I34" s="10"/>
    </row>
    <row r="35" spans="2:9" ht="45" outlineLevel="2">
      <c r="B35" s="9"/>
      <c r="C35" s="28">
        <v>3.22</v>
      </c>
      <c r="D35" s="29" t="s">
        <v>74</v>
      </c>
      <c r="E35" s="30" t="s">
        <v>75</v>
      </c>
      <c r="F35" s="31" t="s">
        <v>31</v>
      </c>
      <c r="G35" s="34" t="s">
        <v>76</v>
      </c>
      <c r="H35" s="32"/>
      <c r="I35" s="10"/>
    </row>
    <row r="36" spans="2:9" ht="22.5" outlineLevel="2">
      <c r="B36" s="9"/>
      <c r="C36" s="28">
        <v>3.23</v>
      </c>
      <c r="D36" s="29" t="s">
        <v>77</v>
      </c>
      <c r="E36" s="30" t="s">
        <v>78</v>
      </c>
      <c r="F36" s="31" t="s">
        <v>23</v>
      </c>
      <c r="G36" s="63" t="s">
        <v>79</v>
      </c>
      <c r="H36" s="32"/>
      <c r="I36" s="10"/>
    </row>
    <row r="37" spans="2:9" ht="45" outlineLevel="2">
      <c r="B37" s="9"/>
      <c r="C37" s="28">
        <v>3.24</v>
      </c>
      <c r="D37" s="29" t="s">
        <v>80</v>
      </c>
      <c r="E37" s="30" t="s">
        <v>81</v>
      </c>
      <c r="F37" s="31" t="s">
        <v>23</v>
      </c>
      <c r="G37" s="64"/>
      <c r="H37" s="32"/>
      <c r="I37" s="10"/>
    </row>
    <row r="38" spans="2:9" ht="23.1" customHeight="1" outlineLevel="2">
      <c r="B38" s="9"/>
      <c r="C38" s="28">
        <v>3.25</v>
      </c>
      <c r="D38" s="29" t="s">
        <v>82</v>
      </c>
      <c r="E38" s="30" t="s">
        <v>83</v>
      </c>
      <c r="F38" s="31" t="s">
        <v>23</v>
      </c>
      <c r="G38" s="65"/>
      <c r="H38" s="32"/>
      <c r="I38" s="10"/>
    </row>
    <row r="39" spans="2:9" ht="23.1" customHeight="1" outlineLevel="2">
      <c r="B39" s="9"/>
      <c r="C39" s="28">
        <v>3.26</v>
      </c>
      <c r="D39" s="29" t="s">
        <v>84</v>
      </c>
      <c r="E39" s="30" t="s">
        <v>85</v>
      </c>
      <c r="F39" s="31" t="s">
        <v>23</v>
      </c>
      <c r="G39" s="41" t="s">
        <v>86</v>
      </c>
      <c r="H39" s="32"/>
      <c r="I39" s="10"/>
    </row>
    <row r="40" spans="2:9" ht="23.1" customHeight="1" outlineLevel="2">
      <c r="B40" s="9"/>
      <c r="C40" s="28">
        <v>3.27</v>
      </c>
      <c r="D40" s="29" t="s">
        <v>87</v>
      </c>
      <c r="E40" s="30" t="s">
        <v>88</v>
      </c>
      <c r="F40" s="31"/>
      <c r="G40" s="42" t="s">
        <v>89</v>
      </c>
      <c r="H40" s="32"/>
      <c r="I40" s="10"/>
    </row>
    <row r="41" spans="2:9" ht="23.1" customHeight="1" outlineLevel="1">
      <c r="B41" s="9"/>
      <c r="C41" s="36">
        <v>3.3</v>
      </c>
      <c r="D41" s="37" t="s">
        <v>90</v>
      </c>
      <c r="E41" s="38"/>
      <c r="F41" s="25">
        <f>(COUNTIF(F44:F44,"Si")/1.1)+(COUNTIF(F42:F43,"Si")/22)</f>
        <v>1</v>
      </c>
      <c r="G41" s="39"/>
      <c r="H41" s="40"/>
      <c r="I41" s="10"/>
    </row>
    <row r="42" spans="2:9" ht="23.1" customHeight="1" outlineLevel="2">
      <c r="B42" s="9"/>
      <c r="C42" s="28">
        <v>3.31</v>
      </c>
      <c r="D42" s="29" t="s">
        <v>91</v>
      </c>
      <c r="E42" s="30" t="s">
        <v>92</v>
      </c>
      <c r="F42" s="31" t="s">
        <v>23</v>
      </c>
      <c r="G42" s="66" t="s">
        <v>93</v>
      </c>
      <c r="H42" s="32"/>
      <c r="I42" s="10"/>
    </row>
    <row r="43" spans="2:9" ht="23.1" customHeight="1" outlineLevel="2">
      <c r="B43" s="9"/>
      <c r="C43" s="28">
        <v>3.32</v>
      </c>
      <c r="D43" s="29" t="s">
        <v>94</v>
      </c>
      <c r="E43" s="30" t="s">
        <v>95</v>
      </c>
      <c r="F43" s="31" t="s">
        <v>23</v>
      </c>
      <c r="G43" s="67"/>
      <c r="H43" s="32"/>
      <c r="I43" s="10"/>
    </row>
    <row r="44" spans="2:9" ht="33.75" outlineLevel="2">
      <c r="B44" s="9"/>
      <c r="C44" s="28">
        <v>3.33</v>
      </c>
      <c r="D44" s="29" t="s">
        <v>96</v>
      </c>
      <c r="E44" s="30" t="s">
        <v>97</v>
      </c>
      <c r="F44" s="31" t="s">
        <v>23</v>
      </c>
      <c r="G44" s="43" t="s">
        <v>98</v>
      </c>
      <c r="H44" s="35"/>
      <c r="I44" s="10"/>
    </row>
    <row r="45" spans="2:9" ht="15" customHeight="1">
      <c r="B45" s="9"/>
      <c r="C45" s="22">
        <v>4</v>
      </c>
      <c r="D45" s="23" t="s">
        <v>99</v>
      </c>
      <c r="E45" s="24"/>
      <c r="F45" s="25">
        <f>+((COUNTIF(F47:F48,"Si")+COUNTIF(F53:F54,"Si")+COUNTIF(F56:F59,"Si")+COUNTIF(F62:F66,"Si")+COUNTIF(F68:F72,"Si"))/20)+((COUNTIF(F49:F50,"Si")+COUNTIF(F52:F52,"Si")+COUNTIF(F60:F60,"Si"))/40)</f>
        <v>0.75</v>
      </c>
      <c r="G45" s="26"/>
      <c r="H45" s="27"/>
      <c r="I45" s="10"/>
    </row>
    <row r="46" spans="2:9" ht="23.1" customHeight="1" outlineLevel="1">
      <c r="B46" s="9"/>
      <c r="C46" s="36">
        <v>4.0999999999999996</v>
      </c>
      <c r="D46" s="37" t="s">
        <v>100</v>
      </c>
      <c r="E46" s="38"/>
      <c r="F46" s="25">
        <f>COUNTIF(F47:F48,"Si")/2.2+COUNTIF(F49:F50,"Si")/22</f>
        <v>0.90909090909090906</v>
      </c>
      <c r="G46" s="39"/>
      <c r="H46" s="40"/>
      <c r="I46" s="10"/>
    </row>
    <row r="47" spans="2:9" ht="33.75" outlineLevel="2">
      <c r="B47" s="9"/>
      <c r="C47" s="28">
        <v>4.1100000000000003</v>
      </c>
      <c r="D47" s="29" t="s">
        <v>101</v>
      </c>
      <c r="E47" s="30" t="s">
        <v>102</v>
      </c>
      <c r="F47" s="31" t="s">
        <v>23</v>
      </c>
      <c r="G47" s="41" t="s">
        <v>103</v>
      </c>
      <c r="H47" s="32"/>
      <c r="I47" s="10"/>
    </row>
    <row r="48" spans="2:9" ht="56.25" outlineLevel="2">
      <c r="B48" s="9"/>
      <c r="C48" s="28">
        <v>4.12</v>
      </c>
      <c r="D48" s="29" t="s">
        <v>104</v>
      </c>
      <c r="E48" s="30" t="s">
        <v>105</v>
      </c>
      <c r="F48" s="31" t="s">
        <v>23</v>
      </c>
      <c r="G48" s="41" t="s">
        <v>106</v>
      </c>
      <c r="H48" s="35" t="s">
        <v>107</v>
      </c>
      <c r="I48" s="10"/>
    </row>
    <row r="49" spans="2:9" ht="30" customHeight="1" outlineLevel="2">
      <c r="B49" s="9"/>
      <c r="C49" s="28">
        <v>4.13</v>
      </c>
      <c r="D49" s="29" t="s">
        <v>108</v>
      </c>
      <c r="E49" s="30" t="s">
        <v>109</v>
      </c>
      <c r="F49" s="31"/>
      <c r="G49" s="29" t="s">
        <v>110</v>
      </c>
      <c r="H49" s="32"/>
      <c r="I49" s="10"/>
    </row>
    <row r="50" spans="2:9" ht="23.1" customHeight="1" outlineLevel="2">
      <c r="B50" s="9"/>
      <c r="C50" s="28">
        <v>4.1399999999999997</v>
      </c>
      <c r="D50" s="29" t="s">
        <v>111</v>
      </c>
      <c r="E50" s="30" t="s">
        <v>109</v>
      </c>
      <c r="F50" s="31"/>
      <c r="G50" s="29" t="s">
        <v>112</v>
      </c>
      <c r="H50" s="32"/>
      <c r="I50" s="10"/>
    </row>
    <row r="51" spans="2:9" ht="23.1" customHeight="1" outlineLevel="1">
      <c r="B51" s="9"/>
      <c r="C51" s="36">
        <v>4.2</v>
      </c>
      <c r="D51" s="37" t="s">
        <v>113</v>
      </c>
      <c r="E51" s="38"/>
      <c r="F51" s="25">
        <f>COUNTIF(F53:F54,"Si")/2.2+COUNTIF(F52:F52,"Si")/11</f>
        <v>0.90909090909090906</v>
      </c>
      <c r="G51" s="39"/>
      <c r="H51" s="40"/>
      <c r="I51" s="10"/>
    </row>
    <row r="52" spans="2:9" ht="23.1" customHeight="1" outlineLevel="2">
      <c r="B52" s="9"/>
      <c r="C52" s="28">
        <v>4.21</v>
      </c>
      <c r="D52" s="29" t="s">
        <v>114</v>
      </c>
      <c r="E52" s="30" t="s">
        <v>115</v>
      </c>
      <c r="F52" s="31"/>
      <c r="G52" s="44" t="s">
        <v>116</v>
      </c>
      <c r="H52" s="32"/>
      <c r="I52" s="10"/>
    </row>
    <row r="53" spans="2:9" ht="33.75" outlineLevel="2">
      <c r="B53" s="9"/>
      <c r="C53" s="28">
        <v>4.22</v>
      </c>
      <c r="D53" s="29" t="s">
        <v>117</v>
      </c>
      <c r="E53" s="30" t="s">
        <v>118</v>
      </c>
      <c r="F53" s="31" t="s">
        <v>23</v>
      </c>
      <c r="G53" s="41" t="s">
        <v>119</v>
      </c>
      <c r="H53" s="32"/>
      <c r="I53" s="10"/>
    </row>
    <row r="54" spans="2:9" ht="39.950000000000003" customHeight="1" outlineLevel="2">
      <c r="B54" s="9"/>
      <c r="C54" s="28">
        <v>4.2300000000000004</v>
      </c>
      <c r="D54" s="29" t="s">
        <v>120</v>
      </c>
      <c r="E54" s="30" t="s">
        <v>121</v>
      </c>
      <c r="F54" s="31" t="s">
        <v>23</v>
      </c>
      <c r="G54" s="41" t="s">
        <v>122</v>
      </c>
      <c r="H54" s="35" t="s">
        <v>123</v>
      </c>
      <c r="I54" s="10"/>
    </row>
    <row r="55" spans="2:9" ht="23.1" customHeight="1" outlineLevel="1">
      <c r="B55" s="9"/>
      <c r="C55" s="36">
        <v>4.3</v>
      </c>
      <c r="D55" s="37" t="s">
        <v>124</v>
      </c>
      <c r="E55" s="38"/>
      <c r="F55" s="25">
        <f>(COUNTIF(F56:F59,"Si")/4.4)+(COUNTIF(F60:F60,"Si")/11)</f>
        <v>0.68181818181818177</v>
      </c>
      <c r="G55" s="39"/>
      <c r="H55" s="40"/>
      <c r="I55" s="10"/>
    </row>
    <row r="56" spans="2:9" ht="50.1" customHeight="1" outlineLevel="2">
      <c r="B56" s="9"/>
      <c r="C56" s="28">
        <v>4.3099999999999996</v>
      </c>
      <c r="D56" s="29" t="s">
        <v>125</v>
      </c>
      <c r="E56" s="30" t="s">
        <v>126</v>
      </c>
      <c r="F56" s="31" t="s">
        <v>23</v>
      </c>
      <c r="G56" s="43" t="s">
        <v>127</v>
      </c>
      <c r="H56" s="45" t="s">
        <v>128</v>
      </c>
      <c r="I56" s="10"/>
    </row>
    <row r="57" spans="2:9" ht="33.75" outlineLevel="2">
      <c r="B57" s="9"/>
      <c r="C57" s="28">
        <v>4.32</v>
      </c>
      <c r="D57" s="29" t="s">
        <v>129</v>
      </c>
      <c r="E57" s="30" t="s">
        <v>126</v>
      </c>
      <c r="F57" s="31" t="s">
        <v>23</v>
      </c>
      <c r="G57" s="41" t="s">
        <v>130</v>
      </c>
      <c r="H57" s="32"/>
      <c r="I57" s="10"/>
    </row>
    <row r="58" spans="2:9" ht="56.25" outlineLevel="2">
      <c r="B58" s="9"/>
      <c r="C58" s="28">
        <v>4.33</v>
      </c>
      <c r="D58" s="29" t="s">
        <v>131</v>
      </c>
      <c r="E58" s="30" t="s">
        <v>132</v>
      </c>
      <c r="F58" s="31" t="s">
        <v>31</v>
      </c>
      <c r="G58" s="41" t="s">
        <v>133</v>
      </c>
      <c r="H58" s="32"/>
      <c r="I58" s="10"/>
    </row>
    <row r="59" spans="2:9" ht="45" outlineLevel="2">
      <c r="B59" s="9"/>
      <c r="C59" s="28">
        <v>4.34</v>
      </c>
      <c r="D59" s="29" t="s">
        <v>134</v>
      </c>
      <c r="E59" s="30" t="s">
        <v>135</v>
      </c>
      <c r="F59" s="31" t="s">
        <v>23</v>
      </c>
      <c r="G59" s="41" t="s">
        <v>136</v>
      </c>
      <c r="H59" s="35" t="s">
        <v>107</v>
      </c>
      <c r="I59" s="10"/>
    </row>
    <row r="60" spans="2:9" ht="33.75" outlineLevel="2">
      <c r="B60" s="9"/>
      <c r="C60" s="28">
        <v>4.3499999999999996</v>
      </c>
      <c r="D60" s="29" t="s">
        <v>137</v>
      </c>
      <c r="E60" s="30" t="s">
        <v>138</v>
      </c>
      <c r="F60" s="31"/>
      <c r="G60" s="42" t="s">
        <v>139</v>
      </c>
      <c r="H60" s="32"/>
      <c r="I60" s="10"/>
    </row>
    <row r="61" spans="2:9" ht="23.1" customHeight="1" outlineLevel="1">
      <c r="B61" s="9"/>
      <c r="C61" s="36">
        <v>4.4000000000000004</v>
      </c>
      <c r="D61" s="37" t="s">
        <v>140</v>
      </c>
      <c r="E61" s="38"/>
      <c r="F61" s="25">
        <f>COUNTIF(F62:F66,"Si")/5</f>
        <v>1</v>
      </c>
      <c r="G61" s="39"/>
      <c r="H61" s="40"/>
      <c r="I61" s="10"/>
    </row>
    <row r="62" spans="2:9" ht="39.950000000000003" customHeight="1" outlineLevel="2">
      <c r="B62" s="9"/>
      <c r="C62" s="28">
        <v>4.41</v>
      </c>
      <c r="D62" s="29" t="s">
        <v>141</v>
      </c>
      <c r="E62" s="30" t="s">
        <v>142</v>
      </c>
      <c r="F62" s="31" t="s">
        <v>23</v>
      </c>
      <c r="G62" s="41" t="s">
        <v>143</v>
      </c>
      <c r="H62" s="46">
        <v>13</v>
      </c>
      <c r="I62" s="10"/>
    </row>
    <row r="63" spans="2:9" ht="67.5" customHeight="1" outlineLevel="2">
      <c r="B63" s="9"/>
      <c r="C63" s="28">
        <v>4.42</v>
      </c>
      <c r="D63" s="29" t="s">
        <v>144</v>
      </c>
      <c r="E63" s="30" t="s">
        <v>145</v>
      </c>
      <c r="F63" s="31" t="s">
        <v>23</v>
      </c>
      <c r="G63" s="41" t="s">
        <v>146</v>
      </c>
      <c r="H63" s="47" t="s">
        <v>147</v>
      </c>
      <c r="I63" s="10"/>
    </row>
    <row r="64" spans="2:9" ht="33.75" outlineLevel="2">
      <c r="B64" s="9"/>
      <c r="C64" s="28">
        <v>4.43</v>
      </c>
      <c r="D64" s="29" t="s">
        <v>148</v>
      </c>
      <c r="E64" s="30" t="s">
        <v>149</v>
      </c>
      <c r="F64" s="31" t="s">
        <v>23</v>
      </c>
      <c r="G64" s="48" t="s">
        <v>150</v>
      </c>
      <c r="H64" s="32"/>
      <c r="I64" s="10"/>
    </row>
    <row r="65" spans="2:9" ht="56.25" outlineLevel="2">
      <c r="B65" s="9"/>
      <c r="C65" s="28">
        <v>4.4400000000000004</v>
      </c>
      <c r="D65" s="29" t="s">
        <v>151</v>
      </c>
      <c r="E65" s="30" t="s">
        <v>152</v>
      </c>
      <c r="F65" s="31" t="s">
        <v>23</v>
      </c>
      <c r="G65" s="41" t="s">
        <v>153</v>
      </c>
      <c r="H65" s="32"/>
      <c r="I65" s="10"/>
    </row>
    <row r="66" spans="2:9" ht="23.1" customHeight="1" outlineLevel="2">
      <c r="B66" s="9"/>
      <c r="C66" s="28">
        <v>4.45</v>
      </c>
      <c r="D66" s="29" t="s">
        <v>154</v>
      </c>
      <c r="E66" s="30" t="s">
        <v>155</v>
      </c>
      <c r="F66" s="31" t="s">
        <v>23</v>
      </c>
      <c r="G66" s="41" t="s">
        <v>156</v>
      </c>
      <c r="H66" s="32"/>
      <c r="I66" s="10"/>
    </row>
    <row r="67" spans="2:9" ht="23.1" customHeight="1" outlineLevel="1">
      <c r="B67" s="9"/>
      <c r="C67" s="36">
        <v>4.5</v>
      </c>
      <c r="D67" s="37" t="s">
        <v>157</v>
      </c>
      <c r="E67" s="38"/>
      <c r="F67" s="25">
        <f>COUNTIF(F68:F72,"Si")/5</f>
        <v>0.6</v>
      </c>
      <c r="G67" s="39"/>
      <c r="H67" s="40"/>
      <c r="I67" s="10"/>
    </row>
    <row r="68" spans="2:9" ht="23.1" customHeight="1" outlineLevel="2">
      <c r="B68" s="9"/>
      <c r="C68" s="28">
        <v>4.51</v>
      </c>
      <c r="D68" s="29" t="s">
        <v>158</v>
      </c>
      <c r="E68" s="30" t="s">
        <v>159</v>
      </c>
      <c r="F68" s="31" t="s">
        <v>23</v>
      </c>
      <c r="G68" s="68" t="s">
        <v>160</v>
      </c>
      <c r="H68" s="32"/>
      <c r="I68" s="10"/>
    </row>
    <row r="69" spans="2:9" ht="23.1" customHeight="1" outlineLevel="2">
      <c r="B69" s="9"/>
      <c r="C69" s="28">
        <v>4.5199999999999996</v>
      </c>
      <c r="D69" s="29" t="s">
        <v>161</v>
      </c>
      <c r="E69" s="30" t="s">
        <v>162</v>
      </c>
      <c r="F69" s="31" t="s">
        <v>23</v>
      </c>
      <c r="G69" s="69"/>
      <c r="H69" s="49" t="s">
        <v>163</v>
      </c>
      <c r="I69" s="10"/>
    </row>
    <row r="70" spans="2:9" ht="33.75" outlineLevel="2">
      <c r="B70" s="9"/>
      <c r="C70" s="28">
        <v>4.53</v>
      </c>
      <c r="D70" s="29" t="s">
        <v>164</v>
      </c>
      <c r="E70" s="30" t="s">
        <v>162</v>
      </c>
      <c r="F70" s="31" t="s">
        <v>23</v>
      </c>
      <c r="G70" s="69"/>
      <c r="H70" s="32"/>
      <c r="I70" s="10"/>
    </row>
    <row r="71" spans="2:9" ht="23.1" customHeight="1" outlineLevel="2">
      <c r="B71" s="9"/>
      <c r="C71" s="28">
        <v>4.54</v>
      </c>
      <c r="D71" s="29" t="s">
        <v>165</v>
      </c>
      <c r="E71" s="30" t="s">
        <v>162</v>
      </c>
      <c r="F71" s="31"/>
      <c r="G71" s="69"/>
      <c r="H71" s="32"/>
      <c r="I71" s="10"/>
    </row>
    <row r="72" spans="2:9" ht="23.1" customHeight="1" outlineLevel="2">
      <c r="B72" s="9"/>
      <c r="C72" s="28">
        <v>4.55</v>
      </c>
      <c r="D72" s="29" t="s">
        <v>166</v>
      </c>
      <c r="E72" s="30" t="s">
        <v>162</v>
      </c>
      <c r="F72" s="31"/>
      <c r="G72" s="70"/>
      <c r="H72" s="32"/>
      <c r="I72" s="10"/>
    </row>
    <row r="73" spans="2:9" ht="15" customHeight="1">
      <c r="B73" s="9"/>
      <c r="C73" s="22">
        <v>5</v>
      </c>
      <c r="D73" s="23" t="s">
        <v>167</v>
      </c>
      <c r="E73" s="24"/>
      <c r="F73" s="25">
        <f>IFERROR(AVERAGE(F74,F78),"")</f>
        <v>1</v>
      </c>
      <c r="G73" s="26"/>
      <c r="H73" s="27"/>
      <c r="I73" s="10"/>
    </row>
    <row r="74" spans="2:9" ht="23.1" customHeight="1" outlineLevel="1">
      <c r="B74" s="9"/>
      <c r="C74" s="36">
        <v>5.0999999999999996</v>
      </c>
      <c r="D74" s="37" t="s">
        <v>168</v>
      </c>
      <c r="E74" s="38"/>
      <c r="F74" s="25">
        <f>COUNTIF(F75:F77,"Si")/3</f>
        <v>1</v>
      </c>
      <c r="G74" s="39"/>
      <c r="H74" s="40"/>
      <c r="I74" s="10"/>
    </row>
    <row r="75" spans="2:9" ht="33.75" outlineLevel="2">
      <c r="B75" s="9"/>
      <c r="C75" s="28">
        <v>5.1100000000000003</v>
      </c>
      <c r="D75" s="29" t="s">
        <v>169</v>
      </c>
      <c r="E75" s="30" t="s">
        <v>170</v>
      </c>
      <c r="F75" s="31" t="s">
        <v>23</v>
      </c>
      <c r="G75" s="71" t="s">
        <v>171</v>
      </c>
      <c r="H75" s="35" t="s">
        <v>38</v>
      </c>
      <c r="I75" s="10"/>
    </row>
    <row r="76" spans="2:9" ht="23.1" customHeight="1" outlineLevel="2">
      <c r="B76" s="9"/>
      <c r="C76" s="28">
        <v>5.12</v>
      </c>
      <c r="D76" s="29" t="s">
        <v>172</v>
      </c>
      <c r="E76" s="30" t="s">
        <v>173</v>
      </c>
      <c r="F76" s="31" t="s">
        <v>23</v>
      </c>
      <c r="G76" s="72"/>
      <c r="H76" s="35" t="s">
        <v>38</v>
      </c>
      <c r="I76" s="10"/>
    </row>
    <row r="77" spans="2:9" ht="23.1" customHeight="1" outlineLevel="2">
      <c r="B77" s="9"/>
      <c r="C77" s="28">
        <v>5.13</v>
      </c>
      <c r="D77" s="29" t="s">
        <v>174</v>
      </c>
      <c r="E77" s="30" t="s">
        <v>175</v>
      </c>
      <c r="F77" s="31" t="s">
        <v>23</v>
      </c>
      <c r="G77" s="73"/>
      <c r="H77" s="35" t="s">
        <v>38</v>
      </c>
      <c r="I77" s="10"/>
    </row>
    <row r="78" spans="2:9" ht="23.1" customHeight="1" outlineLevel="1">
      <c r="B78" s="9"/>
      <c r="C78" s="36">
        <v>5.2</v>
      </c>
      <c r="D78" s="37" t="s">
        <v>176</v>
      </c>
      <c r="E78" s="38"/>
      <c r="F78" s="25">
        <f>(COUNTIF(F79:F79,"Si")/1)</f>
        <v>1</v>
      </c>
      <c r="G78" s="50"/>
      <c r="H78" s="40"/>
      <c r="I78" s="10"/>
    </row>
    <row r="79" spans="2:9" ht="23.1" customHeight="1" outlineLevel="2">
      <c r="B79" s="9"/>
      <c r="C79" s="28">
        <v>5.21</v>
      </c>
      <c r="D79" s="29" t="s">
        <v>177</v>
      </c>
      <c r="E79" s="30" t="s">
        <v>178</v>
      </c>
      <c r="F79" s="31" t="s">
        <v>23</v>
      </c>
      <c r="G79" s="43" t="s">
        <v>179</v>
      </c>
      <c r="H79" s="32"/>
      <c r="I79" s="10"/>
    </row>
    <row r="80" spans="2:9" ht="15" customHeight="1">
      <c r="B80" s="9"/>
      <c r="C80" s="22">
        <v>6</v>
      </c>
      <c r="D80" s="23" t="s">
        <v>180</v>
      </c>
      <c r="E80" s="24"/>
      <c r="F80" s="25">
        <f>COUNTIF(F81:F82,"Si")/2</f>
        <v>1</v>
      </c>
      <c r="G80" s="51"/>
      <c r="H80" s="27"/>
      <c r="I80" s="10"/>
    </row>
    <row r="81" spans="2:9" ht="23.1" customHeight="1" outlineLevel="1">
      <c r="B81" s="9"/>
      <c r="C81" s="28">
        <v>6.01</v>
      </c>
      <c r="D81" s="29" t="s">
        <v>181</v>
      </c>
      <c r="E81" s="30" t="s">
        <v>182</v>
      </c>
      <c r="F81" s="31" t="s">
        <v>23</v>
      </c>
      <c r="G81" s="66" t="s">
        <v>183</v>
      </c>
      <c r="H81" s="35" t="s">
        <v>38</v>
      </c>
      <c r="I81" s="10"/>
    </row>
    <row r="82" spans="2:9" ht="23.1" customHeight="1" outlineLevel="1">
      <c r="B82" s="9"/>
      <c r="C82" s="28">
        <v>6.02</v>
      </c>
      <c r="D82" s="29" t="s">
        <v>184</v>
      </c>
      <c r="E82" s="30" t="s">
        <v>185</v>
      </c>
      <c r="F82" s="31" t="s">
        <v>23</v>
      </c>
      <c r="G82" s="67"/>
      <c r="H82" s="35" t="s">
        <v>38</v>
      </c>
      <c r="I82" s="10"/>
    </row>
    <row r="83" spans="2:9" ht="5.0999999999999996" customHeight="1" collapsed="1">
      <c r="B83" s="9"/>
      <c r="G83" s="52"/>
      <c r="I83" s="10"/>
    </row>
    <row r="84" spans="2:9" ht="20.100000000000001" customHeight="1" thickBot="1">
      <c r="B84" s="9"/>
      <c r="C84" s="53"/>
      <c r="D84" s="54" t="str">
        <f>IF(F84&lt;50%,"CATEGORIA: C",IF(F84&lt;90%,"CATEGORIA: B",IF(F84&lt;101%,"CATEGORIA: A","")))</f>
        <v>CATEGORIA: B</v>
      </c>
      <c r="E84" s="55" t="s">
        <v>186</v>
      </c>
      <c r="F84" s="56">
        <f>IF((COUNTIF(F29,"Si")+COUNTIF(F35,"Si")+COUNTIF(F44,"Si")+COUNTIF(F54,"Si")+COUNTIF(F56,"Si")+COUNTIF(F59,"Si")+COUNTIF(F62,"Si")+COUNTIF(F63,"Si")+SUM(F12))/9=1,4.9%,-5%)+(SUM(F12,F18)/30)+(SUM(F28,F33,F41)/70)+(SUM(F46,F51,F55,F61,F67)/6.24)+(SUM(F74,F78)/50)+(SUM(F80)/5000)</f>
        <v>0.72046196026196019</v>
      </c>
      <c r="G84" s="55" t="s">
        <v>187</v>
      </c>
      <c r="H84" s="57" t="str">
        <f>IF(F84&gt;89.99%,"HOMOLOGADO","DESAPROBADO")</f>
        <v>DESAPROBADO</v>
      </c>
      <c r="I84" s="10"/>
    </row>
    <row r="85" spans="2:9" ht="5.0999999999999996" customHeight="1">
      <c r="B85" s="9"/>
      <c r="I85" s="10"/>
    </row>
    <row r="86" spans="2:9" ht="39.950000000000003" customHeight="1">
      <c r="B86" s="9"/>
      <c r="C86" s="74" t="s">
        <v>188</v>
      </c>
      <c r="D86" s="75"/>
      <c r="E86" s="75"/>
      <c r="F86" s="75"/>
      <c r="G86" s="75"/>
      <c r="H86" s="76"/>
      <c r="I86" s="10"/>
    </row>
    <row r="87" spans="2:9" ht="9.9499999999999993" customHeight="1">
      <c r="B87" s="58"/>
      <c r="C87" s="59"/>
      <c r="D87" s="60"/>
      <c r="E87" s="60"/>
      <c r="F87" s="59"/>
      <c r="G87" s="61"/>
      <c r="H87" s="60"/>
      <c r="I87" s="62"/>
    </row>
    <row r="89" spans="2:9" ht="20.100000000000001" customHeight="1"/>
  </sheetData>
  <mergeCells count="13">
    <mergeCell ref="C86:H86"/>
    <mergeCell ref="C3:H3"/>
    <mergeCell ref="G13:G17"/>
    <mergeCell ref="G19:G20"/>
    <mergeCell ref="G23:G24"/>
    <mergeCell ref="G25:G26"/>
    <mergeCell ref="G29:G31"/>
    <mergeCell ref="H29:H31"/>
    <mergeCell ref="G36:G38"/>
    <mergeCell ref="G42:G43"/>
    <mergeCell ref="G68:G72"/>
    <mergeCell ref="G75:G77"/>
    <mergeCell ref="G81:G82"/>
  </mergeCells>
  <conditionalFormatting sqref="F62 F53:F54 F19:F26 F13:F17">
    <cfRule type="cellIs" dxfId="89" priority="88" operator="equal">
      <formula>"No aplica"</formula>
    </cfRule>
    <cfRule type="cellIs" dxfId="88" priority="89" operator="equal">
      <formula>"Si"</formula>
    </cfRule>
    <cfRule type="cellIs" dxfId="87" priority="90" operator="equal">
      <formula>"No"</formula>
    </cfRule>
  </conditionalFormatting>
  <conditionalFormatting sqref="F29:F31">
    <cfRule type="cellIs" dxfId="86" priority="85" operator="equal">
      <formula>"No aplica"</formula>
    </cfRule>
    <cfRule type="cellIs" dxfId="85" priority="86" operator="equal">
      <formula>"Si"</formula>
    </cfRule>
    <cfRule type="cellIs" dxfId="84" priority="87" operator="equal">
      <formula>"No"</formula>
    </cfRule>
  </conditionalFormatting>
  <conditionalFormatting sqref="F34:F35 F39">
    <cfRule type="cellIs" dxfId="83" priority="82" operator="equal">
      <formula>"No aplica"</formula>
    </cfRule>
    <cfRule type="cellIs" dxfId="82" priority="83" operator="equal">
      <formula>"Si"</formula>
    </cfRule>
    <cfRule type="cellIs" dxfId="81" priority="84" operator="equal">
      <formula>"No"</formula>
    </cfRule>
  </conditionalFormatting>
  <conditionalFormatting sqref="F44">
    <cfRule type="cellIs" dxfId="80" priority="79" operator="equal">
      <formula>"No aplica"</formula>
    </cfRule>
    <cfRule type="cellIs" dxfId="79" priority="80" operator="equal">
      <formula>"Si"</formula>
    </cfRule>
    <cfRule type="cellIs" dxfId="78" priority="81" operator="equal">
      <formula>"No"</formula>
    </cfRule>
  </conditionalFormatting>
  <conditionalFormatting sqref="F47:F48">
    <cfRule type="cellIs" dxfId="77" priority="76" operator="equal">
      <formula>"No aplica"</formula>
    </cfRule>
    <cfRule type="cellIs" dxfId="76" priority="77" operator="equal">
      <formula>"Si"</formula>
    </cfRule>
    <cfRule type="cellIs" dxfId="75" priority="78" operator="equal">
      <formula>"No"</formula>
    </cfRule>
  </conditionalFormatting>
  <conditionalFormatting sqref="F68:F72">
    <cfRule type="cellIs" dxfId="74" priority="73" operator="equal">
      <formula>"No aplica"</formula>
    </cfRule>
    <cfRule type="cellIs" dxfId="73" priority="74" operator="equal">
      <formula>"Si"</formula>
    </cfRule>
    <cfRule type="cellIs" dxfId="72" priority="75" operator="equal">
      <formula>"No"</formula>
    </cfRule>
  </conditionalFormatting>
  <conditionalFormatting sqref="F73 F45 F27 F18 F12 F80">
    <cfRule type="cellIs" dxfId="71" priority="71" operator="equal">
      <formula>1</formula>
    </cfRule>
    <cfRule type="cellIs" dxfId="70" priority="72" operator="lessThan">
      <formula>1</formula>
    </cfRule>
  </conditionalFormatting>
  <conditionalFormatting sqref="F51">
    <cfRule type="cellIs" dxfId="69" priority="69" operator="equal">
      <formula>1</formula>
    </cfRule>
    <cfRule type="cellIs" dxfId="68" priority="70" operator="lessThan">
      <formula>1</formula>
    </cfRule>
  </conditionalFormatting>
  <conditionalFormatting sqref="F67">
    <cfRule type="cellIs" dxfId="67" priority="67" operator="equal">
      <formula>1</formula>
    </cfRule>
    <cfRule type="cellIs" dxfId="66" priority="68" operator="lessThan">
      <formula>1</formula>
    </cfRule>
  </conditionalFormatting>
  <conditionalFormatting sqref="H7">
    <cfRule type="cellIs" dxfId="65" priority="64" operator="equal">
      <formula>"Bajo"</formula>
    </cfRule>
    <cfRule type="cellIs" dxfId="64" priority="65" operator="equal">
      <formula>"Mediano"</formula>
    </cfRule>
    <cfRule type="cellIs" dxfId="63" priority="66" operator="equal">
      <formula>"Alto"</formula>
    </cfRule>
  </conditionalFormatting>
  <conditionalFormatting sqref="F28">
    <cfRule type="cellIs" dxfId="62" priority="62" operator="equal">
      <formula>1</formula>
    </cfRule>
    <cfRule type="cellIs" dxfId="61" priority="63" operator="lessThan">
      <formula>1</formula>
    </cfRule>
  </conditionalFormatting>
  <conditionalFormatting sqref="F33">
    <cfRule type="cellIs" dxfId="60" priority="60" operator="equal">
      <formula>1</formula>
    </cfRule>
    <cfRule type="cellIs" dxfId="59" priority="61" operator="lessThan">
      <formula>1</formula>
    </cfRule>
  </conditionalFormatting>
  <conditionalFormatting sqref="F41">
    <cfRule type="cellIs" dxfId="58" priority="58" operator="equal">
      <formula>1</formula>
    </cfRule>
    <cfRule type="cellIs" dxfId="57" priority="59" operator="lessThan">
      <formula>1</formula>
    </cfRule>
  </conditionalFormatting>
  <conditionalFormatting sqref="F46">
    <cfRule type="cellIs" dxfId="56" priority="56" operator="equal">
      <formula>1</formula>
    </cfRule>
    <cfRule type="cellIs" dxfId="55" priority="57" operator="lessThan">
      <formula>1</formula>
    </cfRule>
  </conditionalFormatting>
  <conditionalFormatting sqref="F55">
    <cfRule type="cellIs" dxfId="54" priority="54" operator="equal">
      <formula>1</formula>
    </cfRule>
    <cfRule type="cellIs" dxfId="53" priority="55" operator="lessThan">
      <formula>1</formula>
    </cfRule>
  </conditionalFormatting>
  <conditionalFormatting sqref="F61">
    <cfRule type="cellIs" dxfId="52" priority="52" operator="equal">
      <formula>1</formula>
    </cfRule>
    <cfRule type="cellIs" dxfId="51" priority="53" operator="lessThan">
      <formula>1</formula>
    </cfRule>
  </conditionalFormatting>
  <conditionalFormatting sqref="F74">
    <cfRule type="cellIs" dxfId="50" priority="50" operator="equal">
      <formula>1</formula>
    </cfRule>
    <cfRule type="cellIs" dxfId="49" priority="51" operator="lessThan">
      <formula>1</formula>
    </cfRule>
  </conditionalFormatting>
  <conditionalFormatting sqref="F78">
    <cfRule type="cellIs" dxfId="48" priority="48" operator="equal">
      <formula>1</formula>
    </cfRule>
    <cfRule type="cellIs" dxfId="47" priority="49" operator="lessThan">
      <formula>1</formula>
    </cfRule>
  </conditionalFormatting>
  <conditionalFormatting sqref="F79">
    <cfRule type="cellIs" dxfId="46" priority="45" operator="equal">
      <formula>"No aplica"</formula>
    </cfRule>
    <cfRule type="cellIs" dxfId="45" priority="46" operator="equal">
      <formula>"Si"</formula>
    </cfRule>
    <cfRule type="cellIs" dxfId="44" priority="47" operator="equal">
      <formula>"No"</formula>
    </cfRule>
  </conditionalFormatting>
  <conditionalFormatting sqref="H84">
    <cfRule type="cellIs" dxfId="43" priority="43" operator="equal">
      <formula>"DESAPROBADO"</formula>
    </cfRule>
    <cfRule type="cellIs" dxfId="42" priority="44" operator="equal">
      <formula>"HOMOLOGADO"</formula>
    </cfRule>
  </conditionalFormatting>
  <conditionalFormatting sqref="F56:F59">
    <cfRule type="cellIs" dxfId="41" priority="37" operator="equal">
      <formula>"No aplica"</formula>
    </cfRule>
    <cfRule type="cellIs" dxfId="40" priority="38" operator="equal">
      <formula>"Si"</formula>
    </cfRule>
    <cfRule type="cellIs" dxfId="39" priority="39" operator="equal">
      <formula>"No"</formula>
    </cfRule>
  </conditionalFormatting>
  <conditionalFormatting sqref="F63:F66">
    <cfRule type="cellIs" dxfId="38" priority="40" operator="equal">
      <formula>"No aplica"</formula>
    </cfRule>
    <cfRule type="cellIs" dxfId="37" priority="41" operator="equal">
      <formula>"Si"</formula>
    </cfRule>
    <cfRule type="cellIs" dxfId="36" priority="42" operator="equal">
      <formula>"No"</formula>
    </cfRule>
  </conditionalFormatting>
  <conditionalFormatting sqref="F81:F82">
    <cfRule type="cellIs" dxfId="35" priority="34" operator="equal">
      <formula>"No aplica"</formula>
    </cfRule>
    <cfRule type="cellIs" dxfId="34" priority="35" operator="equal">
      <formula>"Si"</formula>
    </cfRule>
    <cfRule type="cellIs" dxfId="33" priority="36" operator="equal">
      <formula>"No"</formula>
    </cfRule>
  </conditionalFormatting>
  <conditionalFormatting sqref="F40">
    <cfRule type="cellIs" dxfId="32" priority="31" operator="equal">
      <formula>"No aplica"</formula>
    </cfRule>
    <cfRule type="cellIs" dxfId="31" priority="32" operator="equal">
      <formula>"Si"</formula>
    </cfRule>
    <cfRule type="cellIs" dxfId="30" priority="33" operator="equal">
      <formula>"No"</formula>
    </cfRule>
  </conditionalFormatting>
  <conditionalFormatting sqref="F32">
    <cfRule type="cellIs" dxfId="29" priority="28" operator="equal">
      <formula>"No aplica"</formula>
    </cfRule>
    <cfRule type="cellIs" dxfId="28" priority="29" operator="equal">
      <formula>"Si"</formula>
    </cfRule>
    <cfRule type="cellIs" dxfId="27" priority="30" operator="equal">
      <formula>"No"</formula>
    </cfRule>
  </conditionalFormatting>
  <conditionalFormatting sqref="F36:F38">
    <cfRule type="cellIs" dxfId="26" priority="25" operator="equal">
      <formula>"No aplica"</formula>
    </cfRule>
    <cfRule type="cellIs" dxfId="25" priority="26" operator="equal">
      <formula>"Si"</formula>
    </cfRule>
    <cfRule type="cellIs" dxfId="24" priority="27" operator="equal">
      <formula>"No"</formula>
    </cfRule>
  </conditionalFormatting>
  <conditionalFormatting sqref="F42:F43">
    <cfRule type="cellIs" dxfId="23" priority="22" operator="equal">
      <formula>"No aplica"</formula>
    </cfRule>
    <cfRule type="cellIs" dxfId="22" priority="23" operator="equal">
      <formula>"Si"</formula>
    </cfRule>
    <cfRule type="cellIs" dxfId="21" priority="24" operator="equal">
      <formula>"No"</formula>
    </cfRule>
  </conditionalFormatting>
  <conditionalFormatting sqref="F49:F50">
    <cfRule type="cellIs" dxfId="20" priority="19" operator="equal">
      <formula>"No aplica"</formula>
    </cfRule>
    <cfRule type="cellIs" dxfId="19" priority="20" operator="equal">
      <formula>"Si"</formula>
    </cfRule>
    <cfRule type="cellIs" dxfId="18" priority="21" operator="equal">
      <formula>"No"</formula>
    </cfRule>
  </conditionalFormatting>
  <conditionalFormatting sqref="F52">
    <cfRule type="cellIs" dxfId="17" priority="16" operator="equal">
      <formula>"No aplica"</formula>
    </cfRule>
    <cfRule type="cellIs" dxfId="16" priority="17" operator="equal">
      <formula>"Si"</formula>
    </cfRule>
    <cfRule type="cellIs" dxfId="15" priority="18" operator="equal">
      <formula>"No"</formula>
    </cfRule>
  </conditionalFormatting>
  <conditionalFormatting sqref="F60">
    <cfRule type="cellIs" dxfId="14" priority="13" operator="equal">
      <formula>"No aplica"</formula>
    </cfRule>
    <cfRule type="cellIs" dxfId="13" priority="14" operator="equal">
      <formula>"Si"</formula>
    </cfRule>
    <cfRule type="cellIs" dxfId="12" priority="15" operator="equal">
      <formula>"No"</formula>
    </cfRule>
  </conditionalFormatting>
  <conditionalFormatting sqref="F75:F77">
    <cfRule type="cellIs" dxfId="11" priority="10" operator="equal">
      <formula>"No aplica"</formula>
    </cfRule>
    <cfRule type="cellIs" dxfId="10" priority="11" operator="equal">
      <formula>"Si"</formula>
    </cfRule>
    <cfRule type="cellIs" dxfId="9" priority="12" operator="equal">
      <formula>"No"</formula>
    </cfRule>
  </conditionalFormatting>
  <conditionalFormatting sqref="D84">
    <cfRule type="cellIs" dxfId="8" priority="7" operator="equal">
      <formula>"CATEGORIA: A"</formula>
    </cfRule>
    <cfRule type="cellIs" dxfId="7" priority="8" operator="equal">
      <formula>"CATEGORIA: B"</formula>
    </cfRule>
    <cfRule type="cellIs" dxfId="6" priority="9" operator="equal">
      <formula>"CATEGORIA: C"</formula>
    </cfRule>
  </conditionalFormatting>
  <conditionalFormatting sqref="F84">
    <cfRule type="cellIs" dxfId="5" priority="4" operator="greaterThan">
      <formula>0.89999</formula>
    </cfRule>
    <cfRule type="cellIs" dxfId="4" priority="5" operator="between">
      <formula>0.5</formula>
      <formula>0.89</formula>
    </cfRule>
    <cfRule type="cellIs" dxfId="3" priority="6" operator="lessThan">
      <formula>0.5</formula>
    </cfRule>
  </conditionalFormatting>
  <conditionalFormatting sqref="H9">
    <cfRule type="cellIs" dxfId="2" priority="1" operator="equal">
      <formula>"Bajo"</formula>
    </cfRule>
    <cfRule type="cellIs" dxfId="1" priority="2" operator="equal">
      <formula>"Mediano"</formula>
    </cfRule>
    <cfRule type="cellIs" dxfId="0" priority="3" operator="equal">
      <formula>"Alto"</formula>
    </cfRule>
  </conditionalFormatting>
  <dataValidations count="3">
    <dataValidation type="list" allowBlank="1" showInputMessage="1" showErrorMessage="1" sqref="F13:F17 F56:F60 F19:F26 F29:F32 F34:F40 F42:F44 F47:F50 F52:F54 F62:F66 F68:F72 F75:F77 F79 F81:F82" xr:uid="{DE433B48-6FB5-4718-87C5-210FB9B26905}">
      <formula1>"Si, No"</formula1>
    </dataValidation>
    <dataValidation type="list" allowBlank="1" showInputMessage="1" showErrorMessage="1" sqref="H7" xr:uid="{1FF92AD8-EBDB-47BC-9D2B-ABAEC6408579}">
      <formula1>"Alto, Mediano, Bajo"</formula1>
    </dataValidation>
    <dataValidation type="list" allowBlank="1" showInputMessage="1" showErrorMessage="1" sqref="H5:H6" xr:uid="{CFF3B48F-1906-4569-BD64-ADCDCF91BD13}">
      <formula1>"Juridica, Natural"</formula1>
    </dataValidation>
  </dataValidations>
  <hyperlinks>
    <hyperlink ref="H9" r:id="rId1" xr:uid="{2A338B52-F584-46D9-BA7C-081E7A46B797}"/>
  </hyperlinks>
  <printOptions horizontalCentered="1"/>
  <pageMargins left="0" right="0" top="0" bottom="0" header="0" footer="0"/>
  <pageSetup paperSize="9" scale="8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CB84-49C9-4028-AB84-6D6B00FCBE8D}">
  <sheetPr codeName="Hoja1"/>
  <dimension ref="A1"/>
  <sheetViews>
    <sheetView workbookViewId="0">
      <selection activeCell="M14" sqref="M14"/>
    </sheetView>
  </sheetViews>
  <sheetFormatPr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JuanCarlosAtunca</dc:creator>
  <cp:keywords/>
  <dc:description/>
  <cp:lastModifiedBy>Usuario invitado</cp:lastModifiedBy>
  <cp:revision/>
  <dcterms:created xsi:type="dcterms:W3CDTF">2019-11-07T23:13:54Z</dcterms:created>
  <dcterms:modified xsi:type="dcterms:W3CDTF">2019-11-13T16:05:23Z</dcterms:modified>
  <cp:category/>
  <cp:contentStatus/>
</cp:coreProperties>
</file>