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1760" windowHeight="14200"/>
  </bookViews>
  <sheets>
    <sheet name="Matriz de Requisitos Legales" sheetId="7" r:id="rId1"/>
  </sheets>
  <definedNames>
    <definedName name="_xlnm._FilterDatabase" localSheetId="0" hidden="1">'Matriz de Requisitos Legales'!$B$11:$S$137</definedName>
    <definedName name="_xlnm.Print_Area" localSheetId="0">'Matriz de Requisitos Legales'!$A$1:$S$138</definedName>
    <definedName name="_xlnm.Print_Titles" localSheetId="0">'Matriz de Requisitos Legales'!$10:$11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138" i="7" l="1"/>
  <c r="N24" i="7"/>
  <c r="N89" i="7"/>
  <c r="N80" i="7"/>
  <c r="N79" i="7"/>
  <c r="N78" i="7"/>
  <c r="N76" i="7"/>
  <c r="N75" i="7"/>
  <c r="N73" i="7"/>
  <c r="N72" i="7"/>
  <c r="N70" i="7"/>
  <c r="N68" i="7"/>
  <c r="N67" i="7"/>
  <c r="N66" i="7"/>
  <c r="N47" i="7"/>
  <c r="N26" i="7"/>
  <c r="N22" i="7"/>
  <c r="N20" i="7"/>
  <c r="N137" i="7"/>
  <c r="N136" i="7"/>
  <c r="N135" i="7"/>
  <c r="N125" i="7"/>
  <c r="N124" i="7"/>
  <c r="N116" i="7"/>
  <c r="N115" i="7"/>
  <c r="N114" i="7"/>
  <c r="N28" i="7"/>
  <c r="N29" i="7"/>
  <c r="N30" i="7"/>
  <c r="N31" i="7"/>
  <c r="N32" i="7"/>
  <c r="N33" i="7"/>
  <c r="N34" i="7"/>
  <c r="N35" i="7"/>
  <c r="N36" i="7"/>
  <c r="N37" i="7"/>
  <c r="N38" i="7"/>
  <c r="N39" i="7"/>
  <c r="N40" i="7"/>
  <c r="N41" i="7"/>
  <c r="N42" i="7"/>
  <c r="N43" i="7"/>
  <c r="N44" i="7"/>
  <c r="N45" i="7"/>
  <c r="N46" i="7"/>
  <c r="N48" i="7"/>
  <c r="N49" i="7"/>
  <c r="N50" i="7"/>
  <c r="N51" i="7"/>
  <c r="N52" i="7"/>
  <c r="N53" i="7"/>
  <c r="N54" i="7"/>
  <c r="N55" i="7"/>
  <c r="N56" i="7"/>
  <c r="N57" i="7"/>
  <c r="N58" i="7"/>
  <c r="N59" i="7"/>
  <c r="N60" i="7"/>
  <c r="N61" i="7"/>
  <c r="N62" i="7"/>
  <c r="N64" i="7"/>
  <c r="N65" i="7"/>
  <c r="N69" i="7"/>
  <c r="N71" i="7"/>
  <c r="N77" i="7"/>
  <c r="N81" i="7"/>
  <c r="N82" i="7"/>
  <c r="N83" i="7"/>
  <c r="N85" i="7"/>
  <c r="N86" i="7"/>
  <c r="N87" i="7"/>
  <c r="N90" i="7"/>
  <c r="N91" i="7"/>
  <c r="N92" i="7"/>
  <c r="N93" i="7"/>
  <c r="N95" i="7"/>
  <c r="N96" i="7"/>
  <c r="N97" i="7"/>
  <c r="N98" i="7"/>
  <c r="N99" i="7"/>
  <c r="N100" i="7"/>
  <c r="N101" i="7"/>
  <c r="N102" i="7"/>
  <c r="N103" i="7"/>
  <c r="N104" i="7"/>
  <c r="N105" i="7"/>
  <c r="N106" i="7"/>
  <c r="N107" i="7"/>
  <c r="N108" i="7"/>
  <c r="N109" i="7"/>
  <c r="N110" i="7"/>
  <c r="N111" i="7"/>
  <c r="N112" i="7"/>
  <c r="N113" i="7"/>
  <c r="N12" i="7"/>
  <c r="N23" i="7"/>
  <c r="N21" i="7"/>
</calcChain>
</file>

<file path=xl/sharedStrings.xml><?xml version="1.0" encoding="utf-8"?>
<sst xmlns="http://schemas.openxmlformats.org/spreadsheetml/2006/main" count="1438" uniqueCount="505">
  <si>
    <t>REQUISITO</t>
  </si>
  <si>
    <t>LEGAL</t>
  </si>
  <si>
    <t>OTRO</t>
  </si>
  <si>
    <t>RANGO</t>
  </si>
  <si>
    <t>NOMBRE</t>
  </si>
  <si>
    <t>DESCRIPCIÓN DE LA APLICACIÓN</t>
  </si>
  <si>
    <t>FECHA QUE ENTRO EN VIGENCIA</t>
  </si>
  <si>
    <t>VIGENTE</t>
  </si>
  <si>
    <t>DEROGADO</t>
  </si>
  <si>
    <t>SI</t>
  </si>
  <si>
    <t>NO</t>
  </si>
  <si>
    <t>ESTADO</t>
  </si>
  <si>
    <t>VERIFICACION DEL CUMPLIMIENTO</t>
  </si>
  <si>
    <t>MATRIZ DE REQUISITOS LEGALES DE SEGURIDAD Y SALUD EN EL TRABAJO</t>
  </si>
  <si>
    <t>X</t>
  </si>
  <si>
    <t>Ley de Seguridad y Salud en el Trabajo</t>
  </si>
  <si>
    <t>Art. 22°</t>
  </si>
  <si>
    <t>Art. 24°</t>
  </si>
  <si>
    <t xml:space="preserve">Art. 35° </t>
  </si>
  <si>
    <t>Responsabilidades del empleador dentro del Sistema de Gestión de la Seguridad y Salud en el Trabajo.</t>
  </si>
  <si>
    <t>Art. 53°</t>
  </si>
  <si>
    <t xml:space="preserve">Art. 57° </t>
  </si>
  <si>
    <t>Art. 58°</t>
  </si>
  <si>
    <t>Art. 59°</t>
  </si>
  <si>
    <t>Art. 64°</t>
  </si>
  <si>
    <t>Art. 66°</t>
  </si>
  <si>
    <t>Art. 68°</t>
  </si>
  <si>
    <t>Art. 71°</t>
  </si>
  <si>
    <t>Art. 77°</t>
  </si>
  <si>
    <t>Art. 82°</t>
  </si>
  <si>
    <t>Art. 83°</t>
  </si>
  <si>
    <t>Art .87°</t>
  </si>
  <si>
    <t>Art. 92°</t>
  </si>
  <si>
    <t>D.L. N° 295</t>
  </si>
  <si>
    <t>Art. 12°</t>
  </si>
  <si>
    <t>No son exigibles los contratos que tengan por objeto la realización de actos excepcionalmente peligrosos para la vida o la integridad física de una persona, salvo que correspondan a su actividad habitual y se adopten las medidas de previsión y seguridad adecuadas a las circunstancias.</t>
  </si>
  <si>
    <t>DS N° 005-2012-TR</t>
  </si>
  <si>
    <t>Reglamento de la Ley N° 29783 (Ley de Seguridad y Salud en el Trabajo).</t>
  </si>
  <si>
    <t>Art. 26°</t>
  </si>
  <si>
    <t>Art. 28°</t>
  </si>
  <si>
    <t xml:space="preserve"> Art. 30°</t>
  </si>
  <si>
    <t>Art. 81º</t>
  </si>
  <si>
    <t>Art. 86</t>
  </si>
  <si>
    <t>Art.  88º</t>
  </si>
  <si>
    <t>Art. 90°</t>
  </si>
  <si>
    <t>Art 106°</t>
  </si>
  <si>
    <t>Art. 110°</t>
  </si>
  <si>
    <t>En el marco de una Política de Seguridad y Salud en el Trabajo basada en la evaluación inicial o las posteriores, deben señalarse objetivos medibles en materia de seguridad y salud en el trabajo:                                
a) Específicos para la organización, apropiados y conformes con su tamaño y con la naturaleza de las actividades. 
b) Compatibles con las leyes y reglamentos pertinentes y aplicables, así como con las obligaciones técnicas, administrativas y comerciales de la organización en relación con la seguridad y salud en el trabajo. 
c) Focalizados en la mejora continua de la protección de los trabajadores para conseguir resultados óptimos en materia de seguridad y salud en el trabajo.</t>
  </si>
  <si>
    <t>El empleador debe adoptar las siguientes disposiciones necesarias en materia de prevención, preparación y respuesta ante situaciones de emergencia y accidentes de trabajo.                                                             
a) Garantizar información, medios de comunicación interna y coordinación necesarios a todas las personas en situaciones de emergencia en el lugar de trabajo.                                                   b) Ofrecer servicios de primeros auxilios y asistencia médica, de extinción de incendios y de evaluación a todas las personas que se encuentran en el lugar de trabajo.</t>
  </si>
  <si>
    <t xml:space="preserve">El empleador debe considerar la posibilidad de recurrir a mediciones, cualitativas y cuantitativas, adecuadas a las necesidades de la organización. Estas mediciones deben:                                                                                        a) Basarse en los peligros y riesgos que se hayan identificado en la organización, las orientaciones de la política y los objetivos de seguridad y salud en el trabajo.                                                                                                                          </t>
  </si>
  <si>
    <t>La revisión del sistema de gestión de la seguridad y salud en el trabajo se realiza por lo menos una (1) vez al año. El alcance de la revisión debe definirse según las necesidades y riesgo presentes.</t>
  </si>
  <si>
    <t>Resolución Ministerial</t>
  </si>
  <si>
    <t>RM Nº 050-2013-TR</t>
  </si>
  <si>
    <t>RM N° 312-2011 MINSA</t>
  </si>
  <si>
    <t>RM N° 375-2008-TR</t>
  </si>
  <si>
    <t>Formatos referenciales que contemplan la información mínima que deben contener los registros obligatorios del SGSST.</t>
  </si>
  <si>
    <t>Protocolo de Exámenes Médicos Ocupacionales y Guías de Diagnósticos de los Exámenes Médicos Obligatorios por Actividad</t>
  </si>
  <si>
    <t>Aprueban la Norma Básica de Ergonomía y de Procedimiento de Evaluación de Riesgo Disergonómico</t>
  </si>
  <si>
    <t>Art. 2°</t>
  </si>
  <si>
    <t xml:space="preserve">6.4.2. </t>
  </si>
  <si>
    <t>6.4.3.</t>
  </si>
  <si>
    <t>6.4.4.</t>
  </si>
  <si>
    <t>6.4.5.</t>
  </si>
  <si>
    <t>6.5.</t>
  </si>
  <si>
    <t>6.6.</t>
  </si>
  <si>
    <t>6.7.</t>
  </si>
  <si>
    <t>Los formatos considerados en el Anexo 1 son de carácter referencial en virtud del Art. 34 del DS Nº 005-2012. La información mínima que deben contener los registros es obligatoria de acuerdo con lo establecido en el Art. 33º del citado reglamento.</t>
  </si>
  <si>
    <t>6.4.2. El Médico Ocupacional determina la metodología y la técnica que se requerirá para las evaluaciones médico ocupacionales de acuerdo al tipo de exposición</t>
  </si>
  <si>
    <t>Los asientos utilizados en los puestos de trabajo deberán cumplir los siguientes requisitos mínimos de confort:                                                                                                                     a) La silla debe permitir libertad de movimientos. Los ajustes deberán ser accionados desde la posición normal de sentado.                                                                                              
 b) La altura del asiento de la silla debe ser regulable (adaptable a las distintas tipologías físicas de las personas); la ideal es la que permite que la persona se siente con los pies planos sobre el suelo y los muslos en posición horizontal con respecto al cuerpo o formando un ángulo entre 90 y 110 grados. Con esas características, la altura de la mesa se concretará a la altura del codo.</t>
  </si>
  <si>
    <t xml:space="preserve">Las herramientas se seleccionarán de acuerdo a los siguientes criterios:                                                                                                                                                                                                                   * Son adecuadas para las tareas que se están realizando.                                                                                                  * Se ajustan al espacio disponible en el trabajo.                                                                  
*  Pueden ser utilizadas en una postura cómoda de trabajo.                                                                                                          * No causan presión de contacto dañino ni tensión muscular. </t>
  </si>
  <si>
    <t xml:space="preserve">Los equipos utilizados en el trabajo informático, deberán observar las siguientes características:                                                            
a) Los equipos deben tener condiciones de movilidad suficiente para permitir el ajuste hacia el trabajador.                                                                                                                   
b) las pantallas deberán tener regulación en altura y ángulo de giro.                                                                                                                                     c) La pantalla debe ser ubicada de tal forma que la parte superior de la pantalla se encuentre ubicada a la misma altura que los ojos, dado que lo óptimo es mirar hacia abajo en vez que hacia arriba.                                                                                                                  
d) La pantalla se colocará a una distancia no superior del alcance de los brazos, antebrazos y manos extendidas, tomada cuando la espalda esta apoyada en el respaldar de la silla. De esta manera se evita la flexo extensión del tronco.          </t>
  </si>
  <si>
    <t xml:space="preserve">En los lugares de trabajo, donde se ejecutan actividades que requieren una atención constante y alta exigencia intelectual, tales como: centros de control, laboratorios, oficinas, salas de reuniones, análisis de proyectos, entre otros, el ruido equivalente deberá ser menor de 65 dB. </t>
  </si>
  <si>
    <t>El ambiente térmico se medirá con el índice de WBGT (West Bulbe Globe Temperature).</t>
  </si>
  <si>
    <t>La velocidad del aire tendrá las siguientes características.                                                                                                         -0.25 m/s para trabajo en ambientes no calurosos.                                     
-0.50 m/s para trabajos sedentarios en ambientes calurosos.                                                                                                                        -0.75 m/s para trabajos no sedentarios en ambientes calurosos.</t>
  </si>
  <si>
    <t>En los lugares de trabajo donde se usa aire acondicionado con humedad relativa se situará entre 40% (cuarenta) por ciento y 90% (noventa) por ciento.</t>
  </si>
  <si>
    <t xml:space="preserve">Los niveles mínimos de iluminación que deben observarse en el lugar de trabajo son los valores de iluminancias establecidos por la siguiente tabla. Oficinas 200 Lux, en vigilancia 50 lux, foodcourt 20 lux. </t>
  </si>
  <si>
    <t>La organización del trabajo debe ser adecuada a las características físicas y mentales de los trabajadores y la Naturaleza del trabajo que se esté realizando.</t>
  </si>
  <si>
    <t xml:space="preserve">MINSA </t>
  </si>
  <si>
    <t>Decreto Supremo</t>
  </si>
  <si>
    <t>DS N° 019-2006-TR</t>
  </si>
  <si>
    <t xml:space="preserve"> Reglamento de la Ley General de Inspeccion del Trabajo</t>
  </si>
  <si>
    <t>Art. 15°</t>
  </si>
  <si>
    <t>DS N° 002-2007-TR</t>
  </si>
  <si>
    <t>Medidas Complementarias de Fortalecimiento del Sistema de Inspección Laboral a nivel Nacional</t>
  </si>
  <si>
    <t>MEM</t>
  </si>
  <si>
    <t>Norma</t>
  </si>
  <si>
    <t>RNE-A130</t>
  </si>
  <si>
    <t xml:space="preserve">Norma de Requisitos de Seguridad </t>
  </si>
  <si>
    <t>Art. 3°</t>
  </si>
  <si>
    <t>Todas las edificaciones albergan en su interior a una determinada cantidad de personas en función al uso, cantidad, forma de mobiliario y/o al área disponible para la ocupación de personas.</t>
  </si>
  <si>
    <t>Art. del 5 al 11</t>
  </si>
  <si>
    <t>Art. del 12 al 19</t>
  </si>
  <si>
    <t>Art. del 37 al 41</t>
  </si>
  <si>
    <t>Art. del 52 al 65</t>
  </si>
  <si>
    <t>Art. 99°</t>
  </si>
  <si>
    <t>Art. del 161 al 162</t>
  </si>
  <si>
    <t>Art. del 163 al 165</t>
  </si>
  <si>
    <t>Ministerio de Vivienda, Construcción y Saneamiento</t>
  </si>
  <si>
    <t>Capítulo I : Derechos Fundamentales de la persona.</t>
  </si>
  <si>
    <t>Art 1°</t>
  </si>
  <si>
    <t xml:space="preserve"> La defensa de la persona humana y el respeto de su dignidad son el fin supremo de la sociedad y del Estado.</t>
  </si>
  <si>
    <t>Poder Judicial</t>
  </si>
  <si>
    <t>Art 2°</t>
  </si>
  <si>
    <t>CÓDIGO CIVIL PERUANO</t>
  </si>
  <si>
    <t>Ley</t>
  </si>
  <si>
    <t>Ley N° 30222</t>
  </si>
  <si>
    <t>Ley que Modifica a la Ley 29783 -  Ley de Seguridad y Salud en el Trabajo</t>
  </si>
  <si>
    <r>
      <rPr>
        <b/>
        <sz val="14"/>
        <color theme="1"/>
        <rFont val="Arial Narrow"/>
        <family val="2"/>
      </rPr>
      <t>Registros del Sistema de Gestión de la Seguridad y Salud en el Trabajo (...)</t>
    </r>
    <r>
      <rPr>
        <sz val="14"/>
        <color theme="1"/>
        <rFont val="Arial Narrow"/>
        <family val="2"/>
      </rPr>
      <t xml:space="preserve">
En el reglamento se establecen los registros obligatorios a cargo del empleador, los que pueden llevarse por separado o en un solo libro o registro electrónico. Las micro, pequeñas y medianas empresas (MIPYME) y las entidades o empresas que no realicen actividades de alto riesgo, llevarán registros simplificados. Los registros relativos a enfermedades ocupacionales se conservan por un periodo de veinte (20) años”.</t>
    </r>
  </si>
  <si>
    <t>Art. 49°</t>
  </si>
  <si>
    <r>
      <rPr>
        <b/>
        <sz val="14"/>
        <color theme="1"/>
        <rFont val="Arial Narrow"/>
        <family val="2"/>
      </rPr>
      <t>Obligaciones del empleador</t>
    </r>
    <r>
      <rPr>
        <sz val="14"/>
        <color theme="1"/>
        <rFont val="Arial Narrow"/>
        <family val="2"/>
      </rPr>
      <t xml:space="preserve">
El empleador, entre otras, tiene las siguientes obligaciones:
(...)
d) Practicar exámenes médicos cada dos años, de manera obligatoria, a cargo del empleador.
Los exámenes médicos de salida son facultativos, y podrán realizarse a solicitud del empleador o trabajador. En cualquiera de los casos, los costos de los exámenes médicos los asume el empleador. En el caso de los trabajadores que realizan actividades de alto riesgo, el empleador se encuentra obligado a realizar los exámenes médicos antes, durante y al término de la relación laboral. El reglamento desarrollará, a través de las entidades competentes, los instrumentos que fueran necesarios para acotar el costo de los exámenes médicos”.</t>
    </r>
  </si>
  <si>
    <t>Art. 76°</t>
  </si>
  <si>
    <r>
      <rPr>
        <b/>
        <sz val="14"/>
        <color theme="1"/>
        <rFont val="Arial Narrow"/>
        <family val="2"/>
      </rPr>
      <t>Adecuación del trabajador al puesto de trabajo</t>
    </r>
    <r>
      <rPr>
        <sz val="14"/>
        <color theme="1"/>
        <rFont val="Arial Narrow"/>
        <family val="2"/>
      </rPr>
      <t xml:space="preserve">
Los trabajadores tienen derecho a ser transferidos en caso de accidente de trabajo o enfermedad ocupacional a otro puesto que implique menos riesgo para su seguridad y salud, sin menoscabo de sus derechos remunerativos y de categoría; salvo en el caso de invalidez absoluta permanente</t>
    </r>
  </si>
  <si>
    <t>Ley N° 29783</t>
  </si>
  <si>
    <t>Art. 17°</t>
  </si>
  <si>
    <t>Art. 20°</t>
  </si>
  <si>
    <t>Mejoramiento del Sistema de Gestión de la Seguridad y Salud en el Trabajo.</t>
  </si>
  <si>
    <t>Los trabajadores  contratistas tienen derecho al mismo nivel de protección en materia de seguridad y salud en el trabajo.</t>
  </si>
  <si>
    <r>
      <rPr>
        <b/>
        <sz val="14"/>
        <color theme="1"/>
        <rFont val="Arial Narrow"/>
        <family val="2"/>
      </rPr>
      <t>6.4.3. El Médico Ocupacional toma en cuenta las siguientes clases de evaluaciones médico ocupacionales según el caso:</t>
    </r>
    <r>
      <rPr>
        <sz val="14"/>
        <color theme="1"/>
        <rFont val="Arial Narrow"/>
        <family val="2"/>
      </rPr>
      <t xml:space="preserve">                                                                                                                       a) Evaluación Médica Pre-empleo o Pre-ocupacional                                                         
b) Evaluación Médico Ocupacional Periódica.                                                                   
c) Evaluación Médico Ocupacional de Retiro o de Egreso.                                                                                          d) Otras evaluaciones médico ocupacionales:                                                                        
* Por cambios de ocupación o puesto de trabajo.                                                               
* Por reincorporación laboral.                                                                                           
* Por contratos temporales de corta duración.</t>
    </r>
  </si>
  <si>
    <r>
      <rPr>
        <b/>
        <sz val="14"/>
        <color theme="1"/>
        <rFont val="Arial Narrow"/>
        <family val="2"/>
      </rPr>
      <t xml:space="preserve">6.4.4. En la evaluación médico ocupacional se utiliza los  siguientes instrumentos:   </t>
    </r>
    <r>
      <rPr>
        <sz val="14"/>
        <color theme="1"/>
        <rFont val="Arial Narrow"/>
        <family val="2"/>
      </rPr>
      <t xml:space="preserve">                                                                                                                                                                                                     • Ficha Clínica Ocupacional (Anexo N° 02)                                                                                                                                                                                                                                                                                 • Ficha Psicológica (Anexo N° 03)                                                                                                                                                                                                                                                                                                  • Ficha Psicológica (Anexo N° 03)                                                                                                                                                                                                                                                                                                          • Exámenes Complementarios (descritos en el numeral 6.4.5 del presente Documento Técnico).</t>
    </r>
  </si>
  <si>
    <r>
      <rPr>
        <b/>
        <sz val="14"/>
        <color theme="1"/>
        <rFont val="Arial Narrow"/>
        <family val="2"/>
      </rPr>
      <t xml:space="preserve">6.4.5. Los exámenes complementarios Exámenes Complementarios Generales </t>
    </r>
    <r>
      <rPr>
        <sz val="14"/>
        <color theme="1"/>
        <rFont val="Arial Narrow"/>
        <family val="2"/>
      </rPr>
      <t xml:space="preserve">
a) Biometría sanguínea. 
b) Bioquímica sanguínea. 
c) Grupo y factor sanguíneo. 
d) Examen completo de orina. 
Exámenes complementarios específicos y de acuerdo al tipo de exposición: 
e) Audiometría 
f) Espirómetro 
g) Valoración músculo esquelética                                                   
h) Radiografía de tórax  
i) Exámenes toxicológicos</t>
    </r>
  </si>
  <si>
    <r>
      <rPr>
        <b/>
        <sz val="14"/>
        <color theme="1"/>
        <rFont val="Arial Narrow"/>
        <family val="2"/>
      </rPr>
      <t xml:space="preserve">6.5. EXÁMENES MÉDICOS OBLIGATORIOS POR ACTIVIDAD (De la tabla)     </t>
    </r>
    <r>
      <rPr>
        <sz val="14"/>
        <color theme="1"/>
        <rFont val="Arial Narrow"/>
        <family val="2"/>
      </rPr>
      <t xml:space="preserve">                                                                                    • Sector de servicios (financieras,  instituciones de atención al cliente, supermercados, instituciones educativas, trabajo de estiba, incluidas las que usan computadora, trabajadores de obra). En estos casos se debe realizar los exámenes complementarios Evaluación Músculo esquelética, Evaluación, Neurológica.</t>
    </r>
  </si>
  <si>
    <r>
      <rPr>
        <b/>
        <sz val="14"/>
        <color theme="1"/>
        <rFont val="Arial Narrow"/>
        <family val="2"/>
      </rPr>
      <t xml:space="preserve">6.6. CONFORMIDAD DE LA VIGILANCIA DE LA SALUD DE LOS TRABAJADORES   </t>
    </r>
    <r>
      <rPr>
        <sz val="14"/>
        <color theme="1"/>
        <rFont val="Arial Narrow"/>
        <family val="2"/>
      </rPr>
      <t xml:space="preserve">                                                                                     6.6.1. Debe estar a cargo de un Médico con especialidad en Medicina Ocupacional, o Medicina del Trabajo, o Medicina Interna, o Médico Cirujano con Maestría en Salud Ocupacional o con mínimo de tres (03) años de experiencia en Medicina Ocupacional, con habilitación profesional emitida por el Colegio Médico del Perú.                                                                                                    6.6.2. La Vigilancia de la Salud de los Trabajadores a través de las  Evaluaciones Médico Ocupacionales solo podrá llevarse a cabo cuando el trabajador preste su consentimiento, previamente  informado por el Servicio de Salud Ocupacional, y debe estar basada en los Derechos Humanos Fundamentales, el Derecho a la Vida y el Derecho a la Salud. </t>
    </r>
  </si>
  <si>
    <r>
      <rPr>
        <b/>
        <sz val="14"/>
        <color theme="1"/>
        <rFont val="Arial Narrow"/>
        <family val="2"/>
      </rPr>
      <t xml:space="preserve">6.7 SERVICIOS ENCARGADOS DE LA VIGILANCIA DE LA SALUD DELOS TRABAJADORES       </t>
    </r>
    <r>
      <rPr>
        <sz val="14"/>
        <color theme="1"/>
        <rFont val="Arial Narrow"/>
        <family val="2"/>
      </rPr>
      <t xml:space="preserve">                                                                                                                                                                              6.7.4. El Médico Ocupacional para la Vigilancia de la Salud de los Trabajadores debe coordinar con un equipo multidisciplinario constituido en función de la índole de las tareas que deban ejecutarse, por lo menos con uno de los siguientes profesionales: Ingeniero de Higiene y Seguridad Ocupacional, Profesional de la Salud (Lic. en Enfermería, Lic. en Psicología) o de Ingeniería con Especialidad en Seguridad y Salud Ocupacional.</t>
    </r>
  </si>
  <si>
    <r>
      <t xml:space="preserve">Los trabajos o las tareas que se tienen que realizar de pie deben cumplir los siguientes requisitos mínimos:                                                                                                          
</t>
    </r>
    <r>
      <rPr>
        <sz val="14"/>
        <rFont val="Arial Narrow"/>
        <family val="2"/>
      </rPr>
      <t>a) Evitar que en el desarrollo de las tareas se utilicen flexión y torsión del cuerpo combinados; está combinación es el origen y causa de la mayoría de las lesiones músculo esqueléticas.                                                                                               
h) El calzado ha de constituir un soporte adecuado para los pies, ser estable, con la suela no deslizante, y proporcionar una protección adecuada del pie contra la caída de objetos.                                                                                
i) Para las actividades en las que el trabajo debe hacerse utilizando la postura de pie, se debe poner asientos para descansar durante las pausas.                         
j) Todos los empleados asignados a realizar tareas en postura de pie deben recibir una formación e información adecuada, o instrucciones precisas en cuanto a las técnicas de posicionamiento postural y manipulación de equipos, con el fin de salvaguardar su salud.</t>
    </r>
  </si>
  <si>
    <r>
      <t xml:space="preserve">Los trabajos que se puedan realizar en posición sentada deben cumplir los siguientes:                                                                           </t>
    </r>
    <r>
      <rPr>
        <sz val="14"/>
        <rFont val="Arial Narrow"/>
        <family val="2"/>
      </rPr>
      <t>a) El mobiliario debe estar diseñado o adaptado para esta postura, de preferencia que sean regulables en altura, para permitir su utilización por la mayoría de los usuarios.                                                                                   b) El plano de trabajo debe situarse teniendo en cuenta las características de la tarea y las medidas antropométricas de las personas; debe tener las dimensiones adecuadas que permitan el posicionamiento y el libre movimiento de los segmentos corporales. Se deben evitar las restricciones de espacio y colocar objetos que impidan el libre movimiento de los miembros inferiores.</t>
    </r>
  </si>
  <si>
    <t>Ley N° 28806-2006-TR</t>
  </si>
  <si>
    <t>Ley General de Inspección del Trabajo</t>
  </si>
  <si>
    <t>Art. 9°</t>
  </si>
  <si>
    <r>
      <rPr>
        <b/>
        <sz val="14"/>
        <color theme="1"/>
        <rFont val="Arial Narrow"/>
        <family val="2"/>
      </rPr>
      <t xml:space="preserve">Tolerancia para el ingreso al centro de trabajo        </t>
    </r>
    <r>
      <rPr>
        <sz val="14"/>
        <color theme="1"/>
        <rFont val="Arial Narrow"/>
        <family val="2"/>
      </rPr>
      <t xml:space="preserve">                   
Los empleadores deben permitir el ingreso al centro de trabajo en un tiempo que no exceda de diez (10) minutos desde que los servidores del sistema de inspección del trabajo notifican su presencia para efectuar una actuación inspectiva.                                                                                          El empleador que perturbe, retrase o impida el ejercicio de las funciones inspectivas podrá ser sujeto de denuncia por delito contra la administración pública, sin perjuicio de las sanciones administrativas que correspondan.</t>
    </r>
  </si>
  <si>
    <t xml:space="preserve">La oficina debe cumplir con los 9.3 m2 / persona </t>
  </si>
  <si>
    <r>
      <rPr>
        <b/>
        <sz val="14"/>
        <color theme="1"/>
        <rFont val="Arial Narrow"/>
        <family val="2"/>
      </rPr>
      <t>SUB-CAPITULO II:</t>
    </r>
    <r>
      <rPr>
        <sz val="14"/>
        <color theme="1"/>
        <rFont val="Arial Narrow"/>
        <family val="2"/>
      </rPr>
      <t xml:space="preserve"> Puertas de Evacuación </t>
    </r>
  </si>
  <si>
    <r>
      <rPr>
        <b/>
        <sz val="14"/>
        <color theme="1"/>
        <rFont val="Arial Narrow"/>
        <family val="2"/>
      </rPr>
      <t>SUB-CAPITULO III:</t>
    </r>
    <r>
      <rPr>
        <sz val="14"/>
        <color theme="1"/>
        <rFont val="Arial Narrow"/>
        <family val="2"/>
      </rPr>
      <t xml:space="preserve"> Medios de Evacuacón </t>
    </r>
  </si>
  <si>
    <r>
      <rPr>
        <b/>
        <sz val="14"/>
        <color theme="1"/>
        <rFont val="Arial Narrow"/>
        <family val="2"/>
      </rPr>
      <t>CAPITULO II:</t>
    </r>
    <r>
      <rPr>
        <sz val="14"/>
        <color theme="1"/>
        <rFont val="Arial Narrow"/>
        <family val="2"/>
      </rPr>
      <t xml:space="preserve"> SEÑALIZACIÓN DE SEGURIDAD E ILUMINACIÓN DE EMERGENCIA</t>
    </r>
  </si>
  <si>
    <r>
      <rPr>
        <b/>
        <sz val="14"/>
        <color theme="1"/>
        <rFont val="Arial Narrow"/>
        <family val="2"/>
      </rPr>
      <t>CAPITULO IV:</t>
    </r>
    <r>
      <rPr>
        <sz val="14"/>
        <color theme="1"/>
        <rFont val="Arial Narrow"/>
        <family val="2"/>
      </rPr>
      <t xml:space="preserve"> SISTEMAS DE DETECCIÓN Y ALARMA DE INCENDIOS</t>
    </r>
  </si>
  <si>
    <r>
      <rPr>
        <b/>
        <sz val="14"/>
        <color theme="1"/>
        <rFont val="Arial Narrow"/>
        <family val="2"/>
      </rPr>
      <t>CAPITULO IX</t>
    </r>
    <r>
      <rPr>
        <sz val="14"/>
        <color theme="1"/>
        <rFont val="Arial Narrow"/>
        <family val="2"/>
      </rPr>
      <t>: REQUISITOS EN OFICINAS</t>
    </r>
  </si>
  <si>
    <r>
      <rPr>
        <b/>
        <sz val="14"/>
        <color theme="1"/>
        <rFont val="Arial Narrow"/>
        <family val="2"/>
      </rPr>
      <t>SUB-CAPITULO IX:</t>
    </r>
    <r>
      <rPr>
        <sz val="14"/>
        <color theme="1"/>
        <rFont val="Arial Narrow"/>
        <family val="2"/>
      </rPr>
      <t xml:space="preserve"> ROCIADORES</t>
    </r>
  </si>
  <si>
    <r>
      <rPr>
        <b/>
        <sz val="14"/>
        <color theme="1"/>
        <rFont val="Arial Narrow"/>
        <family val="2"/>
      </rPr>
      <t>SUB-CAPITULO X:</t>
    </r>
    <r>
      <rPr>
        <sz val="14"/>
        <color theme="1"/>
        <rFont val="Arial Narrow"/>
        <family val="2"/>
      </rPr>
      <t xml:space="preserve"> EXTINTORES PORTÁTILES</t>
    </r>
  </si>
  <si>
    <t>INTERPRETACIÓN</t>
  </si>
  <si>
    <t>INDICADOR DE CUMPLIMIENTO</t>
  </si>
  <si>
    <t>RESPONSABLE</t>
  </si>
  <si>
    <t>OBSERVACIONES</t>
  </si>
  <si>
    <t>ENTIDAD REGULADORA</t>
  </si>
  <si>
    <t>MTPE</t>
  </si>
  <si>
    <t>Art. 27°</t>
  </si>
  <si>
    <r>
      <rPr>
        <b/>
        <sz val="14"/>
        <color theme="1"/>
        <rFont val="Arial Narrow"/>
        <family val="2"/>
      </rPr>
      <t>La participación de los trabajadores</t>
    </r>
    <r>
      <rPr>
        <sz val="14"/>
        <color theme="1"/>
        <rFont val="Arial Narrow"/>
        <family val="2"/>
      </rPr>
      <t xml:space="preserve"> es un elemento esencial del Sistema de Gestión de la Seguridad y Salud en el Trabajo en la organización. El empleador asegura que los trabajadores y sus representantes son consultados, informados y capacitados en todos los aspectos de seguridad y salud en el trabajo relacionados con su trabajo, incluidas las disposiciones relativas a situaciones de emergencia.</t>
    </r>
  </si>
  <si>
    <r>
      <rPr>
        <b/>
        <sz val="14"/>
        <color theme="1"/>
        <rFont val="Arial Narrow"/>
        <family val="2"/>
      </rPr>
      <t xml:space="preserve">Disposición del trabajador en la organización del trabajo   </t>
    </r>
    <r>
      <rPr>
        <sz val="14"/>
        <color theme="1"/>
        <rFont val="Arial Narrow"/>
        <family val="2"/>
      </rPr>
      <t xml:space="preserve">                                                                                       El empleador define los requisitos de competencia necesarios para cada puesto de trabajo y adopta disposiciones para que todo trabajador de la organizacion este capacitado para asumir deberes y obligaciones relativos a la seguridad y salud, debiendo establecer programas de capacitacion y entrenamiento como parate de la jornada laboral, para que se logren y mantengan las competencias establecidas.</t>
    </r>
  </si>
  <si>
    <t>Art. 34°</t>
  </si>
  <si>
    <r>
      <rPr>
        <b/>
        <sz val="14"/>
        <color theme="1"/>
        <rFont val="Arial Narrow"/>
        <family val="2"/>
      </rPr>
      <t xml:space="preserve">Reglamento interno de seguridad y salud en el trabajo
</t>
    </r>
    <r>
      <rPr>
        <sz val="14"/>
        <color theme="1"/>
        <rFont val="Arial Narrow"/>
        <family val="2"/>
      </rPr>
      <t>Las empresas con veinte o más trabajadores elaboran su reglamento interno de seguridad y salud en el trabajo, de conformidad con las disposiciones que establezca el reglamento.</t>
    </r>
  </si>
  <si>
    <t xml:space="preserve">Art. 36° </t>
  </si>
  <si>
    <r>
      <rPr>
        <b/>
        <sz val="14"/>
        <color theme="1"/>
        <rFont val="Arial Narrow"/>
        <family val="2"/>
      </rPr>
      <t>Servicio de Seguridad y Salud en el Trabajo</t>
    </r>
    <r>
      <rPr>
        <sz val="14"/>
        <color theme="1"/>
        <rFont val="Arial Narrow"/>
        <family val="2"/>
      </rPr>
      <t xml:space="preserve">
Todo empleador organiza un servicio de seguridad y salud en el trabajo propio o común a varios empleadores, cuya finalidad es esencialmente preventiva.
Sin perjuicio de la responsabilidad de cada empleador respecto de la salud y la seguridad de los trabajadores a quienes emplea y habida cuenta de la necesidad de que los trabajadores participen en materia de salud y seguridad en el trabajo, los servicios de salud en el trabajo aseguran que las funciones siguientes sean adecuadas y apropiadas para los riesgos de la empresa para la salud en el trabajo:</t>
    </r>
  </si>
  <si>
    <t xml:space="preserve">Art. 37° </t>
  </si>
  <si>
    <r>
      <rPr>
        <b/>
        <sz val="14"/>
        <color theme="1"/>
        <rFont val="Arial Narrow"/>
        <family val="2"/>
      </rPr>
      <t>Elaboración de línea de base del Sistema de Gestión de la Seguridad y Salud en el Trabajo</t>
    </r>
    <r>
      <rPr>
        <sz val="14"/>
        <color theme="1"/>
        <rFont val="Arial Narrow"/>
        <family val="2"/>
      </rPr>
      <t xml:space="preserve">
Para establecer el Sistema de Gestión de Seguridad y Salud en el Trabajo se realiza una evaluación inicial o estudio de línea de base como diagnóstico del estado de la salud y seguridad en el trabajo. Los resultados obtenidos son comparados con lo establecido en esta Ley y otros dispositivos legales pertinentes, y sirven de base para planificar, aplicar el sistema y como referencia para medir su mejora continua. La evaluación es accesible a todos los trabajadores y a las organizaciones sindicales.</t>
    </r>
  </si>
  <si>
    <t xml:space="preserve">Art. 43° </t>
  </si>
  <si>
    <r>
      <rPr>
        <b/>
        <sz val="14"/>
        <color theme="1"/>
        <rFont val="Arial Narrow"/>
        <family val="2"/>
      </rPr>
      <t>Auditorías del Sistema de Gestión de la Seguridad y Salud en el Trabajo.</t>
    </r>
    <r>
      <rPr>
        <sz val="14"/>
        <color theme="1"/>
        <rFont val="Arial Narrow"/>
        <family val="2"/>
      </rPr>
      <t xml:space="preserve">
El empleador realiza auditorías periódicas a fin de comprobar si el Sistema de Gestión de la Seguridad y Salud en el Trabajo ha sido aplicado y es adecuado y eficaz para la prevención de riesgos laborales y la seguridad y salud de los trabajadores. La auditoría se realiza por auditores independientes. En la consulta sobre la selección del auditor y en todas las fases de la auditoría, incluido el análisis de los resultados de la misma, se requiere la participación de los trabajadores y de sus representantes.</t>
    </r>
  </si>
  <si>
    <r>
      <rPr>
        <b/>
        <sz val="14"/>
        <color theme="1"/>
        <rFont val="Arial Narrow"/>
        <family val="2"/>
      </rPr>
      <t>Indeminización por daños a la salud en el trabajo</t>
    </r>
    <r>
      <rPr>
        <sz val="14"/>
        <color theme="1"/>
        <rFont val="Arial Narrow"/>
        <family val="2"/>
      </rPr>
      <t xml:space="preserve">
El incumplimiento del empleador del deber de prevención genera la obligación de pagar las indemnizaciones a las víctimas, o a sus derechohabientes, de los accidentes de trabajo y de las enfermedades profesionales. En el caso en que producto de la vía inspectiva se haya comprobado fehacientemente el daño al trabajador, el Ministerio de Trabajo y Promoción del Empleo determina el pago de la indemnización respectiva.</t>
    </r>
  </si>
  <si>
    <r>
      <rPr>
        <b/>
        <sz val="14"/>
        <color theme="1"/>
        <rFont val="Arial Narrow"/>
        <family val="2"/>
      </rPr>
      <t>Investigación de daños en la salud de los trabajadores.</t>
    </r>
    <r>
      <rPr>
        <sz val="14"/>
        <color theme="1"/>
        <rFont val="Arial Narrow"/>
        <family val="2"/>
      </rPr>
      <t xml:space="preserve">
El empleador realiza una investigación cuando se hayan producido daños en la salud de los trabajadores o cuando aparezcan indicios de que las medidas de prevención resultan insuficientes, a fin de detectar las causas y tomar las medidas correctivas al respecto; sin perjuicio de que el trabajador pueda recurrir a la autoridad administrativa de trabajo para dicha investigación.</t>
    </r>
  </si>
  <si>
    <r>
      <rPr>
        <b/>
        <sz val="14"/>
        <color theme="1"/>
        <rFont val="Arial Narrow"/>
        <family val="2"/>
      </rPr>
      <t xml:space="preserve">Evaluacion de riesgos   </t>
    </r>
    <r>
      <rPr>
        <sz val="14"/>
        <color theme="1"/>
        <rFont val="Arial Narrow"/>
        <family val="2"/>
      </rPr>
      <t xml:space="preserve">                                            
El empleador actualiza la evaluación de riesgos una vez al año como minimo o cuando cambien las condiciones de trabajo o se hayan producido daños a la salud y seguridad en el trabajo.           Si los resultados de la evaluacion de riesgos lo hacen necesarios, se realizan:                                                                                                a) Controles periodicos de la salud de los trabajadores y de las condiciones de trabajo para detectar situaciones potencialmente peligrosas.                                                                                     b) Medidas de prevención, incluidas las relacionads con los metodos de trabajo y de produccion, que garanticen un mayor nivel de proteccion de la seguridad y salud de los trabajadores.       </t>
    </r>
  </si>
  <si>
    <r>
      <rPr>
        <b/>
        <sz val="14"/>
        <color theme="1"/>
        <rFont val="Arial Narrow"/>
        <family val="2"/>
      </rPr>
      <t>Adopción de medidas de prevención</t>
    </r>
    <r>
      <rPr>
        <sz val="14"/>
        <color theme="1"/>
        <rFont val="Arial Narrow"/>
        <family val="2"/>
      </rPr>
      <t xml:space="preserve">
El empleador modifica las medidas de prevención de riesgos laborales cuando resulten inadecuadas e insuficientes para garantizar la seguridad y salud de los trabajadores.</t>
    </r>
  </si>
  <si>
    <t>Art. 60°</t>
  </si>
  <si>
    <r>
      <rPr>
        <b/>
        <sz val="14"/>
        <color theme="1"/>
        <rFont val="Arial Narrow"/>
        <family val="2"/>
      </rPr>
      <t xml:space="preserve">Equipos para la protección
</t>
    </r>
    <r>
      <rPr>
        <sz val="14"/>
        <color theme="1"/>
        <rFont val="Arial Narrow"/>
        <family val="2"/>
      </rPr>
      <t>El empleador proporciona a sus trabajadores equipos de protección personal adecuados, según el tipo de trabajo y riesgos específicos presentes en el desempeño de sus funciones, cuando no se puedan eliminar en su origen los riesgos laborales o sus efectos perjudiciales para la salud este verifica el uso efectivo de los mismos</t>
    </r>
  </si>
  <si>
    <r>
      <rPr>
        <b/>
        <sz val="14"/>
        <color theme="1"/>
        <rFont val="Arial Narrow"/>
        <family val="2"/>
      </rPr>
      <t>Revisión de indumentaria y equipos de trabajo</t>
    </r>
    <r>
      <rPr>
        <sz val="14"/>
        <color theme="1"/>
        <rFont val="Arial Narrow"/>
        <family val="2"/>
      </rPr>
      <t xml:space="preserve">
El empleador adopta las medidas necesarias, de manera oportuna, cuando se detecte que la utilización de indumentaria y equipos de trabajo o de protección personal representan riesgos específicos para la seguridad y salud de los trabajadores.</t>
    </r>
  </si>
  <si>
    <t>Art. 61°</t>
  </si>
  <si>
    <r>
      <rPr>
        <b/>
        <sz val="14"/>
        <color theme="1"/>
        <rFont val="Arial Narrow"/>
        <family val="2"/>
      </rPr>
      <t>Protección de trabajadores en situación de discapacidad.</t>
    </r>
    <r>
      <rPr>
        <sz val="14"/>
        <color theme="1"/>
        <rFont val="Arial Narrow"/>
        <family val="2"/>
      </rPr>
      <t xml:space="preserve">
El empleador garantiza la protección de los trabajadores que, por su situación de discapacidad, sean especialmente sensibles a los riesgos derivados del trabajo. Estos
aspectos son considerados en las evaluaciones de los riesgos y en la adopción de medidas preventivas y de protección necesarias.</t>
    </r>
  </si>
  <si>
    <t xml:space="preserve">Art. 49° </t>
  </si>
  <si>
    <r>
      <rPr>
        <b/>
        <sz val="14"/>
        <color theme="1"/>
        <rFont val="Arial Narrow"/>
        <family val="2"/>
      </rPr>
      <t xml:space="preserve">Enfoque de género y protección de las trabajadoras
</t>
    </r>
    <r>
      <rPr>
        <sz val="14"/>
        <color theme="1"/>
        <rFont val="Arial Narrow"/>
        <family val="2"/>
      </rPr>
      <t>El empleador adopta el enfoque de género para la determinación de la evaluación inicial y el proceso de identificación de peligros y evaluación de riesgos anual. Asimismo, implementa las medidas necesarias para evitar la exposición de las trabajadoras en período de embarazo o lactancia a labores peligrosas, de conformidad a la ley de la materia.
Las trabajadoras en estado de gestación tienen derecho a ser transferidas a otro puesto que no implique riesgo para su salud integral, sin menoscabo de sus derechos remunerativos y de categoría.</t>
    </r>
  </si>
  <si>
    <r>
      <rPr>
        <b/>
        <sz val="14"/>
        <color theme="1"/>
        <rFont val="Arial Narrow"/>
        <family val="2"/>
      </rPr>
      <t>Seguridad en las contratistas, subcontratistas, empresas especiales de servicios y cooperativas de trabajadores</t>
    </r>
    <r>
      <rPr>
        <sz val="14"/>
        <color theme="1"/>
        <rFont val="Arial Narrow"/>
        <family val="2"/>
      </rPr>
      <t xml:space="preserve">
El empleador en cuyas instalaciones sus trabajadores desarrollen actividades conjuntamente con trabajadores de contratistas, subcontratistas, empresas especiales de servicios y cooperativas de trabajadores, o quien asuma el contrato principal de la misma, es quien garantiza:
a) El diseño, la implementación y evaluación de un sistema de gestión en seguridad y salud en el trabajo para todos los trabajadores, personas que prestan servicios, personal bajo modalidades formativas laborales, visitantes y usuarios que se encuentren en un mismo centro de labores.
b) El deber de prevención en seguridad y salud de los trabajadores de todo el personal que se encuentra en sus instalaciones.
c) La verificación de la contratación de los seguros de acuerdo a la normativa vigente efectuada por cada empleador durante la ejecución del trabajo. En caso de incumplimiento, la empresa principal es la responsable solidaria frente a los daños e indemnizaciones que pudieran generarse.
d) La vigilancia del cumplimiento de la normativa legal vigente en materia de seguridad y salud en el trabajo por parte de sus contratistas, subcontratistas, empresas especiales de servicios o cooperativas de trabajadores que desarrollen obras o servicios en el centro de trabajo o con ocasión del trabajo correspondiente del principal. En caso de incumplimiento, la empresa principal es la responsable solidaria frente a los daños e indemnizaciones que pudieran generarse.</t>
    </r>
  </si>
  <si>
    <r>
      <rPr>
        <b/>
        <sz val="14"/>
        <color theme="1"/>
        <rFont val="Arial Narrow"/>
        <family val="2"/>
      </rPr>
      <t>Información a los trabajadores</t>
    </r>
    <r>
      <rPr>
        <sz val="14"/>
        <color theme="1"/>
        <rFont val="Arial Narrow"/>
        <family val="2"/>
      </rPr>
      <t xml:space="preserve">
El empleador informa a los trabajadores:
a) A título grupal, de las razones para los exámenes de salud ocupacional e investigaciones en relación con los riesgos para la seguridad y salud en los puestos de trabajo.
b) A título personal, sobre los resultados de los informes médicos previos a la asignación de un puesto de trabajo y los relativos a la evaluación de su salud. Los resultados de los exámenes médicos, al ser confidenciales, no pueden ser utilizados para ejercer discriminación alguna contra los trabajadores en ninguna circunstancia o momento.
El incumplimiento del deber de confidencialidad por parte de los empleadores es pasible de acciones administrativas y judiciales a que dé lugar.</t>
    </r>
  </si>
  <si>
    <r>
      <rPr>
        <b/>
        <sz val="14"/>
        <color theme="1"/>
        <rFont val="Arial Narrow"/>
        <family val="2"/>
      </rPr>
      <t>Protección de los trabajadores de contratistas, subcontratistas y otros</t>
    </r>
    <r>
      <rPr>
        <sz val="14"/>
        <color theme="1"/>
        <rFont val="Arial Narrow"/>
        <family val="2"/>
      </rPr>
      <t xml:space="preserve">
Los trabajadores, cualquiera sea su modalidad de contratación, que mantengan vínculo laboral con el empleador o con contratistas, subcontratistas, empresas especiales de servicios o cooperativas de trabajadores o bajo modalidades formativas o de prestación de servicios, tienen derecho al mismo nivel de protección en materia de seguridad y salud en el trabajo.</t>
    </r>
  </si>
  <si>
    <r>
      <rPr>
        <b/>
        <sz val="14"/>
        <color theme="1"/>
        <rFont val="Arial Narrow"/>
        <family val="2"/>
      </rPr>
      <t>Deber de información ante el sector trabajo</t>
    </r>
    <r>
      <rPr>
        <sz val="14"/>
        <color theme="1"/>
        <rFont val="Arial Narrow"/>
        <family val="2"/>
      </rPr>
      <t xml:space="preserve">
Todo empleador informa al Ministerio de Trabajo y Promoción del Empleo lo siguiente:
a) Todo accidente de trabajo mortal.
b) Los incidentes peligrosos que pongan en riesgo la salud y la integridad física de los trabajadores o a la población.
c) Cualquier otro tipo de situación que altere o ponga en riesgo la vida, integridad física y psicológica del trabajador suscitado en el ámbito laboral.
Asimismo, los centros médicos asistenciales que atiendan al trabajador por primera vez sobre accidentes de trabajo y enfermedades profesionales registradas o las que se ajusten a la definición legal de estas están obligados a informar al Ministerio de Trabajo y Promoción del Empleo.</t>
    </r>
  </si>
  <si>
    <r>
      <rPr>
        <b/>
        <sz val="14"/>
        <color theme="1"/>
        <rFont val="Arial Narrow"/>
        <family val="2"/>
      </rPr>
      <t>Reporte de información con labores bajo tercerización</t>
    </r>
    <r>
      <rPr>
        <sz val="14"/>
        <color theme="1"/>
        <rFont val="Arial Narrow"/>
        <family val="2"/>
      </rPr>
      <t xml:space="preserve">
La entidad empleadora que contrate obras, servicios o mano de obra proveniente de cooperativas de trabajadores, de empresas de servicios, de contratistas y subcontratistas, así como de toda institución de intermediación con provisión de mano de obra, es responsable de notificar al Ministerio de Trabajo y Promoción del Empleo los accidentes de trabajo, incidentes peligrosos y las enfermedades profesionales, bajo responsabilidad.</t>
    </r>
  </si>
  <si>
    <r>
      <rPr>
        <b/>
        <sz val="14"/>
        <color theme="1"/>
        <rFont val="Arial Narrow"/>
        <family val="2"/>
      </rPr>
      <t>Registro de accidentes de trabajo, enfermedades ocupacionales e incidentes peligrosos</t>
    </r>
    <r>
      <rPr>
        <sz val="14"/>
        <color theme="1"/>
        <rFont val="Arial Narrow"/>
        <family val="2"/>
      </rPr>
      <t xml:space="preserve">
Las entidades empleadoras deben contar con un registro de accidentes de trabajo, enfermedades ocupacionales e incidentes peligrosos ocurridos en el centro de labores, debiendo ser exhibido en los procedimientos de inspección ordenados por la autoridad administrativa de trabajo, asimismo se debe mantener archivado el mismo por espacio de diez años posteriores al suceso.</t>
    </r>
  </si>
  <si>
    <r>
      <rPr>
        <b/>
        <sz val="14"/>
        <color theme="1"/>
        <rFont val="Arial Narrow"/>
        <family val="2"/>
      </rPr>
      <t>Investigación de los accidentes de trabajo, enfermedades ocupacionales e incidentes peligrosos</t>
    </r>
    <r>
      <rPr>
        <sz val="14"/>
        <color theme="1"/>
        <rFont val="Arial Narrow"/>
        <family val="2"/>
      </rPr>
      <t xml:space="preserve">
El empleador, conjuntamente con los representantes de las organizaciones sindicales o trabajadores, realizan las investigaciones de los accidentes de trabajo, enfermedades ocupacionales e incidentes peligrosos, los cuales deben ser comunicados a la autoridad administrativa de trabajo, indicando las medidas de prevención adoptadas.
El empleador, conjuntamente con la autoridad administrativa de trabajo, realizan las investigaciones de los accidentes de trabajo mortales, con la participación de los representantes de las organizaciones sindicales o trabajadores.</t>
    </r>
  </si>
  <si>
    <t>Art. 93°</t>
  </si>
  <si>
    <r>
      <rPr>
        <b/>
        <sz val="14"/>
        <color theme="1"/>
        <rFont val="Arial Narrow"/>
        <family val="2"/>
      </rPr>
      <t xml:space="preserve">Finalidad de las investigaciones
</t>
    </r>
    <r>
      <rPr>
        <sz val="14"/>
        <color theme="1"/>
        <rFont val="Arial Narrow"/>
        <family val="2"/>
      </rPr>
      <t>Se investigan los accidentes de trabajo, enfermedades ocupacionales e incidentes peligrosos, de acuerdo con la gravedad del daño ocasionado o riesgo potencial, con el fin de:
a) Comprobar la eficacia de las medidas de seguridad y salud vigentes al momento del hecho.
b) Determinar la necesidad de modificar dichas medidas.
c) Comprobar la eficacia, tanto en el plano nacional como empresarial de las disposiciones en materia de registro y notificación de accidentes de trabajo, enfermedades ocupacionales e incidentes peligrosos.</t>
    </r>
  </si>
  <si>
    <t>El SGSST es responsabilidad de empleador, quien asume el liderazgo y compromiso de estas actividades en la organización. El empleador delega las funciones y la autoridad necesaria al personal encargado del desarrollo, aplicación y resultados del SGSST quien rinde cuenta de sus acciones al empleador o autoridad competente; ello no lo exime de su deber de prevención; y de ser el caso de resarcimiento. Sin perjuicio del liderazgo y responsabilidad que la ley asigna, los empleadores pueden suscribir contratos de locación de servicios con terceros, regulados por el Código Civil, para la gestión, implementación, monitoreo y cumplimiento de las disposiciones legales y reglamentarias sobre seguridad y salud en el trabajo.</t>
  </si>
  <si>
    <t>Art. 25°</t>
  </si>
  <si>
    <t>El empleador debe implementar el SGSST, regulado en la Ley y en el presente Reglamento, en función del tipo de empresa u organización, nivel de exposición a peligros y riesgos, y la cantidad de trabajadores expuestos. Los empleadores pueden contratar procesos de acreditación de sus SGSST en forma voluntaria y bajo su responsabilidad. Este proceso de acreditación no impide el ejercicio de la facultad
fiscalizadora a cargo de la Inspección del Trabajo respecto a las normas nacionales de seguridad y salud en el trabajo, así como las normas internacionales ratifi cadas y las disposiciones en la materia acordadas por negociación colectiva.</t>
  </si>
  <si>
    <t>Art. 32° a)</t>
  </si>
  <si>
    <t>Art. 32° b)</t>
  </si>
  <si>
    <t xml:space="preserve">La documentación del Sistema de Gestión de la Seguridad y Salud en el Trabajo que debe exhibir el empleador es la siguiente:  
b) El Reglamento Interno de Seguridad y Salud en el Trabajo.                                                                                                                </t>
  </si>
  <si>
    <t xml:space="preserve">La documentación del Sistema de Gestión de la Seguridad y Salud en el Trabajo que debe exhibir el empleador es la siguiente:                                                                                                          
a) La política y objetivos en materia de seguridad y salud en el trabajo.                                                                                 </t>
  </si>
  <si>
    <t xml:space="preserve">La documentación del Sistema de Gestión de la Seguridad y Salud en el Trabajo que debe exhibir el empleador es la siguiente:             
c) La identificación de peligros, evaluación de riesgos y sus medidas de control.                                                                         </t>
  </si>
  <si>
    <t xml:space="preserve">La documentación del Sistema de Gestión de la Seguridad y Salud en el Trabajo que debe exhibir el empleador es la siguiente:
d) El mapa de riesgo.                                                                                                
</t>
  </si>
  <si>
    <t xml:space="preserve">La documentación del Sistema de Gestión de la Seguridad y Salud en el Trabajo que debe exhibir el empleador es la siguiente:             
e) La planificación de la actividad preventiva.                                               </t>
  </si>
  <si>
    <t>La documentación del Sistema de Gestión de la Seguridad y Salud en el Trabajo que debe exhibir el empleador es la siguiente:             
f) El Programa Anual de Seguridad y Salud en el Trabajo</t>
  </si>
  <si>
    <t>Art. 32° c)</t>
  </si>
  <si>
    <t>Art. 32° d)</t>
  </si>
  <si>
    <t>Art. 32° e)</t>
  </si>
  <si>
    <t>Art. 32° f)</t>
  </si>
  <si>
    <t>Art. 33 b)</t>
  </si>
  <si>
    <t>Art. 33 a)</t>
  </si>
  <si>
    <t>Art. 33 c)</t>
  </si>
  <si>
    <t>Art. 33 d)</t>
  </si>
  <si>
    <t>Art. 33 e)</t>
  </si>
  <si>
    <t>Art. 33 f)</t>
  </si>
  <si>
    <t>Art. 33 g)</t>
  </si>
  <si>
    <t>Art. 33 h)</t>
  </si>
  <si>
    <t xml:space="preserve">Los registros obligatorios del SGSST son:                             
a) Registro de accidentes de trabajo, enfermedades ocupacionales, incidentes peligrosos y otros incidentes, en el que deben constar la investigación y las medidas correctivas.                                                                         </t>
  </si>
  <si>
    <t xml:space="preserve">Los registros obligatorios del SGSST son:      
b) Registro de exámenes médicos ocupacionales.                                                             </t>
  </si>
  <si>
    <t xml:space="preserve">Los registros obligatorios del SGSST son:      
c) Registro del monitoreo de agentes físicos, químicos, biológicos, psicosociales y factores de riesgo disergonómicos. </t>
  </si>
  <si>
    <t>Los registros obligatorios del SGSST son:                                                                                               
d) Registro de inspecciones internas de seguridad y salud en el trabajo.</t>
  </si>
  <si>
    <t xml:space="preserve">Los registros obligatorios del SGSST son:      
e) Registro de estadísticas de seguridad y salud. </t>
  </si>
  <si>
    <t>Los registros obligatorios del SGSST son:                                                                
f) Registro de equipos de seguridad o emergencia.</t>
  </si>
  <si>
    <t xml:space="preserve">Los registros obligatorios del SGSST son:                                                                 
g) Registro de inducción, capacitación, entrenamiento y simulacros de emergencia.                                                                             </t>
  </si>
  <si>
    <t>Los registros obligatorios del SGSST son:
h) Registro de auditorías.</t>
  </si>
  <si>
    <t>Art. 37º</t>
  </si>
  <si>
    <t>El empleador debe establecer y mantener disposiciones y procedimientos para:
a) Recibir, documentar y responder adecuadamente a las comunicaciones internas y externas relativas a la seguridad y salud en el trabajo.
b) Garantizar la comunicación interna de la información relativa a la seguridad y salud en el trabajo entre los distintos niveles y cargos de la organización.
c) Garantizar que las sugerencias de los trabajadores o de sus representantes sobre seguridad y salud en el trabajo se reciban y atiendan en forma oportuna y adecuada.</t>
  </si>
  <si>
    <t>Art. 42º</t>
  </si>
  <si>
    <t>Art. 43º</t>
  </si>
  <si>
    <t>Art. 45º</t>
  </si>
  <si>
    <t>Art. 46º</t>
  </si>
  <si>
    <t>Art. 47º</t>
  </si>
  <si>
    <t>Art. 48º</t>
  </si>
  <si>
    <t>Art. 49º</t>
  </si>
  <si>
    <t>Art. 50º</t>
  </si>
  <si>
    <t>Art. 62º</t>
  </si>
  <si>
    <t>El mandato de los representantes de los trabajadores o del Supervisosr de Seguridad y Salud en el Trabajo dura (1) año como mínimo y dos (2) años como máximo. Los representantes del empleador ejerceran el mandato por el plazo que este determine.</t>
  </si>
  <si>
    <t>Art. 66º</t>
  </si>
  <si>
    <t>Art. 67º</t>
  </si>
  <si>
    <t>Art. 68º</t>
  </si>
  <si>
    <t>Art. 72º</t>
  </si>
  <si>
    <t>Art. 74º</t>
  </si>
  <si>
    <t>Art. 75º</t>
  </si>
  <si>
    <t>El empleador debe poner en conocimiento de todos los trabajadores, mediante medio fisico o digital, bajo cargo, el Reglamento Interno de Seguridad y Salud en el Trabajo y sus posteriores modificatorias. Esta obligacion se extiene a los trabajadores en regimen de intermediacion y tercerizacion, a las personas en modalidad formativa y a todo auqel cuyos servicios subordinados o autonomos se presten de manera permanente o esporadica en las instalaciones del empleador.</t>
  </si>
  <si>
    <t>Art. 77º</t>
  </si>
  <si>
    <t>El resultado de la evaluacion inicial o linea de base debe:                                                                                           a) Estar documentado. B) Servir de base para adoptar decisiones sobre la aplicacion del Sistema de Gestion de la Seguridad y Salud en el Trabajo. c) Servir de referencia para evaluar la mejora continua del Sistema de Gestion de la Seguridad y Salud en el Trabajo.</t>
  </si>
  <si>
    <t>Art. 78º</t>
  </si>
  <si>
    <t>El resultado de la línea base debe documentarse y asegurar que sirva de base para su aplicación al SGSST.</t>
  </si>
  <si>
    <t>Art. 80º</t>
  </si>
  <si>
    <t>El empleador planifica e implementa la seguridad y salud en el trabajo con base a los resultados de la evaluacion inicial o de las evaluaciones posteriores, o de otros datos disponibles; con la participacion de los trabajadores, sus representantes y la organizacion sindical. Las disposiciones en materia de planificacion deben incluir:                                          a) Una definicion precisa, el establecimiento de prioridades y la cuantificacion de los objetivos de la organizacion en materia de seguridad y salud en el trabajo;                                                     b) La preparacion de un plan para alcanzar cada uno de los obajetivos, en el que se definan metas, indicadores, responsabilidades y criterios claros de funcionamiento, con la precision de lo que, quien y cuando deban hacerse;                                                           c) La seleccion de criterios de medicion para confirmar que se han alcanzado los objetivos señalador; y                                                                                                       d)La dotacion de recursos adecuados, incluidos recursos humanos y financieros, y la prestación de apoyo técnico.</t>
  </si>
  <si>
    <t>Art. 97°</t>
  </si>
  <si>
    <t>Art. 100°</t>
  </si>
  <si>
    <t>Modifican el Reglamento de la Ley N° 29783, aprobado por DS 005-2012-TR</t>
  </si>
  <si>
    <t>DS N° 006-2014-TR</t>
  </si>
  <si>
    <t>Art. 1°</t>
  </si>
  <si>
    <r>
      <rPr>
        <b/>
        <sz val="14"/>
        <color theme="1"/>
        <rFont val="Arial Narrow"/>
        <family val="2"/>
      </rPr>
      <t>Modificación del Art. 28° del DS 005-2012 TR</t>
    </r>
    <r>
      <rPr>
        <sz val="14"/>
        <color theme="1"/>
        <rFont val="Arial Narrow"/>
        <family val="2"/>
      </rPr>
      <t xml:space="preserve">
La capacitación, cualquiera sea su modalidad, debe realizarse dentro de la jornada de trabajo. La capacitación puede ser impartida por el empleador , directamente o a través de terceros. En ningún caso el costo de la formación recae sobre los trabajadores, debiendo ser asumidos íntegramente por el empleador.</t>
    </r>
  </si>
  <si>
    <t>IDENTIFICACIÓN DEL REQUISITO LEGAL</t>
  </si>
  <si>
    <t xml:space="preserve">La organización del trabajo o tareas deben cumplir los siguientes requisitos mínimos:                                                                              a) El empleador impulsará un clima de trabajo adecuado, definiendo claramente el rol que la corresponde y las responsabilidades que deba cumplir cada uno de los trabajadores. c) Elevar el contenido de las tareas, evitando la monotonía y propiciando que el trabajador  participe en tareas diversas. d) La empresa debe proporcionar capacitación y entrenamiento para el desarrollo profesional. e) Se deben incluir las pausas para el descanso; son más aconsejables las pausas cortas y frecuentes que las largas y escasas.  </t>
  </si>
  <si>
    <t>Constitución Política del Perú</t>
  </si>
  <si>
    <t>Toda persona tiene derecho a:
A la vida, a su identidad, a su integridad moral, psíquica y física y a su libre desarrollo y bienestar. El concebido es sujeto de derecho en todo cuanto le favorece.</t>
  </si>
  <si>
    <t>Decreto Legislativo</t>
  </si>
  <si>
    <t>El empleador, en consulta con los trabajadores y sus representantes, expone por escrito la política en materia de seguridad y salud en el trabajo, que debe:
a) Ser específica ca para la organización y apropiada a su tamaño y a la naturaleza de sus actividades.
b) Ser concisa, estar redactada con claridad, estar fechada y hacerse efectiva mediante la firma o endoso del empleador o del representante de mayor rango con responsabilidad en la organización.
c) Ser difundida y fácilmente accesible a todas las personas en el lugar de trabajo.
d) Ser actualizada periódicamente y ponerse a disposición de las partes interesadas externas, según corresponda.</t>
  </si>
  <si>
    <t>Congreso de la república</t>
  </si>
  <si>
    <t>DS</t>
  </si>
  <si>
    <t>RM</t>
  </si>
  <si>
    <t>Art., CAPÍTULO, INCISO</t>
  </si>
  <si>
    <t>En el caso del inciso c) del Art. 35º de la Ley, las recomendaciones deben considerar los riesgos en el centro de trabajo y particularmente aquellos relacionados con el puesto o función, a efectos de que el trabajador conozca de manera fehaciente los riesgos a los que está expuesto y las medidas de protección y prevención que debe adoptar o exigir al empleador. Cuando en el contrato de trabajo no conste por escrito la descripción de las recomendaciones de seguridad y salud en el trabajo, estas deberán entregarse en forma física o digital, a más tardar, el primer día de labores.</t>
  </si>
  <si>
    <t>a)El registro de enfermedades ocupacionales debe conservarse por un período de veinte (20) años.
b)Los registros de accidentes de trabajo e incidentes peligrosos por un periodo de diez (10) años posteriores al suceso
c)y los demás registros por un periodo de cinco (5) años posteriores al suceso.
d)Para la exhibición a que hace referencia el Art. 88º de la Ley, el empleador cuenta con un archivo activo donde figuran los eventos de los últimos doce (12) meses de ocurrido el suceso</t>
  </si>
  <si>
    <t>En función a lo previsto en el Art. 66° de la Ley, durante el período de gestación son de aplicación las normas pertinentes. Las medidas adoptadas deben mantenerse o modificarse para garantizar la protección de la trabajadora o del recién nacido durante el periodo de lactancia, al menos hasta el año posterior al parto.</t>
  </si>
  <si>
    <t>Una vez remitidos los aspectos o sugerencias previstas en los Art.s 74°, 75° y 78° de la Ley, los empleadores deben dar respuesta por escrito a dicha comunicación, señalando las medidas a adoptar o la justificación de la negativa.</t>
  </si>
  <si>
    <t>La notificación a que se refiere el Art. 82º de la Ley debe realizarse en los plazos siguientes:                                                                                                                                                                  a) Empleadores: Los Accidentes de Trabajo Mortales y los Incidentes Peligrosos: dentro del plazo máximo de veinticuatro (24) horas de ocurridos.                                                                                          b) Centro Médico Asistencial (público, privado, militar, policial o de seguridad social):                                                                                                                                                                                      -  Los Accidentes de Trabajo: hasta el último día hábil del mes siguiente de ocurrido.
-  Las Enfermedades Ocupacionales: dentro del plazo de cinco (05) días hábiles de conocido el diagnóstico.</t>
  </si>
  <si>
    <t>Modificación del Art. 34° del DS 005-2012 TR
En los casos de empleadores de intermediación o tercerización, el empleador
usuario o principal también debe implementar los registros a que refiere el inciso a) del
Art. precedente para el caso de los trabajadores en régimen de intermediación o
tercerización, así como para las personas bajo modalidad formativa y los que prestan servicios de manera independiente, siempre que éstos desarrollen sus actividades total o parcialmente en sus instalaciones.
... Asimismo, el Ministerio de Trabajo y Promoción del Empleo establece formatos referenciales para los documentos y registros referidos en los Art.s 32 y 33 del presente Reglamento; los que pueden ser llevados por el empleador en medios físicos o digitales.</t>
  </si>
  <si>
    <t>“Art. 101.- El empleador debe realizar los exámenes médicos comprendidos en el inciso d) del Art. 49 de la Ley, acorde a las labores desempeñadas por el trabajador en su récord histórico en la organización, dándole énfasis a los riesgos a los que estuvo expuesto a lo largo de desempeño laboral. Los exámenes médicos deben ser realizados respetando lo dispuesto en los Documentos Técnicos de la Vigilancia de la Salud de los
Trabajadores expedidos por el Ministerio de Salud. Respecto a los exámenes médicos ocupacionales comprendidos en el literal d) del Art. 49 de la Ley:
a) Los exámenes médicos ocupacionales se practican cada dos (2) años. En el caso de nuevos trabajadores se tendrá en cuenta su fecha de ingreso, para el caso de los trabajadores con vínculo vigente se tomará en cuenta la fecha del último examen médico ocupacional practicado por su empleador.
b) Los trabajadores o empleadores podrán solicitar, al término de la relación laboral, la realización de un examen médico ocupacional de salida. La obligación del empleador de efectuar exámenes médicos ocupacionales de salida establecida por el Art. 49 de la Ley de Seguridad y Salud en el Trabajo, se genera al existir la solicitud escrita del trabajador. c) Los estándares anteriores no se aplican a las empresas que realizan actividades de alto riesgo, conforme lo establece el inciso d) del Art. 49 de la Ley, las cuales deberán cumplir con los estándares mínimos de sus respectivos Sectores.
d) En ningún caso el costo del examen médico será asumido por el trabajador. Asimismo, el Ministerio de Salud publica los precios referenciales de las pruebas y exámenes auxiliares que realizan las empresas registradas que brindan servicios de apoyo al médico ocupacional.”</t>
  </si>
  <si>
    <t>Deberes de colaboración con los inspectores del trabajo                                                                                                                      15.1 Durante el desarrollo de las actuaciones inspectivas los empleadores, los trabajadores y los representantes de ambos, así como los demás sujetos obligados al cumplimiento de las normas socio laborales, prestarán la colaboración que precisen los inspectores del trabajo para el adecuado ejercicio de las funciones encomendadas, de acuerdo con lo prescrito en el Art. 9 de la Ley.</t>
  </si>
  <si>
    <t>Art. 30°</t>
  </si>
  <si>
    <t>Con relación a los equipos de protección personal, adicionalemte a lo señalado en el Art. 60º (equipos de proteccion) de la Ley, estos deben atender a las medidas antropométricas del trabajador que los utilizará.</t>
  </si>
  <si>
    <t>Art. 10</t>
  </si>
  <si>
    <t>Art. 3</t>
  </si>
  <si>
    <t>Art. 4</t>
  </si>
  <si>
    <t>Art. 2</t>
  </si>
  <si>
    <t>DS N°003-98-SA</t>
  </si>
  <si>
    <t>Normas Técnicas del Seguro Complementario de Trabajo de Riesgo</t>
  </si>
  <si>
    <t>Art. 1</t>
  </si>
  <si>
    <t>El Seguro Complementario de Trabajo de Riesgo otorga coberturas por accidente de trabajo y enfermedad profesional a los trabajadores empleados y obreros que tienen la calidad de afiliados regulares del Seguro Social de Salud y que laboran en un centro de trabajo en el que la Entidad Empleadora realiza las actividades descritas en el Anexo 5 del D.S. N° 009-97-SA, Reglamento de la Ley de Modernización de la Seguridad Social en Salud.</t>
  </si>
  <si>
    <t>LEY Nº 28048</t>
  </si>
  <si>
    <t>Ley de protección a favor de la mujer gestante que realiza labores que pongan en riesgo su salud
y/o el desarrollo normal del embrión y el feto</t>
  </si>
  <si>
    <t>En los centros de trabajo las mujeres gestantes solicitarán al empleador no realizar labores que pongan en peligro su salud y/o la del desarrollo normal del embrión y el feto durante el período de gestación, el cual debe estar certificado por el médico tratante. El empleador después de tomar conocimiento de lo solicitado asignará a la mujer gestante labores que no pongan en riesgo la salud y/o desarrollo normal del embrión y el feto durante el período de gestación, sin afectar sus derechos laborales.</t>
  </si>
  <si>
    <t>Normas Reglamentarias de la Ley 28048</t>
  </si>
  <si>
    <t>DS N°009-2004-TR</t>
  </si>
  <si>
    <t>Situaciones susceptibles de poner en riesgo la salud de la mujer gestante y/o el desarrollo normal del embrión y el feto. Se consideran situaciones susceptibles de poner en riesgo la salud de la mujer gestante y/o el desarrollo normal del embrión y el feto:
1. Riesgos generados por las condiciones de trabajo durante el período de gestación:
a. La exposición de la mujer gestante a agentes físicos, químicos, biológicos, ergonómicos y psicosociales, procedimientos o condiciones de trabajo peligrosos, debido al lugar donde desarrolla las labores propias de su puesto de trabajo.
b. La manipulación de sustancias peligrosas necesarias para la realización de las labores propias de su puesto de trabajo.
2. Riesgos adicionales derivados de cambios fisiológicos en la mujer gestante.
c. El deterioro preexistente en la salud de la mujer que, unido al estado de gestación, le impide desarrollar labores propias de su puesto de trabajo, sin constituir incapacidad temporal para el trabajo.
 El deterioro del estado de salud o condición física generado por el embarazo, que impide a la mujer gestante desarrollar labores propias de su puesto de trabajo, sin constituir incapacidad temporal para el trabajo.</t>
  </si>
  <si>
    <r>
      <rPr>
        <b/>
        <sz val="14"/>
        <rFont val="Arial Narrow"/>
        <family val="2"/>
      </rPr>
      <t>Obligaciones del empleador.</t>
    </r>
    <r>
      <rPr>
        <sz val="14"/>
        <rFont val="Arial Narrow"/>
        <family val="2"/>
      </rPr>
      <t xml:space="preserve">
El empleador, como parte de sus obligaciones en materia de seguridad y salud en el trabajo, deberá:
1. Evaluar los riesgos por exposición a agentes físicos, químicos, biológicos, ergonómicos y psicosociales, procedimientos o condiciones de trabajo que, por el puesto de trabajo o por las labores que se realizan, puedan afectar la salud de la mujer gestante y/o el desarrollo normal del embrión y el feto, de manera cierta o potencial. Dicha evaluación debe contemplar:
1.1. Naturaleza, grado y duración de la exposición.
1.2. Valores límite permitidos de exposición.
1.3. Posibles efectos en la salud de las trabajadoras expuestas a riesgos particulares.
2. Poner en conocimiento del personal el resultado de la evaluación de riesgos que pueden afectar la salud de la mujer gestante y/o el desarrollo normal del embrión y el feto.
3. Repetir la evaluación cada vez que se produzca un cambio en las condiciones de trabajo que pueda implicar una exposición de los trabajadores.
</t>
    </r>
  </si>
  <si>
    <t>Ley que establece la obligación de elaborar y presentar planes de contingencia</t>
  </si>
  <si>
    <r>
      <rPr>
        <b/>
        <sz val="14"/>
        <rFont val="Arial Narrow"/>
        <family val="2"/>
      </rPr>
      <t>Obligación</t>
    </r>
    <r>
      <rPr>
        <sz val="14"/>
        <rFont val="Arial Narrow"/>
        <family val="2"/>
      </rPr>
      <t xml:space="preserve">
Todas las personas naturales y jurídicas de derecho privado o público que conducen y/o administran empresas, instalaciones, edificaciones y recintos tienen la obligación de elaborar y presentar, para su aprobación ante la autoridad competente, planes de contingencia para cada una de las operaciones que desarrolle.</t>
    </r>
  </si>
  <si>
    <r>
      <rPr>
        <b/>
        <sz val="14"/>
        <rFont val="Arial Narrow"/>
        <family val="2"/>
      </rPr>
      <t>Capacitación</t>
    </r>
    <r>
      <rPr>
        <sz val="14"/>
        <rFont val="Arial Narrow"/>
        <family val="2"/>
      </rPr>
      <t xml:space="preserve">
Es responsabilidad de los obligados a los que se refiere la presente Ley,
capacitar a sus funcionarios y empleados, y realizar los simulacros necesarios para la correcta aplicación de los procedimientos contenidos en los Planes de Contingencia y de Prevención y Atención de Desastres.</t>
    </r>
  </si>
  <si>
    <t>010-004</t>
  </si>
  <si>
    <t xml:space="preserve">RM-037-2006-MEM/DM </t>
  </si>
  <si>
    <t xml:space="preserve">Aprueban Código Nacional de Electricidad – Utilización </t>
  </si>
  <si>
    <t>(1) El Código es de cumplimiento obligatorio por toda persona natural o jurídica, nacional o extranjera, que realiza trabajos o actividades en general, que estén relacionadas con las instalaciones eléctricas de sistemas de utilización, definitivas, de emergencia, así como las de carácter temporal.
(4) El Código comprende las instalaciones y equipos eléctricos en edificios, estructuras, predios y en general toda edificación destinada a vivienda, comercio, industria, recreación o servicios, que operan o puedan operar en el rango de baja tensión hasta 1 000 V, y en alta tensión desde más de 1 000 V hasta 36 000 V.</t>
  </si>
  <si>
    <t>Art. 39º</t>
  </si>
  <si>
    <t>Art. 52º</t>
  </si>
  <si>
    <t xml:space="preserve">El número de personas que componen el  Comité de Segurida y Salud en el Trabajo es definido por acuerdo de partes no pudiendo ser menor a (4) ni mayor de doce (12) miembros. Entre otros criterios, se podra considerar el nivel de riesgo y numero de trabajadores. A falta de acuerdo, el numero de miembros de Comite no es menor de seis (6) en los empleadores con mas de (100) trabajadores, agregandose al menos a dos (2) miembros por cada cien (100) trabajadores adicionales, hasta un maximo de doce (12).       </t>
  </si>
  <si>
    <t>El Comité de Seguridad y Salud en el Trabajo realiza sus actividades en coordinación con el Servicio de Seguridad y Salud en el Trabajo.</t>
  </si>
  <si>
    <t>El empleador conforme lo establezca su estructura organizacional y jerárquica designa a sus representantes, titulares y suplentes ante el Comité de Seguridad y Salud en el Trabajo, entre personal de dirección y confianza.</t>
  </si>
  <si>
    <t>Comité de seguridad y salud en el trabajo
En los centros de trabajo con menos de veinte trabajadores son los mismos trabajadores quienes nombran al Comité de seguridad y salud en el trabajo.</t>
  </si>
  <si>
    <t>Obligaciones del empleador
El empleador, entre otras, tiene las siguientes obligaciones:
a) Garantizar la seguridad y la salud de los trabajadores en el desempeño de todos los aspectos relacionados con su labor, en el centro de trabajo o con ocasión del mismo.
b) Desarrollar acciones permanentes con el fin de perfeccionar los niveles de protección existentes.
c) Identificar las modificaciones que puedan darse en las condiciones de trabajo y disponer lo necesario para la adopción de medidas de prevención de los riesgos laborales.
d) Practicar exámenes médicos antes, durante y al término de la relación laboral a los trabajadores, acordes con los riesgos a los que están expuestos en sus labores, a cargo del empleador.
e) Garantizar que las elecciones de los representantes de los trabajadores se realicen a través de las organizaciones sindicales; y en su defecto, a través de elecciones democráticas de los trabajadores.
f) Garantizar el real y efectivo trabajo del Comité paritario de seguridad y salud en el trabajo, asignando los recursos necesarios.
g) Garantizar, oportuna y apropiadamente, capacitación y entrenamiento en seguridad y salud en el centro y puesto de trabajo o función específica, tal como se señala a continuación:
1. Al momento de la contratación, cualquiera sea la modalidad o duración.
2. Durante el desempeño de la labor.
3. Cuando se produzcan cambios en la función o puesto de trabajo o en la tecnología.</t>
  </si>
  <si>
    <t>El empleador esta obligado a :  
a) Garantizar que la seguridad y salud en el trabajo sea una responsabilidad conocida y aceptada en todos los niveles de la organización.                                                                               b) Definir y comunicar a todos los trabajadores, cual es el departamento o área que identifica, evalúa o controla los peligros y riesgos relacionados con la seguridad y salud en el trabajo.                                                                                       
c) Disponer de una supervision efectiva, segun sea necesario, para asegurar la proteccion de la seguridad y la salud de los trabajadores.                                                                                d) Promover la cooperacion y la comunicacion entres el personal, incluidos los trabajadores, sus representantes y las organizaciones sindicales, a fin de aplicar los elementos de SGSST en la organizacion en forma eficiente.                                                                                      e) Cumplir los principios de los SGSST señalados en el Art. 18º de la Ley y en los programas voluntarios sobre seguridad y salud en el trabajo que adopte el empleador.                                                                                       
f) Establecer, aplicar y evaluar una política y un programa en materia de seguridad y salud en el trabajo con objetivos medibles y trazables.                                                                   
g) Adoptar disposiciones efectivas para identificar y eliminar los peligros y los riesgos relacionados con el trabajo y promover la seguridad y salud en el trabajo.      
j) Proporcionar los recursos adecuados para garantizar que las personas responsables de la SST, incluído el Comité de SST o el Comité de SST, puedan cumplir los planes y programas preventivos establecidos.</t>
  </si>
  <si>
    <t>El empleador que tenga menos de veinte (20) trabajadores debe garantizar que la elección del Comité de Seguridad y Salud en el Trabajo se realice por los trabajadores.</t>
  </si>
  <si>
    <t xml:space="preserve">Son funciones del Comité de Seguridad y Salud en el Trabajo:                                                                                        a) Conocer los documentos e informes relativos a las condiciones de trabajo que sean necesarios para el cumplimiento de sus funciones, así como los procedentes de la actividad del servicio de seguridad y salud en el trabajo.                                                     b) Aprobar el Reglamento Interno de Seguridad y Salud del empleador.                                                                                  c) Aprobar el Programa Anual d Seguridad y Salud en el Trabajo.
d) Conocer y aprobar la Programación Anual del Servicio de Seguridad y Salud en el Trabajo.                                                                                                  
e) Participar en la elaboración, aprobación, puesta en practica y evaluación de las políticas, planes y programas de promoción de la seguridad y salud en el trabajo, de la prevención de accidentes y enfermedades ocupacionales.                                                       f) Aprobar el plan anual de capacitación de los trabajadores sobre seguridad y salud en el trabajo.
g) Promover que todos los nuevos trabajadores reciban una adecuada formación, instrucción y orientación sobre prevención de riesgos.                                                                                    h) Vigilar el cumplimiento de la legislación, las normas internas y las especificaciones técnicas del trabajo relacionadas con la seguridad y salud en el lugar de trabajo; así como el, Reglamento Interno de Seguridad y Salud en el Trabajo.
i) Asegurar que los trabajadores conozcan los reglamentos, instrucciones, especificaciones técnicas de trabajo, avisos y demás materiales escritos o gráficos relativos a la prevención de los riesgos en el lugar de trabajo.
j) Promover el compromiso, la colaboración y la participación activa de todos los trabajadores en la prevención de los riesgos de trabajo, mediante la comunicación eficaz, la participación de los trabajadores en la solución de los problemas de seguridad, la inducción, la capacitación, el entrenamiento, concursos, simulacros, entre otros.                                                                 k) Realizar inspecciones periódicas en las áreas administrativas, áreas operativas, instalaciones, maquinaria y equipos, a fin de reforzar la gestión preventiva.                                                       l) Considerar las circunstancias e investigar las causas de todos los incidentes, accidentes y de las enfermedades ocupacionales que ocurran en el lugar de trabajo, emitiendo las recomendaciones respectivas para evitar la repetición de estos.
m) Verificar el cumplimiento y eficacia de sus recomendaciones para evitar la repetición de los accidentes y la ocurrencia de enfermedades profesionales.                                                         n) Hacer recomendaciones apropiadas para el mejoramiento de las condiciones y el medio ambiente de trabajo, velar porque se lleven a cabo las medidas adoptadas y examinar su eficiencia. 
o) Analizar y emitir informes de la estadística de los incidentes, accidentes y enfermedades ocupacionales ocurridas en el lugar de trabajo, cuyo registro y evaluación deben ser constantemente actualizados por la unidad orgánica de seguridad y salud en el trabajo del empleador.                                                                 p) Colaborar con los servicios médicos y de los primeros auxilios.           q) Supervisar los servicios de seguridad y salud en el trabajo y la asistencia y asesoramiento al empleador y al trabajador. 
r) Reportar a la máxima autoridad del empleador la siguiente información:                                                                                 r.1) El accidente mortal o el incidente peligroso, de manera inmediata.                                                                                    r.2) La investigación de cada accidente mortal y medidas correctivas adoptadas dentro de los (10) días de ocurrido. r.3) Las estadísticas trimestrales de accidentes incidentes y enfermedades ocupacionales. r.4) Las actividades trimestrales del Comité de Seguridad y Salud en el Trabajo. 
s) Llevar en el Libro de Actas el control del cumplimiento de los acuerdos.                                                                                       t) Reunirse mensualmente en forma ordinaria para analizar y evaluar el avance de lo objetivos establecidos en el programa anual, y en forma extraordinaria para analizar accidentes que revistan gravedad o cuándos las circunstancias lo exijan.                                 </t>
  </si>
  <si>
    <t>El Comité de SST deberá cumplir con las funciones estipuladas en el presente Art..</t>
  </si>
  <si>
    <t>El empleador debe proporcionar al personal que conforma el Comité de Seguridad y Salud en el Trabajo, una tarjeta de identificacion o un distintivo especial visible, que acredite su condición.</t>
  </si>
  <si>
    <t>Para ser integrante del Comité de Seguridad y Salud en el Trabajo o Comité de Seguridad y Salud en el Trabajo requiere:   a) Ser trabajador del empleador. b) Tener dieciocho (18) años de edad como minimo.  c) De preferencia, tener capacitacion en temas de seguridad y salud en el trabajo o laborar en puestos que permitan tener conocimiento o informacion sobre riesgos laborales.</t>
  </si>
  <si>
    <t xml:space="preserve"> Los trabajadores eligen a sus representantes, titulares y suplentes, ante el Comité de Seguridad y Salud en el Trabajo, con excepcion del personal de direccion y de confianza. Dicha eleccion se realiza mediante votacion secreta y directa. Cuando no exista organizacion sindical, el empleador debe convocar a la eleccion de los representantes de los trabajadores ante el Comite de Seguridad y Salud en el Trabajo o del Comité de Seguridad y Salud en el Trabajo, la cual, debe ser democratica, mediante votacion secreta y directa, entre los candidatos presentados por los trabajadores. El acto de eleccion debera registrarse en un acta que se incorpora en el Libro de Actas respectivo. Una coppia del acta debe de constar en el Libro de Comite de Seguridad y Salud en el Trabajo. La nominacion de los candidatos debe de efectuarse quince (15) dias habiles antes de la convocatoria a elecciones, a fin de verificar que estos cumplan con los requisitos legales.</t>
  </si>
  <si>
    <t>La convocatoria a la instalacion del Comité de Seguridad y Salud en el Trabajo corresponde al empleador. Dicho acto se lleva a cabo en el local de la empresa, levantandose el acta respectiva.</t>
  </si>
  <si>
    <t>El Comité de Seguridad y Salud en el Trabajo debe llevar un registro donde consten los acuerdos adoptados con la máxima autoridad de la empresa o empledor.</t>
  </si>
  <si>
    <t>El mandato de los representantes de los trabajadores o del Comité de Seguridad y Salud en el Trabajo tendrá una duración de (1) año como mínimo y dos (2) años como máximo. Los representantes del empleador ejerceran el mandato por el plazo que este determine.</t>
  </si>
  <si>
    <t>El Comité de SST debe recibir capacitaciones especializadas en seguridad y salud en el trabajo a cargo del empleador, adicionales a las referidas en el inciso b) del Art. 35º de la Ley. Estas capacitaciones deberán realizarse dentro de la jornada laboral.</t>
  </si>
  <si>
    <t>Las reuniones del Comité de SST se realizan dentro de la jornada de trabajo. El lugar de reuniones debe ser proporcionado por el empleador y debe reunir las condiciones adecuadas para el desarrollo de las sesiones.</t>
  </si>
  <si>
    <t>El Comité de SST se reune en forma ordinaria una vez por mes, en dia previamente fijado. En forma extraordinaria, el Comité se reune a convocatoria de su Presidente, a solicitud de al menos dos (2) miembros, o en caso de ocurrir un accidente mortal.</t>
  </si>
  <si>
    <t>Anualmente el Comité de Seguridad y Salud en el Trabajo o el Comité de Seguridad y Salud en el Trabajo redactan un informe resumen de las labores realizadas.</t>
  </si>
  <si>
    <t>Los empleadores con (20) o más trabajadores deben elaborar su Reglamento Interno de SST., el que debe contener la siguiente estructura minima:  a) Objetivos y alcances.  b) Liderazgo, compromisos y la politica de seguridad y salud.  c) Atribuciones y Obligaciones del empleador, de los Comitées, del comite de seguridad y salud, de los trabajadores y de los empleadores que les brinden servicios si las hubiera.  d) Estandares de seguridad y salud en las operaciones. e) Estandares de seguridad y salud en los servicios y actividades concexas.f) Preparacion y respuesta a emergencias.</t>
  </si>
  <si>
    <t>La evaluación inicial de riesgos debe realizarse en cada puesto de trabajo del empleador, por personal competente, en consulta con los trabajadores y sus representantes ante el Comité o Comité de Seguridad y Salud en el Trabajo. Esta evaluación debe de considerar las condiciones de trabajo existentes o previstas, así como la posibilidad de que el trabajador que lo ocupe, por sus caracteristicas personales o estado de salud conocido, sea especialmente sensible a alguna de dichas condiciones.                                                                                 Adicionalmente, la evaluacion inicial debe:                                                                            a) Identificar la legislacion vigente en materia de seguridad y salud en el trabajo, las guías nacionales, las directrices especificas, los programas voluntarios de seguridad y salud en el trabajo y otras disposiciones que haya adoptado la organización.                                  b) Identificar los peligros y evaluar los riesgos existentes o posibles en materia de seguridad y salud que guarden relacion con el medio ambiente de trabajo o con la organizacion del trabajo. c) Determinar si los controles previstos o existentes son adeacuados para eliminar los peligros o controlar riesgos. d) Analizar los datos recopilados en relacion con la vigencia de la salud de los trabajadores.</t>
  </si>
  <si>
    <t>La investigación del origen y causas subyacentes de los incidentes, lesiones, dolencias y enfermedades debe permitir la identificación de cualquier deficiencia en el Sistema de Gestión de la Seguridad y Salud en el Trabajo y estar documentada. Estas investigaciones deben ser realizadas por el empleador, el Comité y/o Comité de Seguridad y Salud en el Trabajo, con el apoyo de personas competentes y la participación de los trabajadores y sus representantes.</t>
  </si>
  <si>
    <t>“Art. 26 A.- La contratación de una empresa especializada para la gestión, implementación, monitoreo y cumplimiento de las disposiciones legales y reglamentarias sobre seguridad y salud en el trabajo, no libera a la empresa principal de su obligación de acreditar ante la autoridad competente el cumplimiento de dichas obligaciones. No podrá ser objeto de tercerización a través de la contratación de una empresa especializada, la participación del empleador en el Comité de Seguridad y Salud en el Trabajo y, en su caso, en los SubComités de Seguridad y Salud en el Trabajo.
Cuando se contrate a una empresa especializada para los efectos señalados en el párrafo anterior, la empresa principal debe comunicar oportunamente a todos sus trabajadores de esta contratación; precisando las responsabilidades que específicamente serán asumidas por la empresa contratada y la persona responsable para atender y brindar información sobre la materia. Sin perjuicio de ello, deberá asegurar un medio de comunicación directo con los trabajadores y la empresa principal para la atención de materias de seguridad y salud en el trabajo.
La empresa especializada se encuentra obligada a facilitar el cumplimiento de las funciones del Comité o Comité de Seguridad y Salud en el Trabajo y, en su caso, de los SubComités de Seguridad y Salud en el Trabajo”.</t>
  </si>
  <si>
    <t>Colaboración con los Comitées - Inspectores, Inspectores del Trabajo e Inspectores Auxiliares                                                                             
Los empleadores, los trabajadores y los representantes de ambos, así como los demás sujetos responsables del cumplimiento de las normas del orden sociolaboral, están obligados a colaborar con los Comitées - Inspectores, los Inspectores del Trabajo y los Inspectores Auxiliares cuando sean requeridos para ello. En particular y en cumplimiento de dicha obligación de colaboración deberán:                                                
a) Atenderlos debidamente, prestándoles las facilidades para el cumplimiento de su labor, e) Facilitarles la información y documentación necesarias para el desarrollo de sus funciones.</t>
  </si>
  <si>
    <t>RM Nº 571-2014-SA</t>
  </si>
  <si>
    <t>Modificar el subnumeral 6.7.2 del numeral 6.7 del Rubro VI.
Protocolo de Exámenes Médicos Ocupacionales y Guías de Diagnóstico para exámenes médicos obligatorios por actividad.</t>
  </si>
  <si>
    <t>El Art. 9°</t>
  </si>
  <si>
    <r>
      <rPr>
        <b/>
        <sz val="14"/>
        <color theme="1"/>
        <rFont val="Arial Narrow"/>
        <family val="2"/>
      </rPr>
      <t>Atención médico ocupacional por accidentes o enfernedades relacionadas al trabajo:</t>
    </r>
    <r>
      <rPr>
        <sz val="14"/>
        <color theme="1"/>
        <rFont val="Arial Narrow"/>
        <family val="2"/>
      </rPr>
      <t xml:space="preserve">
a)Con más de 500 trabajadores, se deberá garantizar la permanencia del médico ocupacional mínimamente por 6 horas diarias por 5 días a la semana.
b) Con 500 o menos trabajadores, el desarrollo de la actividad de vigilancia de salud estará a cargo del médico ocupacional, sin la exigencia de un mínimo de horas
presenciales, lo cual se verificará con la presentación y cumplimiento de los siguientes documentos:
- Plan Anual de Salud Ocupacional.
- Programa de Vigilancia de la Salud de los Trabajadores.</t>
    </r>
  </si>
  <si>
    <t>DATOS DEL EMPLEADOR</t>
  </si>
  <si>
    <t xml:space="preserve">Fecha de actualización: </t>
  </si>
  <si>
    <t>42 F</t>
  </si>
  <si>
    <t>Reglamento de Seguridad en el Sector Industrial</t>
  </si>
  <si>
    <r>
      <rPr>
        <b/>
        <sz val="16"/>
        <color theme="1"/>
        <rFont val="Arial Narrow"/>
        <family val="2"/>
      </rPr>
      <t>Razón Social:</t>
    </r>
    <r>
      <rPr>
        <sz val="16"/>
        <color theme="1"/>
        <rFont val="Arial Narrow"/>
        <family val="2"/>
      </rPr>
      <t xml:space="preserve">                                                                                         </t>
    </r>
    <r>
      <rPr>
        <b/>
        <sz val="16"/>
        <color theme="1"/>
        <rFont val="Arial Narrow"/>
        <family val="2"/>
      </rPr>
      <t>RUC:</t>
    </r>
    <r>
      <rPr>
        <sz val="16"/>
        <color theme="1"/>
        <rFont val="Arial Narrow"/>
        <family val="2"/>
      </rPr>
      <t xml:space="preserve">                                                </t>
    </r>
    <r>
      <rPr>
        <b/>
        <sz val="16"/>
        <color theme="1"/>
        <rFont val="Arial Narrow"/>
        <family val="2"/>
      </rPr>
      <t xml:space="preserve">Tipo de Actividad:                                                                      </t>
    </r>
    <r>
      <rPr>
        <sz val="16"/>
        <color theme="1"/>
        <rFont val="Arial Narrow"/>
        <family val="2"/>
      </rPr>
      <t xml:space="preserve">   </t>
    </r>
    <r>
      <rPr>
        <b/>
        <sz val="16"/>
        <color theme="1"/>
        <rFont val="Arial Narrow"/>
        <family val="2"/>
      </rPr>
      <t>Domicilio Legal:</t>
    </r>
  </si>
  <si>
    <t>Título I,II,III,IV,V,VI, Capitulo VII del Título VII, Título VIII, Capítulo I,II, V, VI, del título IX, capítulo I, II, título X, Título XI, XII.</t>
  </si>
  <si>
    <t>NUMERO</t>
  </si>
  <si>
    <t>(1) El reglamento es de cumplimiento obligatorio para las empresas industriales, la misma que tiene alcance en el diseño de la instalación, durante la operación y mantenimiento de equipos, herramientas.</t>
  </si>
  <si>
    <t>Ministerio de Fomento y Obras Pública</t>
  </si>
  <si>
    <t>Cód:</t>
  </si>
  <si>
    <t>Versión: 01</t>
  </si>
  <si>
    <t xml:space="preserve">La organización tomará las medidas generales de protección a los colaboradores  de manera que no afecten a su integridad. </t>
  </si>
  <si>
    <t xml:space="preserve">La organización tomará las medidas generales de protección a los colaboradores  de manera que no afecten a su seguridad y su salud durante el desempeño de su trabajo. </t>
  </si>
  <si>
    <t>La organización podrá suscribir contratos de locación de servicios con terceros, regulados por el Código Civil a tener las recomendaciones de prevención adecuadas a las circunstancias.</t>
  </si>
  <si>
    <t>La organización debe implementar un  SGSST.</t>
  </si>
  <si>
    <t>La organización debe considerar la metodología de mejoramiento continuo con respecto al SGSST.</t>
  </si>
  <si>
    <t xml:space="preserve"> La organización debe  exponer por escrito la política en materia de seguridad y salud en el trabajo .</t>
  </si>
  <si>
    <t>La organización debe asegurar que los trabajadores y representantes sean informados y capacitados respecto al SGSST.</t>
  </si>
  <si>
    <t>La organización debe establecer programas de capacitación y entrenamiento para asegurar las competencias de sus colaboradores en SST.</t>
  </si>
  <si>
    <t>La organización debe asegurar que se consituya un Comité SST por contar con más de veinte trabajadores.</t>
  </si>
  <si>
    <t>La organización debe elaborar un Reglamento Interno de Seguridad y Salud en el Trabajo.</t>
  </si>
  <si>
    <t xml:space="preserve"> La organización debe:
a) Entregar a cada trabajador copia del reglamento interno de seguridad y salud en el trabajo.
b) Realizar no menos de cuatro capacitaciones al año en SST.
c) Adjuntar al contrato de trabajo la descripción de las recomendaciones de seguridad y salud en el trabajo.
d) Brindar facilidades económicas y licencias con goce de haber para la participación de los trabajadores en cursos de formación en la materia.
e) Elaborar un mapa de riesgos con la participación de los representantes de los trabajadores, delegados y el Comité de seguridad y salud en el trabajo, el cual debe exhibirse en un lugar visible.</t>
  </si>
  <si>
    <t>La organización debe contar con un Servicio de SST con las siguientes funciones:
a) Identificación y evaluación de los riesgos que puedan afectar a la salud en el lugar de trabajo.
b) Vigilancia de los factores del medio ambiente de trabajo y de las prácticas de trabajo que puedan afectar a la salud de los trabajadores, incluidas las instalaciones sanitarias, comedores y alojamientos, cuando estas facilidades sean proporcionadas por el empleador.
c) Asesoramiento sobre la planificación y la organización del trabajo,
d) Participación en el desarrollo de programas para el mejoramiento de las prácticas de trabajo, así como en las pruebas y la evaluación de nuevos equipos, en relación con la salud.
e) Asesoramiento en materia de salud, de seguridad e higiene en el trabajo y de ergonomía, así como en materia de equipos de protección individual y colectiva.
f) Vigilancia de la salud de los trabajadores en relación con el trabajo.
g) Fomento de la adaptación del trabajo a los trabajadores.
h) Asistencia en pro de la adopción de medidas de rehabilitación profesional.
i) Colaboración en la difusión de informaciones, en la formación y educación en materia de salud e higiene en el trabajo y de ergonomía.
j) Organización de los primeros auxilios y de la atención de urgencia.
k) Participación en el análisis de los accidentes del trabajo y de las enfermedades profesionales.</t>
  </si>
  <si>
    <t>La organización debe realizar una evalaución inicial o línea base del Sistema de Gestión de SST</t>
  </si>
  <si>
    <t>La organización debe realizar auditorías periodicas del SGGST por un auditor externo el cuál será seleccionado por los representantes de los trabajadores.</t>
  </si>
  <si>
    <t>La organización debe cumplir con las obligaciones mencionadas en el Art. exceptuando lo resaltado  y subrayado, pues ha sido modificado.</t>
  </si>
  <si>
    <t>La organización del deber de prevención genera la obligación de pagar las indeminizaciones a las victimas, o a sus derechohabientes, como consecuencia de los accidentes y de las enfermedades profesionales.</t>
  </si>
  <si>
    <t>La organización debe actualizar la evaluación de riesgos una vez al año como mínimo o cuando cambien las condiciones de trabajo o se hayan producido daños a la salud y seguridad en el trabajo.</t>
  </si>
  <si>
    <t>La organización debe realizar  la investigación de causas y toma de medidas correctivas cuando se producen daños en la salud de trabajadores o cuando representan indicios de que las medidas de prevención son insuficientes.</t>
  </si>
  <si>
    <t>La organización modifica las medidas de prevención de riesgos laborales cuando resulten inadecuadas e insuficientes para garantizar la seguridad y salud de los trabajadores.</t>
  </si>
  <si>
    <t>La organización entrega EPP a sus trabajadores de acuerdo a los riesgos de su actividad.</t>
  </si>
  <si>
    <t>La organización asegura que se realicen inspecciones a los Equipos de protección personal.</t>
  </si>
  <si>
    <t>La organización debe garantizar la protección de los trabajadores con discapacidad, evaluar los riesgos y establecer medidas de prevención.</t>
  </si>
  <si>
    <t>La organización implementa las medidas necesarias para evitar la exposición de las trabajadoras en periodo de embarazo o lactancia a labores peligrosas. Las trabajadoras gestantes tienen derecho a ser transferidas a otro puesto que no implique riesgo para su salud, sin menoscabo de sus derechos remunerativos y de categoría.</t>
  </si>
  <si>
    <t>La organización debe tomar todas las medidas necesarias de   seguridad que garantizará la seguridad de los trabajadores de las empresas contratistas, de servicios y otros.</t>
  </si>
  <si>
    <t>La organización informará a los colaboradores por sus diferentes medio de comunicación (paneles de Seguridad,correos de comunicación interna, reuniones,capacitaciones,etc)  en materia de SGSST.</t>
  </si>
  <si>
    <t>La organización informa al Ministerio de Trabajo y Promoción del Empleo los casos de accidente mortal, incidente peligroso y cualquier otro tipo de situación que altere o ponga en riesgo la vida, integridad física y psicológica del trabajador.</t>
  </si>
  <si>
    <t>La organización es responsable de verfiicar que el contratista reporte  al Ministerio de Trabajo y Promoción del Empleo los accidentes de trabajo, incidentes peligrosos y las enfermedades ocupacionales de los contratistas, subcontratistas y toda institución de intermediación con provisión de mano de obra.</t>
  </si>
  <si>
    <t>La organización deben contar con un registro de accidentes de trabajo, enfermedades ocupacionales e incidentes peligrosos ocurridos en La Empresa, debiendo ser exhibido en la inspección ordenados por la autoridad administrativa de trabajo.</t>
  </si>
  <si>
    <t>La organización debe realizar la investigación de los accidentes de trabajo, enfermedades ocupacionales e incidentes peligroso.</t>
  </si>
  <si>
    <t>La organización debe realizar la comprobación de la eficacia de las medidas de control de las investigaciones.</t>
  </si>
  <si>
    <t xml:space="preserve"> La organización podrá suscribir contratos de locación de servicios con terceros, regulados por el Código Civil, para la gestión, implementación, monitoreo y cumplimiento de las disposiciones legales y reglamentarias sobre SST.</t>
  </si>
  <si>
    <t>La organización establece registros obligatorios a cargo del Representante  de SST y Jefes de Área, los que son llevados por un file y en una carpeta de registro electrónico. Lambramani lleva registros simplificados los cuales llama "REPORTES", además de los registros del SGSST. Los registros relativos a enfermedades ocupacionales La organización los registrará por un periodo de veinte (20) años”.</t>
  </si>
  <si>
    <t xml:space="preserve"> La organización, tiene las siguientes obligaciones:
(...)
d) Practicar exámenes médicos cada dos años, de manera obligatoria.
Los exámenes médicos de salida son facultativos, y podrán realizarse a solicitud del empleador o trabajador. En cualquiera de los casos, los costos de los exámenes médicos los asume el empleador. En el caso de los trabajadores que realizan actividades de alto riesgo, el empleador se encuentra obligado a realizar los exámenes médicos antes, durante y al término de la relación laboral. </t>
  </si>
  <si>
    <t>La organización debe velar por los derechos del trabajador, tales como: Cumplir con la solicitud de traslado del trabajador en el caso de que sus labores impliquen riesgo y tomar las medidas necesarias para su seguridad e higiene en su centro de trabajo.</t>
  </si>
  <si>
    <t>La organización está obligado a establecer, aplicar y evaluar la política de seguridad y salud en el trabajo, en el cual se compromete a como brindar un ambiente seguro y saludable a cada uno de los trabajadores, también se considerar la designación de recursos para que las personas responsables puedan cumplir con los objetivos y las metas establecidas.</t>
  </si>
  <si>
    <t>La organización está obligado a establecer, aplicar y evaluar la política de seguridad y salud en el trabajo, en el cual se compromete a brindar un ambiente seguro y saludable a cada uno de los trabajadores, también se considera la designación de recursos para que las personas responsables puedan cumplir con los objetivos y las metas establecidas.</t>
  </si>
  <si>
    <t>La organización deber entregar al personal entrante en su contrato anexado las recomendaciones de prevención  los cuales esta expuesto.</t>
  </si>
  <si>
    <t xml:space="preserve">La organización debe contar la Política de SST de acuerdo a lo estipulado por los Art.s 22 y 23 de la Ley 29783.
La política de SST y el mapa de riesgo deben
ser exhibidas en un lugar visible dentro de centro de trabajo.                                                                                                                                                                                                  </t>
  </si>
  <si>
    <t xml:space="preserve">La organización debe contar con un Reglamento Iinterno de SST.                                                                                                                                                        </t>
  </si>
  <si>
    <t xml:space="preserve"> La organización debe contar con las Matrices IPERC y los controles existentes.                                                                                                                                                   </t>
  </si>
  <si>
    <t xml:space="preserve">La organización debe contar los Mapas de riesgos.     
La política de SST y el mapa de riesgo deben
ser exhibidas en un lugar visible dentro de centro de trabajo.                                                                                                                                                                      </t>
  </si>
  <si>
    <t xml:space="preserve">La organización debe contar un documento donde evidencia la Planificación para prevenir los accidentes de trabajo.                                                                                                                                                                                                                                                                                                                                                    </t>
  </si>
  <si>
    <t xml:space="preserve"> La organización debe contar con un Programa Anual de SST.                                                                                                                                                                                                                                                                                                                                                                   </t>
  </si>
  <si>
    <t xml:space="preserve">La organización debe mantener los registros de investigación de accidentes de trabajo, enfermedades ocupacionales, incidentes peligrosos y otros incidentes, en el que deben constar las medidas correctivas.   </t>
  </si>
  <si>
    <t>La organización debe realizar exámenes médicos ocupacionales realizados a sus colaboradores, de acuerdo a los protocolos médicos, y mantener registro de ello.</t>
  </si>
  <si>
    <t xml:space="preserve">La organización debe realizar monitoreos ocupacionales  de acuerdo a los agentes identificados (agentes físicos, químicos, biológicos, psicosociales y factores de riesgo disergonómicos). </t>
  </si>
  <si>
    <t xml:space="preserve">La organización debe realizar inspecciones internas de SST y mantener los registros de ello. </t>
  </si>
  <si>
    <t>La organización debe generar estadísticas de SST.</t>
  </si>
  <si>
    <t>La organización debe registrar cuáles son sus equipos de seguridad (EPP u otros), y sus equipos de emergencia (extintores, luces de emergencia u otros)</t>
  </si>
  <si>
    <t xml:space="preserve">La organización debe realizar inducciones, capacitaciones, entrenamiento y simulacros de emergencia y mantener los registros de ellos.  </t>
  </si>
  <si>
    <t>La organización debe realizar auditorías al SGSST según lo programado y evidenciar los registros de los resultados de dicha auditoría.</t>
  </si>
  <si>
    <t>El  La organización deberá tener un registro de todas las enfermedades ocupacionales, siendo estas conservadas por un periodo de 20 años, los registros de los accidentes de trabajo o incidentes serán conservados por 10 años posteriores al suceso, también deberá poseer un archivo activo en el cual se tendrá los resultados de los eventos  en los últimos 12 meses desde ocurrido el evento.</t>
  </si>
  <si>
    <t>La organización debe contar con un procedimiento para las comunicaciones internas de SST entre los distintos niveles de la organización.</t>
  </si>
  <si>
    <t>La organización debe constituir un Comité de SST por tener menos de 20 trabajadores.</t>
  </si>
  <si>
    <t>El Comité de SST deberá estar constituido paritariamente por representantes del empleador y de los trabajadores de acuerdo a la cantidad de trabajadores de La organización Estando entre 4 y 12 personas entre todos los miembros titulares del Comité.</t>
  </si>
  <si>
    <t>El Comité de SST de La organización realiza las actividades que le competen en coordinación con el Servicio de SST, ya sea externo o interno.</t>
  </si>
  <si>
    <t>La organización debe proporcionar al Comité SST un distintivo que los identifique como tal.</t>
  </si>
  <si>
    <t>La organización asegura que el  Comité SST cumpla con:
a) Ser trabajador de La organización b) Tener dieciocho (18) años de edad como minimo.  c) De preferencia, tener capacitacion en temas de SST.</t>
  </si>
  <si>
    <t>La organización designa a su representante  para reunirse mensualmente con el Comité SST. Deberá elegirlo entre el personal de dirección y confianza.</t>
  </si>
  <si>
    <t>La organización convoca a elecciones del Comité SST y asegura una votación democrática, secreta y directa. El acto de elección se registra en un Acta. La publicación de los candidatos debe efectuarse 15 días hábiles antes del proceso de elección.</t>
  </si>
  <si>
    <t>La organización convoca a elecciones del Comité SST registrandolo en un acta.</t>
  </si>
  <si>
    <t>La organizacióndebe registrar los acuerdos y actos realizados en las reuniones e instalación del Comité SST en Actas de Reunión, que deberán archivarse en un Libro de Actas o una carpeta.</t>
  </si>
  <si>
    <t xml:space="preserve">La organización debe asegurar que el Comité SST reciba las capacitaciones en seguridad y salud para el desempeño de sus funciones. Estas capacitaciones deberán realizarse dentro de la jornada laboral. </t>
  </si>
  <si>
    <t>La organización debe proporcionar un ambiente para realizar las reuniones del Comité SST.</t>
  </si>
  <si>
    <t>El Comité de SST de La organización se debe reunir por lo menos una vez al mes o en forma extraordinaria.</t>
  </si>
  <si>
    <t>El Comité de SST de La organización debe redactar un informe anual de las actividades realizadas durante ese año.</t>
  </si>
  <si>
    <t>La organización, de acuerdo al número de trabajadores con que cuente la organización debe elaborar un Reglamento Interno de Seguridad y Salud en el Trabajo conteniendo la estructura mínima: a) Objetivos y alcances.  b) Liderazgo, compromisos y la politica de seguridad y salud. c) Atribuciones y Obligaciones del empleador, de los Comitées, del Comité SST, de los trabajadores y de los empleadores que les brinden servicios si las hubiera.  d) Estandares de seguridad y salud en las operaciones. e) Estandares de seguridad y salud en los servicios y actividades concexas. f) Preparacion y respuesta a emergencias.</t>
  </si>
  <si>
    <t>La organización debe entregar a todos los trabajadores propios, régimen de intermediación y tercerización, practicantes y todo aquel cuyos servicios subordinados o autónomos se presenten de manera permanente o esporadica en sus instalaciones, el Reglamento Interno de SST. La entrega puede ser virtual o en físico.</t>
  </si>
  <si>
    <t>La organizaciónS.A.C debe realizar una evalaución inicial de los riesgos por puesto de trabajo, identificar la legislación vigente en materia de SST, determinar si los controles son adecuados para los riesgos evaluados.</t>
  </si>
  <si>
    <t>La organización debe implementar un  SGSST en base a los resultados del Diagnóstico de Línea Base con la participación de los representantes de los trabajadores.</t>
  </si>
  <si>
    <t>La organización deberá tener una política de Seguridad y Salud en el Trabajo y esta debe estar de acuerdo a la organización, de acuerdo a ella deberá establecer objetivos y metas.</t>
  </si>
  <si>
    <t xml:space="preserve"> La organización garantiza la información necesaria de respuesta situaciones de emergencia y  en caso se requiera   primeros auxilios hasta que se lleve o evacue a una  asistencia médica a  las personas que se encuentren dentro de sus instalaciones.</t>
  </si>
  <si>
    <t xml:space="preserve"> La organización realizará mediciones cualitativas y cuantitativas basándose en los peligros y riesgos identificados por la organización.</t>
  </si>
  <si>
    <t>La organización y el Comité SST serán los encargados de realizar las investigaciones del origen y causas de los incidentes, accidentes, lesiones, dolencias y enfermedades; los resultados de la investigación ayudarán a identificar las deficiencias en el SGSST de la organización.</t>
  </si>
  <si>
    <t>El SGSST de  La organización debe ser revisado periódicamente, por lo menos 1 vez al año.</t>
  </si>
  <si>
    <t>La organización deberá considerar que los EPP utilizados por los trabajadores atiendan las medidas antropométricas.</t>
  </si>
  <si>
    <t>La organización debe adoptar medidas para garantizar que las trabajadoras en periodo de lactancia o en gestación se encuentran protegidas de riesgos que puedan afectarlas, al menos hasta el año posterior al parto.</t>
  </si>
  <si>
    <t>La organización deberá comunicar a los trabajadores y sus representantes sobre su participación en los programas de capacitación, en la elaboración de IPER y a examinar los factores relacionados a la SST.</t>
  </si>
  <si>
    <t xml:space="preserve"> La organización deberá notificar al MTPE los  Accidentes de Trabajo Mortales y los Incidentes Peligrosos  dentro del plazo máximo de veinticuatro (24) horas de ocurridos. </t>
  </si>
  <si>
    <t>La organización debe asumir los costos de la capacitación en términos de Seguridad y Salud en el trabajo, lo cual debe realizarse dentro de la jornada de trabajo.</t>
  </si>
  <si>
    <t>La organización debe implementar los registros de accidentes de trabajo, enfermedades ocupacionales, incidentes peligrosos y otros incidentes, en el que deben constar la investigación y las medidas correctivas para sus contratistas.</t>
  </si>
  <si>
    <t>La organización puede contratar a una empresa especializada para la implementación del SGSST o alguna de sus herramientas, considerando que esto no exime de responsabilidad a La organización de cumplir con sus olbligaciones como empleador.
Los Comité SST pueden ser asesorados por dicha empresa pero no reemplazan el cargo que debe tener un miembro de Comité como personal propio de La organización</t>
  </si>
  <si>
    <t>La organización debe realizar exámenes médicos ocupacionales a sus colaboradores de acuerdo a sus labores desempeñadas.
Los exámenes se deben realizar cada 2 años, a excepción que realicen actividades de alto riesgo y sea catalgodo por el Médico Ocupacional como examenes anuales.
La organización está obligadoa a efectuar al término de la relación laboral, un el examen ocupacional de salida, en caso el trabajador lo solicite por escrito.
El costo de los examenes medicos son cubiertos por La organización</t>
  </si>
  <si>
    <t xml:space="preserve"> La organización debe poseer todos los formatos requerido en el anexo 1 de la presente RM, como mínimo para evidenciar un SGSST.</t>
  </si>
  <si>
    <t xml:space="preserve"> El médico ocupacional de La organización deberá elaborar el protocolo de EMO.
La empresa contratada para brindar el servicio de exámenes médicos ocupacionales decidirán la metodología y la técnica que se usara para realizar el examen medico en cumplimiento con la normatividad.</t>
  </si>
  <si>
    <t xml:space="preserve"> La organización debe realizar exámenes médicos pre ocuapacionales, ocupacionales y post ocupacionales de acuerdo a los estipulado en el DS 016-2016 TR y en coordinación con el Médico Ocupacional.</t>
  </si>
  <si>
    <t xml:space="preserve"> La organización  verificara que la empresa encargada de realizar los exámenes médicos rellene todas las fichas pedidas en la presente norma.</t>
  </si>
  <si>
    <t xml:space="preserve"> La organización deberá verificar si la empresa encarga de realizar los exámenes médicos cumple con realizar los exámenes complementarios generales.</t>
  </si>
  <si>
    <t xml:space="preserve"> La organización debe realizar los exámenes médicos obligatorios de acuerdo a la tabla de esta norma.</t>
  </si>
  <si>
    <t xml:space="preserve"> La organización debe verificar que la empresa que realizará los exámenes médicos y/o el médico ocupacional, cumplan con los requisitos de la presente norma. 
La Vigilancia de la Salud de los Trabajadores a través de las  Evaluaciones Médico Ocupacionales solo podrá llevarse a cabo cuando el trabajador preste su consentimiento.</t>
  </si>
  <si>
    <t>La organización deberá designar a un equipo encargado de preferencia guiados por el área responsable de SSTl, para coordinar con el médico ocupacional las tareas que se realizarán.</t>
  </si>
  <si>
    <t xml:space="preserve"> La organización deberá brindar todas las condiciones necesarias para que un trabajador realice su labor de pie.</t>
  </si>
  <si>
    <t xml:space="preserve"> La organización deberá brindar todas las condiciones necesarias para que un trabajador realice el trabajo sentado.</t>
  </si>
  <si>
    <t>La organización deberá brindar e implementar sillas ergonómicas que cumplan con los requisitos mínimos de la presente norma.</t>
  </si>
  <si>
    <t xml:space="preserve"> La organización debe brindar las herramientas que cumplan con las características sugeridas en la presente Norma.</t>
  </si>
  <si>
    <t xml:space="preserve">La organización debe brindar los equipos informáticos, cumpliendo con todos los requisitos para su  buen uso , así como ubicar a cada equipo de acuerdo  al trabajador. </t>
  </si>
  <si>
    <t xml:space="preserve"> La organización se debe asegurar que el nivel de ruido en las zonas de concentración (centro de control, oficinas)  no sobrepasen los 65 DB.</t>
  </si>
  <si>
    <t xml:space="preserve"> La organización debe evaluar las condiciones térmicas a las que están expuesto sus trabajadores, asegurándose que no sobrepasen los valores límites mencionados en el índice 27 de la presente norma.</t>
  </si>
  <si>
    <t xml:space="preserve"> La organización debe asegurarse que la velocidad del viento se encuentre en las establecidas en el presente inciso.</t>
  </si>
  <si>
    <t xml:space="preserve"> La organización debe asegurarse que la humedad relativa en las zonas de concentración (centro de control y oficinas) se encuentre dentro de las establecidas en el presente inciso.</t>
  </si>
  <si>
    <t xml:space="preserve"> La organización debe brindar ambientes de trabajo en los cuales la iluminación cumpla con la norma establecida. Para oficinas es 200 Lux, en vigilancia es 50 lux, foodcourt es 20 lux, entre otros.</t>
  </si>
  <si>
    <t xml:space="preserve"> La organización establecerá que cada puesto de trabajo está determinando por ciertas capacidades que deben poseer el trabajo para desempeñarlo correctamente, así como capacitarlo para que pueda tener un mayor desempeño.</t>
  </si>
  <si>
    <t xml:space="preserve"> La organización debe promover las buenas prácticas de trabajo, los valores y ética laboral entre sus trabajadores.  También brindará capacitaciones para un mayor desarrollo personal de sus trabajadores.</t>
  </si>
  <si>
    <t xml:space="preserve"> La organización deberá brindar todas las facilidades a los inspectores cuando estos realicen la inspección. Debiendo brindar toda la documentación requerida para el desarrollo de sus funciones del inspector. </t>
  </si>
  <si>
    <t xml:space="preserve"> La organización tendrá que colaborar con él o los inspectores,  brindándole toda la información requerida por ellos para que puedan realizar un correcto ejercicio de las funciones encomendadas de acuerdo a lo requerido en el reglamento de la presente ley.</t>
  </si>
  <si>
    <t>Los inspectores solo esperarán 10min. antes de que el representante de  La organización los atienda, si pasado ese tiempo no han sido atendidos ellos presumirán como verdaderos los hechos denunciados para efectos del inicio del procedimiento administrativo sancionador.</t>
  </si>
  <si>
    <t>La organización debe tener las puertas de evacuación en caso de emergencia, acorde a todo el sub capitulo II.</t>
  </si>
  <si>
    <t xml:space="preserve"> La organización debe contar con los medios necesarios para evacuar a sus colaboradorres.</t>
  </si>
  <si>
    <t xml:space="preserve"> La organización debe señalizar las zonas seguras y tener luces en caso de una emergencia diseñadas deacuerdo a la normativa tecnica y contar con mantenimento según programa de mantenimiento.</t>
  </si>
  <si>
    <t xml:space="preserve"> La organización debe tener un sistema de detección y alarma contra incendios, diseñadas deacuerdo a la normativa tecnica y contar con mantenimento según programa de mantenimiento.</t>
  </si>
  <si>
    <t xml:space="preserve"> La organización debe tener en cuenta todas las medidas de seguridad solicitadas en este capítulo para las oficinas.</t>
  </si>
  <si>
    <t xml:space="preserve"> La organización debe tener extintores portálites en ciertos puntos dentro de sus instalaciones, de acuerdo al tipo de fuego y el radio de acción.</t>
  </si>
  <si>
    <t>La organización debe asegurar mediante el SCTR Salud y pensión al personal que realice trabajos de alto riesgo o se encuentre expuesto, según Matriz IPERC a riesgos significativos como mínimo.</t>
  </si>
  <si>
    <t>La organización, al tomar conocimiento de una mujer gestante evalúa su puesto de trabajo de tal forma que no afecte al estado de la gestante, otorgandole las condiciones de seguridad y salud adecuadas para ella.</t>
  </si>
  <si>
    <t>La organización debe elaborar un Plan de Contingencia para las oficinas, donde contemple las emergencias que podrían ocurrir en ellas.</t>
  </si>
  <si>
    <t>La organización debe capacitar y realizar simulacros respecto a las emergencias identificadas en su Plan de Contingencias.</t>
  </si>
  <si>
    <t>La organización debe cumplir con lo estipulado en el CNE - Utilización al realizar los trabajos de riesgo eléctrico en sus instalaciones.</t>
  </si>
  <si>
    <t>La organización debe cumplir con lo estipulado en el DS 42 F respecto a la instalación, operación y mantenimientos a realizar en sus instalaciones.</t>
  </si>
  <si>
    <t>x</t>
  </si>
  <si>
    <t>La organización evaluará los riesgos de exposición de la trabajadora con las nuevas condiciones personales, en caso su puesto de trabajo actual no sea de riesgo bajo.</t>
  </si>
  <si>
    <t>Médico Ocupacional, Ingeniero SSOMA, Ingeniero SIG.</t>
  </si>
  <si>
    <t>Médico Ocupacional</t>
  </si>
  <si>
    <t>Matriz IPERC, Procedimiento para Trabajadoras en Edad Fértil y Gestantes.</t>
  </si>
  <si>
    <t>Seguimiento a eventos de salud para vigilancia médica, Plan de Salud Ocupacional.</t>
  </si>
  <si>
    <t>Seguimiento a eventos de salud para vigilancia médica, Procedimiento para Mujeres en Edad Fértil y Gestantes, Plan de Salud Ocupacional.</t>
  </si>
  <si>
    <t>Jefe de Gestión de Personas</t>
  </si>
  <si>
    <t>Constancia de SCTR Salud y Pensión.</t>
  </si>
  <si>
    <t xml:space="preserve">La organización no requiere tener un médico ocupacional pero si debe realizar seguiimiento de Plan Anual de SO y el programa de vigilancia. </t>
  </si>
  <si>
    <t>Programa de Salud Ocupacional</t>
  </si>
  <si>
    <t>Coordinador SSOMA</t>
  </si>
  <si>
    <t>Médico Ocupacional,Coordinador SSOMA</t>
  </si>
  <si>
    <t>Coordinador SSOMA, Gerente de Logistica y Mantenimiento</t>
  </si>
  <si>
    <t xml:space="preserve"> La organización debe tener rociadores diseñados deacuerdo a las especificaciones de Técnicas  en sus instalaciones y mantenimiento anual como una medida de acción inmediata en caso de incendios.</t>
  </si>
  <si>
    <t>Programa Anual de Inspección al Sistema Contra Incendios.                                                  Programa Anual de Mantenimiento del  Sistema Contra Incendios</t>
  </si>
  <si>
    <t xml:space="preserve">
- Programación del Inventario de extintores
- Plano de señalización
- Prorama Anual de Inspección de extintores</t>
  </si>
  <si>
    <t>Programación de recorrido in situ (verificación de oficinas)
Programa Anual de Inspección en oficinas"</t>
  </si>
  <si>
    <t>Coordinador SSOMA, Gerente de Logistica y Mantenimiento, Jefe de Administración y Contabilidad.</t>
  </si>
  <si>
    <t>Coordinador SSOMA, Gerente de Logistica y Mantenimiento, Gerente de Servicio de Saneamiento.</t>
  </si>
  <si>
    <t>Planos de señalización
Registro de Inspección de Sistema ContraIncencios</t>
  </si>
  <si>
    <t>Coordinador SSOMA, Jefe de Administración y Contabilidad</t>
  </si>
  <si>
    <t>Jefe de Gestión de Personas, Jefe Administrativo y Contabilidad</t>
  </si>
  <si>
    <t>Coordinador SSOMA, Jefe de Administración y Contabilidad, Gerente de Logistica y Mantenimiento</t>
  </si>
  <si>
    <t>Informe del resultado de Inspecciones o auditorías</t>
  </si>
  <si>
    <t xml:space="preserve"> AFORO
Cálculo de evacuación                                  Plano de evacuación</t>
  </si>
  <si>
    <t xml:space="preserve"> Recorrido in situ (verificación de puertas de evacuación)
Registros de Inspecciones"</t>
  </si>
  <si>
    <t>Informe de Inspecciones o auditorías"</t>
  </si>
  <si>
    <t>Jefe de Gestión de Personas, Jefe Administrativo y Contabilidad, Coordinador SSOMA</t>
  </si>
  <si>
    <t>Informe de Inspecciones o auditorías</t>
  </si>
  <si>
    <t>Politica, Valores de la organización
Programa Anual de Capacitaciones y actividades  por área de personas                                  Registro de capacitaciones</t>
  </si>
  <si>
    <t>Gerente, Jefe de Gestión de las Personas</t>
  </si>
  <si>
    <t>Gerente, Jefe de Gestión de las Personas, Coordinador SSOMA</t>
  </si>
  <si>
    <t>Gerente, Jefe de Gestión de las Personas, Jefe de Administración y Contabilidad</t>
  </si>
  <si>
    <r>
      <rPr>
        <b/>
        <sz val="14"/>
        <color theme="1"/>
        <rFont val="Arial Narrow"/>
        <family val="2"/>
      </rPr>
      <t xml:space="preserve">Sistema de Gestión de la Seguridad y Salud en el Trabajo </t>
    </r>
    <r>
      <rPr>
        <sz val="14"/>
        <color theme="1"/>
        <rFont val="Arial Narrow"/>
        <family val="2"/>
      </rPr>
      <t xml:space="preserve">                                                                  El empleador debe adoptar un enfoque de Sistema Gestión en el Área de Seguridad y Salud en el trabajo, de conformidad con los instrumentos y directrices internacionales y la legislación nacional vigente.</t>
    </r>
  </si>
  <si>
    <t>Política de SST,
Matriz IPERC,                                       Procedimientos de trabajo seguro.</t>
  </si>
  <si>
    <t>Cláusula del contrato suscrito por la organización donde se especifican las medidas de prevención.
Manual de Gestión de Seguridad y Salud en el Trabajo para Contratistas.</t>
  </si>
  <si>
    <t>Gerente, Direcctorio, Comité SST, Coodinador SSOMA</t>
  </si>
  <si>
    <t>Política de SST.
- Eleccion de Comité SST.
- Elaboración de Matrices IPERC por puesto de trabajo.
- Matriz de Requisitos Legales.
- Inspecciones de Seguridad periódicas.Procedimientos de Gestion SST, Acta de reunión por la dorección, Libro de Actas del Comité.</t>
  </si>
  <si>
    <t>Política de SST</t>
  </si>
  <si>
    <t>Política de SST
Acta de reunión de difusión de la Política SST, Publicación de la politica.</t>
  </si>
  <si>
    <t>Gerente, Coordinador SSOMA, Gestión de las Personas</t>
  </si>
  <si>
    <t>Programa de Capacitaciones                       Registros de Capacitaciones
Cronograma de Difusión de Manual de Gestión de Contratistas
Registro de Inducción
Actas de Reunión de Comité SST"</t>
  </si>
  <si>
    <t>Programa Anual de Capacitaciones
Registros de Capacitaciones</t>
  </si>
  <si>
    <t>Coordinador SSOMA, Gestión de las Personas</t>
  </si>
  <si>
    <t>Coordinador SSOMA, Médico Ocupacional</t>
  </si>
  <si>
    <t>Informe de Auditoría del SGSST</t>
  </si>
  <si>
    <t>Gerente, Coordinador SSOMA</t>
  </si>
  <si>
    <t>Contratos de Trabajo, Procedimiento de Trabajo Seguro, Capacitaciones.
-Reglamento Interno de Seguridad y Salud en el Trabajo."</t>
  </si>
  <si>
    <t>Gerente, Jefe de Gestión de las Personas, Coordinador SSOMA, Médico Ocupacional</t>
  </si>
  <si>
    <t>Gerente, Médico Ocupacional</t>
  </si>
  <si>
    <t>Descripción de Puestos, Pérfil de puesto</t>
  </si>
  <si>
    <t>Coordinador SSOMA, Médico ocupacional</t>
  </si>
  <si>
    <t>Coordinador SSOMA, Coordinador SIG, Médico Ocupacional</t>
  </si>
  <si>
    <t>Diagnóstico de Línea Base en SST</t>
  </si>
  <si>
    <t>Coordinador SSOMA, Coordinador SIG</t>
  </si>
  <si>
    <t xml:space="preserve"> Programa de SST, Programa de Monitoreos ocupacionales
- Plan de SST"</t>
  </si>
  <si>
    <t>Procedimiento de Reporte e Investigación de Incidentes/Accidentes, Procedimiento de Investigación de Enfermedades</t>
  </si>
  <si>
    <t>Gerente, Coordinador SIG.</t>
  </si>
  <si>
    <t>Jefe de Gestión de Personas, Coordinador SSOMA</t>
  </si>
  <si>
    <t>Programa Anual de Auditorias y Registro de Auditoría"</t>
  </si>
  <si>
    <t>Miiembros del Comité</t>
  </si>
  <si>
    <t>Coordinador SSOMA, Comité SST</t>
  </si>
  <si>
    <t>Gerente</t>
  </si>
  <si>
    <t>Convocatoria a elecciones, Procedimiento para eleccioes de comité</t>
  </si>
  <si>
    <t>Comité SST</t>
  </si>
  <si>
    <t xml:space="preserve"> Coordinador SSOMA</t>
  </si>
  <si>
    <t>Coordinador SSOMA, Medico ocupacional</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</si>
</sst>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Arial Narrow"/>
      <family val="2"/>
    </font>
    <font>
      <b/>
      <sz val="14"/>
      <color theme="1"/>
      <name val="Arial Narrow"/>
      <family val="2"/>
    </font>
    <font>
      <sz val="14"/>
      <name val="Arial Narrow"/>
      <family val="2"/>
    </font>
    <font>
      <sz val="10"/>
      <name val="Arial"/>
      <family val="2"/>
    </font>
    <font>
      <sz val="14"/>
      <color theme="1"/>
      <name val="Arial Narrow"/>
      <family val="2"/>
    </font>
    <font>
      <b/>
      <sz val="14"/>
      <color theme="0"/>
      <name val="Arial Narrow"/>
      <family val="2"/>
    </font>
    <font>
      <b/>
      <sz val="14"/>
      <name val="Arial Narrow"/>
      <family val="2"/>
    </font>
    <font>
      <sz val="14"/>
      <color rgb="FFFF0000"/>
      <name val="Arial Narrow"/>
      <family val="2"/>
    </font>
    <font>
      <b/>
      <sz val="16"/>
      <color theme="1"/>
      <name val="Arial Narrow"/>
      <family val="2"/>
    </font>
    <font>
      <sz val="12"/>
      <color theme="1"/>
      <name val="Arial Narrow"/>
      <family val="2"/>
    </font>
    <font>
      <sz val="16"/>
      <color theme="1"/>
      <name val="Arial Narrow"/>
      <family val="2"/>
    </font>
    <font>
      <b/>
      <sz val="40"/>
      <color theme="1"/>
      <name val="Arial Narrow"/>
      <family val="2"/>
    </font>
    <font>
      <b/>
      <sz val="30"/>
      <color theme="1"/>
      <name val="Arial Narrow"/>
      <family val="2"/>
    </font>
    <font>
      <b/>
      <sz val="35"/>
      <color theme="1"/>
      <name val="Arial Narrow"/>
      <family val="2"/>
    </font>
    <font>
      <b/>
      <sz val="16"/>
      <name val="Arial Narrow"/>
      <family val="2"/>
    </font>
    <font>
      <b/>
      <sz val="16"/>
      <color theme="0"/>
      <name val="Arial Narrow"/>
      <family val="2"/>
    </font>
    <font>
      <b/>
      <sz val="11"/>
      <name val="Arial Narrow"/>
      <family val="2"/>
    </font>
    <font>
      <sz val="11"/>
      <color indexed="8"/>
      <name val="Calibri"/>
      <family val="2"/>
    </font>
    <font>
      <b/>
      <sz val="11"/>
      <color indexed="8"/>
      <name val="Calibri"/>
      <family val="2"/>
    </font>
    <font>
      <b/>
      <sz val="14"/>
      <color rgb="FFFF0000"/>
      <name val="Arial Narrow"/>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7"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5">
    <xf numFmtId="0" fontId="0" fillId="0" borderId="0"/>
    <xf numFmtId="0" fontId="4" fillId="0" borderId="0"/>
    <xf numFmtId="0" fontId="18"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71">
    <xf numFmtId="0" fontId="0" fillId="0" borderId="0" xfId="0"/>
    <xf numFmtId="14"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2" borderId="1" xfId="1" applyFont="1" applyFill="1" applyBorder="1" applyAlignment="1">
      <alignment horizontal="center" vertical="center"/>
    </xf>
    <xf numFmtId="0" fontId="5" fillId="2" borderId="1" xfId="1" applyFont="1" applyFill="1" applyBorder="1" applyAlignment="1">
      <alignment horizontal="center" vertical="center" wrapText="1"/>
    </xf>
    <xf numFmtId="0" fontId="3" fillId="2" borderId="1" xfId="0" applyFont="1" applyFill="1" applyBorder="1" applyAlignment="1">
      <alignment vertical="center" wrapText="1"/>
    </xf>
    <xf numFmtId="1" fontId="3" fillId="2" borderId="1" xfId="0" applyNumberFormat="1"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14" fontId="5" fillId="2" borderId="1" xfId="1" applyNumberFormat="1" applyFont="1" applyFill="1" applyBorder="1" applyAlignment="1">
      <alignment horizontal="center" vertical="center"/>
    </xf>
    <xf numFmtId="14" fontId="3" fillId="2" borderId="1" xfId="0" applyNumberFormat="1" applyFont="1" applyFill="1" applyBorder="1" applyAlignment="1">
      <alignment horizontal="center" vertical="center"/>
    </xf>
    <xf numFmtId="14" fontId="5" fillId="0" borderId="1" xfId="0" applyNumberFormat="1" applyFont="1" applyBorder="1" applyAlignment="1">
      <alignment horizontal="center" vertical="center"/>
    </xf>
    <xf numFmtId="0" fontId="10" fillId="0" borderId="0" xfId="0" applyFont="1" applyFill="1" applyBorder="1" applyAlignment="1">
      <alignment horizontal="center" vertical="center" wrapText="1"/>
    </xf>
    <xf numFmtId="0" fontId="5" fillId="2" borderId="1" xfId="1" applyFont="1" applyFill="1" applyBorder="1" applyAlignment="1">
      <alignment horizontal="left" vertical="center" wrapText="1"/>
    </xf>
    <xf numFmtId="0" fontId="10" fillId="0" borderId="3" xfId="0" applyFont="1" applyFill="1" applyBorder="1" applyAlignment="1">
      <alignment vertical="center" wrapText="1"/>
    </xf>
    <xf numFmtId="0" fontId="5" fillId="0" borderId="1" xfId="1" applyFont="1" applyFill="1" applyBorder="1" applyAlignment="1">
      <alignment horizontal="left"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vertical="center" wrapText="1"/>
    </xf>
    <xf numFmtId="14" fontId="13" fillId="3" borderId="1" xfId="0" applyNumberFormat="1" applyFont="1" applyFill="1" applyBorder="1" applyAlignment="1">
      <alignment horizontal="center" vertical="center" wrapText="1"/>
    </xf>
    <xf numFmtId="0" fontId="11" fillId="0" borderId="0" xfId="0" applyFont="1" applyBorder="1" applyAlignment="1">
      <alignment vertical="center"/>
    </xf>
    <xf numFmtId="0" fontId="17" fillId="5" borderId="1" xfId="0" applyFont="1" applyFill="1" applyBorder="1" applyAlignment="1">
      <alignment horizontal="center" vertical="center" wrapText="1"/>
    </xf>
    <xf numFmtId="14" fontId="1" fillId="0" borderId="1" xfId="0" applyNumberFormat="1" applyFont="1" applyBorder="1" applyAlignment="1">
      <alignment horizontal="center" vertical="center"/>
    </xf>
    <xf numFmtId="0" fontId="1" fillId="0" borderId="0" xfId="0" applyFont="1" applyBorder="1" applyAlignment="1">
      <alignment vertical="center" wrapText="1"/>
    </xf>
    <xf numFmtId="0" fontId="19" fillId="0" borderId="1" xfId="2" applyFont="1" applyBorder="1" applyAlignment="1">
      <alignment vertical="center"/>
    </xf>
    <xf numFmtId="0" fontId="3" fillId="6"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3" fillId="6" borderId="1" xfId="0" applyFont="1" applyFill="1" applyBorder="1" applyAlignment="1">
      <alignment vertical="center" wrapText="1"/>
    </xf>
    <xf numFmtId="0" fontId="3" fillId="6" borderId="1" xfId="0" applyFont="1" applyFill="1" applyBorder="1" applyAlignment="1">
      <alignment horizontal="left" vertical="center" wrapText="1"/>
    </xf>
    <xf numFmtId="14" fontId="3" fillId="6" borderId="1" xfId="0" applyNumberFormat="1" applyFont="1" applyFill="1" applyBorder="1" applyAlignment="1">
      <alignment horizontal="center" vertical="center"/>
    </xf>
    <xf numFmtId="14" fontId="3" fillId="6" borderId="1" xfId="0" applyNumberFormat="1" applyFont="1" applyFill="1" applyBorder="1" applyAlignment="1">
      <alignment horizontal="center" vertical="center" wrapText="1"/>
    </xf>
    <xf numFmtId="0" fontId="3" fillId="6" borderId="1" xfId="1" applyFont="1" applyFill="1" applyBorder="1" applyAlignment="1">
      <alignment horizontal="left" vertical="center" wrapText="1"/>
    </xf>
    <xf numFmtId="0" fontId="8" fillId="6" borderId="1" xfId="0" applyFont="1" applyFill="1" applyBorder="1" applyAlignment="1">
      <alignment vertical="center"/>
    </xf>
    <xf numFmtId="0" fontId="8" fillId="6" borderId="1"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8" fillId="6" borderId="1" xfId="0" applyFont="1" applyFill="1" applyBorder="1" applyAlignment="1">
      <alignment horizontal="center" vertical="center"/>
    </xf>
    <xf numFmtId="0" fontId="1" fillId="0" borderId="0" xfId="0" applyFont="1" applyBorder="1" applyAlignment="1">
      <alignment horizontal="center" vertical="center"/>
    </xf>
    <xf numFmtId="0" fontId="10" fillId="0" borderId="3" xfId="0" applyFont="1" applyFill="1" applyBorder="1" applyAlignment="1">
      <alignment horizontal="center" vertical="center" wrapText="1"/>
    </xf>
    <xf numFmtId="0" fontId="8" fillId="6" borderId="1" xfId="1" applyFont="1" applyFill="1" applyBorder="1" applyAlignment="1">
      <alignment horizontal="left" vertical="center" wrapText="1"/>
    </xf>
    <xf numFmtId="0" fontId="5" fillId="6" borderId="1" xfId="1" applyFont="1" applyFill="1" applyBorder="1" applyAlignment="1">
      <alignment horizontal="left" vertical="center" wrapText="1"/>
    </xf>
    <xf numFmtId="14" fontId="5" fillId="6" borderId="1" xfId="0" applyNumberFormat="1" applyFont="1" applyFill="1" applyBorder="1" applyAlignment="1">
      <alignment horizontal="center" vertical="center"/>
    </xf>
    <xf numFmtId="14" fontId="8" fillId="6" borderId="1" xfId="0" applyNumberFormat="1" applyFont="1" applyFill="1" applyBorder="1" applyAlignment="1">
      <alignment horizontal="center" vertical="center" wrapText="1"/>
    </xf>
    <xf numFmtId="0" fontId="12" fillId="0" borderId="5"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9" xfId="0" applyFont="1" applyFill="1" applyBorder="1" applyAlignment="1">
      <alignment horizontal="center" vertical="center"/>
    </xf>
    <xf numFmtId="0" fontId="1" fillId="0" borderId="5"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5" fillId="5" borderId="1" xfId="0" applyFont="1" applyFill="1" applyBorder="1" applyAlignment="1">
      <alignment horizontal="center" vertical="center"/>
    </xf>
    <xf numFmtId="0" fontId="11" fillId="0" borderId="1" xfId="0" applyFont="1" applyBorder="1" applyAlignment="1">
      <alignment horizontal="center" vertical="center" wrapText="1"/>
    </xf>
    <xf numFmtId="0" fontId="14" fillId="5" borderId="1" xfId="0" applyFont="1" applyFill="1" applyBorder="1" applyAlignment="1">
      <alignment horizontal="center" vertical="center" wrapText="1"/>
    </xf>
    <xf numFmtId="0" fontId="20" fillId="6" borderId="1" xfId="0" applyFont="1" applyFill="1" applyBorder="1" applyAlignment="1">
      <alignment horizontal="center" vertical="center" wrapText="1"/>
    </xf>
    <xf numFmtId="0" fontId="8" fillId="6" borderId="1" xfId="1" applyFont="1" applyFill="1" applyBorder="1" applyAlignment="1">
      <alignment horizontal="center" vertical="center" wrapText="1"/>
    </xf>
    <xf numFmtId="14" fontId="8" fillId="6" borderId="1" xfId="0" quotePrefix="1" applyNumberFormat="1" applyFont="1" applyFill="1" applyBorder="1" applyAlignment="1">
      <alignment horizontal="center" vertical="center" wrapText="1"/>
    </xf>
    <xf numFmtId="14" fontId="8" fillId="6" borderId="1" xfId="0" applyNumberFormat="1" applyFont="1" applyFill="1" applyBorder="1" applyAlignment="1">
      <alignment horizontal="left" vertical="center" wrapText="1"/>
    </xf>
    <xf numFmtId="0" fontId="8" fillId="6" borderId="1" xfId="1" applyFont="1" applyFill="1" applyBorder="1" applyAlignment="1">
      <alignment horizontal="center" vertical="center"/>
    </xf>
    <xf numFmtId="14" fontId="3" fillId="6" borderId="1" xfId="0" applyNumberFormat="1" applyFont="1" applyFill="1" applyBorder="1" applyAlignment="1">
      <alignment horizontal="left" vertical="center" wrapText="1"/>
    </xf>
  </cellXfs>
  <cellStyles count="15">
    <cellStyle name="Excel Built-in Normal" xfId="2"/>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R138"/>
  <sheetViews>
    <sheetView showGridLines="0" tabSelected="1" zoomScale="50" zoomScaleNormal="50" zoomScaleSheetLayoutView="40" zoomScalePageLayoutView="50" workbookViewId="0">
      <selection activeCell="H13" sqref="H13"/>
    </sheetView>
  </sheetViews>
  <sheetFormatPr baseColWidth="10" defaultRowHeight="13" x14ac:dyDescent="0"/>
  <cols>
    <col min="1" max="1" width="1.6640625" style="20" customWidth="1"/>
    <col min="2" max="3" width="10.5" style="20" customWidth="1"/>
    <col min="4" max="4" width="19.1640625" style="20" customWidth="1"/>
    <col min="5" max="5" width="19.33203125" style="21" customWidth="1"/>
    <col min="6" max="6" width="28.6640625" style="20" customWidth="1"/>
    <col min="7" max="7" width="22.5" style="20" customWidth="1"/>
    <col min="8" max="8" width="69.83203125" style="23" customWidth="1"/>
    <col min="9" max="9" width="53.33203125" style="20" customWidth="1"/>
    <col min="10" max="10" width="21.6640625" style="20" customWidth="1"/>
    <col min="11" max="11" width="27.5" style="20" customWidth="1"/>
    <col min="12" max="13" width="15.1640625" style="20" customWidth="1"/>
    <col min="14" max="14" width="42.5" style="20" customWidth="1"/>
    <col min="15" max="15" width="7.1640625" style="21" customWidth="1"/>
    <col min="16" max="16" width="7.1640625" style="20" customWidth="1"/>
    <col min="17" max="17" width="20.5" style="20" customWidth="1"/>
    <col min="18" max="18" width="32.5" style="20" customWidth="1"/>
    <col min="19" max="19" width="1.6640625" style="20" customWidth="1"/>
    <col min="20" max="16384" width="10.83203125" style="20"/>
  </cols>
  <sheetData>
    <row r="1" spans="2:18" ht="9.75" customHeight="1"/>
    <row r="2" spans="2:18" ht="24.75" customHeight="1">
      <c r="B2" s="53"/>
      <c r="C2" s="54"/>
      <c r="D2" s="54"/>
      <c r="E2" s="55"/>
      <c r="F2" s="47" t="s">
        <v>13</v>
      </c>
      <c r="G2" s="48"/>
      <c r="H2" s="48"/>
      <c r="I2" s="48"/>
      <c r="J2" s="48"/>
      <c r="K2" s="48"/>
      <c r="L2" s="48"/>
      <c r="M2" s="48"/>
      <c r="N2" s="48"/>
      <c r="O2" s="48"/>
      <c r="P2" s="48"/>
      <c r="Q2" s="49"/>
      <c r="R2" s="29" t="s">
        <v>317</v>
      </c>
    </row>
    <row r="3" spans="2:18" ht="39.75" customHeight="1">
      <c r="B3" s="56"/>
      <c r="C3" s="57"/>
      <c r="D3" s="57"/>
      <c r="E3" s="58"/>
      <c r="F3" s="50"/>
      <c r="G3" s="51"/>
      <c r="H3" s="51"/>
      <c r="I3" s="51"/>
      <c r="J3" s="51"/>
      <c r="K3" s="51"/>
      <c r="L3" s="51"/>
      <c r="M3" s="51"/>
      <c r="N3" s="51"/>
      <c r="O3" s="51"/>
      <c r="P3" s="51"/>
      <c r="Q3" s="52"/>
      <c r="R3" s="29" t="s">
        <v>318</v>
      </c>
    </row>
    <row r="4" spans="2:18" s="22" customFormat="1">
      <c r="H4" s="28"/>
      <c r="O4" s="41"/>
    </row>
    <row r="5" spans="2:18" s="25" customFormat="1" ht="19">
      <c r="B5" s="62" t="s">
        <v>308</v>
      </c>
      <c r="C5" s="62"/>
      <c r="D5" s="62"/>
      <c r="E5" s="62"/>
      <c r="F5" s="62"/>
      <c r="G5" s="62"/>
      <c r="H5" s="62"/>
      <c r="I5" s="62"/>
      <c r="J5" s="62"/>
      <c r="K5" s="62"/>
      <c r="L5" s="62"/>
      <c r="M5" s="62"/>
      <c r="N5" s="62"/>
      <c r="O5" s="62"/>
      <c r="P5" s="62"/>
      <c r="Q5" s="62"/>
      <c r="R5" s="62"/>
    </row>
    <row r="6" spans="2:18" s="25" customFormat="1" ht="19">
      <c r="B6" s="63" t="s">
        <v>312</v>
      </c>
      <c r="C6" s="63"/>
      <c r="D6" s="63"/>
      <c r="E6" s="63"/>
      <c r="F6" s="63"/>
      <c r="G6" s="63"/>
      <c r="H6" s="63"/>
      <c r="I6" s="63"/>
      <c r="J6" s="63"/>
      <c r="K6" s="63"/>
      <c r="L6" s="63"/>
      <c r="M6" s="63"/>
      <c r="N6" s="63"/>
      <c r="O6" s="63"/>
      <c r="P6" s="63"/>
      <c r="Q6" s="63"/>
      <c r="R6" s="63"/>
    </row>
    <row r="7" spans="2:18" s="22" customFormat="1" ht="15.75" customHeight="1">
      <c r="C7" s="18"/>
      <c r="D7" s="18"/>
      <c r="E7" s="18"/>
      <c r="F7" s="18"/>
      <c r="G7" s="18"/>
      <c r="H7" s="18"/>
      <c r="I7" s="18"/>
      <c r="J7" s="18"/>
      <c r="K7" s="18"/>
      <c r="L7" s="18"/>
      <c r="M7" s="18"/>
      <c r="N7" s="18"/>
      <c r="O7" s="42"/>
      <c r="P7" s="18"/>
      <c r="Q7" s="18"/>
      <c r="R7" s="18"/>
    </row>
    <row r="8" spans="2:18" s="22" customFormat="1" ht="51" customHeight="1">
      <c r="B8" s="16"/>
      <c r="C8" s="16"/>
      <c r="D8" s="16"/>
      <c r="F8" s="16"/>
      <c r="G8" s="16"/>
      <c r="H8" s="16"/>
      <c r="I8" s="16"/>
      <c r="J8" s="16"/>
      <c r="K8" s="16"/>
      <c r="L8" s="16"/>
      <c r="M8" s="16"/>
      <c r="N8" s="64" t="s">
        <v>309</v>
      </c>
      <c r="O8" s="64"/>
      <c r="P8" s="64"/>
      <c r="Q8" s="64"/>
      <c r="R8" s="24">
        <v>43647</v>
      </c>
    </row>
    <row r="9" spans="2:18">
      <c r="E9" s="20"/>
    </row>
    <row r="10" spans="2:18" s="23" customFormat="1" ht="42.75" customHeight="1">
      <c r="B10" s="59" t="s">
        <v>0</v>
      </c>
      <c r="C10" s="59"/>
      <c r="D10" s="59" t="s">
        <v>236</v>
      </c>
      <c r="E10" s="59"/>
      <c r="F10" s="59"/>
      <c r="G10" s="59"/>
      <c r="H10" s="59"/>
      <c r="I10" s="59"/>
      <c r="J10" s="59"/>
      <c r="K10" s="59"/>
      <c r="L10" s="59" t="s">
        <v>11</v>
      </c>
      <c r="M10" s="59"/>
      <c r="N10" s="60" t="s">
        <v>138</v>
      </c>
      <c r="O10" s="59" t="s">
        <v>12</v>
      </c>
      <c r="P10" s="59"/>
      <c r="Q10" s="59"/>
      <c r="R10" s="59"/>
    </row>
    <row r="11" spans="2:18" s="23" customFormat="1" ht="51.75" customHeight="1">
      <c r="B11" s="26" t="s">
        <v>1</v>
      </c>
      <c r="C11" s="26" t="s">
        <v>2</v>
      </c>
      <c r="D11" s="26" t="s">
        <v>3</v>
      </c>
      <c r="E11" s="26" t="s">
        <v>314</v>
      </c>
      <c r="F11" s="26" t="s">
        <v>4</v>
      </c>
      <c r="G11" s="26" t="s">
        <v>245</v>
      </c>
      <c r="H11" s="26" t="s">
        <v>5</v>
      </c>
      <c r="I11" s="26" t="s">
        <v>137</v>
      </c>
      <c r="J11" s="26" t="s">
        <v>141</v>
      </c>
      <c r="K11" s="26" t="s">
        <v>6</v>
      </c>
      <c r="L11" s="26" t="s">
        <v>7</v>
      </c>
      <c r="M11" s="26" t="s">
        <v>8</v>
      </c>
      <c r="N11" s="61"/>
      <c r="O11" s="26" t="s">
        <v>9</v>
      </c>
      <c r="P11" s="26" t="s">
        <v>10</v>
      </c>
      <c r="Q11" s="26" t="s">
        <v>139</v>
      </c>
      <c r="R11" s="26" t="s">
        <v>140</v>
      </c>
    </row>
    <row r="12" spans="2:18" s="23" customFormat="1" ht="79.5" customHeight="1">
      <c r="B12" s="3" t="s">
        <v>14</v>
      </c>
      <c r="C12" s="11"/>
      <c r="D12" s="3" t="s">
        <v>238</v>
      </c>
      <c r="E12" s="3" t="s">
        <v>238</v>
      </c>
      <c r="F12" s="3" t="s">
        <v>98</v>
      </c>
      <c r="G12" s="3" t="s">
        <v>99</v>
      </c>
      <c r="H12" s="17" t="s">
        <v>100</v>
      </c>
      <c r="I12" s="17" t="s">
        <v>319</v>
      </c>
      <c r="J12" s="3" t="s">
        <v>101</v>
      </c>
      <c r="K12" s="3">
        <v>1993</v>
      </c>
      <c r="L12" s="3" t="s">
        <v>14</v>
      </c>
      <c r="M12" s="5"/>
      <c r="N12" s="44" t="str">
        <f>"-Política de SST"</f>
        <v>-Política de SST</v>
      </c>
      <c r="O12" s="38" t="s">
        <v>14</v>
      </c>
      <c r="P12" s="38"/>
      <c r="Q12" s="38" t="s">
        <v>468</v>
      </c>
      <c r="R12" s="65"/>
    </row>
    <row r="13" spans="2:18" s="23" customFormat="1" ht="101.25" customHeight="1">
      <c r="B13" s="3" t="s">
        <v>14</v>
      </c>
      <c r="C13" s="11"/>
      <c r="D13" s="3" t="s">
        <v>238</v>
      </c>
      <c r="E13" s="3" t="s">
        <v>238</v>
      </c>
      <c r="F13" s="3" t="s">
        <v>238</v>
      </c>
      <c r="G13" s="3" t="s">
        <v>102</v>
      </c>
      <c r="H13" s="17" t="s">
        <v>239</v>
      </c>
      <c r="I13" s="17" t="s">
        <v>320</v>
      </c>
      <c r="J13" s="3" t="s">
        <v>101</v>
      </c>
      <c r="K13" s="3">
        <v>1993</v>
      </c>
      <c r="L13" s="3" t="s">
        <v>14</v>
      </c>
      <c r="M13" s="5"/>
      <c r="N13" s="43" t="s">
        <v>472</v>
      </c>
      <c r="O13" s="38" t="s">
        <v>14</v>
      </c>
      <c r="P13" s="38"/>
      <c r="Q13" s="38" t="s">
        <v>469</v>
      </c>
      <c r="R13" s="65"/>
    </row>
    <row r="14" spans="2:18" s="23" customFormat="1" ht="150" customHeight="1">
      <c r="B14" s="3" t="s">
        <v>14</v>
      </c>
      <c r="C14" s="11"/>
      <c r="D14" s="3" t="s">
        <v>240</v>
      </c>
      <c r="E14" s="3" t="s">
        <v>33</v>
      </c>
      <c r="F14" s="3" t="s">
        <v>103</v>
      </c>
      <c r="G14" s="3" t="s">
        <v>34</v>
      </c>
      <c r="H14" s="17" t="s">
        <v>35</v>
      </c>
      <c r="I14" s="17" t="s">
        <v>321</v>
      </c>
      <c r="J14" s="3" t="s">
        <v>101</v>
      </c>
      <c r="K14" s="1">
        <v>31000</v>
      </c>
      <c r="L14" s="1" t="s">
        <v>14</v>
      </c>
      <c r="M14" s="5"/>
      <c r="N14" s="43" t="s">
        <v>473</v>
      </c>
      <c r="O14" s="38" t="s">
        <v>14</v>
      </c>
      <c r="P14" s="66"/>
      <c r="Q14" s="38" t="s">
        <v>470</v>
      </c>
      <c r="R14" s="65"/>
    </row>
    <row r="15" spans="2:18" s="23" customFormat="1" ht="164.25" customHeight="1">
      <c r="B15" s="3" t="s">
        <v>14</v>
      </c>
      <c r="C15" s="3"/>
      <c r="D15" s="3" t="s">
        <v>104</v>
      </c>
      <c r="E15" s="3" t="s">
        <v>112</v>
      </c>
      <c r="F15" s="3" t="s">
        <v>15</v>
      </c>
      <c r="G15" s="3" t="s">
        <v>113</v>
      </c>
      <c r="H15" s="17" t="s">
        <v>471</v>
      </c>
      <c r="I15" s="17" t="s">
        <v>322</v>
      </c>
      <c r="J15" s="3" t="s">
        <v>142</v>
      </c>
      <c r="K15" s="1">
        <v>40775</v>
      </c>
      <c r="L15" s="3" t="s">
        <v>14</v>
      </c>
      <c r="M15" s="1"/>
      <c r="N15" s="43" t="s">
        <v>475</v>
      </c>
      <c r="O15" s="46" t="s">
        <v>14</v>
      </c>
      <c r="P15" s="46"/>
      <c r="Q15" s="43" t="s">
        <v>474</v>
      </c>
      <c r="R15" s="46"/>
    </row>
    <row r="16" spans="2:18" s="23" customFormat="1" ht="69.75" customHeight="1">
      <c r="B16" s="3" t="s">
        <v>14</v>
      </c>
      <c r="C16" s="3"/>
      <c r="D16" s="3" t="s">
        <v>104</v>
      </c>
      <c r="E16" s="3" t="s">
        <v>112</v>
      </c>
      <c r="F16" s="3" t="s">
        <v>15</v>
      </c>
      <c r="G16" s="3" t="s">
        <v>114</v>
      </c>
      <c r="H16" s="17" t="s">
        <v>115</v>
      </c>
      <c r="I16" s="17" t="s">
        <v>323</v>
      </c>
      <c r="J16" s="3" t="s">
        <v>142</v>
      </c>
      <c r="K16" s="1">
        <v>40775</v>
      </c>
      <c r="L16" s="3" t="s">
        <v>14</v>
      </c>
      <c r="M16" s="1"/>
      <c r="N16" s="68" t="s">
        <v>476</v>
      </c>
      <c r="O16" s="46" t="s">
        <v>14</v>
      </c>
      <c r="P16" s="46"/>
      <c r="Q16" s="43" t="s">
        <v>469</v>
      </c>
      <c r="R16" s="67"/>
    </row>
    <row r="17" spans="2:18" s="23" customFormat="1" ht="243" customHeight="1">
      <c r="B17" s="3" t="s">
        <v>14</v>
      </c>
      <c r="C17" s="3"/>
      <c r="D17" s="3" t="s">
        <v>104</v>
      </c>
      <c r="E17" s="3" t="s">
        <v>112</v>
      </c>
      <c r="F17" s="3" t="s">
        <v>15</v>
      </c>
      <c r="G17" s="3" t="s">
        <v>16</v>
      </c>
      <c r="H17" s="17" t="s">
        <v>241</v>
      </c>
      <c r="I17" s="17" t="s">
        <v>324</v>
      </c>
      <c r="J17" s="3" t="s">
        <v>142</v>
      </c>
      <c r="K17" s="1">
        <v>40775</v>
      </c>
      <c r="L17" s="1" t="s">
        <v>14</v>
      </c>
      <c r="M17" s="1"/>
      <c r="N17" s="68" t="s">
        <v>477</v>
      </c>
      <c r="O17" s="46" t="s">
        <v>14</v>
      </c>
      <c r="P17" s="46"/>
      <c r="Q17" s="43" t="s">
        <v>478</v>
      </c>
      <c r="R17" s="67"/>
    </row>
    <row r="18" spans="2:18" s="23" customFormat="1" ht="136.5" customHeight="1">
      <c r="B18" s="3" t="s">
        <v>14</v>
      </c>
      <c r="C18" s="3"/>
      <c r="D18" s="3" t="s">
        <v>104</v>
      </c>
      <c r="E18" s="3" t="s">
        <v>112</v>
      </c>
      <c r="F18" s="3" t="s">
        <v>15</v>
      </c>
      <c r="G18" s="3" t="s">
        <v>17</v>
      </c>
      <c r="H18" s="17" t="s">
        <v>144</v>
      </c>
      <c r="I18" s="17" t="s">
        <v>325</v>
      </c>
      <c r="J18" s="3" t="s">
        <v>142</v>
      </c>
      <c r="K18" s="1">
        <v>40775</v>
      </c>
      <c r="L18" s="3" t="s">
        <v>14</v>
      </c>
      <c r="M18" s="1"/>
      <c r="N18" s="36" t="s">
        <v>479</v>
      </c>
      <c r="O18" s="46" t="s">
        <v>14</v>
      </c>
      <c r="P18" s="46"/>
      <c r="Q18" s="43" t="s">
        <v>478</v>
      </c>
      <c r="R18" s="67"/>
    </row>
    <row r="19" spans="2:18" s="23" customFormat="1" ht="147" customHeight="1">
      <c r="B19" s="3" t="s">
        <v>14</v>
      </c>
      <c r="C19" s="3"/>
      <c r="D19" s="3" t="s">
        <v>104</v>
      </c>
      <c r="E19" s="3" t="s">
        <v>112</v>
      </c>
      <c r="F19" s="3" t="s">
        <v>15</v>
      </c>
      <c r="G19" s="3" t="s">
        <v>143</v>
      </c>
      <c r="H19" s="17" t="s">
        <v>145</v>
      </c>
      <c r="I19" s="17" t="s">
        <v>326</v>
      </c>
      <c r="J19" s="3" t="s">
        <v>142</v>
      </c>
      <c r="K19" s="1">
        <v>40776</v>
      </c>
      <c r="L19" s="3" t="s">
        <v>14</v>
      </c>
      <c r="M19" s="1"/>
      <c r="N19" s="36" t="s">
        <v>480</v>
      </c>
      <c r="O19" s="46" t="s">
        <v>14</v>
      </c>
      <c r="P19" s="46"/>
      <c r="Q19" s="43" t="s">
        <v>481</v>
      </c>
      <c r="R19" s="67"/>
    </row>
    <row r="20" spans="2:18" s="23" customFormat="1" ht="144.75" customHeight="1">
      <c r="B20" s="3" t="s">
        <v>14</v>
      </c>
      <c r="C20" s="3"/>
      <c r="D20" s="3" t="s">
        <v>104</v>
      </c>
      <c r="E20" s="3" t="s">
        <v>112</v>
      </c>
      <c r="F20" s="3" t="s">
        <v>15</v>
      </c>
      <c r="G20" s="3" t="s">
        <v>254</v>
      </c>
      <c r="H20" s="17" t="s">
        <v>283</v>
      </c>
      <c r="I20" s="17" t="s">
        <v>327</v>
      </c>
      <c r="J20" s="3" t="s">
        <v>142</v>
      </c>
      <c r="K20" s="1">
        <v>40776</v>
      </c>
      <c r="L20" s="1" t="s">
        <v>14</v>
      </c>
      <c r="M20" s="1"/>
      <c r="N20" s="36" t="str">
        <f>"-Documentación del Proceso de elección del Comité ST
-Acta de Instalación del Comité de SST"</f>
        <v>-Documentación del Proceso de elección del Comité ST_x000D_-Acta de Instalación del Comité de SST</v>
      </c>
      <c r="O20" s="46" t="s">
        <v>14</v>
      </c>
      <c r="P20" s="46"/>
      <c r="Q20" s="43" t="s">
        <v>448</v>
      </c>
      <c r="R20" s="67"/>
    </row>
    <row r="21" spans="2:18" s="23" customFormat="1" ht="167.25" customHeight="1">
      <c r="B21" s="3" t="s">
        <v>14</v>
      </c>
      <c r="C21" s="3"/>
      <c r="D21" s="3" t="s">
        <v>104</v>
      </c>
      <c r="E21" s="3" t="s">
        <v>112</v>
      </c>
      <c r="F21" s="3" t="s">
        <v>15</v>
      </c>
      <c r="G21" s="3" t="s">
        <v>146</v>
      </c>
      <c r="H21" s="17" t="s">
        <v>147</v>
      </c>
      <c r="I21" s="17" t="s">
        <v>328</v>
      </c>
      <c r="J21" s="3" t="s">
        <v>142</v>
      </c>
      <c r="K21" s="1">
        <v>40776</v>
      </c>
      <c r="L21" s="3" t="s">
        <v>14</v>
      </c>
      <c r="M21" s="1"/>
      <c r="N21" s="36" t="str">
        <f>"-Reglamento Interno de Seguridad y Salud en el Trabajo."</f>
        <v>-Reglamento Interno de Seguridad y Salud en el Trabajo.</v>
      </c>
      <c r="O21" s="46" t="s">
        <v>14</v>
      </c>
      <c r="P21" s="46"/>
      <c r="Q21" s="43" t="s">
        <v>481</v>
      </c>
      <c r="R21" s="67"/>
    </row>
    <row r="22" spans="2:18" s="23" customFormat="1" ht="238">
      <c r="B22" s="3" t="s">
        <v>14</v>
      </c>
      <c r="C22" s="3"/>
      <c r="D22" s="5" t="s">
        <v>104</v>
      </c>
      <c r="E22" s="5" t="s">
        <v>112</v>
      </c>
      <c r="F22" s="5" t="s">
        <v>15</v>
      </c>
      <c r="G22" s="5" t="s">
        <v>18</v>
      </c>
      <c r="H22" s="17" t="s">
        <v>19</v>
      </c>
      <c r="I22" s="17" t="s">
        <v>329</v>
      </c>
      <c r="J22" s="3" t="s">
        <v>142</v>
      </c>
      <c r="K22" s="1">
        <v>40775</v>
      </c>
      <c r="L22" s="3" t="s">
        <v>14</v>
      </c>
      <c r="M22" s="1"/>
      <c r="N22" s="36" t="str">
        <f>"-Cargo de entrega de RISST
-Base de datos de capacitaciones
-Registros de Capacitación o Constancias de capacitaciones externas
-Mapa de Riesgos
-Acta de Reunión del Comité SST/Comité SST."</f>
        <v>-Cargo de entrega de RISST_x000D_-Base de datos de capacitaciones_x000D_-Registros de Capacitación o Constancias de capacitaciones externas_x000D_-Mapa de Riesgos_x000D_-Acta de Reunión del Comité SST/Comité SST.</v>
      </c>
      <c r="O22" s="46" t="s">
        <v>14</v>
      </c>
      <c r="P22" s="46"/>
      <c r="Q22" s="43" t="s">
        <v>482</v>
      </c>
      <c r="R22" s="67"/>
    </row>
    <row r="23" spans="2:18" s="23" customFormat="1" ht="409">
      <c r="B23" s="3" t="s">
        <v>14</v>
      </c>
      <c r="C23" s="3"/>
      <c r="D23" s="5" t="s">
        <v>104</v>
      </c>
      <c r="E23" s="5" t="s">
        <v>112</v>
      </c>
      <c r="F23" s="5" t="s">
        <v>15</v>
      </c>
      <c r="G23" s="5" t="s">
        <v>148</v>
      </c>
      <c r="H23" s="17" t="s">
        <v>149</v>
      </c>
      <c r="I23" s="17" t="s">
        <v>330</v>
      </c>
      <c r="J23" s="3" t="s">
        <v>142</v>
      </c>
      <c r="K23" s="1">
        <v>40775</v>
      </c>
      <c r="L23" s="1" t="s">
        <v>14</v>
      </c>
      <c r="M23" s="1"/>
      <c r="N23" s="36" t="str">
        <f>"Contratación de Subgerente de Safety &amp; Security corporativo."</f>
        <v>Contratación de Subgerente de Safety &amp; Security corporativo.</v>
      </c>
      <c r="O23" s="46" t="s">
        <v>14</v>
      </c>
      <c r="P23" s="46"/>
      <c r="Q23" s="43" t="s">
        <v>478</v>
      </c>
      <c r="R23" s="67"/>
    </row>
    <row r="24" spans="2:18" s="23" customFormat="1" ht="153">
      <c r="B24" s="3" t="s">
        <v>14</v>
      </c>
      <c r="C24" s="3"/>
      <c r="D24" s="5" t="s">
        <v>104</v>
      </c>
      <c r="E24" s="5" t="s">
        <v>112</v>
      </c>
      <c r="F24" s="5" t="s">
        <v>15</v>
      </c>
      <c r="G24" s="5" t="s">
        <v>150</v>
      </c>
      <c r="H24" s="17" t="s">
        <v>151</v>
      </c>
      <c r="I24" s="17" t="s">
        <v>331</v>
      </c>
      <c r="J24" s="3" t="s">
        <v>142</v>
      </c>
      <c r="K24" s="1">
        <v>40775</v>
      </c>
      <c r="L24" s="3" t="s">
        <v>14</v>
      </c>
      <c r="M24" s="1"/>
      <c r="N24" s="36" t="str">
        <f>"-Línea Base del SGSST"</f>
        <v>-Línea Base del SGSST</v>
      </c>
      <c r="O24" s="46" t="s">
        <v>14</v>
      </c>
      <c r="P24" s="46"/>
      <c r="Q24" s="43" t="s">
        <v>482</v>
      </c>
      <c r="R24" s="67"/>
    </row>
    <row r="25" spans="2:18" ht="136">
      <c r="B25" s="2" t="s">
        <v>14</v>
      </c>
      <c r="C25" s="3"/>
      <c r="D25" s="5" t="s">
        <v>104</v>
      </c>
      <c r="E25" s="5" t="s">
        <v>112</v>
      </c>
      <c r="F25" s="5" t="s">
        <v>15</v>
      </c>
      <c r="G25" s="5" t="s">
        <v>152</v>
      </c>
      <c r="H25" s="17" t="s">
        <v>153</v>
      </c>
      <c r="I25" s="17" t="s">
        <v>332</v>
      </c>
      <c r="J25" s="3" t="s">
        <v>142</v>
      </c>
      <c r="K25" s="1">
        <v>40775</v>
      </c>
      <c r="L25" s="3" t="s">
        <v>14</v>
      </c>
      <c r="M25" s="1"/>
      <c r="N25" s="36" t="s">
        <v>483</v>
      </c>
      <c r="O25" s="46" t="s">
        <v>14</v>
      </c>
      <c r="P25" s="46"/>
      <c r="Q25" s="43" t="s">
        <v>484</v>
      </c>
      <c r="R25" s="67"/>
    </row>
    <row r="26" spans="2:18" ht="409">
      <c r="B26" s="2" t="s">
        <v>14</v>
      </c>
      <c r="C26" s="3"/>
      <c r="D26" s="5" t="s">
        <v>104</v>
      </c>
      <c r="E26" s="5" t="s">
        <v>112</v>
      </c>
      <c r="F26" s="5" t="s">
        <v>15</v>
      </c>
      <c r="G26" s="5" t="s">
        <v>163</v>
      </c>
      <c r="H26" s="17" t="s">
        <v>284</v>
      </c>
      <c r="I26" s="17" t="s">
        <v>333</v>
      </c>
      <c r="J26" s="3" t="s">
        <v>142</v>
      </c>
      <c r="K26" s="1">
        <v>40775</v>
      </c>
      <c r="L26" s="1" t="s">
        <v>14</v>
      </c>
      <c r="M26" s="1"/>
      <c r="N26" s="36" t="str">
        <f>"-Matriz IPERC
-Registro de Inspecciones
-Documentos del proceso de elección del Comité SST
-Actas del Comité SST
-Registro de Inducciones
-Registro de Capacitaciones."</f>
        <v>-Matriz IPERC_x000D_-Registro de Inspecciones_x000D_-Documentos del proceso de elección del Comité SST_x000D_-Actas del Comité SST_x000D_-Registro de Inducciones_x000D_-Registro de Capacitaciones.</v>
      </c>
      <c r="O26" s="46" t="s">
        <v>14</v>
      </c>
      <c r="P26" s="46"/>
      <c r="Q26" s="43" t="s">
        <v>478</v>
      </c>
      <c r="R26" s="67"/>
    </row>
    <row r="27" spans="2:18" ht="119">
      <c r="B27" s="2" t="s">
        <v>14</v>
      </c>
      <c r="C27" s="3"/>
      <c r="D27" s="3" t="s">
        <v>104</v>
      </c>
      <c r="E27" s="3" t="s">
        <v>112</v>
      </c>
      <c r="F27" s="3" t="s">
        <v>15</v>
      </c>
      <c r="G27" s="3" t="s">
        <v>20</v>
      </c>
      <c r="H27" s="17" t="s">
        <v>154</v>
      </c>
      <c r="I27" s="17" t="s">
        <v>334</v>
      </c>
      <c r="J27" s="3" t="s">
        <v>142</v>
      </c>
      <c r="K27" s="1">
        <v>40775</v>
      </c>
      <c r="L27" s="3" t="s">
        <v>14</v>
      </c>
      <c r="M27" s="1"/>
      <c r="N27" s="36" t="s">
        <v>485</v>
      </c>
      <c r="O27" s="46" t="s">
        <v>14</v>
      </c>
      <c r="P27" s="46"/>
      <c r="Q27" s="43" t="s">
        <v>486</v>
      </c>
      <c r="R27" s="67"/>
    </row>
    <row r="28" spans="2:18" ht="170">
      <c r="B28" s="2" t="s">
        <v>14</v>
      </c>
      <c r="C28" s="3"/>
      <c r="D28" s="3" t="s">
        <v>104</v>
      </c>
      <c r="E28" s="3" t="s">
        <v>112</v>
      </c>
      <c r="F28" s="3" t="s">
        <v>15</v>
      </c>
      <c r="G28" s="3" t="s">
        <v>21</v>
      </c>
      <c r="H28" s="17" t="s">
        <v>156</v>
      </c>
      <c r="I28" s="17" t="s">
        <v>335</v>
      </c>
      <c r="J28" s="3" t="s">
        <v>142</v>
      </c>
      <c r="K28" s="1">
        <v>40775</v>
      </c>
      <c r="L28" s="3" t="s">
        <v>14</v>
      </c>
      <c r="M28" s="1"/>
      <c r="N28" s="36" t="str">
        <f>"-Matriz IPERC
-Procedimiento de IPERC."</f>
        <v>-Matriz IPERC_x000D_-Procedimiento de IPERC.</v>
      </c>
      <c r="O28" s="46" t="s">
        <v>14</v>
      </c>
      <c r="P28" s="46"/>
      <c r="Q28" s="43" t="s">
        <v>482</v>
      </c>
      <c r="R28" s="67"/>
    </row>
    <row r="29" spans="2:18" ht="102">
      <c r="B29" s="2" t="s">
        <v>14</v>
      </c>
      <c r="C29" s="3"/>
      <c r="D29" s="3" t="s">
        <v>104</v>
      </c>
      <c r="E29" s="3" t="s">
        <v>112</v>
      </c>
      <c r="F29" s="3" t="s">
        <v>15</v>
      </c>
      <c r="G29" s="3" t="s">
        <v>22</v>
      </c>
      <c r="H29" s="17" t="s">
        <v>155</v>
      </c>
      <c r="I29" s="17" t="s">
        <v>336</v>
      </c>
      <c r="J29" s="3" t="s">
        <v>142</v>
      </c>
      <c r="K29" s="1">
        <v>40775</v>
      </c>
      <c r="L29" s="1" t="s">
        <v>14</v>
      </c>
      <c r="M29" s="1"/>
      <c r="N29" s="36" t="str">
        <f>"-Registros de Investigación de Accidentes/Incidentes
-Procedimiento de Investigación de Accidentes/Incidentes."</f>
        <v>-Registros de Investigación de Accidentes/Incidentes_x000D_-Procedimiento de Investigación de Accidentes/Incidentes.</v>
      </c>
      <c r="O29" s="46" t="s">
        <v>14</v>
      </c>
      <c r="P29" s="46"/>
      <c r="Q29" s="43" t="s">
        <v>482</v>
      </c>
      <c r="R29" s="67"/>
    </row>
    <row r="30" spans="2:18" ht="68">
      <c r="B30" s="2" t="s">
        <v>14</v>
      </c>
      <c r="C30" s="3"/>
      <c r="D30" s="3" t="s">
        <v>104</v>
      </c>
      <c r="E30" s="3" t="s">
        <v>112</v>
      </c>
      <c r="F30" s="3" t="s">
        <v>15</v>
      </c>
      <c r="G30" s="3" t="s">
        <v>23</v>
      </c>
      <c r="H30" s="17" t="s">
        <v>157</v>
      </c>
      <c r="I30" s="17" t="s">
        <v>337</v>
      </c>
      <c r="J30" s="3" t="s">
        <v>142</v>
      </c>
      <c r="K30" s="1">
        <v>40775</v>
      </c>
      <c r="L30" s="3" t="s">
        <v>14</v>
      </c>
      <c r="M30" s="1"/>
      <c r="N30" s="36" t="str">
        <f>"-Registro de Inspecciones y del levantamiento de la observación"</f>
        <v>-Registro de Inspecciones y del levantamiento de la observación</v>
      </c>
      <c r="O30" s="46" t="s">
        <v>14</v>
      </c>
      <c r="P30" s="46"/>
      <c r="Q30" s="66" t="s">
        <v>482</v>
      </c>
      <c r="R30" s="67"/>
    </row>
    <row r="31" spans="2:18" ht="102">
      <c r="B31" s="2" t="s">
        <v>14</v>
      </c>
      <c r="C31" s="3"/>
      <c r="D31" s="3" t="s">
        <v>104</v>
      </c>
      <c r="E31" s="3" t="s">
        <v>112</v>
      </c>
      <c r="F31" s="3" t="s">
        <v>15</v>
      </c>
      <c r="G31" s="3" t="s">
        <v>158</v>
      </c>
      <c r="H31" s="17" t="s">
        <v>159</v>
      </c>
      <c r="I31" s="17" t="s">
        <v>338</v>
      </c>
      <c r="J31" s="3" t="s">
        <v>142</v>
      </c>
      <c r="K31" s="1">
        <v>40775</v>
      </c>
      <c r="L31" s="3" t="s">
        <v>14</v>
      </c>
      <c r="M31" s="1"/>
      <c r="N31" s="36" t="str">
        <f>"-Registro de Entrega de EPP
-Matriz de Uso de EPP"</f>
        <v>-Registro de Entrega de EPP_x000D_-Matriz de Uso de EPP</v>
      </c>
      <c r="O31" s="46" t="s">
        <v>14</v>
      </c>
      <c r="P31" s="46"/>
      <c r="Q31" s="66" t="s">
        <v>455</v>
      </c>
      <c r="R31" s="67"/>
    </row>
    <row r="32" spans="2:18" ht="114" customHeight="1">
      <c r="B32" s="2" t="s">
        <v>14</v>
      </c>
      <c r="C32" s="3"/>
      <c r="D32" s="3" t="s">
        <v>104</v>
      </c>
      <c r="E32" s="3" t="s">
        <v>112</v>
      </c>
      <c r="F32" s="3" t="s">
        <v>15</v>
      </c>
      <c r="G32" s="3" t="s">
        <v>161</v>
      </c>
      <c r="H32" s="17" t="s">
        <v>160</v>
      </c>
      <c r="I32" s="17" t="s">
        <v>339</v>
      </c>
      <c r="J32" s="3" t="s">
        <v>142</v>
      </c>
      <c r="K32" s="1">
        <v>40775</v>
      </c>
      <c r="L32" s="1" t="s">
        <v>14</v>
      </c>
      <c r="M32" s="1"/>
      <c r="N32" s="36" t="str">
        <f>"-Registro de Entrega de EPP
-Registro de Inspección de EPP"</f>
        <v>-Registro de Entrega de EPP_x000D_-Registro de Inspección de EPP</v>
      </c>
      <c r="O32" s="46" t="s">
        <v>14</v>
      </c>
      <c r="P32" s="46"/>
      <c r="Q32" s="66" t="s">
        <v>448</v>
      </c>
      <c r="R32" s="67"/>
    </row>
    <row r="33" spans="2:18" ht="102">
      <c r="B33" s="2" t="s">
        <v>14</v>
      </c>
      <c r="C33" s="3"/>
      <c r="D33" s="3" t="s">
        <v>104</v>
      </c>
      <c r="E33" s="3" t="s">
        <v>112</v>
      </c>
      <c r="F33" s="3" t="s">
        <v>15</v>
      </c>
      <c r="G33" s="3" t="s">
        <v>24</v>
      </c>
      <c r="H33" s="17" t="s">
        <v>162</v>
      </c>
      <c r="I33" s="17" t="s">
        <v>340</v>
      </c>
      <c r="J33" s="3" t="s">
        <v>142</v>
      </c>
      <c r="K33" s="1">
        <v>40775</v>
      </c>
      <c r="L33" s="3" t="s">
        <v>14</v>
      </c>
      <c r="M33" s="1"/>
      <c r="N33" s="36" t="str">
        <f>"-Matriz IPERC
-Simulacros de emergencia con participación de los trabajadores con discapacidad "</f>
        <v xml:space="preserve">-Matriz IPERC_x000D_-Simulacros de emergencia con participación de los trabajadores con discapacidad </v>
      </c>
      <c r="O33" s="46" t="s">
        <v>14</v>
      </c>
      <c r="P33" s="46"/>
      <c r="Q33" s="43" t="s">
        <v>482</v>
      </c>
      <c r="R33" s="67"/>
    </row>
    <row r="34" spans="2:18" ht="153">
      <c r="B34" s="2" t="s">
        <v>14</v>
      </c>
      <c r="C34" s="3"/>
      <c r="D34" s="3" t="s">
        <v>104</v>
      </c>
      <c r="E34" s="3" t="s">
        <v>112</v>
      </c>
      <c r="F34" s="3" t="s">
        <v>15</v>
      </c>
      <c r="G34" s="3" t="s">
        <v>25</v>
      </c>
      <c r="H34" s="17" t="s">
        <v>164</v>
      </c>
      <c r="I34" s="17" t="s">
        <v>341</v>
      </c>
      <c r="J34" s="3" t="s">
        <v>142</v>
      </c>
      <c r="K34" s="1">
        <v>40775</v>
      </c>
      <c r="L34" s="3" t="s">
        <v>14</v>
      </c>
      <c r="M34" s="1"/>
      <c r="N34" s="36" t="str">
        <f>"- Reglamento Interno de SST
- Programa de Salud Ocupacional
- Informe médico por trabajo restringido"</f>
        <v>- Reglamento Interno de SST_x000D_- Programa de Salud Ocupacional_x000D_- Informe médico por trabajo restringido</v>
      </c>
      <c r="O34" s="46" t="s">
        <v>14</v>
      </c>
      <c r="P34" s="46"/>
      <c r="Q34" s="43" t="s">
        <v>482</v>
      </c>
      <c r="R34" s="67"/>
    </row>
    <row r="35" spans="2:18" ht="391">
      <c r="B35" s="2" t="s">
        <v>14</v>
      </c>
      <c r="C35" s="3"/>
      <c r="D35" s="3" t="s">
        <v>104</v>
      </c>
      <c r="E35" s="3" t="s">
        <v>112</v>
      </c>
      <c r="F35" s="3" t="s">
        <v>15</v>
      </c>
      <c r="G35" s="3" t="s">
        <v>26</v>
      </c>
      <c r="H35" s="17" t="s">
        <v>165</v>
      </c>
      <c r="I35" s="17" t="s">
        <v>342</v>
      </c>
      <c r="J35" s="3" t="s">
        <v>142</v>
      </c>
      <c r="K35" s="1">
        <v>40775</v>
      </c>
      <c r="L35" s="1" t="s">
        <v>14</v>
      </c>
      <c r="M35" s="1"/>
      <c r="N35" s="36" t="str">
        <f>"-Manual de Gestión de SST para Contratistas
-Decálogo de SST
-Registros de Autorización de ingreso a Terceros "</f>
        <v xml:space="preserve">-Manual de Gestión de SST para Contratistas_x000D_-Decálogo de SST_x000D_-Registros de Autorización de ingreso a Terceros </v>
      </c>
      <c r="O35" s="46" t="s">
        <v>14</v>
      </c>
      <c r="P35" s="46"/>
      <c r="Q35" s="43" t="s">
        <v>482</v>
      </c>
      <c r="R35" s="67"/>
    </row>
    <row r="36" spans="2:18" ht="204">
      <c r="B36" s="2" t="s">
        <v>14</v>
      </c>
      <c r="C36" s="3"/>
      <c r="D36" s="3" t="s">
        <v>104</v>
      </c>
      <c r="E36" s="3" t="s">
        <v>112</v>
      </c>
      <c r="F36" s="3" t="s">
        <v>15</v>
      </c>
      <c r="G36" s="3" t="s">
        <v>27</v>
      </c>
      <c r="H36" s="17" t="s">
        <v>166</v>
      </c>
      <c r="I36" s="17" t="s">
        <v>343</v>
      </c>
      <c r="J36" s="3" t="s">
        <v>142</v>
      </c>
      <c r="K36" s="1">
        <v>40775</v>
      </c>
      <c r="L36" s="3" t="s">
        <v>14</v>
      </c>
      <c r="M36" s="1"/>
      <c r="N36" s="70" t="str">
        <f>"- Comunicación virtual sobre EMO.
- Registro de entrega de EMO."</f>
        <v>- Comunicación virtual sobre EMO._x000D_- Registro de entrega de EMO.</v>
      </c>
      <c r="O36" s="46" t="s">
        <v>14</v>
      </c>
      <c r="P36" s="46"/>
      <c r="Q36" s="68" t="s">
        <v>440</v>
      </c>
      <c r="R36" s="46"/>
    </row>
    <row r="37" spans="2:18" ht="102">
      <c r="B37" s="2" t="s">
        <v>14</v>
      </c>
      <c r="C37" s="3"/>
      <c r="D37" s="3" t="s">
        <v>104</v>
      </c>
      <c r="E37" s="3" t="s">
        <v>112</v>
      </c>
      <c r="F37" s="3" t="s">
        <v>15</v>
      </c>
      <c r="G37" s="3" t="s">
        <v>28</v>
      </c>
      <c r="H37" s="17" t="s">
        <v>167</v>
      </c>
      <c r="I37" s="17" t="s">
        <v>116</v>
      </c>
      <c r="J37" s="3" t="s">
        <v>142</v>
      </c>
      <c r="K37" s="1">
        <v>40775</v>
      </c>
      <c r="L37" s="3" t="s">
        <v>14</v>
      </c>
      <c r="M37" s="1"/>
      <c r="N37" s="36" t="str">
        <f>"- Manual de Gestión de SST para contratistas
- Supervisión de trabajos
- Registro de Inspecciones"</f>
        <v>- Manual de Gestión de SST para contratistas_x000D_- Supervisión de trabajos_x000D_- Registro de Inspecciones</v>
      </c>
      <c r="O37" s="46" t="s">
        <v>14</v>
      </c>
      <c r="P37" s="46"/>
      <c r="Q37" s="43" t="s">
        <v>482</v>
      </c>
      <c r="R37" s="67"/>
    </row>
    <row r="38" spans="2:18" ht="204">
      <c r="B38" s="2" t="s">
        <v>14</v>
      </c>
      <c r="C38" s="3"/>
      <c r="D38" s="3" t="s">
        <v>104</v>
      </c>
      <c r="E38" s="3" t="s">
        <v>112</v>
      </c>
      <c r="F38" s="3" t="s">
        <v>15</v>
      </c>
      <c r="G38" s="3" t="s">
        <v>29</v>
      </c>
      <c r="H38" s="17" t="s">
        <v>168</v>
      </c>
      <c r="I38" s="17" t="s">
        <v>344</v>
      </c>
      <c r="J38" s="3" t="s">
        <v>142</v>
      </c>
      <c r="K38" s="1">
        <v>40775</v>
      </c>
      <c r="L38" s="1" t="s">
        <v>14</v>
      </c>
      <c r="M38" s="1"/>
      <c r="N38" s="36" t="str">
        <f>"- Procedimiento de Investigación de Indicidente/Accidente."</f>
        <v>- Procedimiento de Investigación de Indicidente/Accidente.</v>
      </c>
      <c r="O38" s="46" t="s">
        <v>14</v>
      </c>
      <c r="P38" s="46"/>
      <c r="Q38" s="43" t="s">
        <v>487</v>
      </c>
      <c r="R38" s="67"/>
    </row>
    <row r="39" spans="2:18" ht="119">
      <c r="B39" s="2" t="s">
        <v>14</v>
      </c>
      <c r="C39" s="3"/>
      <c r="D39" s="3" t="s">
        <v>104</v>
      </c>
      <c r="E39" s="3" t="s">
        <v>112</v>
      </c>
      <c r="F39" s="3" t="s">
        <v>15</v>
      </c>
      <c r="G39" s="3" t="s">
        <v>30</v>
      </c>
      <c r="H39" s="17" t="s">
        <v>169</v>
      </c>
      <c r="I39" s="17" t="s">
        <v>345</v>
      </c>
      <c r="J39" s="3" t="s">
        <v>142</v>
      </c>
      <c r="K39" s="1">
        <v>40775</v>
      </c>
      <c r="L39" s="3" t="s">
        <v>14</v>
      </c>
      <c r="M39" s="1"/>
      <c r="N39" s="36" t="str">
        <f>"- Procedimiento de Investigación de Indicidente/Accidente
- Manual de Gestión de SST para contratitas."</f>
        <v>- Procedimiento de Investigación de Indicidente/Accidente_x000D_- Manual de Gestión de SST para contratitas.</v>
      </c>
      <c r="O39" s="46" t="s">
        <v>14</v>
      </c>
      <c r="P39" s="46"/>
      <c r="Q39" s="43" t="s">
        <v>482</v>
      </c>
      <c r="R39" s="67"/>
    </row>
    <row r="40" spans="2:18" ht="119">
      <c r="B40" s="2" t="s">
        <v>14</v>
      </c>
      <c r="C40" s="3"/>
      <c r="D40" s="3" t="s">
        <v>104</v>
      </c>
      <c r="E40" s="3" t="s">
        <v>112</v>
      </c>
      <c r="F40" s="3" t="s">
        <v>15</v>
      </c>
      <c r="G40" s="3" t="s">
        <v>31</v>
      </c>
      <c r="H40" s="17" t="s">
        <v>170</v>
      </c>
      <c r="I40" s="17" t="s">
        <v>346</v>
      </c>
      <c r="J40" s="3" t="s">
        <v>142</v>
      </c>
      <c r="K40" s="1">
        <v>40775</v>
      </c>
      <c r="L40" s="3" t="s">
        <v>14</v>
      </c>
      <c r="M40" s="1"/>
      <c r="N40" s="36" t="str">
        <f>"- Registro de Accidentes de Trabajo.
- Registro de Incidentes Peligrosos.
- Registro de Enfermedades Ocupacionales."</f>
        <v>- Registro de Accidentes de Trabajo._x000D_- Registro de Incidentes Peligrosos._x000D_- Registro de Enfermedades Ocupacionales.</v>
      </c>
      <c r="O40" s="46" t="s">
        <v>14</v>
      </c>
      <c r="P40" s="46"/>
      <c r="Q40" s="43" t="s">
        <v>482</v>
      </c>
      <c r="R40" s="67"/>
    </row>
    <row r="41" spans="2:18" ht="170">
      <c r="B41" s="2" t="s">
        <v>14</v>
      </c>
      <c r="C41" s="3"/>
      <c r="D41" s="3" t="s">
        <v>104</v>
      </c>
      <c r="E41" s="3" t="s">
        <v>112</v>
      </c>
      <c r="F41" s="3" t="s">
        <v>15</v>
      </c>
      <c r="G41" s="3" t="s">
        <v>32</v>
      </c>
      <c r="H41" s="17" t="s">
        <v>171</v>
      </c>
      <c r="I41" s="17" t="s">
        <v>347</v>
      </c>
      <c r="J41" s="3" t="s">
        <v>142</v>
      </c>
      <c r="K41" s="1">
        <v>40775</v>
      </c>
      <c r="L41" s="1" t="s">
        <v>14</v>
      </c>
      <c r="M41" s="1"/>
      <c r="N41" s="36" t="str">
        <f>"- Registro de Accidentes de Trabajo.
- Registro de Incidentes Peligrosos.
- Registro de Enfermedades Ocupacionales.
- Procedimiento de Investigación de Accidentes/Incidentes"</f>
        <v>- Registro de Accidentes de Trabajo._x000D_- Registro de Incidentes Peligrosos._x000D_- Registro de Enfermedades Ocupacionales._x000D_- Procedimiento de Investigación de Accidentes/Incidentes</v>
      </c>
      <c r="O41" s="46" t="s">
        <v>14</v>
      </c>
      <c r="P41" s="46"/>
      <c r="Q41" s="43" t="s">
        <v>482</v>
      </c>
      <c r="R41" s="66"/>
    </row>
    <row r="42" spans="2:18" ht="170">
      <c r="B42" s="2" t="s">
        <v>14</v>
      </c>
      <c r="C42" s="3"/>
      <c r="D42" s="3" t="s">
        <v>104</v>
      </c>
      <c r="E42" s="3" t="s">
        <v>112</v>
      </c>
      <c r="F42" s="3" t="s">
        <v>15</v>
      </c>
      <c r="G42" s="3" t="s">
        <v>172</v>
      </c>
      <c r="H42" s="17" t="s">
        <v>173</v>
      </c>
      <c r="I42" s="17" t="s">
        <v>348</v>
      </c>
      <c r="J42" s="3" t="s">
        <v>142</v>
      </c>
      <c r="K42" s="1">
        <v>40775</v>
      </c>
      <c r="L42" s="3" t="s">
        <v>14</v>
      </c>
      <c r="M42" s="1"/>
      <c r="N42" s="36" t="str">
        <f>"- Registro de Accidentes de Trabajo.
- Registro de Incidentes Peligrosos.
- Registro de Enfermedades Ocupacionales.
- Procedimiento de Investigación de Accidentes/Incidentes
- Seguimiento de las Acciones Correctivas de Accidentes/Incidentes "</f>
        <v xml:space="preserve">- Registro de Accidentes de Trabajo._x000D_- Registro de Incidentes Peligrosos._x000D_- Registro de Enfermedades Ocupacionales._x000D_- Procedimiento de Investigación de Accidentes/Incidentes_x000D_- Seguimiento de las Acciones Correctivas de Accidentes/Incidentes </v>
      </c>
      <c r="O42" s="46" t="s">
        <v>14</v>
      </c>
      <c r="P42" s="46"/>
      <c r="Q42" s="43" t="s">
        <v>482</v>
      </c>
      <c r="R42" s="66"/>
    </row>
    <row r="43" spans="2:18" ht="170">
      <c r="B43" s="2" t="s">
        <v>14</v>
      </c>
      <c r="C43" s="12"/>
      <c r="D43" s="3" t="s">
        <v>104</v>
      </c>
      <c r="E43" s="3" t="s">
        <v>105</v>
      </c>
      <c r="F43" s="3" t="s">
        <v>106</v>
      </c>
      <c r="G43" s="3" t="s">
        <v>38</v>
      </c>
      <c r="H43" s="17" t="s">
        <v>174</v>
      </c>
      <c r="I43" s="17" t="s">
        <v>349</v>
      </c>
      <c r="J43" s="4" t="s">
        <v>142</v>
      </c>
      <c r="K43" s="13">
        <v>41831</v>
      </c>
      <c r="L43" s="3" t="s">
        <v>14</v>
      </c>
      <c r="M43" s="4"/>
      <c r="N43" s="36" t="str">
        <f xml:space="preserve"> "- Contrato del Servicio de Salud Ocupacional a cargo de un Médico Ocupacional externo.
- Contrato de Servicio de Implementación a cargo de empresa asesora.
- Organigrama actualizado de la organización donde se vizualice el área de SST"</f>
        <v>- Contrato del Servicio de Salud Ocupacional a cargo de un Médico Ocupacional externo._x000D_- Contrato de Servicio de Implementación a cargo de empresa asesora._x000D_- Organigrama actualizado de la organización donde se vizualice el área de SST</v>
      </c>
      <c r="O43" s="69" t="s">
        <v>14</v>
      </c>
      <c r="P43" s="40"/>
      <c r="Q43" s="43" t="s">
        <v>482</v>
      </c>
      <c r="R43" s="66"/>
    </row>
    <row r="44" spans="2:18" ht="180" customHeight="1">
      <c r="B44" s="2" t="s">
        <v>14</v>
      </c>
      <c r="C44" s="12"/>
      <c r="D44" s="3" t="s">
        <v>104</v>
      </c>
      <c r="E44" s="3" t="s">
        <v>105</v>
      </c>
      <c r="F44" s="3" t="s">
        <v>106</v>
      </c>
      <c r="G44" s="3" t="s">
        <v>39</v>
      </c>
      <c r="H44" s="17" t="s">
        <v>107</v>
      </c>
      <c r="I44" s="17" t="s">
        <v>350</v>
      </c>
      <c r="J44" s="4" t="s">
        <v>142</v>
      </c>
      <c r="K44" s="13">
        <v>41831</v>
      </c>
      <c r="L44" s="1" t="s">
        <v>14</v>
      </c>
      <c r="M44" s="5"/>
      <c r="N44" s="36" t="str">
        <f xml:space="preserve"> "- Carpeta de Registros SST en físico.
- Carpeta compartida online."</f>
        <v>- Carpeta de Registros SST en físico._x000D_- Carpeta compartida online.</v>
      </c>
      <c r="O44" s="66" t="s">
        <v>14</v>
      </c>
      <c r="P44" s="40"/>
      <c r="Q44" s="43" t="s">
        <v>482</v>
      </c>
      <c r="R44" s="66"/>
    </row>
    <row r="45" spans="2:18" ht="204">
      <c r="B45" s="2" t="s">
        <v>14</v>
      </c>
      <c r="C45" s="12"/>
      <c r="D45" s="3" t="s">
        <v>104</v>
      </c>
      <c r="E45" s="3" t="s">
        <v>105</v>
      </c>
      <c r="F45" s="3" t="s">
        <v>106</v>
      </c>
      <c r="G45" s="3" t="s">
        <v>108</v>
      </c>
      <c r="H45" s="19" t="s">
        <v>109</v>
      </c>
      <c r="I45" s="17" t="s">
        <v>351</v>
      </c>
      <c r="J45" s="4" t="s">
        <v>142</v>
      </c>
      <c r="K45" s="13">
        <v>41831</v>
      </c>
      <c r="L45" s="3" t="s">
        <v>14</v>
      </c>
      <c r="M45" s="4"/>
      <c r="N45" s="36" t="str">
        <f xml:space="preserve"> "- Protocolo de Exámenes Médicos Ocupacionales."</f>
        <v>- Protocolo de Exámenes Médicos Ocupacionales.</v>
      </c>
      <c r="O45" s="69" t="s">
        <v>14</v>
      </c>
      <c r="P45" s="69"/>
      <c r="Q45" s="43" t="s">
        <v>440</v>
      </c>
      <c r="R45" s="66"/>
    </row>
    <row r="46" spans="2:18" ht="85">
      <c r="B46" s="2" t="s">
        <v>14</v>
      </c>
      <c r="C46" s="12"/>
      <c r="D46" s="3" t="s">
        <v>104</v>
      </c>
      <c r="E46" s="3" t="s">
        <v>105</v>
      </c>
      <c r="F46" s="3" t="s">
        <v>106</v>
      </c>
      <c r="G46" s="3" t="s">
        <v>110</v>
      </c>
      <c r="H46" s="17" t="s">
        <v>111</v>
      </c>
      <c r="I46" s="17" t="s">
        <v>352</v>
      </c>
      <c r="J46" s="4" t="s">
        <v>142</v>
      </c>
      <c r="K46" s="13">
        <v>41831</v>
      </c>
      <c r="L46" s="3" t="s">
        <v>14</v>
      </c>
      <c r="M46" s="4"/>
      <c r="N46" s="36" t="str">
        <f xml:space="preserve"> "- Registro de Trabajo Restringido y retorno laboral."</f>
        <v>- Registro de Trabajo Restringido y retorno laboral.</v>
      </c>
      <c r="O46" s="69" t="s">
        <v>14</v>
      </c>
      <c r="P46" s="69"/>
      <c r="Q46" s="43" t="s">
        <v>440</v>
      </c>
      <c r="R46" s="66"/>
    </row>
    <row r="47" spans="2:18" ht="162.75" customHeight="1">
      <c r="B47" s="2" t="s">
        <v>14</v>
      </c>
      <c r="C47" s="12"/>
      <c r="D47" s="3" t="s">
        <v>78</v>
      </c>
      <c r="E47" s="3" t="s">
        <v>36</v>
      </c>
      <c r="F47" s="3" t="s">
        <v>37</v>
      </c>
      <c r="G47" s="3" t="s">
        <v>175</v>
      </c>
      <c r="H47" s="17" t="s">
        <v>176</v>
      </c>
      <c r="I47" s="17" t="s">
        <v>353</v>
      </c>
      <c r="J47" s="3" t="s">
        <v>142</v>
      </c>
      <c r="K47" s="1">
        <v>41024</v>
      </c>
      <c r="L47" s="1" t="s">
        <v>14</v>
      </c>
      <c r="M47" s="1"/>
      <c r="N47" s="44" t="str">
        <f>"- Política de SST.
- Eleccion del Comité SST.
- Elaboración de Matrices IPERC por puesto de trabajo.
- Matriz de Requisitos Legales.
- Inspecciones de Seguridad periódicas.
- Procedimientos de Gestion SST"</f>
        <v>- Política de SST._x000D_- Eleccion del Comité SST._x000D_- Elaboración de Matrices IPERC por puesto de trabajo._x000D_- Matriz de Requisitos Legales._x000D_- Inspecciones de Seguridad periódicas._x000D_- Procedimientos de Gestion SST</v>
      </c>
      <c r="O47" s="46" t="s">
        <v>14</v>
      </c>
      <c r="P47" s="46"/>
      <c r="Q47" s="43" t="s">
        <v>448</v>
      </c>
      <c r="R47" s="66"/>
    </row>
    <row r="48" spans="2:18" ht="357">
      <c r="B48" s="2" t="s">
        <v>14</v>
      </c>
      <c r="C48" s="3"/>
      <c r="D48" s="3" t="s">
        <v>78</v>
      </c>
      <c r="E48" s="3" t="s">
        <v>36</v>
      </c>
      <c r="F48" s="3" t="s">
        <v>37</v>
      </c>
      <c r="G48" s="3" t="s">
        <v>38</v>
      </c>
      <c r="H48" s="17" t="s">
        <v>285</v>
      </c>
      <c r="I48" s="17" t="s">
        <v>354</v>
      </c>
      <c r="J48" s="3" t="s">
        <v>142</v>
      </c>
      <c r="K48" s="1">
        <v>41024</v>
      </c>
      <c r="L48" s="3" t="s">
        <v>14</v>
      </c>
      <c r="M48" s="1"/>
      <c r="N48" s="36" t="str">
        <f xml:space="preserve"> "- Inducción SST
- Política SST
- Programa SST."</f>
        <v>- Inducción SST_x000D_- Política SST_x000D_- Programa SST.</v>
      </c>
      <c r="O48" s="46" t="s">
        <v>14</v>
      </c>
      <c r="P48" s="46"/>
      <c r="Q48" s="43" t="s">
        <v>448</v>
      </c>
      <c r="R48" s="66"/>
    </row>
    <row r="49" spans="2:18" ht="301.5" customHeight="1">
      <c r="B49" s="2" t="s">
        <v>14</v>
      </c>
      <c r="C49" s="3"/>
      <c r="D49" s="3" t="s">
        <v>78</v>
      </c>
      <c r="E49" s="3" t="s">
        <v>36</v>
      </c>
      <c r="F49" s="3" t="s">
        <v>37</v>
      </c>
      <c r="G49" s="3" t="s">
        <v>40</v>
      </c>
      <c r="H49" s="17" t="s">
        <v>246</v>
      </c>
      <c r="I49" s="17" t="s">
        <v>355</v>
      </c>
      <c r="J49" s="3" t="s">
        <v>142</v>
      </c>
      <c r="K49" s="1">
        <v>41024</v>
      </c>
      <c r="L49" s="3" t="s">
        <v>14</v>
      </c>
      <c r="M49" s="1"/>
      <c r="N49" s="36" t="str">
        <f xml:space="preserve"> "- Contratos de personal."</f>
        <v>- Contratos de personal.</v>
      </c>
      <c r="O49" s="46" t="s">
        <v>14</v>
      </c>
      <c r="P49" s="46"/>
      <c r="Q49" s="43" t="s">
        <v>496</v>
      </c>
      <c r="R49" s="43"/>
    </row>
    <row r="50" spans="2:18" ht="206.25" customHeight="1">
      <c r="B50" s="2" t="s">
        <v>14</v>
      </c>
      <c r="C50" s="3"/>
      <c r="D50" s="3" t="s">
        <v>78</v>
      </c>
      <c r="E50" s="3" t="s">
        <v>36</v>
      </c>
      <c r="F50" s="3" t="s">
        <v>37</v>
      </c>
      <c r="G50" s="3" t="s">
        <v>177</v>
      </c>
      <c r="H50" s="17" t="s">
        <v>180</v>
      </c>
      <c r="I50" s="17" t="s">
        <v>356</v>
      </c>
      <c r="J50" s="3" t="s">
        <v>142</v>
      </c>
      <c r="K50" s="1">
        <v>41024</v>
      </c>
      <c r="L50" s="1" t="s">
        <v>14</v>
      </c>
      <c r="M50" s="1"/>
      <c r="N50" s="36" t="str">
        <f>"- Publicación de Política SST"</f>
        <v>- Publicación de Política SST</v>
      </c>
      <c r="O50" s="46" t="s">
        <v>14</v>
      </c>
      <c r="P50" s="46"/>
      <c r="Q50" s="43" t="s">
        <v>492</v>
      </c>
      <c r="R50" s="43"/>
    </row>
    <row r="51" spans="2:18" ht="51">
      <c r="B51" s="2" t="s">
        <v>14</v>
      </c>
      <c r="C51" s="3"/>
      <c r="D51" s="3" t="s">
        <v>78</v>
      </c>
      <c r="E51" s="3" t="s">
        <v>36</v>
      </c>
      <c r="F51" s="3" t="s">
        <v>37</v>
      </c>
      <c r="G51" s="3" t="s">
        <v>178</v>
      </c>
      <c r="H51" s="17" t="s">
        <v>179</v>
      </c>
      <c r="I51" s="17" t="s">
        <v>357</v>
      </c>
      <c r="J51" s="3" t="s">
        <v>142</v>
      </c>
      <c r="K51" s="15">
        <v>41024</v>
      </c>
      <c r="L51" s="3" t="s">
        <v>14</v>
      </c>
      <c r="M51" s="1"/>
      <c r="N51" s="36" t="str">
        <f>"- Reglamento Interno de SST entregado al personal"</f>
        <v>- Reglamento Interno de SST entregado al personal</v>
      </c>
      <c r="O51" s="46" t="s">
        <v>14</v>
      </c>
      <c r="P51" s="46"/>
      <c r="Q51" s="43" t="s">
        <v>448</v>
      </c>
      <c r="R51" s="43"/>
    </row>
    <row r="52" spans="2:18" ht="51">
      <c r="B52" s="2" t="s">
        <v>14</v>
      </c>
      <c r="C52" s="3"/>
      <c r="D52" s="3" t="s">
        <v>78</v>
      </c>
      <c r="E52" s="3" t="s">
        <v>36</v>
      </c>
      <c r="F52" s="3" t="s">
        <v>37</v>
      </c>
      <c r="G52" s="3" t="s">
        <v>185</v>
      </c>
      <c r="H52" s="17" t="s">
        <v>181</v>
      </c>
      <c r="I52" s="17" t="s">
        <v>358</v>
      </c>
      <c r="J52" s="3" t="s">
        <v>142</v>
      </c>
      <c r="K52" s="15">
        <v>41024</v>
      </c>
      <c r="L52" s="3" t="s">
        <v>14</v>
      </c>
      <c r="M52" s="1"/>
      <c r="N52" s="36" t="str">
        <f>"- Matriz IPERC al alcance de cada puesto de trabajo"</f>
        <v>- Matriz IPERC al alcance de cada puesto de trabajo</v>
      </c>
      <c r="O52" s="46" t="s">
        <v>14</v>
      </c>
      <c r="P52" s="46"/>
      <c r="Q52" s="43" t="s">
        <v>448</v>
      </c>
      <c r="R52" s="43"/>
    </row>
    <row r="53" spans="2:18" ht="235.5" customHeight="1">
      <c r="B53" s="2" t="s">
        <v>14</v>
      </c>
      <c r="C53" s="3"/>
      <c r="D53" s="3" t="s">
        <v>78</v>
      </c>
      <c r="E53" s="3" t="s">
        <v>36</v>
      </c>
      <c r="F53" s="3" t="s">
        <v>37</v>
      </c>
      <c r="G53" s="3" t="s">
        <v>186</v>
      </c>
      <c r="H53" s="17" t="s">
        <v>182</v>
      </c>
      <c r="I53" s="17" t="s">
        <v>359</v>
      </c>
      <c r="J53" s="3" t="s">
        <v>142</v>
      </c>
      <c r="K53" s="15">
        <v>41024</v>
      </c>
      <c r="L53" s="1" t="s">
        <v>14</v>
      </c>
      <c r="M53" s="1"/>
      <c r="N53" s="36" t="str">
        <f>"- Publicación de Mapa de Riesgo"</f>
        <v>- Publicación de Mapa de Riesgo</v>
      </c>
      <c r="O53" s="46" t="s">
        <v>14</v>
      </c>
      <c r="P53" s="46"/>
      <c r="Q53" s="43" t="s">
        <v>448</v>
      </c>
      <c r="R53" s="43"/>
    </row>
    <row r="54" spans="2:18" ht="51">
      <c r="B54" s="2" t="s">
        <v>14</v>
      </c>
      <c r="C54" s="3"/>
      <c r="D54" s="3" t="s">
        <v>78</v>
      </c>
      <c r="E54" s="3" t="s">
        <v>36</v>
      </c>
      <c r="F54" s="3" t="s">
        <v>37</v>
      </c>
      <c r="G54" s="3" t="s">
        <v>187</v>
      </c>
      <c r="H54" s="17" t="s">
        <v>183</v>
      </c>
      <c r="I54" s="17" t="s">
        <v>360</v>
      </c>
      <c r="J54" s="3" t="s">
        <v>142</v>
      </c>
      <c r="K54" s="15">
        <v>41024</v>
      </c>
      <c r="L54" s="3" t="s">
        <v>14</v>
      </c>
      <c r="M54" s="1"/>
      <c r="N54" s="36" t="str">
        <f>"- Plan de SST"</f>
        <v>- Plan de SST</v>
      </c>
      <c r="O54" s="46" t="s">
        <v>14</v>
      </c>
      <c r="P54" s="46"/>
      <c r="Q54" s="43" t="s">
        <v>448</v>
      </c>
      <c r="R54" s="43"/>
    </row>
    <row r="55" spans="2:18" ht="51">
      <c r="B55" s="2" t="s">
        <v>14</v>
      </c>
      <c r="C55" s="3"/>
      <c r="D55" s="3" t="s">
        <v>78</v>
      </c>
      <c r="E55" s="3" t="s">
        <v>36</v>
      </c>
      <c r="F55" s="3" t="s">
        <v>37</v>
      </c>
      <c r="G55" s="3" t="s">
        <v>188</v>
      </c>
      <c r="H55" s="17" t="s">
        <v>184</v>
      </c>
      <c r="I55" s="17" t="s">
        <v>361</v>
      </c>
      <c r="J55" s="3" t="s">
        <v>142</v>
      </c>
      <c r="K55" s="15">
        <v>41024</v>
      </c>
      <c r="L55" s="3" t="s">
        <v>14</v>
      </c>
      <c r="M55" s="1"/>
      <c r="N55" s="36" t="str">
        <f>"- Programa de SST"</f>
        <v>- Programa de SST</v>
      </c>
      <c r="O55" s="46" t="s">
        <v>14</v>
      </c>
      <c r="P55" s="46"/>
      <c r="Q55" s="43" t="s">
        <v>448</v>
      </c>
      <c r="R55" s="43"/>
    </row>
    <row r="56" spans="2:18" ht="170">
      <c r="B56" s="2" t="s">
        <v>14</v>
      </c>
      <c r="C56" s="3"/>
      <c r="D56" s="3" t="s">
        <v>78</v>
      </c>
      <c r="E56" s="3" t="s">
        <v>36</v>
      </c>
      <c r="F56" s="3" t="s">
        <v>37</v>
      </c>
      <c r="G56" s="3" t="s">
        <v>190</v>
      </c>
      <c r="H56" s="17" t="s">
        <v>197</v>
      </c>
      <c r="I56" s="17" t="s">
        <v>362</v>
      </c>
      <c r="J56" s="3" t="s">
        <v>142</v>
      </c>
      <c r="K56" s="15">
        <v>41024</v>
      </c>
      <c r="L56" s="1" t="s">
        <v>14</v>
      </c>
      <c r="M56" s="1"/>
      <c r="N56" s="36" t="str">
        <f>"- Procedimiento de Reporte e Investigación de Accidentes/Incidentes
- Registro de Reporte de Accidentes/Incidentes
- Registro de Investigación de Accidentes de Trabajo"&amp;
"- Registro de Investigación de Incidentes Peligrosos
- Registro de Investigación de Enfermedades Ocupacionales
- Seguimiento a las Acciones Correctivas de Accidentes."</f>
        <v>- Procedimiento de Reporte e Investigación de Accidentes/Incidentes_x000D_- Registro de Reporte de Accidentes/Incidentes_x000D_- Registro de Investigación de Accidentes de Trabajo- Registro de Investigación de Incidentes Peligrosos_x000D_- Registro de Investigación de Enfermedades Ocupacionales_x000D_- Seguimiento a las Acciones Correctivas de Accidentes.</v>
      </c>
      <c r="O56" s="46" t="s">
        <v>14</v>
      </c>
      <c r="P56" s="46"/>
      <c r="Q56" s="43" t="s">
        <v>482</v>
      </c>
      <c r="R56" s="43"/>
    </row>
    <row r="57" spans="2:18" ht="51">
      <c r="B57" s="2" t="s">
        <v>14</v>
      </c>
      <c r="C57" s="3"/>
      <c r="D57" s="3" t="s">
        <v>78</v>
      </c>
      <c r="E57" s="3" t="s">
        <v>36</v>
      </c>
      <c r="F57" s="3" t="s">
        <v>37</v>
      </c>
      <c r="G57" s="3" t="s">
        <v>189</v>
      </c>
      <c r="H57" s="17" t="s">
        <v>198</v>
      </c>
      <c r="I57" s="17" t="s">
        <v>363</v>
      </c>
      <c r="J57" s="3" t="s">
        <v>142</v>
      </c>
      <c r="K57" s="15">
        <v>41024</v>
      </c>
      <c r="L57" s="3" t="s">
        <v>14</v>
      </c>
      <c r="M57" s="1"/>
      <c r="N57" s="36" t="str">
        <f>"- Base de Datos de EMO
- Certificados de Aptitud Médica"</f>
        <v>- Base de Datos de EMO_x000D_- Certificados de Aptitud Médica</v>
      </c>
      <c r="O57" s="46" t="s">
        <v>14</v>
      </c>
      <c r="P57" s="46"/>
      <c r="Q57" s="43" t="s">
        <v>440</v>
      </c>
      <c r="R57" s="43"/>
    </row>
    <row r="58" spans="2:18" ht="102">
      <c r="B58" s="2" t="s">
        <v>14</v>
      </c>
      <c r="C58" s="3"/>
      <c r="D58" s="3" t="s">
        <v>78</v>
      </c>
      <c r="E58" s="3" t="s">
        <v>36</v>
      </c>
      <c r="F58" s="3" t="s">
        <v>37</v>
      </c>
      <c r="G58" s="3" t="s">
        <v>191</v>
      </c>
      <c r="H58" s="17" t="s">
        <v>199</v>
      </c>
      <c r="I58" s="17" t="s">
        <v>364</v>
      </c>
      <c r="J58" s="3" t="s">
        <v>142</v>
      </c>
      <c r="K58" s="15">
        <v>41024</v>
      </c>
      <c r="L58" s="3" t="s">
        <v>14</v>
      </c>
      <c r="M58" s="1"/>
      <c r="N58" s="36" t="str">
        <f>"- Registro de Monitoreo de Agentes físicos
- Registro de Monitoreo de Agentes Químicos
- Registro de Monitoreo de Agentes Biológicos
- Registro de Monitoreo de Agentes Psicosociales
- Registro de Evaluación Ergonómica"</f>
        <v>- Registro de Monitoreo de Agentes físicos_x000D_- Registro de Monitoreo de Agentes Químicos_x000D_- Registro de Monitoreo de Agentes Biológicos_x000D_- Registro de Monitoreo de Agentes Psicosociales_x000D_- Registro de Evaluación Ergonómica</v>
      </c>
      <c r="O58" s="46" t="s">
        <v>14</v>
      </c>
      <c r="P58" s="46"/>
      <c r="Q58" s="43" t="s">
        <v>482</v>
      </c>
      <c r="R58" s="43"/>
    </row>
    <row r="59" spans="2:18" ht="51">
      <c r="B59" s="2" t="s">
        <v>14</v>
      </c>
      <c r="C59" s="3"/>
      <c r="D59" s="3" t="s">
        <v>78</v>
      </c>
      <c r="E59" s="3" t="s">
        <v>36</v>
      </c>
      <c r="F59" s="3" t="s">
        <v>37</v>
      </c>
      <c r="G59" s="3" t="s">
        <v>192</v>
      </c>
      <c r="H59" s="17" t="s">
        <v>200</v>
      </c>
      <c r="I59" s="17" t="s">
        <v>365</v>
      </c>
      <c r="J59" s="3" t="s">
        <v>142</v>
      </c>
      <c r="K59" s="15">
        <v>41024</v>
      </c>
      <c r="L59" s="1" t="s">
        <v>14</v>
      </c>
      <c r="M59" s="1"/>
      <c r="N59" s="36" t="str">
        <f>"- Registro de Inspecciones de SST"</f>
        <v>- Registro de Inspecciones de SST</v>
      </c>
      <c r="O59" s="46" t="s">
        <v>14</v>
      </c>
      <c r="P59" s="46"/>
      <c r="Q59" s="43" t="s">
        <v>482</v>
      </c>
      <c r="R59" s="43"/>
    </row>
    <row r="60" spans="2:18" ht="51">
      <c r="B60" s="2" t="s">
        <v>14</v>
      </c>
      <c r="C60" s="3"/>
      <c r="D60" s="3" t="s">
        <v>78</v>
      </c>
      <c r="E60" s="3" t="s">
        <v>36</v>
      </c>
      <c r="F60" s="3" t="s">
        <v>37</v>
      </c>
      <c r="G60" s="3" t="s">
        <v>193</v>
      </c>
      <c r="H60" s="17" t="s">
        <v>201</v>
      </c>
      <c r="I60" s="17" t="s">
        <v>366</v>
      </c>
      <c r="J60" s="3" t="s">
        <v>142</v>
      </c>
      <c r="K60" s="15">
        <v>41024</v>
      </c>
      <c r="L60" s="3" t="s">
        <v>14</v>
      </c>
      <c r="M60" s="1"/>
      <c r="N60" s="36" t="str">
        <f>"- Registro de Estadísticas de Accidentes/Incidentes"</f>
        <v>- Registro de Estadísticas de Accidentes/Incidentes</v>
      </c>
      <c r="O60" s="46" t="s">
        <v>14</v>
      </c>
      <c r="P60" s="46"/>
      <c r="Q60" s="43" t="s">
        <v>482</v>
      </c>
      <c r="R60" s="43"/>
    </row>
    <row r="61" spans="2:18" ht="51">
      <c r="B61" s="2" t="s">
        <v>14</v>
      </c>
      <c r="C61" s="3"/>
      <c r="D61" s="3" t="s">
        <v>78</v>
      </c>
      <c r="E61" s="3" t="s">
        <v>36</v>
      </c>
      <c r="F61" s="3" t="s">
        <v>37</v>
      </c>
      <c r="G61" s="3" t="s">
        <v>194</v>
      </c>
      <c r="H61" s="17" t="s">
        <v>202</v>
      </c>
      <c r="I61" s="17" t="s">
        <v>367</v>
      </c>
      <c r="J61" s="3" t="s">
        <v>142</v>
      </c>
      <c r="K61" s="15">
        <v>41024</v>
      </c>
      <c r="L61" s="3" t="s">
        <v>14</v>
      </c>
      <c r="M61" s="1"/>
      <c r="N61" s="36" t="str">
        <f>"- Inventario de Extinttores Contra Incendio
- Inventario de Luces de Emergencia
- Registro de Entrega de EPP."</f>
        <v>- Inventario de Extinttores Contra Incendio_x000D_- Inventario de Luces de Emergencia_x000D_- Registro de Entrega de EPP.</v>
      </c>
      <c r="O61" s="46" t="s">
        <v>14</v>
      </c>
      <c r="P61" s="46"/>
      <c r="Q61" s="43" t="s">
        <v>448</v>
      </c>
      <c r="R61" s="43"/>
    </row>
    <row r="62" spans="2:18" ht="68">
      <c r="B62" s="2" t="s">
        <v>14</v>
      </c>
      <c r="C62" s="3"/>
      <c r="D62" s="3" t="s">
        <v>78</v>
      </c>
      <c r="E62" s="3" t="s">
        <v>36</v>
      </c>
      <c r="F62" s="3" t="s">
        <v>37</v>
      </c>
      <c r="G62" s="3" t="s">
        <v>195</v>
      </c>
      <c r="H62" s="17" t="s">
        <v>203</v>
      </c>
      <c r="I62" s="17" t="s">
        <v>368</v>
      </c>
      <c r="J62" s="3" t="s">
        <v>142</v>
      </c>
      <c r="K62" s="15">
        <v>41024</v>
      </c>
      <c r="L62" s="1" t="s">
        <v>14</v>
      </c>
      <c r="M62" s="1"/>
      <c r="N62" s="36" t="str">
        <f>"- Registro de Inducción, Charla, Capacitación, Entrenamiento y simulacros.
- Certificados o constancias de capacitaciones externas"</f>
        <v>- Registro de Inducción, Charla, Capacitación, Entrenamiento y simulacros._x000D_- Certificados o constancias de capacitaciones externas</v>
      </c>
      <c r="O62" s="46" t="s">
        <v>14</v>
      </c>
      <c r="P62" s="46"/>
      <c r="Q62" s="43" t="s">
        <v>448</v>
      </c>
      <c r="R62" s="43"/>
    </row>
    <row r="63" spans="2:18" ht="51">
      <c r="B63" s="2" t="s">
        <v>14</v>
      </c>
      <c r="C63" s="3"/>
      <c r="D63" s="3" t="s">
        <v>78</v>
      </c>
      <c r="E63" s="3" t="s">
        <v>36</v>
      </c>
      <c r="F63" s="3" t="s">
        <v>37</v>
      </c>
      <c r="G63" s="3" t="s">
        <v>196</v>
      </c>
      <c r="H63" s="17" t="s">
        <v>204</v>
      </c>
      <c r="I63" s="17" t="s">
        <v>369</v>
      </c>
      <c r="J63" s="3" t="s">
        <v>142</v>
      </c>
      <c r="K63" s="15">
        <v>41024</v>
      </c>
      <c r="L63" s="3" t="s">
        <v>14</v>
      </c>
      <c r="M63" s="1"/>
      <c r="N63" s="36" t="s">
        <v>497</v>
      </c>
      <c r="O63" s="46" t="s">
        <v>14</v>
      </c>
      <c r="P63" s="46"/>
      <c r="Q63" s="43" t="s">
        <v>492</v>
      </c>
      <c r="R63" s="43"/>
    </row>
    <row r="64" spans="2:18" ht="136">
      <c r="B64" s="2" t="s">
        <v>14</v>
      </c>
      <c r="C64" s="3"/>
      <c r="D64" s="3" t="s">
        <v>78</v>
      </c>
      <c r="E64" s="3" t="s">
        <v>36</v>
      </c>
      <c r="F64" s="3" t="s">
        <v>37</v>
      </c>
      <c r="G64" s="3" t="s">
        <v>18</v>
      </c>
      <c r="H64" s="17" t="s">
        <v>247</v>
      </c>
      <c r="I64" s="17" t="s">
        <v>370</v>
      </c>
      <c r="J64" s="3" t="s">
        <v>142</v>
      </c>
      <c r="K64" s="15">
        <v>41024</v>
      </c>
      <c r="L64" s="3" t="s">
        <v>14</v>
      </c>
      <c r="M64" s="1"/>
      <c r="N64" s="36" t="str">
        <f>"- Procedimiento de Reporte e Investigación de Accidentes/Incidentes
- Seguimiento a las Acciones Correctivas de Accidentes/Incidentes
- Seguimiento a Eventos de Salud para vigilancia médica"</f>
        <v>- Procedimiento de Reporte e Investigación de Accidentes/Incidentes_x000D_- Seguimiento a las Acciones Correctivas de Accidentes/Incidentes_x000D_- Seguimiento a Eventos de Salud para vigilancia médica</v>
      </c>
      <c r="O64" s="46" t="s">
        <v>14</v>
      </c>
      <c r="P64" s="46"/>
      <c r="Q64" s="43" t="s">
        <v>440</v>
      </c>
      <c r="R64" s="43"/>
    </row>
    <row r="65" spans="2:18" ht="136">
      <c r="B65" s="2" t="s">
        <v>14</v>
      </c>
      <c r="C65" s="3"/>
      <c r="D65" s="3" t="s">
        <v>78</v>
      </c>
      <c r="E65" s="3" t="s">
        <v>36</v>
      </c>
      <c r="F65" s="3" t="s">
        <v>37</v>
      </c>
      <c r="G65" s="3" t="s">
        <v>205</v>
      </c>
      <c r="H65" s="17" t="s">
        <v>206</v>
      </c>
      <c r="I65" s="17" t="s">
        <v>371</v>
      </c>
      <c r="J65" s="3" t="s">
        <v>142</v>
      </c>
      <c r="K65" s="1">
        <v>41024</v>
      </c>
      <c r="L65" s="1" t="s">
        <v>14</v>
      </c>
      <c r="M65" s="1"/>
      <c r="N65" s="36" t="str">
        <f>"- Comunicados del área de personas
- Procedimiento de Participación y Consulta"</f>
        <v>- Comunicados del área de personas_x000D_- Procedimiento de Participación y Consulta</v>
      </c>
      <c r="O65" s="46" t="s">
        <v>14</v>
      </c>
      <c r="P65" s="46"/>
      <c r="Q65" s="43" t="s">
        <v>465</v>
      </c>
      <c r="R65" s="43"/>
    </row>
    <row r="66" spans="2:18" ht="51">
      <c r="B66" s="2" t="s">
        <v>14</v>
      </c>
      <c r="C66" s="3"/>
      <c r="D66" s="3" t="s">
        <v>78</v>
      </c>
      <c r="E66" s="3" t="s">
        <v>36</v>
      </c>
      <c r="F66" s="3" t="s">
        <v>37</v>
      </c>
      <c r="G66" s="3" t="s">
        <v>278</v>
      </c>
      <c r="H66" s="17" t="s">
        <v>286</v>
      </c>
      <c r="I66" s="17" t="s">
        <v>372</v>
      </c>
      <c r="J66" s="3" t="s">
        <v>142</v>
      </c>
      <c r="K66" s="15">
        <v>41024</v>
      </c>
      <c r="L66" s="3" t="s">
        <v>14</v>
      </c>
      <c r="M66" s="1"/>
      <c r="N66" s="36" t="str">
        <f>"- Acta de Instalación del Comité de SST"</f>
        <v>- Acta de Instalación del Comité de SST</v>
      </c>
      <c r="O66" s="46" t="s">
        <v>14</v>
      </c>
      <c r="P66" s="46"/>
      <c r="Q66" s="43" t="s">
        <v>478</v>
      </c>
      <c r="R66" s="43"/>
    </row>
    <row r="67" spans="2:18" ht="409">
      <c r="B67" s="2" t="s">
        <v>14</v>
      </c>
      <c r="C67" s="3"/>
      <c r="D67" s="3" t="s">
        <v>78</v>
      </c>
      <c r="E67" s="3" t="s">
        <v>36</v>
      </c>
      <c r="F67" s="3" t="s">
        <v>37</v>
      </c>
      <c r="G67" s="3" t="s">
        <v>207</v>
      </c>
      <c r="H67" s="17" t="s">
        <v>287</v>
      </c>
      <c r="I67" s="17" t="s">
        <v>288</v>
      </c>
      <c r="J67" s="3" t="s">
        <v>142</v>
      </c>
      <c r="K67" s="15">
        <v>41024</v>
      </c>
      <c r="L67" s="3" t="s">
        <v>14</v>
      </c>
      <c r="M67" s="1"/>
      <c r="N67" s="36" t="str">
        <f>"- Actas de Reunión de Comité SST
- Programa Anual de SST
- Procedimiento de Control de Documentos
- Actividades de promoción de SST del Comité."</f>
        <v>- Actas de Reunión de Comité SST_x000D_- Programa Anual de SST_x000D_- Procedimiento de Control de Documentos_x000D_- Actividades de promoción de SST del Comité.</v>
      </c>
      <c r="O67" s="46" t="s">
        <v>14</v>
      </c>
      <c r="P67" s="46"/>
      <c r="Q67" s="43" t="s">
        <v>498</v>
      </c>
      <c r="R67" s="43"/>
    </row>
    <row r="68" spans="2:18" ht="119">
      <c r="B68" s="2" t="s">
        <v>14</v>
      </c>
      <c r="C68" s="3"/>
      <c r="D68" s="3" t="s">
        <v>78</v>
      </c>
      <c r="E68" s="3" t="s">
        <v>36</v>
      </c>
      <c r="F68" s="3" t="s">
        <v>37</v>
      </c>
      <c r="G68" s="3" t="s">
        <v>208</v>
      </c>
      <c r="H68" s="17" t="s">
        <v>280</v>
      </c>
      <c r="I68" s="17" t="s">
        <v>373</v>
      </c>
      <c r="J68" s="3" t="s">
        <v>142</v>
      </c>
      <c r="K68" s="15">
        <v>41024</v>
      </c>
      <c r="L68" s="1" t="s">
        <v>14</v>
      </c>
      <c r="M68" s="1"/>
      <c r="N68" s="36" t="str">
        <f>"- Organigrama del Comité de SST
- Acta de Instalación del Comité de SST."</f>
        <v>- Organigrama del Comité de SST_x000D_- Acta de Instalación del Comité de SST.</v>
      </c>
      <c r="O68" s="46" t="s">
        <v>14</v>
      </c>
      <c r="P68" s="46"/>
      <c r="Q68" s="43" t="s">
        <v>484</v>
      </c>
      <c r="R68" s="43"/>
    </row>
    <row r="69" spans="2:18" ht="51">
      <c r="B69" s="2" t="s">
        <v>14</v>
      </c>
      <c r="C69" s="3"/>
      <c r="D69" s="3" t="s">
        <v>78</v>
      </c>
      <c r="E69" s="3" t="s">
        <v>36</v>
      </c>
      <c r="F69" s="3" t="s">
        <v>37</v>
      </c>
      <c r="G69" s="3" t="s">
        <v>209</v>
      </c>
      <c r="H69" s="17" t="s">
        <v>281</v>
      </c>
      <c r="I69" s="17" t="s">
        <v>374</v>
      </c>
      <c r="J69" s="3" t="s">
        <v>142</v>
      </c>
      <c r="K69" s="15">
        <v>41024</v>
      </c>
      <c r="L69" s="3" t="s">
        <v>14</v>
      </c>
      <c r="M69" s="1"/>
      <c r="N69" s="36" t="str">
        <f>"- Actas de Reunión, participación del Servicio SST en reuniones.
- Programa de SST"</f>
        <v>- Actas de Reunión, participación del Servicio SST en reuniones._x000D_- Programa de SST</v>
      </c>
      <c r="O69" s="46" t="s">
        <v>14</v>
      </c>
      <c r="P69" s="46"/>
      <c r="Q69" s="43" t="s">
        <v>499</v>
      </c>
      <c r="R69" s="43"/>
    </row>
    <row r="70" spans="2:18" ht="51">
      <c r="B70" s="2" t="s">
        <v>14</v>
      </c>
      <c r="C70" s="3"/>
      <c r="D70" s="3" t="s">
        <v>78</v>
      </c>
      <c r="E70" s="3" t="s">
        <v>36</v>
      </c>
      <c r="F70" s="3" t="s">
        <v>37</v>
      </c>
      <c r="G70" s="3" t="s">
        <v>210</v>
      </c>
      <c r="H70" s="17" t="s">
        <v>289</v>
      </c>
      <c r="I70" s="17" t="s">
        <v>375</v>
      </c>
      <c r="J70" s="3" t="s">
        <v>142</v>
      </c>
      <c r="K70" s="15">
        <v>41024</v>
      </c>
      <c r="L70" s="1" t="s">
        <v>14</v>
      </c>
      <c r="M70" s="1"/>
      <c r="N70" s="36" t="str">
        <f>"- Distintivo que usa el Comité SST"</f>
        <v>- Distintivo que usa el Comité SST</v>
      </c>
      <c r="O70" s="46" t="s">
        <v>14</v>
      </c>
      <c r="P70" s="46"/>
      <c r="Q70" s="43" t="s">
        <v>484</v>
      </c>
      <c r="R70" s="43"/>
    </row>
    <row r="71" spans="2:18" ht="85">
      <c r="B71" s="2" t="s">
        <v>14</v>
      </c>
      <c r="C71" s="3"/>
      <c r="D71" s="3" t="s">
        <v>78</v>
      </c>
      <c r="E71" s="3" t="s">
        <v>36</v>
      </c>
      <c r="F71" s="3" t="s">
        <v>37</v>
      </c>
      <c r="G71" s="3" t="s">
        <v>211</v>
      </c>
      <c r="H71" s="17" t="s">
        <v>290</v>
      </c>
      <c r="I71" s="17" t="s">
        <v>376</v>
      </c>
      <c r="J71" s="3" t="s">
        <v>142</v>
      </c>
      <c r="K71" s="15">
        <v>41024</v>
      </c>
      <c r="L71" s="3" t="s">
        <v>14</v>
      </c>
      <c r="M71" s="1"/>
      <c r="N71" s="36" t="str">
        <f>"- Convocatoria a Elecciones
- Documentación del Proceso de elección"</f>
        <v>- Convocatoria a Elecciones_x000D_- Documentación del Proceso de elección</v>
      </c>
      <c r="O71" s="46" t="s">
        <v>14</v>
      </c>
      <c r="P71" s="46"/>
      <c r="Q71" s="43" t="s">
        <v>492</v>
      </c>
      <c r="R71" s="43"/>
    </row>
    <row r="72" spans="2:18" ht="51">
      <c r="B72" s="2" t="s">
        <v>14</v>
      </c>
      <c r="C72" s="3"/>
      <c r="D72" s="3" t="s">
        <v>78</v>
      </c>
      <c r="E72" s="3" t="s">
        <v>36</v>
      </c>
      <c r="F72" s="3" t="s">
        <v>37</v>
      </c>
      <c r="G72" s="3" t="s">
        <v>212</v>
      </c>
      <c r="H72" s="17" t="s">
        <v>282</v>
      </c>
      <c r="I72" s="17" t="s">
        <v>377</v>
      </c>
      <c r="J72" s="3" t="s">
        <v>142</v>
      </c>
      <c r="K72" s="15">
        <v>41024</v>
      </c>
      <c r="L72" s="3" t="s">
        <v>14</v>
      </c>
      <c r="M72" s="1"/>
      <c r="N72" s="36" t="str">
        <f>"- Acta de Instalación de Comité SST"</f>
        <v>- Acta de Instalación de Comité SST</v>
      </c>
      <c r="O72" s="46" t="s">
        <v>14</v>
      </c>
      <c r="P72" s="46"/>
      <c r="Q72" s="43" t="s">
        <v>500</v>
      </c>
      <c r="R72" s="43"/>
    </row>
    <row r="73" spans="2:18" ht="221">
      <c r="B73" s="2" t="s">
        <v>14</v>
      </c>
      <c r="C73" s="3"/>
      <c r="D73" s="3" t="s">
        <v>78</v>
      </c>
      <c r="E73" s="3" t="s">
        <v>36</v>
      </c>
      <c r="F73" s="3" t="s">
        <v>37</v>
      </c>
      <c r="G73" s="3" t="s">
        <v>213</v>
      </c>
      <c r="H73" s="17" t="s">
        <v>291</v>
      </c>
      <c r="I73" s="17" t="s">
        <v>378</v>
      </c>
      <c r="J73" s="3" t="s">
        <v>142</v>
      </c>
      <c r="K73" s="15">
        <v>41024</v>
      </c>
      <c r="L73" s="1" t="s">
        <v>14</v>
      </c>
      <c r="M73" s="1"/>
      <c r="N73" s="36" t="str">
        <f>"- Convocatoria a elecciones
- Documentación del Proceso de Elección
- Acta de Elección del Comité SST"</f>
        <v>- Convocatoria a elecciones_x000D_- Documentación del Proceso de Elección_x000D_- Acta de Elección del Comité SST</v>
      </c>
      <c r="O73" s="46" t="s">
        <v>14</v>
      </c>
      <c r="P73" s="46"/>
      <c r="Q73" s="43" t="s">
        <v>448</v>
      </c>
      <c r="R73" s="43"/>
    </row>
    <row r="74" spans="2:18" ht="51">
      <c r="B74" s="2" t="s">
        <v>14</v>
      </c>
      <c r="C74" s="3"/>
      <c r="D74" s="3" t="s">
        <v>78</v>
      </c>
      <c r="E74" s="3" t="s">
        <v>36</v>
      </c>
      <c r="F74" s="3" t="s">
        <v>37</v>
      </c>
      <c r="G74" s="3" t="s">
        <v>214</v>
      </c>
      <c r="H74" s="17" t="s">
        <v>292</v>
      </c>
      <c r="I74" s="17" t="s">
        <v>379</v>
      </c>
      <c r="J74" s="3" t="s">
        <v>142</v>
      </c>
      <c r="K74" s="15">
        <v>41024</v>
      </c>
      <c r="L74" s="3" t="s">
        <v>14</v>
      </c>
      <c r="M74" s="1"/>
      <c r="N74" s="36" t="s">
        <v>501</v>
      </c>
      <c r="O74" s="46" t="s">
        <v>14</v>
      </c>
      <c r="P74" s="46"/>
      <c r="Q74" s="43" t="s">
        <v>448</v>
      </c>
      <c r="R74" s="43"/>
    </row>
    <row r="75" spans="2:18" ht="68">
      <c r="B75" s="2" t="s">
        <v>14</v>
      </c>
      <c r="C75" s="3"/>
      <c r="D75" s="3" t="s">
        <v>78</v>
      </c>
      <c r="E75" s="3" t="s">
        <v>36</v>
      </c>
      <c r="F75" s="3" t="s">
        <v>37</v>
      </c>
      <c r="G75" s="3" t="s">
        <v>279</v>
      </c>
      <c r="H75" s="17" t="s">
        <v>293</v>
      </c>
      <c r="I75" s="17" t="s">
        <v>380</v>
      </c>
      <c r="J75" s="3" t="s">
        <v>142</v>
      </c>
      <c r="K75" s="15">
        <v>41024</v>
      </c>
      <c r="L75" s="1" t="s">
        <v>14</v>
      </c>
      <c r="M75" s="1"/>
      <c r="N75" s="36" t="str">
        <f>"- Acta de Instalación del Comité SST"</f>
        <v>- Acta de Instalación del Comité SST</v>
      </c>
      <c r="O75" s="46" t="s">
        <v>14</v>
      </c>
      <c r="P75" s="46"/>
      <c r="Q75" s="43" t="s">
        <v>502</v>
      </c>
      <c r="R75" s="43"/>
    </row>
    <row r="76" spans="2:18" ht="85">
      <c r="B76" s="2" t="s">
        <v>14</v>
      </c>
      <c r="C76" s="3"/>
      <c r="D76" s="3" t="s">
        <v>78</v>
      </c>
      <c r="E76" s="3" t="s">
        <v>36</v>
      </c>
      <c r="F76" s="3" t="s">
        <v>37</v>
      </c>
      <c r="G76" s="3" t="s">
        <v>215</v>
      </c>
      <c r="H76" s="17" t="s">
        <v>216</v>
      </c>
      <c r="I76" s="17" t="s">
        <v>294</v>
      </c>
      <c r="J76" s="3" t="s">
        <v>142</v>
      </c>
      <c r="K76" s="15">
        <v>41024</v>
      </c>
      <c r="L76" s="3" t="s">
        <v>14</v>
      </c>
      <c r="M76" s="1"/>
      <c r="N76" s="36" t="str">
        <f>"- Acta de Instalación del Comité SST
- Convocatoria a elecciones"</f>
        <v>- Acta de Instalación del Comité SST_x000D_- Convocatoria a elecciones</v>
      </c>
      <c r="O76" s="46" t="s">
        <v>14</v>
      </c>
      <c r="P76" s="46"/>
      <c r="Q76" s="43" t="s">
        <v>492</v>
      </c>
      <c r="R76" s="43"/>
    </row>
    <row r="77" spans="2:18" ht="68">
      <c r="B77" s="2" t="s">
        <v>14</v>
      </c>
      <c r="C77" s="3"/>
      <c r="D77" s="3" t="s">
        <v>78</v>
      </c>
      <c r="E77" s="3" t="s">
        <v>36</v>
      </c>
      <c r="F77" s="3" t="s">
        <v>37</v>
      </c>
      <c r="G77" s="3" t="s">
        <v>217</v>
      </c>
      <c r="H77" s="17" t="s">
        <v>295</v>
      </c>
      <c r="I77" s="17" t="s">
        <v>381</v>
      </c>
      <c r="J77" s="3" t="s">
        <v>142</v>
      </c>
      <c r="K77" s="15">
        <v>41024</v>
      </c>
      <c r="L77" s="1" t="s">
        <v>14</v>
      </c>
      <c r="M77" s="1"/>
      <c r="N77" s="36" t="str">
        <f>"- Programa de Capacitaciones
- Registro de Capacitaciones"</f>
        <v>- Programa de Capacitaciones_x000D_- Registro de Capacitaciones</v>
      </c>
      <c r="O77" s="46" t="s">
        <v>14</v>
      </c>
      <c r="P77" s="46"/>
      <c r="Q77" s="43" t="s">
        <v>478</v>
      </c>
      <c r="R77" s="43"/>
    </row>
    <row r="78" spans="2:18" ht="51">
      <c r="B78" s="2" t="s">
        <v>14</v>
      </c>
      <c r="C78" s="3"/>
      <c r="D78" s="3" t="s">
        <v>78</v>
      </c>
      <c r="E78" s="3" t="s">
        <v>36</v>
      </c>
      <c r="F78" s="3" t="s">
        <v>37</v>
      </c>
      <c r="G78" s="3" t="s">
        <v>218</v>
      </c>
      <c r="H78" s="17" t="s">
        <v>296</v>
      </c>
      <c r="I78" s="17" t="s">
        <v>382</v>
      </c>
      <c r="J78" s="3" t="s">
        <v>142</v>
      </c>
      <c r="K78" s="15">
        <v>41024</v>
      </c>
      <c r="L78" s="3" t="s">
        <v>14</v>
      </c>
      <c r="M78" s="1"/>
      <c r="N78" s="36" t="str">
        <f>"- Acta de Reuniones del Comité SST"</f>
        <v>- Acta de Reuniones del Comité SST</v>
      </c>
      <c r="O78" s="46" t="s">
        <v>14</v>
      </c>
      <c r="P78" s="46"/>
      <c r="Q78" s="43" t="s">
        <v>502</v>
      </c>
      <c r="R78" s="43"/>
    </row>
    <row r="79" spans="2:18" ht="68">
      <c r="B79" s="2" t="s">
        <v>14</v>
      </c>
      <c r="C79" s="3"/>
      <c r="D79" s="3" t="s">
        <v>78</v>
      </c>
      <c r="E79" s="3" t="s">
        <v>36</v>
      </c>
      <c r="F79" s="3" t="s">
        <v>37</v>
      </c>
      <c r="G79" s="3" t="s">
        <v>219</v>
      </c>
      <c r="H79" s="17" t="s">
        <v>297</v>
      </c>
      <c r="I79" s="17" t="s">
        <v>383</v>
      </c>
      <c r="J79" s="3" t="s">
        <v>142</v>
      </c>
      <c r="K79" s="15">
        <v>41024</v>
      </c>
      <c r="L79" s="3" t="s">
        <v>14</v>
      </c>
      <c r="M79" s="1"/>
      <c r="N79" s="36" t="str">
        <f>"- Acta de Reuniones del Comité SST"</f>
        <v>- Acta de Reuniones del Comité SST</v>
      </c>
      <c r="O79" s="46" t="s">
        <v>14</v>
      </c>
      <c r="P79" s="46"/>
      <c r="Q79" s="43" t="s">
        <v>502</v>
      </c>
      <c r="R79" s="43"/>
    </row>
    <row r="80" spans="2:18" ht="51">
      <c r="B80" s="2" t="s">
        <v>14</v>
      </c>
      <c r="C80" s="3"/>
      <c r="D80" s="3" t="s">
        <v>78</v>
      </c>
      <c r="E80" s="3" t="s">
        <v>36</v>
      </c>
      <c r="F80" s="3" t="s">
        <v>37</v>
      </c>
      <c r="G80" s="3" t="s">
        <v>220</v>
      </c>
      <c r="H80" s="17" t="s">
        <v>298</v>
      </c>
      <c r="I80" s="17" t="s">
        <v>384</v>
      </c>
      <c r="J80" s="3" t="s">
        <v>142</v>
      </c>
      <c r="K80" s="15">
        <v>41024</v>
      </c>
      <c r="L80" s="1" t="s">
        <v>14</v>
      </c>
      <c r="M80" s="1"/>
      <c r="N80" s="36" t="str">
        <f>"- Informe de Actividades del Comité SST"</f>
        <v>- Informe de Actividades del Comité SST</v>
      </c>
      <c r="O80" s="46" t="s">
        <v>14</v>
      </c>
      <c r="P80" s="46"/>
      <c r="Q80" s="43" t="s">
        <v>502</v>
      </c>
      <c r="R80" s="43"/>
    </row>
    <row r="81" spans="2:18" ht="188.25" customHeight="1">
      <c r="B81" s="2" t="s">
        <v>14</v>
      </c>
      <c r="C81" s="3"/>
      <c r="D81" s="3" t="s">
        <v>78</v>
      </c>
      <c r="E81" s="3" t="s">
        <v>36</v>
      </c>
      <c r="F81" s="3" t="s">
        <v>37</v>
      </c>
      <c r="G81" s="3" t="s">
        <v>221</v>
      </c>
      <c r="H81" s="17" t="s">
        <v>299</v>
      </c>
      <c r="I81" s="17" t="s">
        <v>385</v>
      </c>
      <c r="J81" s="3" t="s">
        <v>142</v>
      </c>
      <c r="K81" s="15">
        <v>41024</v>
      </c>
      <c r="L81" s="3" t="s">
        <v>14</v>
      </c>
      <c r="M81" s="1"/>
      <c r="N81" s="36" t="str">
        <f>"- Reglamento Interno de Seguridad y Salud en el Trabajo"</f>
        <v>- Reglamento Interno de Seguridad y Salud en el Trabajo</v>
      </c>
      <c r="O81" s="46" t="s">
        <v>14</v>
      </c>
      <c r="P81" s="46"/>
      <c r="Q81" s="43" t="s">
        <v>448</v>
      </c>
      <c r="R81" s="43"/>
    </row>
    <row r="82" spans="2:18" ht="119">
      <c r="B82" s="2" t="s">
        <v>14</v>
      </c>
      <c r="C82" s="3"/>
      <c r="D82" s="3" t="s">
        <v>78</v>
      </c>
      <c r="E82" s="3" t="s">
        <v>36</v>
      </c>
      <c r="F82" s="3" t="s">
        <v>37</v>
      </c>
      <c r="G82" s="3" t="s">
        <v>222</v>
      </c>
      <c r="H82" s="17" t="s">
        <v>223</v>
      </c>
      <c r="I82" s="17" t="s">
        <v>386</v>
      </c>
      <c r="J82" s="3" t="s">
        <v>142</v>
      </c>
      <c r="K82" s="15">
        <v>41024</v>
      </c>
      <c r="L82" s="3" t="s">
        <v>14</v>
      </c>
      <c r="M82" s="1"/>
      <c r="N82" s="36" t="str">
        <f>"- Cargo de entrega de Reglamento Interno de Seguridad y Salud en el Trabajo o Envío de correo eléctronico"</f>
        <v>- Cargo de entrega de Reglamento Interno de Seguridad y Salud en el Trabajo o Envío de correo eléctronico</v>
      </c>
      <c r="O82" s="46" t="s">
        <v>14</v>
      </c>
      <c r="P82" s="46"/>
      <c r="Q82" s="43" t="s">
        <v>481</v>
      </c>
      <c r="R82" s="43"/>
    </row>
    <row r="83" spans="2:18" ht="289">
      <c r="B83" s="2" t="s">
        <v>14</v>
      </c>
      <c r="C83" s="3"/>
      <c r="D83" s="3" t="s">
        <v>78</v>
      </c>
      <c r="E83" s="3" t="s">
        <v>36</v>
      </c>
      <c r="F83" s="3" t="s">
        <v>37</v>
      </c>
      <c r="G83" s="3" t="s">
        <v>224</v>
      </c>
      <c r="H83" s="17" t="s">
        <v>300</v>
      </c>
      <c r="I83" s="17" t="s">
        <v>387</v>
      </c>
      <c r="J83" s="3" t="s">
        <v>142</v>
      </c>
      <c r="K83" s="15">
        <v>41024</v>
      </c>
      <c r="L83" s="1" t="s">
        <v>14</v>
      </c>
      <c r="M83" s="1"/>
      <c r="N83" s="36" t="str">
        <f>"- Diagnóstico de Línea Base
- Matriz IPERC
- Matriz de Requisitos Legales"</f>
        <v>- Diagnóstico de Línea Base_x000D_- Matriz IPERC_x000D_- Matriz de Requisitos Legales</v>
      </c>
      <c r="O83" s="46" t="s">
        <v>14</v>
      </c>
      <c r="P83" s="46"/>
      <c r="Q83" s="43" t="s">
        <v>482</v>
      </c>
      <c r="R83" s="43"/>
    </row>
    <row r="84" spans="2:18" ht="85">
      <c r="B84" s="2" t="s">
        <v>14</v>
      </c>
      <c r="C84" s="3"/>
      <c r="D84" s="3" t="s">
        <v>78</v>
      </c>
      <c r="E84" s="3" t="s">
        <v>36</v>
      </c>
      <c r="F84" s="3" t="s">
        <v>37</v>
      </c>
      <c r="G84" s="3" t="s">
        <v>226</v>
      </c>
      <c r="H84" s="17" t="s">
        <v>225</v>
      </c>
      <c r="I84" s="17" t="s">
        <v>227</v>
      </c>
      <c r="J84" s="3" t="s">
        <v>142</v>
      </c>
      <c r="K84" s="15">
        <v>41024</v>
      </c>
      <c r="L84" s="3" t="s">
        <v>14</v>
      </c>
      <c r="M84" s="1"/>
      <c r="N84" s="36" t="s">
        <v>491</v>
      </c>
      <c r="O84" s="46" t="s">
        <v>14</v>
      </c>
      <c r="P84" s="46"/>
      <c r="Q84" s="43" t="s">
        <v>490</v>
      </c>
      <c r="R84" s="43"/>
    </row>
    <row r="85" spans="2:18" ht="238">
      <c r="B85" s="2" t="s">
        <v>14</v>
      </c>
      <c r="C85" s="3"/>
      <c r="D85" s="3" t="s">
        <v>78</v>
      </c>
      <c r="E85" s="3" t="s">
        <v>36</v>
      </c>
      <c r="F85" s="3" t="s">
        <v>37</v>
      </c>
      <c r="G85" s="3" t="s">
        <v>228</v>
      </c>
      <c r="H85" s="17" t="s">
        <v>229</v>
      </c>
      <c r="I85" s="17" t="s">
        <v>388</v>
      </c>
      <c r="J85" s="3" t="s">
        <v>142</v>
      </c>
      <c r="K85" s="15">
        <v>41024</v>
      </c>
      <c r="L85" s="3" t="s">
        <v>14</v>
      </c>
      <c r="M85" s="1"/>
      <c r="N85" s="36" t="str">
        <f>"- Plan de seguridad y salud en el trabajo"</f>
        <v>- Plan de seguridad y salud en el trabajo</v>
      </c>
      <c r="O85" s="46" t="s">
        <v>14</v>
      </c>
      <c r="P85" s="46"/>
      <c r="Q85" s="43" t="s">
        <v>492</v>
      </c>
      <c r="R85" s="43"/>
    </row>
    <row r="86" spans="2:18" ht="192.75" customHeight="1">
      <c r="B86" s="2" t="s">
        <v>14</v>
      </c>
      <c r="C86" s="3"/>
      <c r="D86" s="3" t="s">
        <v>78</v>
      </c>
      <c r="E86" s="3" t="s">
        <v>36</v>
      </c>
      <c r="F86" s="3" t="s">
        <v>37</v>
      </c>
      <c r="G86" s="3" t="s">
        <v>41</v>
      </c>
      <c r="H86" s="17" t="s">
        <v>47</v>
      </c>
      <c r="I86" s="17" t="s">
        <v>389</v>
      </c>
      <c r="J86" s="3" t="s">
        <v>142</v>
      </c>
      <c r="K86" s="1">
        <v>41025</v>
      </c>
      <c r="L86" s="1" t="s">
        <v>14</v>
      </c>
      <c r="M86" s="1"/>
      <c r="N86" s="36" t="str">
        <f>"- Programa de SST
- Objetivos SST
- Política SST"</f>
        <v>- Programa de SST_x000D_- Objetivos SST_x000D_- Política SST</v>
      </c>
      <c r="O86" s="46" t="s">
        <v>14</v>
      </c>
      <c r="P86" s="46"/>
      <c r="Q86" s="43" t="s">
        <v>492</v>
      </c>
      <c r="R86" s="43"/>
    </row>
    <row r="87" spans="2:18" ht="136">
      <c r="B87" s="2" t="s">
        <v>14</v>
      </c>
      <c r="C87" s="3"/>
      <c r="D87" s="3" t="s">
        <v>78</v>
      </c>
      <c r="E87" s="3" t="s">
        <v>36</v>
      </c>
      <c r="F87" s="3" t="s">
        <v>37</v>
      </c>
      <c r="G87" s="3" t="s">
        <v>30</v>
      </c>
      <c r="H87" s="17" t="s">
        <v>48</v>
      </c>
      <c r="I87" s="17" t="s">
        <v>390</v>
      </c>
      <c r="J87" s="3" t="s">
        <v>142</v>
      </c>
      <c r="K87" s="1">
        <v>41024</v>
      </c>
      <c r="L87" s="3" t="s">
        <v>14</v>
      </c>
      <c r="M87" s="1"/>
      <c r="N87" s="36" t="str">
        <f>"- Plan de Contingencias
- Brigadas de Emergencias
- Inventario de Equipos de Emergencias
- Tópico de Primeros Auxilios"</f>
        <v>- Plan de Contingencias_x000D_- Brigadas de Emergencias_x000D_- Inventario de Equipos de Emergencias_x000D_- Tópico de Primeros Auxilios</v>
      </c>
      <c r="O87" s="46" t="s">
        <v>14</v>
      </c>
      <c r="P87" s="46"/>
      <c r="Q87" s="43" t="s">
        <v>482</v>
      </c>
      <c r="R87" s="43"/>
    </row>
    <row r="88" spans="2:18" ht="85">
      <c r="B88" s="2" t="s">
        <v>14</v>
      </c>
      <c r="C88" s="3"/>
      <c r="D88" s="3" t="s">
        <v>78</v>
      </c>
      <c r="E88" s="3" t="s">
        <v>36</v>
      </c>
      <c r="F88" s="3" t="s">
        <v>37</v>
      </c>
      <c r="G88" s="3" t="s">
        <v>42</v>
      </c>
      <c r="H88" s="17" t="s">
        <v>49</v>
      </c>
      <c r="I88" s="17" t="s">
        <v>391</v>
      </c>
      <c r="J88" s="3" t="s">
        <v>142</v>
      </c>
      <c r="K88" s="1">
        <v>41024</v>
      </c>
      <c r="L88" s="3" t="s">
        <v>14</v>
      </c>
      <c r="M88" s="1"/>
      <c r="N88" s="43" t="s">
        <v>493</v>
      </c>
      <c r="O88" s="46" t="s">
        <v>14</v>
      </c>
      <c r="P88" s="46"/>
      <c r="Q88" s="43" t="s">
        <v>448</v>
      </c>
      <c r="R88" s="43"/>
    </row>
    <row r="89" spans="2:18" ht="119">
      <c r="B89" s="2" t="s">
        <v>14</v>
      </c>
      <c r="C89" s="3"/>
      <c r="D89" s="3" t="s">
        <v>78</v>
      </c>
      <c r="E89" s="3" t="s">
        <v>36</v>
      </c>
      <c r="F89" s="3" t="s">
        <v>37</v>
      </c>
      <c r="G89" s="3" t="s">
        <v>43</v>
      </c>
      <c r="H89" s="17" t="s">
        <v>301</v>
      </c>
      <c r="I89" s="17" t="s">
        <v>392</v>
      </c>
      <c r="J89" s="3" t="s">
        <v>142</v>
      </c>
      <c r="K89" s="1">
        <v>41024</v>
      </c>
      <c r="L89" s="1" t="s">
        <v>14</v>
      </c>
      <c r="M89" s="1"/>
      <c r="N89" s="36" t="str">
        <f>"- Procedimiento de Reporte e Investigación de Incidentes 
- Registro de Investigación de Accidentes e Incidentes de Trabajo
- Actas de Reunión de Comité SST"</f>
        <v>- Procedimiento de Reporte e Investigación de Incidentes _x000D_- Registro de Investigación de Accidentes e Incidentes de Trabajo_x000D_- Actas de Reunión de Comité SST</v>
      </c>
      <c r="O89" s="46" t="s">
        <v>437</v>
      </c>
      <c r="P89" s="46"/>
      <c r="Q89" s="43" t="s">
        <v>440</v>
      </c>
      <c r="R89" s="43"/>
    </row>
    <row r="90" spans="2:18" ht="51">
      <c r="B90" s="2" t="s">
        <v>14</v>
      </c>
      <c r="C90" s="3"/>
      <c r="D90" s="3" t="s">
        <v>78</v>
      </c>
      <c r="E90" s="3" t="s">
        <v>36</v>
      </c>
      <c r="F90" s="3" t="s">
        <v>37</v>
      </c>
      <c r="G90" s="3" t="s">
        <v>44</v>
      </c>
      <c r="H90" s="17" t="s">
        <v>50</v>
      </c>
      <c r="I90" s="17" t="s">
        <v>393</v>
      </c>
      <c r="J90" s="3" t="s">
        <v>142</v>
      </c>
      <c r="K90" s="1">
        <v>41024</v>
      </c>
      <c r="L90" s="3" t="s">
        <v>14</v>
      </c>
      <c r="M90" s="1"/>
      <c r="N90" s="36" t="str">
        <f>"- Revisión del Sistema de Gestión de SST."</f>
        <v>- Revisión del Sistema de Gestión de SST.</v>
      </c>
      <c r="O90" s="46" t="s">
        <v>14</v>
      </c>
      <c r="P90" s="46"/>
      <c r="Q90" s="43" t="s">
        <v>448</v>
      </c>
      <c r="R90" s="43"/>
    </row>
    <row r="91" spans="2:18" ht="51">
      <c r="B91" s="2" t="s">
        <v>14</v>
      </c>
      <c r="C91" s="3"/>
      <c r="D91" s="3" t="s">
        <v>78</v>
      </c>
      <c r="E91" s="3" t="s">
        <v>36</v>
      </c>
      <c r="F91" s="3" t="s">
        <v>37</v>
      </c>
      <c r="G91" s="3" t="s">
        <v>230</v>
      </c>
      <c r="H91" s="17" t="s">
        <v>255</v>
      </c>
      <c r="I91" s="17" t="s">
        <v>394</v>
      </c>
      <c r="J91" s="3" t="s">
        <v>142</v>
      </c>
      <c r="K91" s="15">
        <v>41024</v>
      </c>
      <c r="L91" s="3" t="s">
        <v>14</v>
      </c>
      <c r="M91" s="1"/>
      <c r="N91" s="36" t="str">
        <f>"- Cargo de Entrega de EPP
- Inspección de EPP."</f>
        <v>- Cargo de Entrega de EPP_x000D_- Inspección de EPP.</v>
      </c>
      <c r="O91" s="46" t="s">
        <v>14</v>
      </c>
      <c r="P91" s="46"/>
      <c r="Q91" s="43" t="s">
        <v>448</v>
      </c>
      <c r="R91" s="43"/>
    </row>
    <row r="92" spans="2:18" ht="85">
      <c r="B92" s="2" t="s">
        <v>14</v>
      </c>
      <c r="C92" s="3"/>
      <c r="D92" s="3" t="s">
        <v>78</v>
      </c>
      <c r="E92" s="3" t="s">
        <v>36</v>
      </c>
      <c r="F92" s="3" t="s">
        <v>37</v>
      </c>
      <c r="G92" s="3" t="s">
        <v>231</v>
      </c>
      <c r="H92" s="17" t="s">
        <v>248</v>
      </c>
      <c r="I92" s="17" t="s">
        <v>395</v>
      </c>
      <c r="J92" s="3" t="s">
        <v>142</v>
      </c>
      <c r="K92" s="15">
        <v>41024</v>
      </c>
      <c r="L92" s="1" t="s">
        <v>14</v>
      </c>
      <c r="M92" s="1"/>
      <c r="N92" s="36" t="str">
        <f>"- Programa de Capacitaciones
- Registro de Trabajo Restringido y Retorno Laboral."</f>
        <v>- Programa de Capacitaciones_x000D_- Registro de Trabajo Restringido y Retorno Laboral.</v>
      </c>
      <c r="O92" s="46" t="s">
        <v>14</v>
      </c>
      <c r="P92" s="46"/>
      <c r="Q92" s="43" t="s">
        <v>440</v>
      </c>
      <c r="R92" s="43"/>
    </row>
    <row r="93" spans="2:18" ht="88" customHeight="1">
      <c r="B93" s="2" t="s">
        <v>14</v>
      </c>
      <c r="C93" s="3"/>
      <c r="D93" s="3" t="s">
        <v>78</v>
      </c>
      <c r="E93" s="3" t="s">
        <v>36</v>
      </c>
      <c r="F93" s="3" t="s">
        <v>37</v>
      </c>
      <c r="G93" s="3" t="s">
        <v>45</v>
      </c>
      <c r="H93" s="17" t="s">
        <v>249</v>
      </c>
      <c r="I93" s="17" t="s">
        <v>396</v>
      </c>
      <c r="J93" s="3" t="s">
        <v>142</v>
      </c>
      <c r="K93" s="1">
        <v>41024</v>
      </c>
      <c r="L93" s="3" t="s">
        <v>14</v>
      </c>
      <c r="M93" s="1"/>
      <c r="N93" s="36" t="str">
        <f>"- Comunicación de herramientas del sistema de gestión SST."</f>
        <v>- Comunicación de herramientas del sistema de gestión SST.</v>
      </c>
      <c r="O93" s="46" t="s">
        <v>14</v>
      </c>
      <c r="P93" s="46"/>
      <c r="Q93" s="43" t="s">
        <v>482</v>
      </c>
      <c r="R93" s="43"/>
    </row>
    <row r="94" spans="2:18" ht="170">
      <c r="B94" s="2" t="s">
        <v>14</v>
      </c>
      <c r="C94" s="3"/>
      <c r="D94" s="3" t="s">
        <v>78</v>
      </c>
      <c r="E94" s="3" t="s">
        <v>36</v>
      </c>
      <c r="F94" s="3" t="s">
        <v>37</v>
      </c>
      <c r="G94" s="3" t="s">
        <v>46</v>
      </c>
      <c r="H94" s="17" t="s">
        <v>250</v>
      </c>
      <c r="I94" s="17" t="s">
        <v>397</v>
      </c>
      <c r="J94" s="3" t="s">
        <v>142</v>
      </c>
      <c r="K94" s="1">
        <v>41024</v>
      </c>
      <c r="L94" s="3" t="s">
        <v>14</v>
      </c>
      <c r="M94" s="1"/>
      <c r="N94" s="36" t="s">
        <v>494</v>
      </c>
      <c r="O94" s="46" t="s">
        <v>14</v>
      </c>
      <c r="P94" s="46"/>
      <c r="Q94" s="43" t="s">
        <v>490</v>
      </c>
      <c r="R94" s="43"/>
    </row>
    <row r="95" spans="2:18" ht="102">
      <c r="B95" s="2" t="s">
        <v>14</v>
      </c>
      <c r="C95" s="3"/>
      <c r="D95" s="9" t="s">
        <v>78</v>
      </c>
      <c r="E95" s="9" t="s">
        <v>233</v>
      </c>
      <c r="F95" s="9" t="s">
        <v>232</v>
      </c>
      <c r="G95" s="9" t="s">
        <v>234</v>
      </c>
      <c r="H95" s="19" t="s">
        <v>235</v>
      </c>
      <c r="I95" s="19" t="s">
        <v>398</v>
      </c>
      <c r="J95" s="9" t="s">
        <v>142</v>
      </c>
      <c r="K95" s="10">
        <v>41024</v>
      </c>
      <c r="L95" s="1" t="s">
        <v>14</v>
      </c>
      <c r="M95" s="10"/>
      <c r="N95" s="36" t="str">
        <f xml:space="preserve"> "- Programa de Capacitaciones SST
- Registro de Capacitaciones
- Facturas por servicio de capacitación SST."</f>
        <v>- Programa de Capacitaciones SST_x000D_- Registro de Capacitaciones_x000D_- Facturas por servicio de capacitación SST.</v>
      </c>
      <c r="O95" s="46" t="s">
        <v>14</v>
      </c>
      <c r="P95" s="46"/>
      <c r="Q95" s="43" t="s">
        <v>448</v>
      </c>
      <c r="R95" s="43"/>
    </row>
    <row r="96" spans="2:18" ht="204">
      <c r="B96" s="2" t="s">
        <v>14</v>
      </c>
      <c r="C96" s="3"/>
      <c r="D96" s="9" t="s">
        <v>78</v>
      </c>
      <c r="E96" s="9" t="s">
        <v>233</v>
      </c>
      <c r="F96" s="9" t="s">
        <v>232</v>
      </c>
      <c r="G96" s="9" t="s">
        <v>234</v>
      </c>
      <c r="H96" s="19" t="s">
        <v>251</v>
      </c>
      <c r="I96" s="19" t="s">
        <v>399</v>
      </c>
      <c r="J96" s="3" t="s">
        <v>142</v>
      </c>
      <c r="K96" s="15">
        <v>41024</v>
      </c>
      <c r="L96" s="3" t="s">
        <v>14</v>
      </c>
      <c r="M96" s="10"/>
      <c r="N96" s="36" t="str">
        <f>"- Procedimiento de Reporte e Investigación de Accidentes/Incidentes
- Registro de Reporte de Accidentes/Incidentes
- Registro de Investigación de Accidentes de Trabajo"&amp;
"- Registro de Investigación de Incidentes Peligrosos
- Registro de Investigación de Enfermedades Ocupacionales
- Seguimiento a las Acciones Correctivas de Accidentes.
- Manual de Gestión de SST para contratistas"</f>
        <v>- Procedimiento de Reporte e Investigación de Accidentes/Incidentes_x000D_- Registro de Reporte de Accidentes/Incidentes_x000D_- Registro de Investigación de Accidentes de Trabajo- Registro de Investigación de Incidentes Peligrosos_x000D_- Registro de Investigación de Enfermedades Ocupacionales_x000D_- Seguimiento a las Acciones Correctivas de Accidentes._x000D_- Manual de Gestión de SST para contratistas</v>
      </c>
      <c r="O96" s="46" t="s">
        <v>14</v>
      </c>
      <c r="P96" s="46"/>
      <c r="Q96" s="43" t="s">
        <v>482</v>
      </c>
      <c r="R96" s="43"/>
    </row>
    <row r="97" spans="2:18" ht="323">
      <c r="B97" s="2" t="s">
        <v>14</v>
      </c>
      <c r="C97" s="3"/>
      <c r="D97" s="9" t="s">
        <v>78</v>
      </c>
      <c r="E97" s="9" t="s">
        <v>233</v>
      </c>
      <c r="F97" s="9" t="s">
        <v>232</v>
      </c>
      <c r="G97" s="9" t="s">
        <v>58</v>
      </c>
      <c r="H97" s="19" t="s">
        <v>302</v>
      </c>
      <c r="I97" s="19" t="s">
        <v>400</v>
      </c>
      <c r="J97" s="3" t="s">
        <v>142</v>
      </c>
      <c r="K97" s="15">
        <v>41859</v>
      </c>
      <c r="L97" s="3" t="s">
        <v>14</v>
      </c>
      <c r="M97" s="10"/>
      <c r="N97" s="36" t="str">
        <f>"- Reglamento Interno de Seguridad y Salud en el Trabajo"</f>
        <v>- Reglamento Interno de Seguridad y Salud en el Trabajo</v>
      </c>
      <c r="O97" s="46" t="s">
        <v>14</v>
      </c>
      <c r="P97" s="46"/>
      <c r="Q97" s="43" t="s">
        <v>495</v>
      </c>
      <c r="R97" s="43"/>
    </row>
    <row r="98" spans="2:18" ht="409.5" customHeight="1">
      <c r="B98" s="2" t="s">
        <v>14</v>
      </c>
      <c r="C98" s="3"/>
      <c r="D98" s="9" t="s">
        <v>78</v>
      </c>
      <c r="E98" s="9" t="s">
        <v>233</v>
      </c>
      <c r="F98" s="9" t="s">
        <v>232</v>
      </c>
      <c r="G98" s="9" t="s">
        <v>234</v>
      </c>
      <c r="H98" s="19" t="s">
        <v>252</v>
      </c>
      <c r="I98" s="19" t="s">
        <v>401</v>
      </c>
      <c r="J98" s="3" t="s">
        <v>142</v>
      </c>
      <c r="K98" s="15">
        <v>41859</v>
      </c>
      <c r="L98" s="1" t="s">
        <v>14</v>
      </c>
      <c r="M98" s="10"/>
      <c r="N98" s="36" t="str">
        <f>"- Protocolo de Exámenes Médicos Ocupacionales"</f>
        <v>- Protocolo de Exámenes Médicos Ocupacionales</v>
      </c>
      <c r="O98" s="46" t="s">
        <v>14</v>
      </c>
      <c r="P98" s="46"/>
      <c r="Q98" s="43" t="s">
        <v>440</v>
      </c>
      <c r="R98" s="43"/>
    </row>
    <row r="99" spans="2:18" ht="85">
      <c r="B99" s="2" t="s">
        <v>14</v>
      </c>
      <c r="C99" s="3"/>
      <c r="D99" s="9" t="s">
        <v>51</v>
      </c>
      <c r="E99" s="9" t="s">
        <v>52</v>
      </c>
      <c r="F99" s="9" t="s">
        <v>55</v>
      </c>
      <c r="G99" s="9" t="s">
        <v>58</v>
      </c>
      <c r="H99" s="19" t="s">
        <v>66</v>
      </c>
      <c r="I99" s="19" t="s">
        <v>402</v>
      </c>
      <c r="J99" s="9" t="s">
        <v>142</v>
      </c>
      <c r="K99" s="10">
        <v>41349</v>
      </c>
      <c r="L99" s="3" t="s">
        <v>14</v>
      </c>
      <c r="M99" s="10"/>
      <c r="N99" s="36" t="str">
        <f>"- Plan Anual de SST
- Manual del Sistema de Gestión de SST
- Lista Maestra de Documentos"</f>
        <v>- Plan Anual de SST_x000D_- Manual del Sistema de Gestión de SST_x000D_- Lista Maestra de Documentos</v>
      </c>
      <c r="O99" s="46" t="s">
        <v>437</v>
      </c>
      <c r="P99" s="46"/>
      <c r="Q99" s="43" t="s">
        <v>448</v>
      </c>
      <c r="R99" s="43"/>
    </row>
    <row r="100" spans="2:18" ht="102">
      <c r="B100" s="2" t="s">
        <v>14</v>
      </c>
      <c r="C100" s="3"/>
      <c r="D100" s="3" t="s">
        <v>51</v>
      </c>
      <c r="E100" s="3" t="s">
        <v>53</v>
      </c>
      <c r="F100" s="3" t="s">
        <v>56</v>
      </c>
      <c r="G100" s="3" t="s">
        <v>59</v>
      </c>
      <c r="H100" s="17" t="s">
        <v>67</v>
      </c>
      <c r="I100" s="17" t="s">
        <v>403</v>
      </c>
      <c r="J100" s="1" t="s">
        <v>77</v>
      </c>
      <c r="K100" s="1">
        <v>40658</v>
      </c>
      <c r="L100" s="3" t="s">
        <v>14</v>
      </c>
      <c r="M100" s="1"/>
      <c r="N100" s="36" t="str">
        <f>"- Protocolo de Exámenes médicos ocupacionales
- Contrato del Servicio de Salud Ocupacional"</f>
        <v>- Protocolo de Exámenes médicos ocupacionales_x000D_- Contrato del Servicio de Salud Ocupacional</v>
      </c>
      <c r="O100" s="46"/>
      <c r="P100" s="46"/>
      <c r="Q100" s="43" t="s">
        <v>440</v>
      </c>
      <c r="R100" s="43"/>
    </row>
    <row r="101" spans="2:18" ht="153">
      <c r="B101" s="2" t="s">
        <v>14</v>
      </c>
      <c r="C101" s="3"/>
      <c r="D101" s="3" t="s">
        <v>51</v>
      </c>
      <c r="E101" s="3" t="s">
        <v>53</v>
      </c>
      <c r="F101" s="3" t="s">
        <v>56</v>
      </c>
      <c r="G101" s="3" t="s">
        <v>60</v>
      </c>
      <c r="H101" s="17" t="s">
        <v>117</v>
      </c>
      <c r="I101" s="17" t="s">
        <v>404</v>
      </c>
      <c r="J101" s="1" t="s">
        <v>77</v>
      </c>
      <c r="K101" s="1">
        <v>40658</v>
      </c>
      <c r="L101" s="1" t="s">
        <v>14</v>
      </c>
      <c r="M101" s="1"/>
      <c r="N101" s="36" t="str">
        <f>"- Protocolo de Exámenes médicos ocupacionales
- Base de Datos de Exámenes Ocupacionales"</f>
        <v>- Protocolo de Exámenes médicos ocupacionales_x000D_- Base de Datos de Exámenes Ocupacionales</v>
      </c>
      <c r="O101" s="46" t="s">
        <v>14</v>
      </c>
      <c r="P101" s="46"/>
      <c r="Q101" s="43" t="s">
        <v>440</v>
      </c>
      <c r="R101" s="43"/>
    </row>
    <row r="102" spans="2:18" ht="119">
      <c r="B102" s="2" t="s">
        <v>14</v>
      </c>
      <c r="C102" s="3"/>
      <c r="D102" s="3" t="s">
        <v>51</v>
      </c>
      <c r="E102" s="3" t="s">
        <v>53</v>
      </c>
      <c r="F102" s="3" t="s">
        <v>56</v>
      </c>
      <c r="G102" s="3" t="s">
        <v>61</v>
      </c>
      <c r="H102" s="17" t="s">
        <v>118</v>
      </c>
      <c r="I102" s="17" t="s">
        <v>405</v>
      </c>
      <c r="J102" s="1" t="s">
        <v>77</v>
      </c>
      <c r="K102" s="1">
        <v>40658</v>
      </c>
      <c r="L102" s="3" t="s">
        <v>14</v>
      </c>
      <c r="M102" s="1"/>
      <c r="N102" s="36" t="str">
        <f>"- Auditoría al centro médico ocupacional"</f>
        <v>- Auditoría al centro médico ocupacional</v>
      </c>
      <c r="O102" s="46" t="s">
        <v>14</v>
      </c>
      <c r="P102" s="46"/>
      <c r="Q102" s="43" t="s">
        <v>440</v>
      </c>
      <c r="R102" s="43"/>
    </row>
    <row r="103" spans="2:18" ht="204">
      <c r="B103" s="2" t="s">
        <v>14</v>
      </c>
      <c r="C103" s="3"/>
      <c r="D103" s="3" t="s">
        <v>51</v>
      </c>
      <c r="E103" s="3" t="s">
        <v>53</v>
      </c>
      <c r="F103" s="3" t="s">
        <v>56</v>
      </c>
      <c r="G103" s="3" t="s">
        <v>62</v>
      </c>
      <c r="H103" s="17" t="s">
        <v>119</v>
      </c>
      <c r="I103" s="17" t="s">
        <v>406</v>
      </c>
      <c r="J103" s="1" t="s">
        <v>77</v>
      </c>
      <c r="K103" s="1">
        <v>40658</v>
      </c>
      <c r="L103" s="3" t="s">
        <v>14</v>
      </c>
      <c r="M103" s="1"/>
      <c r="N103" s="36" t="str">
        <f>"- Auditoría al centro médico ocupacional"</f>
        <v>- Auditoría al centro médico ocupacional</v>
      </c>
      <c r="O103" s="46" t="s">
        <v>14</v>
      </c>
      <c r="P103" s="46"/>
      <c r="Q103" s="43" t="s">
        <v>440</v>
      </c>
      <c r="R103" s="43"/>
    </row>
    <row r="104" spans="2:18" ht="102">
      <c r="B104" s="2" t="s">
        <v>14</v>
      </c>
      <c r="C104" s="3"/>
      <c r="D104" s="3" t="s">
        <v>51</v>
      </c>
      <c r="E104" s="3" t="s">
        <v>53</v>
      </c>
      <c r="F104" s="3" t="s">
        <v>56</v>
      </c>
      <c r="G104" s="3" t="s">
        <v>63</v>
      </c>
      <c r="H104" s="17" t="s">
        <v>120</v>
      </c>
      <c r="I104" s="17" t="s">
        <v>407</v>
      </c>
      <c r="J104" s="1" t="s">
        <v>77</v>
      </c>
      <c r="K104" s="1">
        <v>40658</v>
      </c>
      <c r="L104" s="1" t="s">
        <v>14</v>
      </c>
      <c r="M104" s="1"/>
      <c r="N104" s="36" t="str">
        <f>"- Protocolo de Exámenes médicos ocupacionales
- Base de Datos de Exámenes Ocupacionales"</f>
        <v>- Protocolo de Exámenes médicos ocupacionales_x000D_- Base de Datos de Exámenes Ocupacionales</v>
      </c>
      <c r="O104" s="46" t="s">
        <v>14</v>
      </c>
      <c r="P104" s="46"/>
      <c r="Q104" s="43" t="s">
        <v>440</v>
      </c>
      <c r="R104" s="43"/>
    </row>
    <row r="105" spans="2:18" ht="187">
      <c r="B105" s="2" t="s">
        <v>14</v>
      </c>
      <c r="C105" s="3"/>
      <c r="D105" s="3" t="s">
        <v>51</v>
      </c>
      <c r="E105" s="3" t="s">
        <v>53</v>
      </c>
      <c r="F105" s="3" t="s">
        <v>56</v>
      </c>
      <c r="G105" s="3" t="s">
        <v>64</v>
      </c>
      <c r="H105" s="17" t="s">
        <v>121</v>
      </c>
      <c r="I105" s="17" t="s">
        <v>408</v>
      </c>
      <c r="J105" s="1" t="s">
        <v>77</v>
      </c>
      <c r="K105" s="1">
        <v>40658</v>
      </c>
      <c r="L105" s="3" t="s">
        <v>14</v>
      </c>
      <c r="M105" s="1"/>
      <c r="N105" s="36" t="str">
        <f>"- Proceso de selección de proveedor para exámenes médicos
- Proceso de selección del Médico Ocupacional
- Consentimiento Informado de Vigilancia médica"</f>
        <v>- Proceso de selección de proveedor para exámenes médicos_x000D_- Proceso de selección del Médico Ocupacional_x000D_- Consentimiento Informado de Vigilancia médica</v>
      </c>
      <c r="O105" s="46" t="s">
        <v>14</v>
      </c>
      <c r="P105" s="46"/>
      <c r="Q105" s="43" t="s">
        <v>440</v>
      </c>
      <c r="R105" s="43"/>
    </row>
    <row r="106" spans="2:18" ht="136">
      <c r="B106" s="2" t="s">
        <v>14</v>
      </c>
      <c r="C106" s="3"/>
      <c r="D106" s="3" t="s">
        <v>51</v>
      </c>
      <c r="E106" s="3" t="s">
        <v>53</v>
      </c>
      <c r="F106" s="3" t="s">
        <v>56</v>
      </c>
      <c r="G106" s="3" t="s">
        <v>65</v>
      </c>
      <c r="H106" s="17" t="s">
        <v>122</v>
      </c>
      <c r="I106" s="17" t="s">
        <v>409</v>
      </c>
      <c r="J106" s="1" t="s">
        <v>77</v>
      </c>
      <c r="K106" s="1">
        <v>40658</v>
      </c>
      <c r="L106" s="3" t="s">
        <v>14</v>
      </c>
      <c r="M106" s="1"/>
      <c r="N106" s="36" t="str">
        <f>"- Nombramaniento de Equipo coordinador con Médico Ocupacional para la Vigilancia de Salud."</f>
        <v>- Nombramaniento de Equipo coordinador con Médico Ocupacional para la Vigilancia de Salud.</v>
      </c>
      <c r="O106" s="46" t="s">
        <v>14</v>
      </c>
      <c r="P106" s="46"/>
      <c r="Q106" s="43" t="s">
        <v>440</v>
      </c>
      <c r="R106" s="43"/>
    </row>
    <row r="107" spans="2:18" ht="238">
      <c r="B107" s="2" t="s">
        <v>14</v>
      </c>
      <c r="C107" s="3"/>
      <c r="D107" s="3" t="s">
        <v>51</v>
      </c>
      <c r="E107" s="3" t="s">
        <v>54</v>
      </c>
      <c r="F107" s="3" t="s">
        <v>57</v>
      </c>
      <c r="G107" s="3">
        <v>15</v>
      </c>
      <c r="H107" s="17" t="s">
        <v>123</v>
      </c>
      <c r="I107" s="17" t="s">
        <v>410</v>
      </c>
      <c r="J107" s="3" t="s">
        <v>142</v>
      </c>
      <c r="K107" s="1">
        <v>39782</v>
      </c>
      <c r="L107" s="1" t="s">
        <v>14</v>
      </c>
      <c r="M107" s="1"/>
      <c r="N107" s="36" t="str">
        <f>"- Matriz IPERC
- Evaluación ergonómica 
- Inspecciones de SST
- Registro de Capacitación en Ergonomía
- Recorrido in situ."</f>
        <v>- Matriz IPERC_x000D_- Evaluación ergonómica _x000D_- Inspecciones de SST_x000D_- Registro de Capacitación en Ergonomía_x000D_- Recorrido in situ.</v>
      </c>
      <c r="O107" s="46" t="s">
        <v>14</v>
      </c>
      <c r="P107" s="46"/>
      <c r="Q107" s="43" t="s">
        <v>489</v>
      </c>
      <c r="R107" s="43"/>
    </row>
    <row r="108" spans="2:18" ht="153">
      <c r="B108" s="2" t="s">
        <v>14</v>
      </c>
      <c r="C108" s="3"/>
      <c r="D108" s="3" t="s">
        <v>51</v>
      </c>
      <c r="E108" s="3" t="s">
        <v>54</v>
      </c>
      <c r="F108" s="3" t="s">
        <v>57</v>
      </c>
      <c r="G108" s="3">
        <v>16</v>
      </c>
      <c r="H108" s="17" t="s">
        <v>124</v>
      </c>
      <c r="I108" s="17" t="s">
        <v>411</v>
      </c>
      <c r="J108" s="3" t="s">
        <v>142</v>
      </c>
      <c r="K108" s="1">
        <v>39782</v>
      </c>
      <c r="L108" s="3" t="s">
        <v>14</v>
      </c>
      <c r="M108" s="1"/>
      <c r="N108" s="36" t="str">
        <f>"- Inspecciones de SST
- Recorrido in situ (verificación de mobiliarios)."</f>
        <v>- Inspecciones de SST_x000D_- Recorrido in situ (verificación de mobiliarios).</v>
      </c>
      <c r="O108" s="46" t="s">
        <v>14</v>
      </c>
      <c r="P108" s="46"/>
      <c r="Q108" s="43" t="s">
        <v>489</v>
      </c>
      <c r="R108" s="43"/>
    </row>
    <row r="109" spans="2:18" ht="153">
      <c r="B109" s="2" t="s">
        <v>14</v>
      </c>
      <c r="C109" s="3"/>
      <c r="D109" s="3" t="s">
        <v>51</v>
      </c>
      <c r="E109" s="3" t="s">
        <v>54</v>
      </c>
      <c r="F109" s="3" t="s">
        <v>57</v>
      </c>
      <c r="G109" s="3">
        <v>17</v>
      </c>
      <c r="H109" s="17" t="s">
        <v>68</v>
      </c>
      <c r="I109" s="17" t="s">
        <v>412</v>
      </c>
      <c r="J109" s="3" t="s">
        <v>142</v>
      </c>
      <c r="K109" s="1">
        <v>39782</v>
      </c>
      <c r="L109" s="3" t="s">
        <v>14</v>
      </c>
      <c r="M109" s="1"/>
      <c r="N109" s="36" t="str">
        <f>"- Inspecciones de SST
- Recorrido in situ (verificación de sillas o asientos de trabajo)."</f>
        <v>- Inspecciones de SST_x000D_- Recorrido in situ (verificación de sillas o asientos de trabajo).</v>
      </c>
      <c r="O109" s="46" t="s">
        <v>14</v>
      </c>
      <c r="P109" s="46"/>
      <c r="Q109" s="43" t="s">
        <v>489</v>
      </c>
      <c r="R109" s="43"/>
    </row>
    <row r="110" spans="2:18" ht="85">
      <c r="B110" s="2" t="s">
        <v>14</v>
      </c>
      <c r="C110" s="3"/>
      <c r="D110" s="3" t="s">
        <v>51</v>
      </c>
      <c r="E110" s="3" t="s">
        <v>54</v>
      </c>
      <c r="F110" s="3" t="s">
        <v>57</v>
      </c>
      <c r="G110" s="3">
        <v>19</v>
      </c>
      <c r="H110" s="17" t="s">
        <v>69</v>
      </c>
      <c r="I110" s="17" t="s">
        <v>413</v>
      </c>
      <c r="J110" s="3" t="s">
        <v>142</v>
      </c>
      <c r="K110" s="1">
        <v>39782</v>
      </c>
      <c r="L110" s="1" t="s">
        <v>14</v>
      </c>
      <c r="M110" s="1"/>
      <c r="N110" s="36" t="str">
        <f>"- Inspecciones de SST
- Recorrido in situ (verificación de herramientas de trabajo)."</f>
        <v>- Inspecciones de SST_x000D_- Recorrido in situ (verificación de herramientas de trabajo).</v>
      </c>
      <c r="O110" s="46" t="s">
        <v>14</v>
      </c>
      <c r="P110" s="46"/>
      <c r="Q110" s="43" t="s">
        <v>489</v>
      </c>
      <c r="R110" s="43"/>
    </row>
    <row r="111" spans="2:18" ht="201" customHeight="1">
      <c r="B111" s="2" t="s">
        <v>14</v>
      </c>
      <c r="C111" s="3"/>
      <c r="D111" s="3" t="s">
        <v>51</v>
      </c>
      <c r="E111" s="3" t="s">
        <v>54</v>
      </c>
      <c r="F111" s="3" t="s">
        <v>57</v>
      </c>
      <c r="G111" s="7">
        <v>21</v>
      </c>
      <c r="H111" s="17" t="s">
        <v>70</v>
      </c>
      <c r="I111" s="17" t="s">
        <v>414</v>
      </c>
      <c r="J111" s="3" t="s">
        <v>142</v>
      </c>
      <c r="K111" s="1">
        <v>39782</v>
      </c>
      <c r="L111" s="3" t="s">
        <v>14</v>
      </c>
      <c r="M111" s="1"/>
      <c r="N111" s="36" t="str">
        <f>"- Inspecciones de SST
- Recorrido in situ (verificación de equipos de cómputo)."</f>
        <v>- Inspecciones de SST_x000D_- Recorrido in situ (verificación de equipos de cómputo).</v>
      </c>
      <c r="O111" s="46" t="s">
        <v>14</v>
      </c>
      <c r="P111" s="46"/>
      <c r="Q111" s="43" t="s">
        <v>489</v>
      </c>
      <c r="R111" s="43"/>
    </row>
    <row r="112" spans="2:18" ht="68">
      <c r="B112" s="2" t="s">
        <v>14</v>
      </c>
      <c r="C112" s="3"/>
      <c r="D112" s="3" t="s">
        <v>51</v>
      </c>
      <c r="E112" s="3" t="s">
        <v>54</v>
      </c>
      <c r="F112" s="3" t="s">
        <v>57</v>
      </c>
      <c r="G112" s="3">
        <v>25</v>
      </c>
      <c r="H112" s="17" t="s">
        <v>71</v>
      </c>
      <c r="I112" s="17" t="s">
        <v>415</v>
      </c>
      <c r="J112" s="3" t="s">
        <v>142</v>
      </c>
      <c r="K112" s="1">
        <v>39782</v>
      </c>
      <c r="L112" s="3" t="s">
        <v>14</v>
      </c>
      <c r="M112" s="1"/>
      <c r="N112" s="36" t="str">
        <f>"- Registro de Monitoreo de Ruido"</f>
        <v>- Registro de Monitoreo de Ruido</v>
      </c>
      <c r="O112" s="46" t="s">
        <v>14</v>
      </c>
      <c r="P112" s="46"/>
      <c r="Q112" s="43" t="s">
        <v>489</v>
      </c>
      <c r="R112" s="43"/>
    </row>
    <row r="113" spans="2:18" ht="68">
      <c r="B113" s="2" t="s">
        <v>14</v>
      </c>
      <c r="C113" s="3"/>
      <c r="D113" s="3" t="s">
        <v>51</v>
      </c>
      <c r="E113" s="3" t="s">
        <v>54</v>
      </c>
      <c r="F113" s="3" t="s">
        <v>57</v>
      </c>
      <c r="G113" s="3">
        <v>26</v>
      </c>
      <c r="H113" s="17" t="s">
        <v>72</v>
      </c>
      <c r="I113" s="17" t="s">
        <v>416</v>
      </c>
      <c r="J113" s="3" t="s">
        <v>142</v>
      </c>
      <c r="K113" s="1">
        <v>39782</v>
      </c>
      <c r="L113" s="1" t="s">
        <v>14</v>
      </c>
      <c r="M113" s="1"/>
      <c r="N113" s="36" t="str">
        <f>"- Recorrido in situ (verificación de temperatura en los aires acondicionados)"</f>
        <v>- Recorrido in situ (verificación de temperatura en los aires acondicionados)</v>
      </c>
      <c r="O113" s="46" t="s">
        <v>14</v>
      </c>
      <c r="P113" s="46"/>
      <c r="Q113" s="43" t="s">
        <v>489</v>
      </c>
      <c r="R113" s="43"/>
    </row>
    <row r="114" spans="2:18" ht="68">
      <c r="B114" s="2" t="s">
        <v>14</v>
      </c>
      <c r="C114" s="3"/>
      <c r="D114" s="3" t="s">
        <v>51</v>
      </c>
      <c r="E114" s="3" t="s">
        <v>54</v>
      </c>
      <c r="F114" s="3" t="s">
        <v>57</v>
      </c>
      <c r="G114" s="3">
        <v>28</v>
      </c>
      <c r="H114" s="17" t="s">
        <v>73</v>
      </c>
      <c r="I114" s="17" t="s">
        <v>417</v>
      </c>
      <c r="J114" s="3" t="s">
        <v>142</v>
      </c>
      <c r="K114" s="1">
        <v>39782</v>
      </c>
      <c r="L114" s="3" t="s">
        <v>14</v>
      </c>
      <c r="M114" s="1"/>
      <c r="N114" s="36" t="str">
        <f>"- Recorrido in situ (verificación de temperatura en los aires acondicionados)"</f>
        <v>- Recorrido in situ (verificación de temperatura en los aires acondicionados)</v>
      </c>
      <c r="O114" s="46" t="s">
        <v>14</v>
      </c>
      <c r="P114" s="46"/>
      <c r="Q114" s="43" t="s">
        <v>489</v>
      </c>
      <c r="R114" s="43"/>
    </row>
    <row r="115" spans="2:18" ht="68">
      <c r="B115" s="2" t="s">
        <v>14</v>
      </c>
      <c r="C115" s="3"/>
      <c r="D115" s="3" t="s">
        <v>51</v>
      </c>
      <c r="E115" s="3" t="s">
        <v>54</v>
      </c>
      <c r="F115" s="3" t="s">
        <v>57</v>
      </c>
      <c r="G115" s="3">
        <v>29</v>
      </c>
      <c r="H115" s="17" t="s">
        <v>74</v>
      </c>
      <c r="I115" s="17" t="s">
        <v>418</v>
      </c>
      <c r="J115" s="3" t="s">
        <v>142</v>
      </c>
      <c r="K115" s="1">
        <v>39782</v>
      </c>
      <c r="L115" s="3" t="s">
        <v>14</v>
      </c>
      <c r="M115" s="1"/>
      <c r="N115" s="36" t="str">
        <f>"- Recorrido in situ (verificación de temperatura)
- Registro de evalaución ergonómica."</f>
        <v>- Recorrido in situ (verificación de temperatura)_x000D_- Registro de evalaución ergonómica.</v>
      </c>
      <c r="O115" s="46"/>
      <c r="P115" s="46"/>
      <c r="Q115" s="43" t="s">
        <v>489</v>
      </c>
      <c r="R115" s="43"/>
    </row>
    <row r="116" spans="2:18" ht="68">
      <c r="B116" s="2" t="s">
        <v>14</v>
      </c>
      <c r="C116" s="3"/>
      <c r="D116" s="3" t="s">
        <v>51</v>
      </c>
      <c r="E116" s="3" t="s">
        <v>54</v>
      </c>
      <c r="F116" s="3" t="s">
        <v>57</v>
      </c>
      <c r="G116" s="3">
        <v>31</v>
      </c>
      <c r="H116" s="17" t="s">
        <v>75</v>
      </c>
      <c r="I116" s="17" t="s">
        <v>419</v>
      </c>
      <c r="J116" s="3" t="s">
        <v>142</v>
      </c>
      <c r="K116" s="1">
        <v>39782</v>
      </c>
      <c r="L116" s="1" t="s">
        <v>14</v>
      </c>
      <c r="M116" s="1"/>
      <c r="N116" s="36" t="str">
        <f>"- Registro de Monitoreo de Iluminación"</f>
        <v>- Registro de Monitoreo de Iluminación</v>
      </c>
      <c r="O116" s="46" t="s">
        <v>14</v>
      </c>
      <c r="P116" s="46"/>
      <c r="Q116" s="43" t="s">
        <v>489</v>
      </c>
      <c r="R116" s="43"/>
    </row>
    <row r="117" spans="2:18" ht="68">
      <c r="B117" s="2" t="s">
        <v>14</v>
      </c>
      <c r="C117" s="3"/>
      <c r="D117" s="3" t="s">
        <v>51</v>
      </c>
      <c r="E117" s="3" t="s">
        <v>54</v>
      </c>
      <c r="F117" s="3" t="s">
        <v>57</v>
      </c>
      <c r="G117" s="3">
        <v>36</v>
      </c>
      <c r="H117" s="17" t="s">
        <v>76</v>
      </c>
      <c r="I117" s="17" t="s">
        <v>420</v>
      </c>
      <c r="J117" s="3" t="s">
        <v>142</v>
      </c>
      <c r="K117" s="1">
        <v>39782</v>
      </c>
      <c r="L117" s="3" t="s">
        <v>14</v>
      </c>
      <c r="M117" s="1"/>
      <c r="N117" s="36" t="s">
        <v>488</v>
      </c>
      <c r="O117" s="46" t="s">
        <v>14</v>
      </c>
      <c r="P117" s="46"/>
      <c r="Q117" s="43" t="s">
        <v>459</v>
      </c>
      <c r="R117" s="43"/>
    </row>
    <row r="118" spans="2:18" ht="153">
      <c r="B118" s="2" t="s">
        <v>14</v>
      </c>
      <c r="C118" s="3"/>
      <c r="D118" s="3" t="s">
        <v>51</v>
      </c>
      <c r="E118" s="3" t="s">
        <v>54</v>
      </c>
      <c r="F118" s="3" t="s">
        <v>57</v>
      </c>
      <c r="G118" s="3">
        <v>37</v>
      </c>
      <c r="H118" s="17" t="s">
        <v>237</v>
      </c>
      <c r="I118" s="17" t="s">
        <v>421</v>
      </c>
      <c r="J118" s="3" t="s">
        <v>142</v>
      </c>
      <c r="K118" s="1">
        <v>39782</v>
      </c>
      <c r="L118" s="3" t="s">
        <v>14</v>
      </c>
      <c r="M118" s="1"/>
      <c r="N118" s="43" t="s">
        <v>467</v>
      </c>
      <c r="O118" s="46" t="s">
        <v>14</v>
      </c>
      <c r="P118" s="46"/>
      <c r="Q118" s="43" t="s">
        <v>449</v>
      </c>
      <c r="R118" s="43"/>
    </row>
    <row r="119" spans="2:18" ht="187">
      <c r="B119" s="2" t="s">
        <v>14</v>
      </c>
      <c r="C119" s="3"/>
      <c r="D119" s="3" t="s">
        <v>104</v>
      </c>
      <c r="E119" s="3" t="s">
        <v>125</v>
      </c>
      <c r="F119" s="3" t="s">
        <v>126</v>
      </c>
      <c r="G119" s="3" t="s">
        <v>127</v>
      </c>
      <c r="H119" s="17" t="s">
        <v>303</v>
      </c>
      <c r="I119" s="17" t="s">
        <v>422</v>
      </c>
      <c r="J119" s="3" t="s">
        <v>142</v>
      </c>
      <c r="K119" s="1">
        <v>39912</v>
      </c>
      <c r="L119" s="1" t="s">
        <v>14</v>
      </c>
      <c r="M119" s="1"/>
      <c r="N119" s="43" t="s">
        <v>466</v>
      </c>
      <c r="O119" s="46" t="s">
        <v>14</v>
      </c>
      <c r="P119" s="46"/>
      <c r="Q119" s="43" t="s">
        <v>465</v>
      </c>
      <c r="R119" s="43"/>
    </row>
    <row r="120" spans="2:18" ht="119">
      <c r="B120" s="2" t="s">
        <v>14</v>
      </c>
      <c r="C120" s="3"/>
      <c r="D120" s="3" t="s">
        <v>78</v>
      </c>
      <c r="E120" s="3" t="s">
        <v>79</v>
      </c>
      <c r="F120" s="3" t="s">
        <v>80</v>
      </c>
      <c r="G120" s="3" t="s">
        <v>81</v>
      </c>
      <c r="H120" s="17" t="s">
        <v>253</v>
      </c>
      <c r="I120" s="17" t="s">
        <v>423</v>
      </c>
      <c r="J120" s="3" t="s">
        <v>142</v>
      </c>
      <c r="K120" s="1">
        <v>39327</v>
      </c>
      <c r="L120" s="3" t="s">
        <v>14</v>
      </c>
      <c r="M120" s="1"/>
      <c r="N120" s="43" t="s">
        <v>464</v>
      </c>
      <c r="O120" s="46" t="s">
        <v>14</v>
      </c>
      <c r="P120" s="46"/>
      <c r="Q120" s="43" t="s">
        <v>465</v>
      </c>
      <c r="R120" s="43"/>
    </row>
    <row r="121" spans="2:18" ht="136">
      <c r="B121" s="2" t="s">
        <v>14</v>
      </c>
      <c r="C121" s="3"/>
      <c r="D121" s="3" t="s">
        <v>78</v>
      </c>
      <c r="E121" s="3" t="s">
        <v>82</v>
      </c>
      <c r="F121" s="3" t="s">
        <v>83</v>
      </c>
      <c r="G121" s="3" t="s">
        <v>58</v>
      </c>
      <c r="H121" s="17" t="s">
        <v>128</v>
      </c>
      <c r="I121" s="17" t="s">
        <v>424</v>
      </c>
      <c r="J121" s="3" t="s">
        <v>142</v>
      </c>
      <c r="K121" s="1">
        <v>39099</v>
      </c>
      <c r="L121" s="3" t="s">
        <v>14</v>
      </c>
      <c r="M121" s="1"/>
      <c r="N121" s="43" t="s">
        <v>461</v>
      </c>
      <c r="O121" s="46" t="s">
        <v>14</v>
      </c>
      <c r="P121" s="46"/>
      <c r="Q121" s="43" t="s">
        <v>459</v>
      </c>
      <c r="R121" s="43"/>
    </row>
    <row r="122" spans="2:18" ht="85">
      <c r="B122" s="2" t="s">
        <v>14</v>
      </c>
      <c r="C122" s="6"/>
      <c r="D122" s="3" t="s">
        <v>85</v>
      </c>
      <c r="E122" s="3" t="s">
        <v>86</v>
      </c>
      <c r="F122" s="3" t="s">
        <v>87</v>
      </c>
      <c r="G122" s="3" t="s">
        <v>88</v>
      </c>
      <c r="H122" s="17" t="s">
        <v>89</v>
      </c>
      <c r="I122" s="17" t="s">
        <v>129</v>
      </c>
      <c r="J122" s="3" t="s">
        <v>97</v>
      </c>
      <c r="K122" s="2">
        <v>2012</v>
      </c>
      <c r="L122" s="1" t="s">
        <v>14</v>
      </c>
      <c r="M122" s="1"/>
      <c r="N122" s="43" t="s">
        <v>462</v>
      </c>
      <c r="O122" s="40" t="s">
        <v>14</v>
      </c>
      <c r="P122" s="40"/>
      <c r="Q122" s="43" t="s">
        <v>460</v>
      </c>
      <c r="R122" s="43"/>
    </row>
    <row r="123" spans="2:18" ht="68" customHeight="1">
      <c r="B123" s="2" t="s">
        <v>14</v>
      </c>
      <c r="C123" s="6"/>
      <c r="D123" s="3" t="s">
        <v>85</v>
      </c>
      <c r="E123" s="3" t="s">
        <v>86</v>
      </c>
      <c r="F123" s="3" t="s">
        <v>87</v>
      </c>
      <c r="G123" s="3" t="s">
        <v>90</v>
      </c>
      <c r="H123" s="17" t="s">
        <v>130</v>
      </c>
      <c r="I123" s="17" t="s">
        <v>425</v>
      </c>
      <c r="J123" s="3" t="s">
        <v>97</v>
      </c>
      <c r="K123" s="2">
        <v>2012</v>
      </c>
      <c r="L123" s="3" t="s">
        <v>14</v>
      </c>
      <c r="M123" s="1"/>
      <c r="N123" s="43" t="s">
        <v>463</v>
      </c>
      <c r="O123" s="40" t="s">
        <v>14</v>
      </c>
      <c r="P123" s="46"/>
      <c r="Q123" s="43" t="s">
        <v>450</v>
      </c>
      <c r="R123" s="43"/>
    </row>
    <row r="124" spans="2:18" ht="76" customHeight="1">
      <c r="B124" s="30" t="s">
        <v>14</v>
      </c>
      <c r="C124" s="32"/>
      <c r="D124" s="31" t="s">
        <v>85</v>
      </c>
      <c r="E124" s="31" t="s">
        <v>86</v>
      </c>
      <c r="F124" s="31" t="s">
        <v>87</v>
      </c>
      <c r="G124" s="31" t="s">
        <v>91</v>
      </c>
      <c r="H124" s="44" t="s">
        <v>131</v>
      </c>
      <c r="I124" s="44" t="s">
        <v>426</v>
      </c>
      <c r="J124" s="31" t="s">
        <v>97</v>
      </c>
      <c r="K124" s="30">
        <v>2012</v>
      </c>
      <c r="L124" s="31" t="s">
        <v>14</v>
      </c>
      <c r="M124" s="35"/>
      <c r="N124" s="43" t="str">
        <f>"- Recorrido in situ (verificación de medios de evacuación)
- Planos de evacuación
- Registro de Inspecciones"</f>
        <v>- Recorrido in situ (verificación de medios de evacuación)_x000D_- Planos de evacuación_x000D_- Registro de Inspecciones</v>
      </c>
      <c r="O124" s="40" t="s">
        <v>14</v>
      </c>
      <c r="P124" s="46"/>
      <c r="Q124" s="43" t="s">
        <v>458</v>
      </c>
      <c r="R124" s="43"/>
    </row>
    <row r="125" spans="2:18" ht="75" customHeight="1">
      <c r="B125" s="30" t="s">
        <v>14</v>
      </c>
      <c r="C125" s="32"/>
      <c r="D125" s="31" t="s">
        <v>85</v>
      </c>
      <c r="E125" s="31" t="s">
        <v>86</v>
      </c>
      <c r="F125" s="31" t="s">
        <v>87</v>
      </c>
      <c r="G125" s="31" t="s">
        <v>92</v>
      </c>
      <c r="H125" s="44" t="s">
        <v>132</v>
      </c>
      <c r="I125" s="44" t="s">
        <v>427</v>
      </c>
      <c r="J125" s="31" t="s">
        <v>97</v>
      </c>
      <c r="K125" s="30">
        <v>2012</v>
      </c>
      <c r="L125" s="35" t="s">
        <v>14</v>
      </c>
      <c r="M125" s="35"/>
      <c r="N125" s="43" t="str">
        <f>"- Recorrido in situ (verificación de señalización)
- Planos de señalización
- Registro de Inspección de Luces de Emergencia"</f>
        <v>- Recorrido in situ (verificación de señalización)_x000D_- Planos de señalización_x000D_- Registro de Inspección de Luces de Emergencia</v>
      </c>
      <c r="O125" s="40" t="s">
        <v>14</v>
      </c>
      <c r="P125" s="46"/>
      <c r="Q125" s="43" t="s">
        <v>450</v>
      </c>
      <c r="R125" s="43"/>
    </row>
    <row r="126" spans="2:18" ht="85">
      <c r="B126" s="30" t="s">
        <v>14</v>
      </c>
      <c r="C126" s="32"/>
      <c r="D126" s="31" t="s">
        <v>85</v>
      </c>
      <c r="E126" s="31" t="s">
        <v>86</v>
      </c>
      <c r="F126" s="31" t="s">
        <v>87</v>
      </c>
      <c r="G126" s="31" t="s">
        <v>93</v>
      </c>
      <c r="H126" s="44" t="s">
        <v>133</v>
      </c>
      <c r="I126" s="44" t="s">
        <v>428</v>
      </c>
      <c r="J126" s="31" t="s">
        <v>97</v>
      </c>
      <c r="K126" s="30">
        <v>2012</v>
      </c>
      <c r="L126" s="31" t="s">
        <v>14</v>
      </c>
      <c r="M126" s="35"/>
      <c r="N126" s="43" t="s">
        <v>457</v>
      </c>
      <c r="O126" s="40" t="s">
        <v>14</v>
      </c>
      <c r="P126" s="46"/>
      <c r="Q126" s="43" t="s">
        <v>456</v>
      </c>
      <c r="R126" s="43"/>
    </row>
    <row r="127" spans="2:18" ht="85">
      <c r="B127" s="30" t="s">
        <v>14</v>
      </c>
      <c r="C127" s="32"/>
      <c r="D127" s="31" t="s">
        <v>85</v>
      </c>
      <c r="E127" s="31" t="s">
        <v>86</v>
      </c>
      <c r="F127" s="31" t="s">
        <v>87</v>
      </c>
      <c r="G127" s="31" t="s">
        <v>94</v>
      </c>
      <c r="H127" s="44" t="s">
        <v>134</v>
      </c>
      <c r="I127" s="44" t="s">
        <v>429</v>
      </c>
      <c r="J127" s="31" t="s">
        <v>97</v>
      </c>
      <c r="K127" s="30">
        <v>2012</v>
      </c>
      <c r="L127" s="35" t="s">
        <v>14</v>
      </c>
      <c r="M127" s="35"/>
      <c r="N127" s="43" t="s">
        <v>454</v>
      </c>
      <c r="O127" s="40" t="s">
        <v>14</v>
      </c>
      <c r="P127" s="46"/>
      <c r="Q127" s="43" t="s">
        <v>455</v>
      </c>
      <c r="R127" s="43"/>
    </row>
    <row r="128" spans="2:18" ht="68">
      <c r="B128" s="30" t="s">
        <v>14</v>
      </c>
      <c r="C128" s="32"/>
      <c r="D128" s="31" t="s">
        <v>85</v>
      </c>
      <c r="E128" s="31" t="s">
        <v>86</v>
      </c>
      <c r="F128" s="31" t="s">
        <v>87</v>
      </c>
      <c r="G128" s="31" t="s">
        <v>95</v>
      </c>
      <c r="H128" s="44" t="s">
        <v>135</v>
      </c>
      <c r="I128" s="44" t="s">
        <v>451</v>
      </c>
      <c r="J128" s="31" t="s">
        <v>97</v>
      </c>
      <c r="K128" s="30">
        <v>2012</v>
      </c>
      <c r="L128" s="31" t="s">
        <v>14</v>
      </c>
      <c r="M128" s="35"/>
      <c r="N128" s="43" t="s">
        <v>452</v>
      </c>
      <c r="O128" s="40" t="s">
        <v>14</v>
      </c>
      <c r="P128" s="46"/>
      <c r="Q128" s="43" t="s">
        <v>450</v>
      </c>
      <c r="R128" s="43"/>
    </row>
    <row r="129" spans="2:18" ht="87.75" customHeight="1">
      <c r="B129" s="30" t="s">
        <v>14</v>
      </c>
      <c r="C129" s="32"/>
      <c r="D129" s="31" t="s">
        <v>85</v>
      </c>
      <c r="E129" s="31" t="s">
        <v>86</v>
      </c>
      <c r="F129" s="31" t="s">
        <v>87</v>
      </c>
      <c r="G129" s="31" t="s">
        <v>96</v>
      </c>
      <c r="H129" s="44" t="s">
        <v>136</v>
      </c>
      <c r="I129" s="44" t="s">
        <v>430</v>
      </c>
      <c r="J129" s="31" t="s">
        <v>97</v>
      </c>
      <c r="K129" s="30">
        <v>2012</v>
      </c>
      <c r="L129" s="31" t="s">
        <v>14</v>
      </c>
      <c r="M129" s="35"/>
      <c r="N129" s="43" t="s">
        <v>453</v>
      </c>
      <c r="O129" s="40" t="s">
        <v>14</v>
      </c>
      <c r="P129" s="46"/>
      <c r="Q129" s="43" t="s">
        <v>450</v>
      </c>
      <c r="R129" s="43"/>
    </row>
    <row r="130" spans="2:18" ht="87.75" customHeight="1">
      <c r="B130" s="30" t="s">
        <v>14</v>
      </c>
      <c r="C130" s="32"/>
      <c r="D130" s="31" t="s">
        <v>51</v>
      </c>
      <c r="E130" s="31" t="s">
        <v>304</v>
      </c>
      <c r="F130" s="31" t="s">
        <v>305</v>
      </c>
      <c r="G130" s="31" t="s">
        <v>306</v>
      </c>
      <c r="H130" s="44" t="s">
        <v>307</v>
      </c>
      <c r="I130" s="44" t="s">
        <v>446</v>
      </c>
      <c r="J130" s="31" t="s">
        <v>77</v>
      </c>
      <c r="K130" s="45">
        <v>41845</v>
      </c>
      <c r="L130" s="35" t="s">
        <v>14</v>
      </c>
      <c r="M130" s="35"/>
      <c r="N130" s="43" t="s">
        <v>447</v>
      </c>
      <c r="O130" s="40" t="s">
        <v>14</v>
      </c>
      <c r="P130" s="46"/>
      <c r="Q130" s="43" t="s">
        <v>440</v>
      </c>
      <c r="R130" s="43"/>
    </row>
    <row r="131" spans="2:18" ht="102">
      <c r="B131" s="30" t="s">
        <v>14</v>
      </c>
      <c r="C131" s="30"/>
      <c r="D131" s="31" t="s">
        <v>243</v>
      </c>
      <c r="E131" s="31" t="s">
        <v>260</v>
      </c>
      <c r="F131" s="31" t="s">
        <v>261</v>
      </c>
      <c r="G131" s="30" t="s">
        <v>262</v>
      </c>
      <c r="H131" s="32" t="s">
        <v>263</v>
      </c>
      <c r="I131" s="33" t="s">
        <v>431</v>
      </c>
      <c r="J131" s="30" t="s">
        <v>77</v>
      </c>
      <c r="K131" s="34">
        <v>35899</v>
      </c>
      <c r="L131" s="35" t="s">
        <v>14</v>
      </c>
      <c r="M131" s="30"/>
      <c r="N131" s="36" t="s">
        <v>445</v>
      </c>
      <c r="O131" s="40" t="s">
        <v>14</v>
      </c>
      <c r="P131" s="38"/>
      <c r="Q131" s="39" t="s">
        <v>444</v>
      </c>
      <c r="R131" s="37"/>
    </row>
    <row r="132" spans="2:18" ht="174" customHeight="1">
      <c r="B132" s="30" t="s">
        <v>14</v>
      </c>
      <c r="C132" s="30"/>
      <c r="D132" s="31" t="s">
        <v>104</v>
      </c>
      <c r="E132" s="31" t="s">
        <v>264</v>
      </c>
      <c r="F132" s="31" t="s">
        <v>265</v>
      </c>
      <c r="G132" s="30" t="s">
        <v>262</v>
      </c>
      <c r="H132" s="32" t="s">
        <v>266</v>
      </c>
      <c r="I132" s="33" t="s">
        <v>432</v>
      </c>
      <c r="J132" s="31" t="s">
        <v>242</v>
      </c>
      <c r="K132" s="34">
        <v>37810</v>
      </c>
      <c r="L132" s="31" t="s">
        <v>14</v>
      </c>
      <c r="M132" s="30"/>
      <c r="N132" s="43" t="s">
        <v>443</v>
      </c>
      <c r="O132" s="40" t="s">
        <v>14</v>
      </c>
      <c r="P132" s="38"/>
      <c r="Q132" s="39" t="s">
        <v>449</v>
      </c>
      <c r="R132" s="37"/>
    </row>
    <row r="133" spans="2:18" ht="323">
      <c r="B133" s="30" t="s">
        <v>14</v>
      </c>
      <c r="C133" s="30"/>
      <c r="D133" s="31" t="s">
        <v>243</v>
      </c>
      <c r="E133" s="31" t="s">
        <v>268</v>
      </c>
      <c r="F133" s="31" t="s">
        <v>267</v>
      </c>
      <c r="G133" s="30" t="s">
        <v>259</v>
      </c>
      <c r="H133" s="32" t="s">
        <v>269</v>
      </c>
      <c r="I133" s="33" t="s">
        <v>432</v>
      </c>
      <c r="J133" s="30" t="s">
        <v>142</v>
      </c>
      <c r="K133" s="34">
        <v>38189</v>
      </c>
      <c r="L133" s="31" t="s">
        <v>14</v>
      </c>
      <c r="M133" s="30"/>
      <c r="N133" s="43" t="s">
        <v>442</v>
      </c>
      <c r="O133" s="40" t="s">
        <v>437</v>
      </c>
      <c r="P133" s="38"/>
      <c r="Q133" s="39" t="s">
        <v>439</v>
      </c>
      <c r="R133" s="37"/>
    </row>
    <row r="134" spans="2:18" ht="306">
      <c r="B134" s="30" t="s">
        <v>14</v>
      </c>
      <c r="C134" s="30"/>
      <c r="D134" s="31" t="s">
        <v>243</v>
      </c>
      <c r="E134" s="31" t="s">
        <v>268</v>
      </c>
      <c r="F134" s="31" t="s">
        <v>267</v>
      </c>
      <c r="G134" s="30" t="s">
        <v>258</v>
      </c>
      <c r="H134" s="32" t="s">
        <v>270</v>
      </c>
      <c r="I134" s="33" t="s">
        <v>438</v>
      </c>
      <c r="J134" s="30" t="s">
        <v>142</v>
      </c>
      <c r="K134" s="34">
        <v>38189</v>
      </c>
      <c r="L134" s="35" t="s">
        <v>14</v>
      </c>
      <c r="M134" s="30"/>
      <c r="N134" s="43" t="s">
        <v>441</v>
      </c>
      <c r="O134" s="40" t="s">
        <v>437</v>
      </c>
      <c r="P134" s="38"/>
      <c r="Q134" s="38" t="s">
        <v>439</v>
      </c>
      <c r="R134" s="37"/>
    </row>
    <row r="135" spans="2:18" ht="119.25" customHeight="1">
      <c r="B135" s="2" t="s">
        <v>14</v>
      </c>
      <c r="C135" s="2"/>
      <c r="D135" s="3" t="s">
        <v>104</v>
      </c>
      <c r="E135" s="3">
        <v>28551</v>
      </c>
      <c r="F135" s="3" t="s">
        <v>271</v>
      </c>
      <c r="G135" s="2" t="s">
        <v>257</v>
      </c>
      <c r="H135" s="6" t="s">
        <v>272</v>
      </c>
      <c r="I135" s="8" t="s">
        <v>433</v>
      </c>
      <c r="J135" s="3" t="s">
        <v>242</v>
      </c>
      <c r="K135" s="14">
        <v>38520</v>
      </c>
      <c r="L135" s="3" t="s">
        <v>14</v>
      </c>
      <c r="M135" s="2"/>
      <c r="N135" s="36" t="str">
        <f>"-Plan de Contingencias"</f>
        <v>-Plan de Contingencias</v>
      </c>
      <c r="O135" s="40" t="s">
        <v>14</v>
      </c>
      <c r="P135" s="38"/>
      <c r="Q135" s="39" t="s">
        <v>504</v>
      </c>
      <c r="R135" s="37"/>
    </row>
    <row r="136" spans="2:18" ht="102" customHeight="1">
      <c r="B136" s="2" t="s">
        <v>14</v>
      </c>
      <c r="C136" s="2"/>
      <c r="D136" s="3" t="s">
        <v>104</v>
      </c>
      <c r="E136" s="3">
        <v>28551</v>
      </c>
      <c r="F136" s="3" t="s">
        <v>271</v>
      </c>
      <c r="G136" s="2" t="s">
        <v>256</v>
      </c>
      <c r="H136" s="6" t="s">
        <v>273</v>
      </c>
      <c r="I136" s="8" t="s">
        <v>434</v>
      </c>
      <c r="J136" s="3" t="s">
        <v>242</v>
      </c>
      <c r="K136" s="14">
        <v>38520</v>
      </c>
      <c r="L136" s="3" t="s">
        <v>14</v>
      </c>
      <c r="M136" s="2"/>
      <c r="N136" s="36" t="str">
        <f>"-Registro de Capacitación, entrenamiento"</f>
        <v>-Registro de Capacitación, entrenamiento</v>
      </c>
      <c r="O136" s="40" t="s">
        <v>14</v>
      </c>
      <c r="P136" s="38"/>
      <c r="Q136" s="39" t="s">
        <v>504</v>
      </c>
      <c r="R136" s="37"/>
    </row>
    <row r="137" spans="2:18" ht="224.25" customHeight="1">
      <c r="B137" s="2" t="s">
        <v>14</v>
      </c>
      <c r="C137" s="2"/>
      <c r="D137" s="3" t="s">
        <v>244</v>
      </c>
      <c r="E137" s="3" t="s">
        <v>275</v>
      </c>
      <c r="F137" s="3" t="s">
        <v>276</v>
      </c>
      <c r="G137" s="2" t="s">
        <v>274</v>
      </c>
      <c r="H137" s="6" t="s">
        <v>277</v>
      </c>
      <c r="I137" s="8" t="s">
        <v>435</v>
      </c>
      <c r="J137" s="3" t="s">
        <v>84</v>
      </c>
      <c r="K137" s="14">
        <v>38899</v>
      </c>
      <c r="L137" s="1" t="s">
        <v>14</v>
      </c>
      <c r="M137" s="2"/>
      <c r="N137" s="36" t="str">
        <f>"-Estándar de Trabajos con Riesgo Eléctrico"</f>
        <v>-Estándar de Trabajos con Riesgo Eléctrico</v>
      </c>
      <c r="O137" s="40" t="s">
        <v>14</v>
      </c>
      <c r="P137" s="38"/>
      <c r="Q137" s="39" t="s">
        <v>448</v>
      </c>
      <c r="R137" s="37"/>
    </row>
    <row r="138" spans="2:18" ht="183.75" customHeight="1">
      <c r="B138" s="2" t="s">
        <v>14</v>
      </c>
      <c r="C138" s="2"/>
      <c r="D138" s="3" t="s">
        <v>243</v>
      </c>
      <c r="E138" s="3" t="s">
        <v>310</v>
      </c>
      <c r="F138" s="3" t="s">
        <v>311</v>
      </c>
      <c r="G138" s="3" t="s">
        <v>313</v>
      </c>
      <c r="H138" s="6" t="s">
        <v>315</v>
      </c>
      <c r="I138" s="8" t="s">
        <v>436</v>
      </c>
      <c r="J138" s="3" t="s">
        <v>316</v>
      </c>
      <c r="K138" s="27">
        <v>23519</v>
      </c>
      <c r="L138" s="1" t="s">
        <v>14</v>
      </c>
      <c r="M138" s="2"/>
      <c r="N138" s="36" t="str">
        <f>"Procedimiento de Inspecciones de Seguridad y Salud en el Trabajo"</f>
        <v>Procedimiento de Inspecciones de Seguridad y Salud en el Trabajo</v>
      </c>
      <c r="O138" s="40" t="s">
        <v>14</v>
      </c>
      <c r="P138" s="38"/>
      <c r="Q138" s="39" t="s">
        <v>503</v>
      </c>
      <c r="R138" s="37"/>
    </row>
  </sheetData>
  <mergeCells count="10">
    <mergeCell ref="F2:Q3"/>
    <mergeCell ref="B2:E3"/>
    <mergeCell ref="B10:C10"/>
    <mergeCell ref="L10:M10"/>
    <mergeCell ref="O10:R10"/>
    <mergeCell ref="N10:N11"/>
    <mergeCell ref="D10:K10"/>
    <mergeCell ref="B5:R5"/>
    <mergeCell ref="B6:R6"/>
    <mergeCell ref="N8:Q8"/>
  </mergeCells>
  <pageMargins left="0.5" right="0.27" top="0.62" bottom="0.38" header="0.31496062992125984" footer="0.17"/>
  <pageSetup paperSize="9" orientation="landscape" horizontalDpi="4294967292" verticalDpi="4294967292"/>
  <headerFooter>
    <oddFooter>&amp;C&amp;"Arial Narrow,Normal"&amp;12Página &amp;P de &amp;N</oddFooter>
  </headerFooter>
  <ignoredErrors>
    <ignoredError sqref="N46" formula="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Matriz de Requisitos Legales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QHSEC SAC</dc:creator>
  <cp:lastModifiedBy>Silvia Marlene Palacios Rodriguez</cp:lastModifiedBy>
  <cp:lastPrinted>2018-09-24T14:51:07Z</cp:lastPrinted>
  <dcterms:created xsi:type="dcterms:W3CDTF">2017-05-23T15:31:12Z</dcterms:created>
  <dcterms:modified xsi:type="dcterms:W3CDTF">2019-07-31T09:10:24Z</dcterms:modified>
</cp:coreProperties>
</file>