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ron\Desktop\study\3sem\Econom\"/>
    </mc:Choice>
  </mc:AlternateContent>
  <xr:revisionPtr revIDLastSave="0" documentId="13_ncr:1_{3AF66F1D-ECEA-449F-8697-F29C4C103A83}" xr6:coauthVersionLast="45" xr6:coauthVersionMax="45" xr10:uidLastSave="{00000000-0000-0000-0000-000000000000}"/>
  <bookViews>
    <workbookView xWindow="-120" yWindow="-120" windowWidth="38640" windowHeight="21390" xr2:uid="{A3D828B1-474E-4E84-BDB8-AE673B36D6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C32" i="1" s="1"/>
  <c r="F27" i="1"/>
  <c r="F26" i="1"/>
  <c r="F25" i="1"/>
  <c r="F24" i="1"/>
  <c r="C10" i="1"/>
  <c r="I9" i="1"/>
  <c r="I8" i="1"/>
  <c r="F8" i="1"/>
  <c r="E8" i="1"/>
  <c r="F7" i="1"/>
  <c r="E7" i="1"/>
  <c r="F6" i="1"/>
  <c r="E6" i="1"/>
  <c r="P5" i="1"/>
  <c r="O6" i="1" s="1"/>
  <c r="F5" i="1"/>
  <c r="E5" i="1"/>
  <c r="E4" i="1"/>
  <c r="O7" i="1" l="1"/>
  <c r="O9" i="1" s="1"/>
  <c r="P8" i="1"/>
  <c r="Q5" i="1"/>
  <c r="P6" i="1" l="1"/>
  <c r="Q6" i="1"/>
  <c r="Q7" i="1" s="1"/>
  <c r="Q9" i="1" l="1"/>
  <c r="Q8" i="1"/>
  <c r="P7" i="1"/>
  <c r="P9" i="1" s="1"/>
</calcChain>
</file>

<file path=xl/sharedStrings.xml><?xml version="1.0" encoding="utf-8"?>
<sst xmlns="http://schemas.openxmlformats.org/spreadsheetml/2006/main" count="52" uniqueCount="50">
  <si>
    <t>1 задание</t>
  </si>
  <si>
    <t>2 задание</t>
  </si>
  <si>
    <t>3 задание</t>
  </si>
  <si>
    <t>Месяц</t>
  </si>
  <si>
    <t>Продажи (отгрузка), тыс. руб.</t>
  </si>
  <si>
    <t>Закупки, тыс.руб.</t>
  </si>
  <si>
    <t>Поступления</t>
  </si>
  <si>
    <t>Платежи</t>
  </si>
  <si>
    <t>Вид запаса</t>
  </si>
  <si>
    <t>1 января</t>
  </si>
  <si>
    <t>31 декабря</t>
  </si>
  <si>
    <t>Показатели</t>
  </si>
  <si>
    <t>3 квартал</t>
  </si>
  <si>
    <t>Сырье, материалы</t>
  </si>
  <si>
    <t>июль</t>
  </si>
  <si>
    <t>август</t>
  </si>
  <si>
    <t>сентябрь</t>
  </si>
  <si>
    <t>НЗП</t>
  </si>
  <si>
    <t>Реализация продукции, шт.</t>
  </si>
  <si>
    <t>Готовая продукция</t>
  </si>
  <si>
    <t>Плановые запасы НЗП на конец периода, шт.</t>
  </si>
  <si>
    <t>Общая потребность</t>
  </si>
  <si>
    <t>Призведенная продукция:</t>
  </si>
  <si>
    <t>80+пп-480 = 50</t>
  </si>
  <si>
    <t>480 = пп+80-50</t>
  </si>
  <si>
    <t>пп = 480-80+50</t>
  </si>
  <si>
    <t>Остатки НЗП на начало периода, шт.</t>
  </si>
  <si>
    <t>Количество закупок сырья и материалов для производства 500 тыс. ед. готовой продукции.</t>
  </si>
  <si>
    <t>(купить+35)/2 = 500</t>
  </si>
  <si>
    <t>купить+35 = 1000</t>
  </si>
  <si>
    <t>купить = 1000-35</t>
  </si>
  <si>
    <t>Производственная программа, шт.</t>
  </si>
  <si>
    <t xml:space="preserve">Баланс = </t>
  </si>
  <si>
    <t>4 задача</t>
  </si>
  <si>
    <t>Уд. вес</t>
  </si>
  <si>
    <t>Период поступления</t>
  </si>
  <si>
    <t>месяц реализации</t>
  </si>
  <si>
    <t>первый месяц после реализации</t>
  </si>
  <si>
    <t>второй месяц после реализации</t>
  </si>
  <si>
    <t>третий месяц после реализации</t>
  </si>
  <si>
    <t>не поступает</t>
  </si>
  <si>
    <t>Сумма, тыс. руб.</t>
  </si>
  <si>
    <t>Июнь</t>
  </si>
  <si>
    <t xml:space="preserve">Июль </t>
  </si>
  <si>
    <t>Август</t>
  </si>
  <si>
    <t>Сентябрь</t>
  </si>
  <si>
    <t>Октябрь</t>
  </si>
  <si>
    <t>Ноябрь</t>
  </si>
  <si>
    <t>Декабрь</t>
  </si>
  <si>
    <t xml:space="preserve">Поступления за 4 квартал: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</si>
</sst>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4" xfId="0" applyBorder="1"/>
    <xf numFmtId="0" fontId="1" fillId="0" borderId="4" xfId="0" applyFont="1" applyBorder="1" applyAlignment="1">
      <alignment horizontal="justify"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4" xfId="0" applyFill="1" applyBorder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CD6B-1CA1-4D2C-8689-52E4510B2960}">
  <sheetPr codeName="Лист1"/>
  <dimension ref="B2:Q32"/>
  <sheetViews>
    <sheetView tabSelected="1" workbookViewId="0">
      <selection activeCell="H10" sqref="H10"/>
    </sheetView>
  </sheetViews>
  <sheetFormatPr defaultRowHeight="15" x14ac:dyDescent="0.25"/>
  <cols>
    <col min="2" max="2" width="12.85546875" customWidth="1"/>
    <col min="3" max="3" width="16.7109375" customWidth="1"/>
    <col min="4" max="4" width="16.28515625" customWidth="1"/>
    <col min="5" max="5" width="18.7109375" customWidth="1"/>
    <col min="6" max="6" width="18.85546875" customWidth="1"/>
    <col min="7" max="7" width="13" customWidth="1"/>
    <col min="8" max="8" width="25" customWidth="1"/>
    <col min="9" max="9" width="20.7109375" customWidth="1"/>
    <col min="10" max="10" width="20.28515625" customWidth="1"/>
    <col min="11" max="11" width="20.7109375" customWidth="1"/>
    <col min="12" max="12" width="16.85546875" customWidth="1"/>
    <col min="14" max="14" width="18.85546875" customWidth="1"/>
    <col min="15" max="16" width="11.5703125" customWidth="1"/>
    <col min="17" max="17" width="13" customWidth="1"/>
  </cols>
  <sheetData>
    <row r="2" spans="2:17" x14ac:dyDescent="0.25">
      <c r="B2" s="1" t="s">
        <v>0</v>
      </c>
      <c r="C2" s="2"/>
      <c r="D2" s="2"/>
      <c r="E2" s="2"/>
      <c r="F2" s="3"/>
      <c r="H2" s="4" t="s">
        <v>1</v>
      </c>
      <c r="I2" s="4"/>
      <c r="J2" s="4"/>
      <c r="N2" s="4" t="s">
        <v>2</v>
      </c>
      <c r="O2" s="4"/>
      <c r="P2" s="4"/>
      <c r="Q2" s="4"/>
    </row>
    <row r="3" spans="2:17" ht="45" x14ac:dyDescent="0.25"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H3" s="6" t="s">
        <v>8</v>
      </c>
      <c r="I3" s="6" t="s">
        <v>9</v>
      </c>
      <c r="J3" s="6" t="s">
        <v>10</v>
      </c>
      <c r="N3" s="7" t="s">
        <v>11</v>
      </c>
      <c r="O3" s="7" t="s">
        <v>12</v>
      </c>
      <c r="P3" s="7"/>
      <c r="Q3" s="7"/>
    </row>
    <row r="4" spans="2:17" x14ac:dyDescent="0.25">
      <c r="B4" s="8">
        <v>4</v>
      </c>
      <c r="C4" s="5">
        <v>72</v>
      </c>
      <c r="D4" s="5">
        <v>42</v>
      </c>
      <c r="E4" s="9">
        <f>C4*0.7</f>
        <v>50.4</v>
      </c>
      <c r="F4" s="9"/>
      <c r="H4" s="10" t="s">
        <v>13</v>
      </c>
      <c r="I4" s="6">
        <v>35</v>
      </c>
      <c r="J4" s="6">
        <v>45</v>
      </c>
      <c r="N4" s="7"/>
      <c r="O4" s="9" t="s">
        <v>14</v>
      </c>
      <c r="P4" s="9" t="s">
        <v>15</v>
      </c>
      <c r="Q4" s="9" t="s">
        <v>16</v>
      </c>
    </row>
    <row r="5" spans="2:17" ht="30" x14ac:dyDescent="0.25">
      <c r="B5" s="8">
        <v>5</v>
      </c>
      <c r="C5" s="5">
        <v>66</v>
      </c>
      <c r="D5" s="5">
        <v>48</v>
      </c>
      <c r="E5" s="9">
        <f>C5*0.7+C4*0.2</f>
        <v>60.599999999999994</v>
      </c>
      <c r="F5" s="9">
        <f>D4*0.98</f>
        <v>41.16</v>
      </c>
      <c r="H5" s="10" t="s">
        <v>17</v>
      </c>
      <c r="I5" s="6">
        <v>12</v>
      </c>
      <c r="J5" s="6">
        <v>12</v>
      </c>
      <c r="N5" s="11" t="s">
        <v>18</v>
      </c>
      <c r="O5" s="9">
        <v>200</v>
      </c>
      <c r="P5" s="9">
        <f>O5*1.05</f>
        <v>210</v>
      </c>
      <c r="Q5" s="9">
        <f>P5*1.05</f>
        <v>220.5</v>
      </c>
    </row>
    <row r="6" spans="2:17" ht="45" x14ac:dyDescent="0.25">
      <c r="B6" s="8">
        <v>6</v>
      </c>
      <c r="C6" s="5">
        <v>60</v>
      </c>
      <c r="D6" s="5">
        <v>36</v>
      </c>
      <c r="E6" s="9">
        <f>C6*0.7+C5*0.2+C4*0.09</f>
        <v>61.68</v>
      </c>
      <c r="F6" s="9">
        <f t="shared" ref="F6:F8" si="0">D5*0.98</f>
        <v>47.04</v>
      </c>
      <c r="H6" s="10" t="s">
        <v>19</v>
      </c>
      <c r="I6" s="6">
        <v>80</v>
      </c>
      <c r="J6" s="6">
        <v>50</v>
      </c>
      <c r="N6" s="11" t="s">
        <v>20</v>
      </c>
      <c r="O6" s="9">
        <f>P5*0.8</f>
        <v>168</v>
      </c>
      <c r="P6" s="9">
        <f>Q5*0.8</f>
        <v>176.4</v>
      </c>
      <c r="Q6" s="9">
        <f>(Q5*1.05)*0.8</f>
        <v>185.22000000000003</v>
      </c>
    </row>
    <row r="7" spans="2:17" ht="39" customHeight="1" x14ac:dyDescent="0.25">
      <c r="B7" s="8">
        <v>7</v>
      </c>
      <c r="C7" s="5">
        <v>78</v>
      </c>
      <c r="D7" s="5">
        <v>54</v>
      </c>
      <c r="E7" s="9">
        <f>C7*0.7+C6*0.2+C5*0.09</f>
        <v>72.539999999999992</v>
      </c>
      <c r="F7" s="9">
        <f t="shared" si="0"/>
        <v>35.28</v>
      </c>
      <c r="N7" s="12" t="s">
        <v>21</v>
      </c>
      <c r="O7" s="9">
        <f>O5+O6</f>
        <v>368</v>
      </c>
      <c r="P7" s="9">
        <f t="shared" ref="P7:Q7" si="1">P5+P6</f>
        <v>386.4</v>
      </c>
      <c r="Q7" s="9">
        <f t="shared" si="1"/>
        <v>405.72</v>
      </c>
    </row>
    <row r="8" spans="2:17" ht="45" x14ac:dyDescent="0.25">
      <c r="B8" s="8">
        <v>8</v>
      </c>
      <c r="C8" s="13">
        <v>66</v>
      </c>
      <c r="D8" s="9"/>
      <c r="E8" s="9">
        <f>C8*0.7+C7*0.2+C6*0.09</f>
        <v>67.2</v>
      </c>
      <c r="F8" s="9">
        <f t="shared" si="0"/>
        <v>52.92</v>
      </c>
      <c r="H8" s="14" t="s">
        <v>22</v>
      </c>
      <c r="I8" s="15">
        <f>480-I6+J6</f>
        <v>450</v>
      </c>
      <c r="J8" s="16" t="s">
        <v>23</v>
      </c>
      <c r="K8" s="16" t="s">
        <v>24</v>
      </c>
      <c r="L8" s="16" t="s">
        <v>25</v>
      </c>
      <c r="M8" s="16"/>
      <c r="N8" s="17" t="s">
        <v>26</v>
      </c>
      <c r="O8" s="15">
        <v>160</v>
      </c>
      <c r="P8" s="15">
        <f>O6</f>
        <v>168</v>
      </c>
      <c r="Q8" s="15">
        <f>P6</f>
        <v>176.4</v>
      </c>
    </row>
    <row r="9" spans="2:17" ht="60" x14ac:dyDescent="0.25">
      <c r="H9" s="18" t="s">
        <v>27</v>
      </c>
      <c r="I9" s="15">
        <f>500*2-35</f>
        <v>965</v>
      </c>
      <c r="J9" s="16" t="s">
        <v>28</v>
      </c>
      <c r="K9" s="16" t="s">
        <v>29</v>
      </c>
      <c r="L9" s="16" t="s">
        <v>30</v>
      </c>
      <c r="M9" s="16"/>
      <c r="N9" s="17" t="s">
        <v>31</v>
      </c>
      <c r="O9" s="15">
        <f>O7-O8</f>
        <v>208</v>
      </c>
      <c r="P9" s="15">
        <f t="shared" ref="P9:Q9" si="2">P7-P8</f>
        <v>218.39999999999998</v>
      </c>
      <c r="Q9" s="15">
        <f t="shared" si="2"/>
        <v>229.32000000000002</v>
      </c>
    </row>
    <row r="10" spans="2:17" x14ac:dyDescent="0.25">
      <c r="B10" s="19" t="s">
        <v>32</v>
      </c>
      <c r="C10" s="9">
        <f>22+E8-F8-14</f>
        <v>22.28</v>
      </c>
    </row>
    <row r="15" spans="2:17" x14ac:dyDescent="0.25">
      <c r="B15" s="20" t="s">
        <v>33</v>
      </c>
      <c r="C15" s="21"/>
      <c r="D15" s="21"/>
      <c r="E15" s="22"/>
    </row>
    <row r="16" spans="2:17" ht="30" x14ac:dyDescent="0.25">
      <c r="B16" s="5" t="s">
        <v>34</v>
      </c>
      <c r="C16" s="5" t="s">
        <v>35</v>
      </c>
      <c r="D16" s="5"/>
      <c r="E16" s="5"/>
    </row>
    <row r="17" spans="2:6" ht="30" x14ac:dyDescent="0.25">
      <c r="B17" s="23">
        <v>0.7</v>
      </c>
      <c r="C17" s="5" t="s">
        <v>36</v>
      </c>
      <c r="D17" s="5"/>
      <c r="E17" s="5"/>
    </row>
    <row r="18" spans="2:6" ht="30" x14ac:dyDescent="0.25">
      <c r="B18" s="23">
        <v>0.15</v>
      </c>
      <c r="C18" s="5" t="s">
        <v>37</v>
      </c>
      <c r="D18" s="5"/>
      <c r="E18" s="5"/>
    </row>
    <row r="19" spans="2:6" ht="30" x14ac:dyDescent="0.25">
      <c r="B19" s="23">
        <v>0.1</v>
      </c>
      <c r="C19" s="5" t="s">
        <v>38</v>
      </c>
      <c r="D19" s="5"/>
      <c r="E19" s="5"/>
    </row>
    <row r="20" spans="2:6" ht="30" x14ac:dyDescent="0.25">
      <c r="B20" s="23">
        <v>0.04</v>
      </c>
      <c r="C20" s="5" t="s">
        <v>39</v>
      </c>
      <c r="D20" s="5"/>
      <c r="E20" s="5"/>
    </row>
    <row r="21" spans="2:6" x14ac:dyDescent="0.25">
      <c r="B21" s="23">
        <v>0.01</v>
      </c>
      <c r="C21" s="5" t="s">
        <v>40</v>
      </c>
      <c r="D21" s="5"/>
      <c r="E21" s="5"/>
    </row>
    <row r="23" spans="2:6" x14ac:dyDescent="0.25">
      <c r="B23" s="5" t="s">
        <v>3</v>
      </c>
      <c r="C23" s="5" t="s">
        <v>41</v>
      </c>
      <c r="D23" s="5"/>
      <c r="E23" s="5"/>
      <c r="F23" s="9" t="s">
        <v>6</v>
      </c>
    </row>
    <row r="24" spans="2:6" x14ac:dyDescent="0.25">
      <c r="B24" s="8" t="s">
        <v>42</v>
      </c>
      <c r="C24" s="7">
        <v>49000</v>
      </c>
      <c r="D24" s="7"/>
      <c r="E24" s="7"/>
      <c r="F24" s="9">
        <f>C24*0.7</f>
        <v>34300</v>
      </c>
    </row>
    <row r="25" spans="2:6" ht="18.75" customHeight="1" x14ac:dyDescent="0.25">
      <c r="B25" s="8" t="s">
        <v>43</v>
      </c>
      <c r="C25" s="7">
        <v>60000</v>
      </c>
      <c r="D25" s="7"/>
      <c r="E25" s="7"/>
      <c r="F25" s="9">
        <f>C25*0.7+C24*0.15</f>
        <v>49350</v>
      </c>
    </row>
    <row r="26" spans="2:6" ht="18" customHeight="1" x14ac:dyDescent="0.25">
      <c r="B26" s="8" t="s">
        <v>44</v>
      </c>
      <c r="C26" s="7">
        <v>70000</v>
      </c>
      <c r="D26" s="7"/>
      <c r="E26" s="7"/>
      <c r="F26" s="9">
        <f>C26*0.7+C25*0.15+C24*0.1</f>
        <v>62900</v>
      </c>
    </row>
    <row r="27" spans="2:6" x14ac:dyDescent="0.25">
      <c r="B27" s="8" t="s">
        <v>45</v>
      </c>
      <c r="C27" s="7">
        <v>80000</v>
      </c>
      <c r="D27" s="7"/>
      <c r="E27" s="7"/>
      <c r="F27" s="9">
        <f>C27*0.7+C26*0.15+C25*0.1+C24*0.04</f>
        <v>74460</v>
      </c>
    </row>
    <row r="28" spans="2:6" ht="15.75" customHeight="1" x14ac:dyDescent="0.25">
      <c r="B28" s="24" t="s">
        <v>46</v>
      </c>
      <c r="C28" s="25">
        <v>90000</v>
      </c>
      <c r="D28" s="25"/>
      <c r="E28" s="25"/>
      <c r="F28" s="26">
        <f t="shared" ref="F28:F29" si="3">C28*0.7+C27*0.15+C26*0.1+C25*0.04</f>
        <v>84400</v>
      </c>
    </row>
    <row r="29" spans="2:6" ht="18" customHeight="1" x14ac:dyDescent="0.25">
      <c r="B29" s="24" t="s">
        <v>47</v>
      </c>
      <c r="C29" s="25">
        <v>100000</v>
      </c>
      <c r="D29" s="25"/>
      <c r="E29" s="25"/>
      <c r="F29" s="9">
        <f t="shared" si="3"/>
        <v>94300</v>
      </c>
    </row>
    <row r="30" spans="2:6" x14ac:dyDescent="0.25">
      <c r="B30" s="24" t="s">
        <v>48</v>
      </c>
      <c r="C30" s="25">
        <v>85000</v>
      </c>
      <c r="D30" s="25"/>
      <c r="E30" s="25"/>
      <c r="F30" s="9">
        <f>C30*0.7+C29*0.15+C28*0.1+C27*0.04</f>
        <v>86700</v>
      </c>
    </row>
    <row r="32" spans="2:6" ht="30" x14ac:dyDescent="0.25">
      <c r="B32" s="24" t="s">
        <v>49</v>
      </c>
      <c r="C32" s="9">
        <f>F28+F29+F30</f>
        <v>265400</v>
      </c>
    </row>
  </sheetData>
  <mergeCells count="13">
    <mergeCell ref="C30:E30"/>
    <mergeCell ref="C24:E24"/>
    <mergeCell ref="C25:E25"/>
    <mergeCell ref="C26:E26"/>
    <mergeCell ref="C27:E27"/>
    <mergeCell ref="C28:E28"/>
    <mergeCell ref="C29:E29"/>
    <mergeCell ref="B2:F2"/>
    <mergeCell ref="H2:J2"/>
    <mergeCell ref="N2:Q2"/>
    <mergeCell ref="N3:N4"/>
    <mergeCell ref="O3:Q3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2020-12-24T06:11:58Z</dcterms:created>
  <dcterms:modified xsi:type="dcterms:W3CDTF">2020-12-24T06:12:38Z</dcterms:modified>
</cp:coreProperties>
</file>