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Historias" sheetId="2" r:id="rId4"/>
    <sheet state="visible" name="Settings" sheetId="3" r:id="rId5"/>
    <sheet state="visible" name="Resumen" sheetId="4" r:id="rId6"/>
  </sheets>
  <definedNames>
    <definedName hidden="1" localSheetId="1" name="_xlnm._FilterDatabase">Historias!$A$4:$H$200</definedName>
  </definedNames>
  <calcPr/>
</workbook>
</file>

<file path=xl/sharedStrings.xml><?xml version="1.0" encoding="utf-8"?>
<sst xmlns="http://schemas.openxmlformats.org/spreadsheetml/2006/main" count="477" uniqueCount="107">
  <si>
    <t>Sprint</t>
  </si>
  <si>
    <t>Realizadas</t>
  </si>
  <si>
    <t>Planificadas</t>
  </si>
  <si>
    <t>Equipo</t>
  </si>
  <si>
    <t>Historia</t>
  </si>
  <si>
    <t>Netas</t>
  </si>
  <si>
    <t>Comentario</t>
  </si>
  <si>
    <t>Día</t>
  </si>
  <si>
    <t>Horas Netas</t>
  </si>
  <si>
    <t>Horas Reales</t>
  </si>
  <si>
    <t>ARB</t>
  </si>
  <si>
    <t>Comprensión del problema</t>
  </si>
  <si>
    <t>HMC</t>
  </si>
  <si>
    <t>BMP</t>
  </si>
  <si>
    <t>Planificación Inicial</t>
  </si>
  <si>
    <t>Diseño de arquitectura</t>
  </si>
  <si>
    <t>Diseño de capacidades</t>
  </si>
  <si>
    <t>Diseño de la sociedad de agentes</t>
  </si>
  <si>
    <t>Número de miembros</t>
  </si>
  <si>
    <t>Horas prácticas</t>
  </si>
  <si>
    <t>Ver Calendario DBA</t>
  </si>
  <si>
    <t>Diseño de comunicación</t>
  </si>
  <si>
    <t>Team</t>
  </si>
  <si>
    <t>Horas totales</t>
  </si>
  <si>
    <t>https://docs.google.com/spreadsheets/d/106hgmCYA85GYT4WVS8Rr6uERLniPmbDNaiJ7jFAO_Rk/edit#gid=0</t>
  </si>
  <si>
    <t>Diseño de sincronización</t>
  </si>
  <si>
    <t>Líder</t>
  </si>
  <si>
    <t>Faltan algunos detalles según las preguntas con el profesor</t>
  </si>
  <si>
    <t>Inicio Sprint</t>
  </si>
  <si>
    <t>Final Sprint</t>
  </si>
  <si>
    <t>Diseño de estrategia de búsqueda</t>
  </si>
  <si>
    <t>JDTM</t>
  </si>
  <si>
    <t>Horas</t>
  </si>
  <si>
    <t>Disponibles</t>
  </si>
  <si>
    <t>Sprint backlog</t>
  </si>
  <si>
    <t>Descripción</t>
  </si>
  <si>
    <t>Validación</t>
  </si>
  <si>
    <t>Comprender mejor en qué consiste la práctica</t>
  </si>
  <si>
    <t>Planificar que hacer</t>
  </si>
  <si>
    <t>Diseñar la arquitectura del sistema, es decir, los agentes que tendremos y la relación entre ellos</t>
  </si>
  <si>
    <t>Diseño de comportamiento de los agentes</t>
  </si>
  <si>
    <t>Diseñar qué podrá hacer cada agente</t>
  </si>
  <si>
    <t>Diseñar cómo se comunicaran los agentes</t>
  </si>
  <si>
    <t>Diseñar cómo se sincronizarán los agentes</t>
  </si>
  <si>
    <t>Diagrama de secuencia</t>
  </si>
  <si>
    <t>Diseño de estructuras de comunicación y datos</t>
  </si>
  <si>
    <t>Diseñar las estructuras con las que se comunicarán los agentes</t>
  </si>
  <si>
    <t>Diseñar la estrategia de comportamiento de los agentes</t>
  </si>
  <si>
    <t>Diagrama de estados</t>
  </si>
  <si>
    <t>Diseño de las posibilidades de nuestra sociedad en función de los tipos de agentes que se han levantado</t>
  </si>
  <si>
    <t>Diseño de estrategia de supervivencia</t>
  </si>
  <si>
    <t>Realizar el diagrama de secuencia</t>
  </si>
  <si>
    <t>Realizar el diagrama de estados o de actividad</t>
  </si>
  <si>
    <t>Diagrama de clases</t>
  </si>
  <si>
    <t>Realizar el diagrama de clases</t>
  </si>
  <si>
    <t>Implementación inicial de agentes (muerte planificada e iniciación)</t>
  </si>
  <si>
    <t>Implementación inicial del sistema (estructura del sistema), con los agentes con funcionalidad básica, sin comunicaciones. Básicamente, levantar agentes y matarlos de forma ordenada</t>
  </si>
  <si>
    <t>Implementación inicial de comunicación (servidor)</t>
  </si>
  <si>
    <t>Implementación de la comunicación inicial con el servidor</t>
  </si>
  <si>
    <t>Implementación inicial de comunicación (agentes)</t>
  </si>
  <si>
    <t>Implementación inicial de la comunicación entre agentes</t>
  </si>
  <si>
    <t>Analisis de entradas de datos de sensores</t>
  </si>
  <si>
    <t>Analizar los datos obtenidos del servidor para su procesamiento</t>
  </si>
  <si>
    <t>Implementacion de agentes</t>
  </si>
  <si>
    <t>Implementar las capacidades de cada agente</t>
  </si>
  <si>
    <t>Implementación del comportamiento de los agentes</t>
  </si>
  <si>
    <t>Implementar el comportamiento de la sociedad de agentes</t>
  </si>
  <si>
    <t>Implementación de estrategia de búsqueda</t>
  </si>
  <si>
    <t>Implementación de estrategia de supervivencia</t>
  </si>
  <si>
    <t>Pruebas agentes</t>
  </si>
  <si>
    <t>Realizar pruebas de funcionamiento de las capacidades de los agentes</t>
  </si>
  <si>
    <t>Pruebas movimiento</t>
  </si>
  <si>
    <t>Realizar pruebas del movimiento</t>
  </si>
  <si>
    <t>Pruebas comunicación</t>
  </si>
  <si>
    <t>Realizar pruebas de comunicación, tanto con el servidor como con el resto de agentes</t>
  </si>
  <si>
    <t>Pruebas sincronización</t>
  </si>
  <si>
    <t>Realizar pruebas de sincronización tanto con el servidor como con el resto de agentes.</t>
  </si>
  <si>
    <t>Rellenar sólo celdas con fondo amarillo</t>
  </si>
  <si>
    <t>Depuración y correción de errores</t>
  </si>
  <si>
    <t>Depurar errores y corregirlos</t>
  </si>
  <si>
    <t>Implementación de mejoras en agentes</t>
  </si>
  <si>
    <t>Implementar mejoras en los agentes</t>
  </si>
  <si>
    <t>Implementación de mejoras en movimiento</t>
  </si>
  <si>
    <t>Implementar mejoras en el movimiento</t>
  </si>
  <si>
    <t>Implementación de mejoras en el comportamiento</t>
  </si>
  <si>
    <t>Implementar mejoras en el comportamiento</t>
  </si>
  <si>
    <t>Implementación de mejoras de estrategia de búsqueda</t>
  </si>
  <si>
    <t>Implementación de mejoras de estrategia de supervivencia</t>
  </si>
  <si>
    <t>Implementación de mejoras en el programa</t>
  </si>
  <si>
    <t>Implementar mejoras relativas al sistema en sí</t>
  </si>
  <si>
    <t>Depuración y correcion de errores de las mejoras</t>
  </si>
  <si>
    <t>Depurar errores de las mejoras y corregirlos</t>
  </si>
  <si>
    <t>Memoria</t>
  </si>
  <si>
    <t>Realizar el ensayo de la práctica</t>
  </si>
  <si>
    <t>Presentación</t>
  </si>
  <si>
    <t>Realizar presentación de la práctica</t>
  </si>
  <si>
    <t>Días</t>
  </si>
  <si>
    <t>Burndown</t>
  </si>
  <si>
    <t>Restan</t>
  </si>
  <si>
    <t>Miembro</t>
  </si>
  <si>
    <t>Reales</t>
  </si>
  <si>
    <t>Planificación</t>
  </si>
  <si>
    <t>Tarea</t>
  </si>
  <si>
    <t>Estado</t>
  </si>
  <si>
    <t>stateChooseAgents. Problemas al implementarlo</t>
  </si>
  <si>
    <t>Esfuerzo</t>
  </si>
  <si>
    <t>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</si>
</sst>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"/>
    <numFmt numFmtId="165" formatCode="dd/mm/yyyy"/>
  </numFmts>
  <fonts count="12">
    <font>
      <sz val="10.0"/>
      <color rgb="FF000000"/>
      <name val="Arial"/>
    </font>
    <font>
      <sz val="10.0"/>
      <color rgb="FFFFFFFF"/>
    </font>
    <font/>
    <font>
      <sz val="6.0"/>
    </font>
    <font>
      <b/>
      <sz val="10.0"/>
    </font>
    <font>
      <b/>
      <sz val="8.0"/>
    </font>
    <font>
      <sz val="8.0"/>
    </font>
    <font>
      <u/>
      <color rgb="FF0000FF"/>
    </font>
    <font>
      <name val="Arial"/>
    </font>
    <font>
      <b/>
      <sz val="10.0"/>
      <color rgb="FFFFFFFF"/>
    </font>
    <font>
      <sz val="8.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wrapText="1"/>
    </xf>
    <xf borderId="1" fillId="0" fontId="2" numFmtId="0" xfId="0" applyAlignment="1" applyBorder="1" applyFont="1">
      <alignment wrapText="1"/>
    </xf>
    <xf borderId="0" fillId="3" fontId="3" numFmtId="0" xfId="0" applyAlignment="1" applyFill="1" applyFont="1">
      <alignment wrapText="1"/>
    </xf>
    <xf borderId="0" fillId="3" fontId="2" numFmtId="0" xfId="0" applyAlignment="1" applyFont="1">
      <alignment wrapText="1"/>
    </xf>
    <xf borderId="1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3" fillId="3" fontId="2" numFmtId="0" xfId="0" applyAlignment="1" applyBorder="1" applyFont="1">
      <alignment wrapText="1"/>
    </xf>
    <xf borderId="3" fillId="4" fontId="4" numFmtId="0" xfId="0" applyAlignment="1" applyBorder="1" applyFill="1" applyFont="1">
      <alignment wrapText="1"/>
    </xf>
    <xf borderId="4" fillId="0" fontId="2" numFmtId="0" xfId="0" applyAlignment="1" applyBorder="1" applyFont="1">
      <alignment wrapText="1"/>
    </xf>
    <xf borderId="0" fillId="3" fontId="5" numFmtId="0" xfId="0" applyAlignment="1" applyFont="1">
      <alignment wrapText="1"/>
    </xf>
    <xf borderId="3" fillId="2" fontId="1" numFmtId="0" xfId="0" applyAlignment="1" applyBorder="1" applyFont="1">
      <alignment vertical="top" wrapText="1"/>
    </xf>
    <xf borderId="3" fillId="5" fontId="2" numFmtId="0" xfId="0" applyAlignment="1" applyBorder="1" applyFill="1" applyFont="1">
      <alignment wrapText="1"/>
    </xf>
    <xf borderId="3" fillId="5" fontId="6" numFmtId="0" xfId="0" applyAlignment="1" applyBorder="1" applyFont="1">
      <alignment wrapText="1"/>
    </xf>
    <xf borderId="3" fillId="5" fontId="2" numFmtId="0" xfId="0" applyAlignment="1" applyBorder="1" applyFont="1">
      <alignment wrapText="1"/>
    </xf>
    <xf borderId="3" fillId="5" fontId="2" numFmtId="14" xfId="0" applyAlignment="1" applyBorder="1" applyFont="1" applyNumberFormat="1">
      <alignment wrapText="1"/>
    </xf>
    <xf borderId="5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4" fillId="0" fontId="4" numFmtId="0" xfId="0" applyAlignment="1" applyBorder="1" applyFont="1">
      <alignment wrapText="1"/>
    </xf>
    <xf borderId="3" fillId="2" fontId="1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3" fillId="6" fontId="4" numFmtId="0" xfId="0" applyAlignment="1" applyBorder="1" applyFill="1" applyFont="1">
      <alignment wrapText="1"/>
    </xf>
    <xf borderId="4" fillId="0" fontId="7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7" fillId="7" fontId="1" numFmtId="0" xfId="0" applyAlignment="1" applyBorder="1" applyFill="1" applyFont="1">
      <alignment wrapText="1"/>
    </xf>
    <xf borderId="3" fillId="5" fontId="2" numFmtId="164" xfId="0" applyAlignment="1" applyBorder="1" applyFont="1" applyNumberFormat="1">
      <alignment wrapText="1"/>
    </xf>
    <xf borderId="5" fillId="7" fontId="1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3" fillId="5" fontId="8" numFmtId="0" xfId="0" applyAlignment="1" applyBorder="1" applyFont="1">
      <alignment wrapText="1"/>
    </xf>
    <xf borderId="10" fillId="5" fontId="8" numFmtId="0" xfId="0" applyAlignment="1" applyBorder="1" applyFont="1">
      <alignment wrapText="1"/>
    </xf>
    <xf borderId="10" fillId="5" fontId="8" numFmtId="0" xfId="0" applyAlignment="1" applyBorder="1" applyFont="1">
      <alignment wrapText="1"/>
    </xf>
    <xf borderId="10" fillId="5" fontId="8" numFmtId="0" xfId="0" applyAlignment="1" applyBorder="1" applyFont="1">
      <alignment horizontal="right" wrapText="1"/>
    </xf>
    <xf borderId="11" fillId="5" fontId="8" numFmtId="0" xfId="0" applyAlignment="1" applyBorder="1" applyFont="1">
      <alignment wrapText="1"/>
    </xf>
    <xf borderId="2" fillId="5" fontId="8" numFmtId="0" xfId="0" applyAlignment="1" applyBorder="1" applyFont="1">
      <alignment wrapText="1"/>
    </xf>
    <xf borderId="2" fillId="5" fontId="8" numFmtId="0" xfId="0" applyAlignment="1" applyBorder="1" applyFont="1">
      <alignment wrapText="1"/>
    </xf>
    <xf borderId="2" fillId="5" fontId="8" numFmtId="0" xfId="0" applyAlignment="1" applyBorder="1" applyFont="1">
      <alignment horizontal="right" wrapText="1"/>
    </xf>
    <xf borderId="11" fillId="5" fontId="8" numFmtId="0" xfId="0" applyAlignment="1" applyBorder="1" applyFont="1">
      <alignment wrapText="1"/>
    </xf>
    <xf borderId="2" fillId="5" fontId="8" numFmtId="0" xfId="0" applyAlignment="1" applyBorder="1" applyFont="1">
      <alignment wrapText="1"/>
    </xf>
    <xf borderId="11" fillId="5" fontId="8" numFmtId="0" xfId="0" applyAlignment="1" applyBorder="1" applyFont="1">
      <alignment wrapText="1"/>
    </xf>
    <xf borderId="11" fillId="5" fontId="8" numFmtId="0" xfId="0" applyAlignment="1" applyBorder="1" applyFont="1">
      <alignment wrapText="1"/>
    </xf>
    <xf borderId="2" fillId="5" fontId="8" numFmtId="0" xfId="0" applyAlignment="1" applyBorder="1" applyFont="1">
      <alignment wrapText="1"/>
    </xf>
    <xf borderId="11" fillId="5" fontId="8" numFmtId="0" xfId="0" applyAlignment="1" applyBorder="1" applyFont="1">
      <alignment wrapText="1"/>
    </xf>
    <xf borderId="2" fillId="5" fontId="8" numFmtId="0" xfId="0" applyAlignment="1" applyBorder="1" applyFont="1">
      <alignment wrapText="1"/>
    </xf>
    <xf borderId="2" fillId="5" fontId="8" numFmtId="0" xfId="0" applyAlignment="1" applyBorder="1" applyFont="1">
      <alignment wrapText="1"/>
    </xf>
    <xf borderId="0" fillId="0" fontId="4" numFmtId="0" xfId="0" applyAlignment="1" applyFont="1">
      <alignment wrapText="1"/>
    </xf>
    <xf borderId="2" fillId="5" fontId="8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8" fontId="9" numFmtId="0" xfId="0" applyAlignment="1" applyBorder="1" applyFill="1" applyFont="1">
      <alignment horizontal="center" wrapText="1"/>
    </xf>
    <xf borderId="1" fillId="8" fontId="9" numFmtId="0" xfId="0" applyAlignment="1" applyBorder="1" applyFont="1">
      <alignment wrapText="1"/>
    </xf>
    <xf borderId="8" fillId="0" fontId="2" numFmtId="0" xfId="0" applyAlignment="1" applyBorder="1" applyFont="1">
      <alignment horizontal="center" wrapText="1"/>
    </xf>
    <xf borderId="3" fillId="5" fontId="8" numFmtId="0" xfId="0" applyAlignment="1" applyBorder="1" applyFont="1">
      <alignment wrapText="1"/>
    </xf>
    <xf borderId="10" fillId="2" fontId="1" numFmtId="0" xfId="0" applyAlignment="1" applyBorder="1" applyFont="1">
      <alignment horizontal="center" wrapText="1"/>
    </xf>
    <xf borderId="3" fillId="2" fontId="1" numFmtId="0" xfId="0" applyAlignment="1" applyBorder="1" applyFont="1">
      <alignment horizontal="center" wrapText="1"/>
    </xf>
    <xf borderId="5" fillId="0" fontId="2" numFmtId="0" xfId="0" applyAlignment="1" applyBorder="1" applyFont="1">
      <alignment wrapText="1"/>
    </xf>
    <xf borderId="3" fillId="0" fontId="2" numFmtId="14" xfId="0" applyAlignment="1" applyBorder="1" applyFont="1" applyNumberFormat="1">
      <alignment horizontal="center" wrapText="1"/>
    </xf>
    <xf borderId="3" fillId="0" fontId="2" numFmtId="3" xfId="0" applyAlignment="1" applyBorder="1" applyFont="1" applyNumberFormat="1">
      <alignment horizontal="center" wrapText="1"/>
    </xf>
    <xf borderId="11" fillId="5" fontId="8" numFmtId="0" xfId="0" applyAlignment="1" applyBorder="1" applyFont="1">
      <alignment wrapText="1"/>
    </xf>
    <xf borderId="3" fillId="0" fontId="2" numFmtId="0" xfId="0" applyAlignment="1" applyBorder="1" applyFont="1">
      <alignment horizontal="center" wrapText="1"/>
    </xf>
    <xf borderId="3" fillId="5" fontId="8" numFmtId="0" xfId="0" applyAlignment="1" applyBorder="1" applyFont="1">
      <alignment wrapText="1"/>
    </xf>
    <xf borderId="6" fillId="0" fontId="2" numFmtId="9" xfId="0" applyAlignment="1" applyBorder="1" applyFont="1" applyNumberFormat="1">
      <alignment horizontal="left" wrapText="1"/>
    </xf>
    <xf borderId="10" fillId="5" fontId="8" numFmtId="0" xfId="0" applyAlignment="1" applyBorder="1" applyFont="1">
      <alignment wrapText="1"/>
    </xf>
    <xf borderId="10" fillId="5" fontId="10" numFmtId="0" xfId="0" applyAlignment="1" applyBorder="1" applyFont="1">
      <alignment wrapText="1"/>
    </xf>
    <xf borderId="10" fillId="3" fontId="8" numFmtId="0" xfId="0" applyAlignment="1" applyBorder="1" applyFont="1">
      <alignment horizontal="right" wrapText="1"/>
    </xf>
    <xf borderId="10" fillId="5" fontId="8" numFmtId="14" xfId="0" applyAlignment="1" applyBorder="1" applyFont="1" applyNumberFormat="1">
      <alignment horizontal="right" wrapText="1"/>
    </xf>
    <xf borderId="10" fillId="5" fontId="8" numFmtId="0" xfId="0" applyAlignment="1" applyBorder="1" applyFont="1">
      <alignment horizontal="right" wrapText="1"/>
    </xf>
    <xf borderId="2" fillId="5" fontId="10" numFmtId="0" xfId="0" applyAlignment="1" applyBorder="1" applyFont="1">
      <alignment wrapText="1"/>
    </xf>
    <xf borderId="2" fillId="3" fontId="8" numFmtId="0" xfId="0" applyAlignment="1" applyBorder="1" applyFont="1">
      <alignment horizontal="right" wrapText="1"/>
    </xf>
    <xf borderId="2" fillId="5" fontId="8" numFmtId="14" xfId="0" applyAlignment="1" applyBorder="1" applyFont="1" applyNumberFormat="1">
      <alignment horizontal="right" wrapText="1"/>
    </xf>
    <xf borderId="2" fillId="5" fontId="8" numFmtId="0" xfId="0" applyAlignment="1" applyBorder="1" applyFont="1">
      <alignment horizontal="right" wrapText="1"/>
    </xf>
    <xf borderId="2" fillId="5" fontId="8" numFmtId="14" xfId="0" applyAlignment="1" applyBorder="1" applyFont="1" applyNumberFormat="1">
      <alignment horizontal="right" wrapText="1"/>
    </xf>
    <xf borderId="2" fillId="5" fontId="8" numFmtId="0" xfId="0" applyAlignment="1" applyBorder="1" applyFont="1">
      <alignment horizontal="right" wrapText="1"/>
    </xf>
    <xf borderId="2" fillId="5" fontId="10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2" fillId="5" fontId="8" numFmtId="0" xfId="0" applyAlignment="1" applyBorder="1" applyFont="1">
      <alignment horizontal="right" wrapText="1"/>
    </xf>
    <xf borderId="1" fillId="8" fontId="1" numFmtId="0" xfId="0" applyAlignment="1" applyBorder="1" applyFont="1">
      <alignment wrapText="1"/>
    </xf>
    <xf borderId="2" fillId="5" fontId="10" numFmtId="0" xfId="0" applyAlignment="1" applyBorder="1" applyFont="1">
      <alignment wrapText="1"/>
    </xf>
    <xf borderId="2" fillId="5" fontId="8" numFmtId="14" xfId="0" applyAlignment="1" applyBorder="1" applyFont="1" applyNumberFormat="1">
      <alignment wrapText="1"/>
    </xf>
    <xf borderId="2" fillId="5" fontId="8" numFmtId="0" xfId="0" applyAlignment="1" applyBorder="1" applyFont="1">
      <alignment wrapText="1"/>
    </xf>
    <xf borderId="6" fillId="0" fontId="2" numFmtId="9" xfId="0" applyAlignment="1" applyBorder="1" applyFont="1" applyNumberFormat="1">
      <alignment horizontal="right" wrapText="1"/>
    </xf>
    <xf borderId="3" fillId="0" fontId="2" numFmtId="0" xfId="0" applyAlignment="1" applyBorder="1" applyFont="1">
      <alignment horizontal="left" wrapText="1"/>
    </xf>
    <xf borderId="4" fillId="0" fontId="2" numFmtId="9" xfId="0" applyAlignment="1" applyBorder="1" applyFont="1" applyNumberFormat="1">
      <alignment horizontal="left" wrapText="1"/>
    </xf>
    <xf borderId="3" fillId="5" fontId="10" numFmtId="0" xfId="0" applyAlignment="1" applyBorder="1" applyFont="1">
      <alignment wrapText="1"/>
    </xf>
    <xf borderId="3" fillId="5" fontId="10" numFmtId="0" xfId="0" applyAlignment="1" applyBorder="1" applyFont="1">
      <alignment wrapText="1"/>
    </xf>
    <xf borderId="10" fillId="5" fontId="8" numFmtId="0" xfId="0" applyAlignment="1" applyBorder="1" applyFont="1">
      <alignment horizontal="right" wrapText="1"/>
    </xf>
    <xf borderId="10" fillId="5" fontId="8" numFmtId="14" xfId="0" applyAlignment="1" applyBorder="1" applyFont="1" applyNumberFormat="1">
      <alignment horizontal="right" wrapText="1"/>
    </xf>
    <xf borderId="2" fillId="5" fontId="8" numFmtId="0" xfId="0" applyAlignment="1" applyBorder="1" applyFont="1">
      <alignment horizontal="right" wrapText="1"/>
    </xf>
    <xf borderId="3" fillId="5" fontId="2" numFmtId="165" xfId="0" applyAlignment="1" applyBorder="1" applyFont="1" applyNumberFormat="1">
      <alignment wrapText="1"/>
    </xf>
    <xf borderId="10" fillId="5" fontId="8" numFmtId="165" xfId="0" applyAlignment="1" applyBorder="1" applyFont="1" applyNumberFormat="1">
      <alignment horizontal="right" wrapText="1"/>
    </xf>
    <xf borderId="2" fillId="5" fontId="8" numFmtId="165" xfId="0" applyAlignment="1" applyBorder="1" applyFont="1" applyNumberFormat="1">
      <alignment horizontal="right" wrapText="1"/>
    </xf>
    <xf borderId="8" fillId="0" fontId="2" numFmtId="0" xfId="0" applyAlignment="1" applyBorder="1" applyFont="1">
      <alignment horizontal="center" wrapText="1"/>
    </xf>
    <xf borderId="0" fillId="0" fontId="2" numFmtId="0" xfId="0" applyAlignment="1" applyFont="1">
      <alignment horizontal="center" wrapText="1"/>
    </xf>
    <xf borderId="1" fillId="8" fontId="1" numFmtId="0" xfId="0" applyAlignment="1" applyBorder="1" applyFont="1">
      <alignment wrapText="1"/>
    </xf>
    <xf borderId="0" fillId="0" fontId="2" numFmtId="0" xfId="0" applyAlignment="1" applyFont="1">
      <alignment wrapText="1"/>
    </xf>
    <xf borderId="3" fillId="0" fontId="2" numFmtId="0" xfId="0" applyAlignment="1" applyBorder="1" applyFont="1">
      <alignment wrapText="1"/>
    </xf>
    <xf borderId="3" fillId="0" fontId="2" numFmtId="14" xfId="0" applyAlignment="1" applyBorder="1" applyFont="1" applyNumberFormat="1">
      <alignment wrapText="1"/>
    </xf>
    <xf borderId="3" fillId="3" fontId="11" numFmtId="0" xfId="0" applyAlignment="1" applyBorder="1" applyFont="1">
      <alignment wrapText="1"/>
    </xf>
    <xf borderId="11" fillId="5" fontId="8" numFmtId="0" xfId="0" applyAlignment="1" applyBorder="1" applyFont="1">
      <alignment wrapText="1"/>
    </xf>
    <xf borderId="2" fillId="5" fontId="10" numFmtId="0" xfId="0" applyAlignment="1" applyBorder="1" applyFont="1">
      <alignment wrapText="1"/>
    </xf>
    <xf borderId="3" fillId="5" fontId="6" numFmtId="0" xfId="0" applyAlignment="1" applyBorder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E6B8AF"/>
          <bgColor rgb="FFE6B8A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69138"/>
          <bgColor rgb="FFE6913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38761D"/>
          <bgColor rgb="FF38761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3366CC"/>
            </a:solidFill>
          </c:spPr>
          <c:cat>
            <c:strRef>
              <c:f>Resumen!$G$15:$G$53</c:f>
            </c:strRef>
          </c:cat>
          <c:val>
            <c:numRef>
              <c:f>Resumen!$H$15:$H$53</c:f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C3912"/>
            </a:solidFill>
          </c:spPr>
          <c:cat>
            <c:strRef>
              <c:f>Resumen!$G$15:$G$53</c:f>
            </c:strRef>
          </c:cat>
          <c:val>
            <c:numRef>
              <c:f>Resumen!$I$15:$I$53</c:f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F9900"/>
            </a:solidFill>
          </c:spPr>
          <c:cat>
            <c:strRef>
              <c:f>Resumen!$G$15:$G$53</c:f>
            </c:strRef>
          </c:cat>
          <c:val>
            <c:numRef>
              <c:f>Resumen!$J$15:$J$53</c:f>
            </c:numRef>
          </c:val>
        </c:ser>
        <c:axId val="2038468585"/>
        <c:axId val="1128390076"/>
      </c:barChart>
      <c:catAx>
        <c:axId val="2038468585"/>
        <c:scaling>
          <c:orientation val="maxMin"/>
        </c:scaling>
        <c:delete val="0"/>
        <c:axPos val="l"/>
        <c:txPr>
          <a:bodyPr/>
          <a:lstStyle/>
          <a:p>
            <a:pPr lvl="0">
              <a:defRPr sz="1000">
                <a:solidFill>
                  <a:srgbClr val="222222"/>
                </a:solidFill>
              </a:defRPr>
            </a:pPr>
          </a:p>
        </c:txPr>
        <c:crossAx val="1128390076"/>
      </c:catAx>
      <c:valAx>
        <c:axId val="11283900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38468585"/>
        <c:crosses val="max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Resumen!$C$67</c:f>
            </c:strRef>
          </c:tx>
          <c:spPr>
            <a:solidFill>
              <a:srgbClr val="3366CC"/>
            </a:solidFill>
          </c:spPr>
          <c:cat>
            <c:strRef>
              <c:f>Resumen!$B$68:$B$124</c:f>
            </c:strRef>
          </c:cat>
          <c:val>
            <c:numRef>
              <c:f>Resumen!$C$68:$C$124</c:f>
            </c:numRef>
          </c:val>
        </c:ser>
        <c:ser>
          <c:idx val="1"/>
          <c:order val="1"/>
          <c:tx>
            <c:strRef>
              <c:f>Resumen!$D$67</c:f>
            </c:strRef>
          </c:tx>
          <c:spPr>
            <a:solidFill>
              <a:srgbClr val="DC3912"/>
            </a:solidFill>
          </c:spPr>
          <c:cat>
            <c:strRef>
              <c:f>Resumen!$B$68:$B$124</c:f>
            </c:strRef>
          </c:cat>
          <c:val>
            <c:numRef>
              <c:f>Resumen!$D$68:$D$124</c:f>
            </c:numRef>
          </c:val>
        </c:ser>
        <c:ser>
          <c:idx val="2"/>
          <c:order val="2"/>
          <c:tx>
            <c:strRef>
              <c:f>Resumen!$E$67</c:f>
            </c:strRef>
          </c:tx>
          <c:spPr>
            <a:solidFill>
              <a:srgbClr val="FF9900"/>
            </a:solidFill>
          </c:spPr>
          <c:cat>
            <c:strRef>
              <c:f>Resumen!$B$68:$B$124</c:f>
            </c:strRef>
          </c:cat>
          <c:val>
            <c:numRef>
              <c:f>Resumen!$E$68:$E$124</c:f>
            </c:numRef>
          </c:val>
        </c:ser>
        <c:ser>
          <c:idx val="3"/>
          <c:order val="3"/>
          <c:tx>
            <c:strRef>
              <c:f>Resumen!$F$67</c:f>
            </c:strRef>
          </c:tx>
          <c:spPr>
            <a:solidFill>
              <a:srgbClr val="109618"/>
            </a:solidFill>
          </c:spPr>
          <c:cat>
            <c:strRef>
              <c:f>Resumen!$B$68:$B$124</c:f>
            </c:strRef>
          </c:cat>
          <c:val>
            <c:numRef>
              <c:f>Resumen!$F$68:$F$124</c:f>
            </c:numRef>
          </c:val>
        </c:ser>
        <c:ser>
          <c:idx val="4"/>
          <c:order val="4"/>
          <c:tx>
            <c:strRef>
              <c:f>Resumen!$G$67</c:f>
            </c:strRef>
          </c:tx>
          <c:spPr>
            <a:solidFill>
              <a:srgbClr val="990099"/>
            </a:solidFill>
          </c:spPr>
          <c:cat>
            <c:strRef>
              <c:f>Resumen!$B$68:$B$124</c:f>
            </c:strRef>
          </c:cat>
          <c:val>
            <c:numRef>
              <c:f>Resumen!$G$68:$G$124</c:f>
            </c:numRef>
          </c:val>
        </c:ser>
        <c:ser>
          <c:idx val="5"/>
          <c:order val="5"/>
          <c:tx>
            <c:strRef>
              <c:f>Resumen!$H$67</c:f>
            </c:strRef>
          </c:tx>
          <c:spPr>
            <a:solidFill>
              <a:srgbClr val="0099C6"/>
            </a:solidFill>
          </c:spPr>
          <c:cat>
            <c:strRef>
              <c:f>Resumen!$B$68:$B$124</c:f>
            </c:strRef>
          </c:cat>
          <c:val>
            <c:numRef>
              <c:f>Resumen!$H$68:$H$124</c:f>
            </c:numRef>
          </c:val>
        </c:ser>
        <c:overlap val="100"/>
        <c:axId val="1189917363"/>
        <c:axId val="71170812"/>
      </c:barChart>
      <c:catAx>
        <c:axId val="1189917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sz="1000">
                <a:solidFill>
                  <a:srgbClr val="222222"/>
                </a:solidFill>
              </a:defRPr>
            </a:pPr>
          </a:p>
        </c:txPr>
        <c:crossAx val="71170812"/>
      </c:catAx>
      <c:valAx>
        <c:axId val="71170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991736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22</xdr:row>
      <xdr:rowOff>152400</xdr:rowOff>
    </xdr:from>
    <xdr:to>
      <xdr:col>3</xdr:col>
      <xdr:colOff>981075</xdr:colOff>
      <xdr:row>41</xdr:row>
      <xdr:rowOff>123825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200025</xdr:colOff>
      <xdr:row>44</xdr:row>
      <xdr:rowOff>66675</xdr:rowOff>
    </xdr:from>
    <xdr:to>
      <xdr:col>6</xdr:col>
      <xdr:colOff>1038225</xdr:colOff>
      <xdr:row>98</xdr:row>
      <xdr:rowOff>9525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76200</xdr:colOff>
      <xdr:row>22</xdr:row>
      <xdr:rowOff>152400</xdr:rowOff>
    </xdr:from>
    <xdr:to>
      <xdr:col>7</xdr:col>
      <xdr:colOff>904875</xdr:colOff>
      <xdr:row>41</xdr:row>
      <xdr:rowOff>123825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209550</xdr:colOff>
      <xdr:row>98</xdr:row>
      <xdr:rowOff>133350</xdr:rowOff>
    </xdr:from>
    <xdr:to>
      <xdr:col>10</xdr:col>
      <xdr:colOff>1095375</xdr:colOff>
      <xdr:row>133</xdr:row>
      <xdr:rowOff>38100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6hgmCYA85GYT4WVS8Rr6uERLniPmbDNaiJ7jFAO_Rk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8" t="s">
        <v>77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2.75"/>
  <cols>
    <col customWidth="1" min="1" max="1" width="11.29"/>
    <col customWidth="1" min="2" max="2" width="17.29"/>
    <col customWidth="1" min="3" max="3" width="11.86"/>
    <col customWidth="1" min="4" max="4" width="5.86"/>
    <col customWidth="1" min="5" max="5" width="39.86"/>
    <col customWidth="1" min="6" max="6" width="11.57"/>
    <col customWidth="1" min="7" max="8" width="11.14"/>
    <col customWidth="1" min="9" max="9" width="17.29"/>
    <col customWidth="1" min="10" max="13" width="8.71"/>
    <col customWidth="1" min="14" max="23" width="17.29"/>
  </cols>
  <sheetData>
    <row r="2">
      <c r="G2" s="2" t="s">
        <v>1</v>
      </c>
      <c r="H2" s="2" t="s">
        <v>2</v>
      </c>
      <c r="J2" s="3"/>
      <c r="K2" s="3"/>
      <c r="L2" s="3"/>
      <c r="M2" s="3"/>
      <c r="N2" s="4"/>
    </row>
    <row r="3">
      <c r="A3" s="5"/>
      <c r="B3" s="5"/>
      <c r="C3" s="5"/>
      <c r="D3" s="5"/>
      <c r="E3" s="5"/>
      <c r="F3" s="6"/>
      <c r="G3" s="7">
        <f>SUM(G5:G200)</f>
        <v>182</v>
      </c>
      <c r="H3" s="8">
        <f>Settings!D16</f>
        <v>182</v>
      </c>
      <c r="I3" s="9"/>
      <c r="J3" s="3"/>
      <c r="K3" s="3"/>
      <c r="L3" s="3"/>
      <c r="M3" s="10"/>
      <c r="N3" s="4"/>
    </row>
    <row r="4">
      <c r="A4" s="11" t="s">
        <v>3</v>
      </c>
      <c r="B4" s="11" t="s">
        <v>4</v>
      </c>
      <c r="C4" s="11" t="s">
        <v>2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9"/>
      <c r="J4" s="3"/>
      <c r="K4" s="3"/>
      <c r="L4" s="3"/>
      <c r="M4" s="10"/>
      <c r="N4" s="4"/>
    </row>
    <row r="5" hidden="1">
      <c r="A5" s="12" t="s">
        <v>10</v>
      </c>
      <c r="B5" s="13" t="s">
        <v>11</v>
      </c>
      <c r="C5" s="7">
        <f>SUMIF.LEGACY(Settings!$A$18:$A$55,B5,Settings!$D$18:$D$55)</f>
        <v>5</v>
      </c>
      <c r="D5" s="7">
        <f>sumif(Historias!$B$5:$B$200,B5,Historias!$G$5:$G$200)</f>
        <v>5</v>
      </c>
      <c r="E5" s="14"/>
      <c r="F5" s="15">
        <v>42704.0</v>
      </c>
      <c r="G5" s="12">
        <v>1.0</v>
      </c>
      <c r="H5" s="12">
        <v>1.0</v>
      </c>
      <c r="I5" s="9"/>
      <c r="J5" s="3"/>
      <c r="K5" s="3"/>
      <c r="L5" s="3"/>
      <c r="M5" s="10"/>
      <c r="N5" s="4"/>
    </row>
    <row r="6" hidden="1">
      <c r="A6" s="12" t="s">
        <v>12</v>
      </c>
      <c r="B6" s="13" t="s">
        <v>11</v>
      </c>
      <c r="C6" s="7">
        <f>SUMIF.LEGACY(Settings!$A$18:$A$55,B6,Settings!$D$18:$D$55)</f>
        <v>5</v>
      </c>
      <c r="D6" s="7">
        <f>sumif(Historias!$B$5:$B$200,B6,Historias!$G$5:$G$200)</f>
        <v>5</v>
      </c>
      <c r="E6" s="14"/>
      <c r="F6" s="15">
        <v>42704.0</v>
      </c>
      <c r="G6" s="12">
        <v>1.0</v>
      </c>
      <c r="H6" s="12">
        <v>1.0</v>
      </c>
      <c r="I6" s="9"/>
      <c r="J6" s="3"/>
      <c r="K6" s="3"/>
      <c r="L6" s="3"/>
      <c r="M6" s="10"/>
      <c r="N6" s="4"/>
    </row>
    <row r="7" hidden="1">
      <c r="A7" s="12" t="s">
        <v>13</v>
      </c>
      <c r="B7" s="13" t="s">
        <v>11</v>
      </c>
      <c r="C7" s="7">
        <f>SUMIF.LEGACY(Settings!$A$18:$A$55,B7,Settings!$D$18:$D$55)</f>
        <v>5</v>
      </c>
      <c r="D7" s="7">
        <f>sumif(Historias!$B$5:$B$200,B7,Historias!$G$5:$G$200)</f>
        <v>5</v>
      </c>
      <c r="E7" s="14"/>
      <c r="F7" s="15">
        <v>42704.0</v>
      </c>
      <c r="G7" s="12">
        <v>1.0</v>
      </c>
      <c r="H7" s="12">
        <v>1.0</v>
      </c>
      <c r="I7" s="9"/>
      <c r="J7" s="3"/>
      <c r="K7" s="3"/>
      <c r="L7" s="3"/>
      <c r="M7" s="10"/>
      <c r="N7" s="4"/>
    </row>
    <row r="8" hidden="1">
      <c r="A8" s="12" t="s">
        <v>10</v>
      </c>
      <c r="B8" s="13" t="s">
        <v>14</v>
      </c>
      <c r="C8" s="7">
        <f>SUMIF.LEGACY(Settings!$A$18:$A$55,B8,Settings!$D$18:$D$55)</f>
        <v>6</v>
      </c>
      <c r="D8" s="7">
        <f>sumif(Historias!$B$5:$B$200,B8,Historias!$G$5:$G$200)</f>
        <v>6</v>
      </c>
      <c r="E8" s="14"/>
      <c r="F8" s="15">
        <v>42704.0</v>
      </c>
      <c r="G8" s="12">
        <v>2.0</v>
      </c>
      <c r="H8" s="12">
        <v>1.8</v>
      </c>
      <c r="I8" s="9"/>
      <c r="J8" s="3"/>
      <c r="K8" s="3"/>
      <c r="L8" s="3"/>
      <c r="M8" s="10"/>
      <c r="N8" s="4"/>
    </row>
    <row r="9" hidden="1">
      <c r="A9" s="12" t="s">
        <v>12</v>
      </c>
      <c r="B9" s="13" t="s">
        <v>14</v>
      </c>
      <c r="C9" s="7">
        <f>SUMIF.LEGACY(Settings!$A$18:$A$55,B9,Settings!$D$18:$D$55)</f>
        <v>6</v>
      </c>
      <c r="D9" s="7">
        <f>sumif(Historias!$B$5:$B$200,B9,Historias!$G$5:$G$200)</f>
        <v>6</v>
      </c>
      <c r="E9" s="14"/>
      <c r="F9" s="15">
        <v>42704.0</v>
      </c>
      <c r="G9" s="12">
        <v>2.0</v>
      </c>
      <c r="H9" s="12">
        <v>1.8</v>
      </c>
      <c r="I9" s="9"/>
      <c r="J9" s="3"/>
      <c r="K9" s="3"/>
      <c r="L9" s="3"/>
      <c r="M9" s="10"/>
      <c r="N9" s="4"/>
    </row>
    <row r="10" hidden="1">
      <c r="A10" s="12" t="s">
        <v>13</v>
      </c>
      <c r="B10" s="13" t="s">
        <v>14</v>
      </c>
      <c r="C10" s="7">
        <f>SUMIF.LEGACY(Settings!$A$18:$A$55,B10,Settings!$D$18:$D$55)</f>
        <v>6</v>
      </c>
      <c r="D10" s="7">
        <f>sumif(Historias!$B$5:$B$200,B10,Historias!$G$5:$G$200)</f>
        <v>6</v>
      </c>
      <c r="E10" s="14"/>
      <c r="F10" s="15">
        <v>42704.0</v>
      </c>
      <c r="G10" s="12">
        <v>2.0</v>
      </c>
      <c r="H10" s="12">
        <v>1.8</v>
      </c>
      <c r="I10" s="9"/>
      <c r="J10" s="3"/>
      <c r="K10" s="3"/>
      <c r="L10" s="3"/>
      <c r="M10" s="10"/>
      <c r="N10" s="4"/>
    </row>
    <row r="11" hidden="1">
      <c r="A11" s="12" t="s">
        <v>10</v>
      </c>
      <c r="B11" s="13" t="s">
        <v>11</v>
      </c>
      <c r="C11" s="7">
        <f>SUMIF.LEGACY(Settings!$A$18:$A$55,B11,Settings!$D$18:$D$55)</f>
        <v>5</v>
      </c>
      <c r="D11" s="7">
        <f>sumif(Historias!$B$5:$B$200,B11,Historias!$G$5:$G$200)</f>
        <v>5</v>
      </c>
      <c r="E11" s="14"/>
      <c r="F11" s="15">
        <v>42706.0</v>
      </c>
      <c r="G11" s="12">
        <v>0.666</v>
      </c>
      <c r="H11" s="12">
        <v>0.5</v>
      </c>
      <c r="I11" s="9"/>
      <c r="J11" s="3"/>
      <c r="K11" s="3"/>
      <c r="L11" s="3"/>
      <c r="M11" s="10"/>
      <c r="N11" s="4"/>
    </row>
    <row r="12" hidden="1">
      <c r="A12" s="12" t="s">
        <v>12</v>
      </c>
      <c r="B12" s="13" t="s">
        <v>11</v>
      </c>
      <c r="C12" s="7">
        <f>SUMIF.LEGACY(Settings!$A$18:$A$55,B12,Settings!$D$18:$D$55)</f>
        <v>5</v>
      </c>
      <c r="D12" s="7">
        <f>sumif(Historias!$B$5:$B$200,B12,Historias!$G$5:$G$200)</f>
        <v>5</v>
      </c>
      <c r="E12" s="14"/>
      <c r="F12" s="15">
        <v>42706.0</v>
      </c>
      <c r="G12" s="12">
        <v>0.667</v>
      </c>
      <c r="H12" s="12">
        <v>0.5</v>
      </c>
      <c r="I12" s="9"/>
      <c r="J12" s="3"/>
      <c r="K12" s="3"/>
      <c r="L12" s="3"/>
      <c r="M12" s="10"/>
      <c r="N12" s="4"/>
    </row>
    <row r="13" hidden="1">
      <c r="A13" s="12" t="s">
        <v>13</v>
      </c>
      <c r="B13" s="13" t="s">
        <v>11</v>
      </c>
      <c r="C13" s="7">
        <f>SUMIF.LEGACY(Settings!$A$18:$A$55,B13,Settings!$D$18:$D$55)</f>
        <v>5</v>
      </c>
      <c r="D13" s="7">
        <f>sumif(Historias!$B$5:$B$200,B13,Historias!$G$5:$G$200)</f>
        <v>5</v>
      </c>
      <c r="E13" s="14"/>
      <c r="F13" s="15">
        <v>42706.0</v>
      </c>
      <c r="G13" s="12">
        <v>0.667</v>
      </c>
      <c r="H13" s="12">
        <v>0.5</v>
      </c>
      <c r="I13" s="9"/>
      <c r="J13" s="3"/>
      <c r="K13" s="3"/>
      <c r="L13" s="3"/>
      <c r="M13" s="10"/>
      <c r="N13" s="4"/>
    </row>
    <row r="14" hidden="1">
      <c r="A14" s="12" t="s">
        <v>10</v>
      </c>
      <c r="B14" s="13" t="s">
        <v>15</v>
      </c>
      <c r="C14" s="7">
        <f>SUMIF.LEGACY(Settings!$A$18:$A$55,B14,Settings!$D$18:$D$55)</f>
        <v>3</v>
      </c>
      <c r="D14" s="7">
        <f>sumif(Historias!$B$5:$B$200,B14,Historias!$G$5:$G$200)</f>
        <v>3</v>
      </c>
      <c r="E14" s="14"/>
      <c r="F14" s="15">
        <v>42706.0</v>
      </c>
      <c r="G14" s="12">
        <v>1.0</v>
      </c>
      <c r="H14" s="12">
        <v>0.8</v>
      </c>
      <c r="I14" s="9"/>
      <c r="J14" s="3"/>
      <c r="K14" s="3"/>
      <c r="L14" s="3"/>
      <c r="M14" s="10"/>
      <c r="N14" s="4"/>
    </row>
    <row r="15" hidden="1">
      <c r="A15" s="12" t="s">
        <v>12</v>
      </c>
      <c r="B15" s="13" t="s">
        <v>15</v>
      </c>
      <c r="C15" s="7">
        <f>SUMIF.LEGACY(Settings!$A$18:$A$55,B15,Settings!$D$18:$D$55)</f>
        <v>3</v>
      </c>
      <c r="D15" s="7">
        <f>sumif(Historias!$B$5:$B$200,B15,Historias!$G$5:$G$200)</f>
        <v>3</v>
      </c>
      <c r="E15" s="14"/>
      <c r="F15" s="15">
        <v>42706.0</v>
      </c>
      <c r="G15" s="12">
        <v>1.0</v>
      </c>
      <c r="H15" s="12">
        <v>0.8</v>
      </c>
      <c r="I15" s="9"/>
      <c r="J15" s="3"/>
      <c r="K15" s="3"/>
      <c r="L15" s="3"/>
      <c r="M15" s="10"/>
      <c r="N15" s="4"/>
    </row>
    <row r="16" hidden="1">
      <c r="A16" s="12" t="s">
        <v>13</v>
      </c>
      <c r="B16" s="13" t="s">
        <v>15</v>
      </c>
      <c r="C16" s="7">
        <f>SUMIF.LEGACY(Settings!$A$18:$A$55,B16,Settings!$D$18:$D$55)</f>
        <v>3</v>
      </c>
      <c r="D16" s="7">
        <f>sumif(Historias!$B$5:$B$200,B16,Historias!$G$5:$G$200)</f>
        <v>3</v>
      </c>
      <c r="E16" s="14"/>
      <c r="F16" s="15">
        <v>42706.0</v>
      </c>
      <c r="G16" s="12">
        <v>1.0</v>
      </c>
      <c r="H16" s="12">
        <v>0.8</v>
      </c>
      <c r="I16" s="9"/>
      <c r="J16" s="3"/>
      <c r="K16" s="3"/>
      <c r="L16" s="3"/>
      <c r="M16" s="10"/>
      <c r="N16" s="4"/>
    </row>
    <row r="17" hidden="1">
      <c r="A17" s="12" t="s">
        <v>10</v>
      </c>
      <c r="B17" s="13" t="s">
        <v>16</v>
      </c>
      <c r="C17" s="7">
        <f>SUMIF.LEGACY(Settings!$A$18:$A$55,B17,Settings!$D$18:$D$55)</f>
        <v>2</v>
      </c>
      <c r="D17" s="7">
        <f>sumif(Historias!$B$5:$B$200,B17,Historias!$G$5:$G$200)</f>
        <v>2</v>
      </c>
      <c r="E17" s="14"/>
      <c r="F17" s="15">
        <v>42708.0</v>
      </c>
      <c r="G17" s="12">
        <v>0.667</v>
      </c>
      <c r="H17" s="12">
        <v>0.5</v>
      </c>
      <c r="I17" s="9"/>
      <c r="J17" s="3"/>
      <c r="K17" s="3"/>
      <c r="L17" s="3"/>
      <c r="M17" s="10"/>
      <c r="N17" s="4"/>
    </row>
    <row r="18" hidden="1">
      <c r="A18" s="12" t="s">
        <v>12</v>
      </c>
      <c r="B18" s="13" t="s">
        <v>16</v>
      </c>
      <c r="C18" s="7">
        <f>SUMIF.LEGACY(Settings!$A$18:$A$55,B18,Settings!$D$18:$D$55)</f>
        <v>2</v>
      </c>
      <c r="D18" s="7">
        <f>sumif(Historias!$B$5:$B$200,B18,Historias!$G$5:$G$200)</f>
        <v>2</v>
      </c>
      <c r="E18" s="14"/>
      <c r="F18" s="15">
        <v>42708.0</v>
      </c>
      <c r="G18" s="12">
        <v>0.666</v>
      </c>
      <c r="H18" s="12">
        <v>0.5</v>
      </c>
      <c r="I18" s="9"/>
      <c r="J18" s="3"/>
      <c r="K18" s="3"/>
      <c r="L18" s="3"/>
      <c r="M18" s="10"/>
      <c r="N18" s="4"/>
    </row>
    <row r="19" hidden="1">
      <c r="A19" s="12" t="s">
        <v>13</v>
      </c>
      <c r="B19" s="13" t="s">
        <v>16</v>
      </c>
      <c r="C19" s="7">
        <f>SUMIF.LEGACY(Settings!$A$18:$A$55,B19,Settings!$D$18:$D$55)</f>
        <v>2</v>
      </c>
      <c r="D19" s="7">
        <f>sumif(Historias!$B$5:$B$200,B19,Historias!$G$5:$G$200)</f>
        <v>2</v>
      </c>
      <c r="E19" s="14"/>
      <c r="F19" s="15">
        <v>42708.0</v>
      </c>
      <c r="G19" s="12">
        <v>0.667</v>
      </c>
      <c r="H19" s="12">
        <v>0.5</v>
      </c>
      <c r="I19" s="9"/>
      <c r="J19" s="3"/>
      <c r="K19" s="3"/>
      <c r="L19" s="3"/>
      <c r="M19" s="10"/>
      <c r="N19" s="4"/>
    </row>
    <row r="20" hidden="1">
      <c r="A20" s="12" t="s">
        <v>10</v>
      </c>
      <c r="B20" s="13" t="s">
        <v>17</v>
      </c>
      <c r="C20" s="7">
        <f>SUMIF.LEGACY(Settings!$A$18:$A$55,B20,Settings!$D$18:$D$55)</f>
        <v>5</v>
      </c>
      <c r="D20" s="7">
        <f>sumif(Historias!$B$5:$B$200,B20,Historias!$G$5:$G$200)</f>
        <v>5</v>
      </c>
      <c r="E20" s="14"/>
      <c r="F20" s="15">
        <v>42708.0</v>
      </c>
      <c r="G20" s="12">
        <v>1.667</v>
      </c>
      <c r="H20" s="12">
        <v>1.2</v>
      </c>
      <c r="I20" s="9"/>
      <c r="J20" s="3"/>
      <c r="K20" s="3"/>
      <c r="L20" s="3"/>
      <c r="M20" s="10"/>
      <c r="N20" s="4"/>
    </row>
    <row r="21" hidden="1">
      <c r="A21" s="12" t="s">
        <v>12</v>
      </c>
      <c r="B21" s="13" t="s">
        <v>17</v>
      </c>
      <c r="C21" s="7">
        <f>SUMIF.LEGACY(Settings!$A$18:$A$55,B21,Settings!$D$18:$D$55)</f>
        <v>5</v>
      </c>
      <c r="D21" s="7">
        <f>sumif(Historias!$B$5:$B$200,B21,Historias!$G$5:$G$200)</f>
        <v>5</v>
      </c>
      <c r="E21" s="14"/>
      <c r="F21" s="15">
        <v>42708.0</v>
      </c>
      <c r="G21" s="12">
        <v>1.667</v>
      </c>
      <c r="H21" s="12">
        <v>1.2</v>
      </c>
      <c r="I21" s="9"/>
      <c r="J21" s="3"/>
      <c r="K21" s="3"/>
      <c r="L21" s="3"/>
      <c r="M21" s="10"/>
      <c r="N21" s="4"/>
    </row>
    <row r="22" hidden="1">
      <c r="A22" s="12" t="s">
        <v>13</v>
      </c>
      <c r="B22" s="13" t="s">
        <v>17</v>
      </c>
      <c r="C22" s="7">
        <f>SUMIF.LEGACY(Settings!$A$18:$A$55,B22,Settings!$D$18:$D$55)</f>
        <v>5</v>
      </c>
      <c r="D22" s="7">
        <f>sumif(Historias!$B$5:$B$200,B22,Historias!$G$5:$G$200)</f>
        <v>5</v>
      </c>
      <c r="E22" s="14"/>
      <c r="F22" s="15">
        <v>42708.0</v>
      </c>
      <c r="G22" s="12">
        <v>1.666</v>
      </c>
      <c r="H22" s="12">
        <v>1.2</v>
      </c>
      <c r="I22" s="9"/>
      <c r="J22" s="3"/>
      <c r="K22" s="3"/>
      <c r="L22" s="3"/>
      <c r="M22" s="10"/>
      <c r="N22" s="4"/>
    </row>
    <row r="23" hidden="1">
      <c r="A23" s="12" t="s">
        <v>10</v>
      </c>
      <c r="B23" s="13" t="s">
        <v>21</v>
      </c>
      <c r="C23" s="7">
        <f>SUMIF.LEGACY(Settings!$A$18:$A$55,B23,Settings!$D$18:$D$55)</f>
        <v>4</v>
      </c>
      <c r="D23" s="7">
        <f>sumif(Historias!$B$5:$B$200,B23,Historias!$G$5:$G$200)</f>
        <v>4</v>
      </c>
      <c r="E23" s="12"/>
      <c r="F23" s="15">
        <v>42709.0</v>
      </c>
      <c r="G23" s="12">
        <v>1.333</v>
      </c>
      <c r="H23" s="12">
        <v>1.15</v>
      </c>
      <c r="I23" s="9"/>
      <c r="J23" s="3"/>
      <c r="K23" s="3"/>
      <c r="L23" s="3"/>
      <c r="M23" s="10"/>
      <c r="N23" s="4"/>
    </row>
    <row r="24" hidden="1">
      <c r="A24" s="12" t="s">
        <v>12</v>
      </c>
      <c r="B24" s="13" t="s">
        <v>21</v>
      </c>
      <c r="C24" s="7">
        <f>SUMIF.LEGACY(Settings!$A$18:$A$55,B24,Settings!$D$18:$D$55)</f>
        <v>4</v>
      </c>
      <c r="D24" s="7">
        <f>sumif(Historias!$B$5:$B$200,B24,Historias!$G$5:$G$200)</f>
        <v>4</v>
      </c>
      <c r="E24" s="12"/>
      <c r="F24" s="15">
        <v>42709.0</v>
      </c>
      <c r="G24" s="12">
        <v>1.333</v>
      </c>
      <c r="H24" s="12">
        <v>1.15</v>
      </c>
      <c r="I24" s="9"/>
      <c r="J24" s="3"/>
      <c r="K24" s="3"/>
      <c r="L24" s="3"/>
      <c r="M24" s="10"/>
      <c r="N24" s="4"/>
    </row>
    <row r="25" hidden="1">
      <c r="A25" s="12" t="s">
        <v>13</v>
      </c>
      <c r="B25" s="13" t="s">
        <v>21</v>
      </c>
      <c r="C25" s="7">
        <f>SUMIF.LEGACY(Settings!$A$18:$A$55,B25,Settings!$D$18:$D$55)</f>
        <v>4</v>
      </c>
      <c r="D25" s="7">
        <f>sumif(Historias!$B$5:$B$200,B25,Historias!$G$5:$G$200)</f>
        <v>4</v>
      </c>
      <c r="E25" s="12"/>
      <c r="F25" s="15">
        <v>42709.0</v>
      </c>
      <c r="G25" s="12">
        <v>1.334</v>
      </c>
      <c r="H25" s="12">
        <v>1.15</v>
      </c>
      <c r="I25" s="9"/>
      <c r="J25" s="3"/>
      <c r="K25" s="3"/>
      <c r="L25" s="3"/>
      <c r="M25" s="10"/>
      <c r="N25" s="4"/>
    </row>
    <row r="26" hidden="1">
      <c r="A26" s="12" t="s">
        <v>10</v>
      </c>
      <c r="B26" s="13" t="s">
        <v>25</v>
      </c>
      <c r="C26" s="7">
        <f>SUMIF.LEGACY(Settings!$A$18:$A$55,B26,Settings!$D$18:$D$55)</f>
        <v>4</v>
      </c>
      <c r="D26" s="7">
        <f>sumif(Historias!$B$5:$B$200,B26,Historias!$G$5:$G$200)</f>
        <v>4</v>
      </c>
      <c r="E26" s="12" t="s">
        <v>27</v>
      </c>
      <c r="F26" s="15">
        <v>42710.0</v>
      </c>
      <c r="G26" s="12">
        <v>0.75</v>
      </c>
      <c r="H26" s="12">
        <v>0.5</v>
      </c>
      <c r="I26" s="9"/>
      <c r="J26" s="3"/>
      <c r="K26" s="3"/>
      <c r="L26" s="3"/>
      <c r="M26" s="10"/>
      <c r="N26" s="4"/>
    </row>
    <row r="27" hidden="1">
      <c r="A27" s="12" t="s">
        <v>12</v>
      </c>
      <c r="B27" s="13" t="s">
        <v>25</v>
      </c>
      <c r="C27" s="7">
        <f>SUMIF.LEGACY(Settings!$A$18:$A$55,B27,Settings!$D$18:$D$55)</f>
        <v>4</v>
      </c>
      <c r="D27" s="7">
        <f>sumif(Historias!$B$5:$B$200,B27,Historias!$G$5:$G$200)</f>
        <v>4</v>
      </c>
      <c r="E27" s="12" t="s">
        <v>27</v>
      </c>
      <c r="F27" s="15">
        <v>42710.0</v>
      </c>
      <c r="G27" s="12">
        <v>0.75</v>
      </c>
      <c r="H27" s="12">
        <v>0.5</v>
      </c>
      <c r="I27" s="9"/>
      <c r="J27" s="4"/>
      <c r="K27" s="4"/>
      <c r="L27" s="4"/>
      <c r="M27" s="4"/>
      <c r="N27" s="4"/>
    </row>
    <row r="28" hidden="1">
      <c r="A28" s="12" t="s">
        <v>13</v>
      </c>
      <c r="B28" s="13" t="s">
        <v>25</v>
      </c>
      <c r="C28" s="7">
        <f>SUMIF.LEGACY(Settings!$A$18:$A$55,B28,Settings!$D$18:$D$55)</f>
        <v>4</v>
      </c>
      <c r="D28" s="7">
        <f>sumif(Historias!$B$5:$B$200,B28,Historias!$G$5:$G$200)</f>
        <v>4</v>
      </c>
      <c r="E28" s="12" t="s">
        <v>27</v>
      </c>
      <c r="F28" s="15">
        <v>42710.0</v>
      </c>
      <c r="G28" s="12">
        <v>0.75</v>
      </c>
      <c r="H28" s="12">
        <v>0.5</v>
      </c>
      <c r="I28" s="9"/>
      <c r="J28" s="4"/>
      <c r="K28" s="4"/>
      <c r="L28" s="4"/>
      <c r="M28" s="4"/>
      <c r="N28" s="4"/>
    </row>
    <row r="29" hidden="1">
      <c r="A29" s="12" t="s">
        <v>10</v>
      </c>
      <c r="B29" s="13" t="s">
        <v>30</v>
      </c>
      <c r="C29" s="7">
        <f>SUMIF.LEGACY(Settings!$A$18:$A$55,B29,Settings!$D$18:$D$55)</f>
        <v>5</v>
      </c>
      <c r="D29" s="7">
        <f>sumif(Historias!$B$5:$B$200,B29,Historias!$G$5:$G$200)</f>
        <v>5</v>
      </c>
      <c r="E29" s="14"/>
      <c r="F29" s="15">
        <v>42710.0</v>
      </c>
      <c r="G29" s="12">
        <v>1.0</v>
      </c>
      <c r="H29" s="12">
        <v>0.75</v>
      </c>
      <c r="I29" s="9"/>
    </row>
    <row r="30" hidden="1">
      <c r="A30" s="12" t="s">
        <v>12</v>
      </c>
      <c r="B30" s="13" t="s">
        <v>30</v>
      </c>
      <c r="C30" s="7">
        <f>SUMIF.LEGACY(Settings!$A$18:$A$55,B30,Settings!$D$18:$D$55)</f>
        <v>5</v>
      </c>
      <c r="D30" s="7">
        <f>sumif(Historias!$B$5:$B$200,B30,Historias!$G$5:$G$200)</f>
        <v>5</v>
      </c>
      <c r="E30" s="14"/>
      <c r="F30" s="15">
        <v>42710.0</v>
      </c>
      <c r="G30" s="12">
        <v>1.0</v>
      </c>
      <c r="H30" s="12">
        <v>0.75</v>
      </c>
      <c r="I30" s="9"/>
    </row>
    <row r="31" hidden="1">
      <c r="A31" s="12" t="s">
        <v>13</v>
      </c>
      <c r="B31" s="13" t="s">
        <v>30</v>
      </c>
      <c r="C31" s="7">
        <f>SUMIF.LEGACY(Settings!$A$18:$A$55,B31,Settings!$D$18:$D$55)</f>
        <v>5</v>
      </c>
      <c r="D31" s="7">
        <f>sumif(Historias!$B$5:$B$200,B31,Historias!$G$5:$G$200)</f>
        <v>5</v>
      </c>
      <c r="E31" s="14"/>
      <c r="F31" s="15">
        <v>42710.0</v>
      </c>
      <c r="G31" s="12">
        <v>1.0</v>
      </c>
      <c r="H31" s="12">
        <v>0.75</v>
      </c>
      <c r="I31" s="9"/>
    </row>
    <row r="32" hidden="1">
      <c r="A32" s="12" t="s">
        <v>10</v>
      </c>
      <c r="B32" s="13" t="s">
        <v>40</v>
      </c>
      <c r="C32" s="7">
        <f>SUMIF.LEGACY(Settings!$A$18:$A$55,B32,Settings!$D$18:$D$55)</f>
        <v>5</v>
      </c>
      <c r="D32" s="7">
        <f>sumif(Historias!$B$5:$B$200,B32,Historias!$G$5:$G$200)</f>
        <v>5</v>
      </c>
      <c r="E32" s="14"/>
      <c r="F32" s="15">
        <v>42710.0</v>
      </c>
      <c r="G32" s="12">
        <v>1.0</v>
      </c>
      <c r="H32" s="12">
        <v>0.8</v>
      </c>
      <c r="I32" s="9"/>
    </row>
    <row r="33" hidden="1">
      <c r="A33" s="12" t="s">
        <v>12</v>
      </c>
      <c r="B33" s="13" t="s">
        <v>40</v>
      </c>
      <c r="C33" s="7">
        <f>SUMIF.LEGACY(Settings!$A$18:$A$55,B33,Settings!$D$18:$D$55)</f>
        <v>5</v>
      </c>
      <c r="D33" s="7">
        <f>sumif(Historias!$B$5:$B$200,B33,Historias!$G$5:$G$200)</f>
        <v>5</v>
      </c>
      <c r="E33" s="14"/>
      <c r="F33" s="15">
        <v>42710.0</v>
      </c>
      <c r="G33" s="12">
        <v>1.0</v>
      </c>
      <c r="H33" s="12">
        <v>0.8</v>
      </c>
      <c r="I33" s="9"/>
    </row>
    <row r="34" hidden="1">
      <c r="A34" s="12" t="s">
        <v>13</v>
      </c>
      <c r="B34" s="13" t="s">
        <v>40</v>
      </c>
      <c r="C34" s="7">
        <f>SUMIF.LEGACY(Settings!$A$18:$A$55,B34,Settings!$D$18:$D$55)</f>
        <v>5</v>
      </c>
      <c r="D34" s="7">
        <f>sumif(Historias!$B$5:$B$200,B34,Historias!$G$5:$G$200)</f>
        <v>5</v>
      </c>
      <c r="E34" s="14"/>
      <c r="F34" s="15">
        <v>42710.0</v>
      </c>
      <c r="G34" s="12">
        <v>1.0</v>
      </c>
      <c r="H34" s="12">
        <v>1.0</v>
      </c>
      <c r="I34" s="9"/>
    </row>
    <row r="35" hidden="1">
      <c r="A35" s="12" t="s">
        <v>10</v>
      </c>
      <c r="B35" s="13" t="s">
        <v>44</v>
      </c>
      <c r="C35" s="7">
        <f>SUMIF.LEGACY(Settings!$A$18:$A$55,B35,Settings!$D$18:$D$55)</f>
        <v>4</v>
      </c>
      <c r="D35" s="7">
        <f>sumif(Historias!$B$5:$B$200,B35,Historias!$G$5:$G$200)</f>
        <v>4</v>
      </c>
      <c r="E35" s="14"/>
      <c r="F35" s="15">
        <v>42715.0</v>
      </c>
      <c r="G35" s="12">
        <v>2.25</v>
      </c>
      <c r="H35" s="12">
        <v>2.5</v>
      </c>
      <c r="I35" s="9"/>
    </row>
    <row r="36" hidden="1">
      <c r="A36" s="12" t="s">
        <v>13</v>
      </c>
      <c r="B36" s="13" t="s">
        <v>44</v>
      </c>
      <c r="C36" s="7">
        <f>SUMIF.LEGACY(Settings!$A$18:$A$55,B36,Settings!$D$18:$D$55)</f>
        <v>4</v>
      </c>
      <c r="D36" s="7">
        <f>sumif(Historias!$B$5:$B$200,B36,Historias!$G$5:$G$200)</f>
        <v>4</v>
      </c>
      <c r="E36" s="14"/>
      <c r="F36" s="15">
        <v>42715.0</v>
      </c>
      <c r="G36" s="12">
        <v>1.75</v>
      </c>
      <c r="H36" s="12">
        <v>2.0</v>
      </c>
      <c r="I36" s="9"/>
    </row>
    <row r="37" hidden="1">
      <c r="A37" s="12" t="s">
        <v>10</v>
      </c>
      <c r="B37" s="13" t="s">
        <v>48</v>
      </c>
      <c r="C37" s="7">
        <f>SUMIF.LEGACY(Settings!$A$18:$A$55,B37,Settings!$D$18:$D$55)</f>
        <v>3</v>
      </c>
      <c r="D37" s="7">
        <f>sumif(Historias!$B$5:$B$200,B37,Historias!$G$5:$G$200)</f>
        <v>3</v>
      </c>
      <c r="E37" s="14"/>
      <c r="F37" s="15">
        <v>42716.0</v>
      </c>
      <c r="G37" s="12">
        <v>3.0</v>
      </c>
      <c r="H37" s="12">
        <v>3.0</v>
      </c>
      <c r="I37" s="9"/>
    </row>
    <row r="38" hidden="1">
      <c r="A38" s="12" t="s">
        <v>13</v>
      </c>
      <c r="B38" s="13" t="s">
        <v>45</v>
      </c>
      <c r="C38" s="7">
        <f>SUMIF.LEGACY(Settings!$A$18:$A$55,B38,Settings!$D$18:$D$55)</f>
        <v>5</v>
      </c>
      <c r="D38" s="7">
        <f>sumif(Historias!$B$5:$B$200,B38,Historias!$G$5:$G$200)</f>
        <v>5</v>
      </c>
      <c r="E38" s="14"/>
      <c r="F38" s="15">
        <v>42716.0</v>
      </c>
      <c r="G38" s="12">
        <v>2.5</v>
      </c>
      <c r="H38" s="12">
        <v>2.5</v>
      </c>
      <c r="I38" s="9"/>
    </row>
    <row r="39" hidden="1">
      <c r="A39" s="12" t="s">
        <v>10</v>
      </c>
      <c r="B39" s="13" t="s">
        <v>45</v>
      </c>
      <c r="C39" s="7">
        <f>SUMIF.LEGACY(Settings!$A$18:$A$55,B39,Settings!$D$18:$D$55)</f>
        <v>5</v>
      </c>
      <c r="D39" s="7">
        <f>sumif(Historias!$B$5:$B$200,B39,Historias!$G$5:$G$200)</f>
        <v>5</v>
      </c>
      <c r="E39" s="14"/>
      <c r="F39" s="15">
        <v>42716.0</v>
      </c>
      <c r="G39" s="12">
        <v>2.5</v>
      </c>
      <c r="H39" s="12">
        <v>2.0</v>
      </c>
      <c r="I39" s="9"/>
    </row>
    <row r="40" hidden="1">
      <c r="A40" s="12" t="s">
        <v>10</v>
      </c>
      <c r="B40" s="13" t="s">
        <v>53</v>
      </c>
      <c r="C40" s="7">
        <f>SUMIF.LEGACY(Settings!$A$18:$A$55,B40,Settings!$D$18:$D$55)</f>
        <v>5</v>
      </c>
      <c r="D40" s="7">
        <f>sumif(Historias!$B$5:$B$200,B40,Historias!$G$5:$G$200)</f>
        <v>5</v>
      </c>
      <c r="E40" s="14"/>
      <c r="F40" s="15">
        <v>42718.0</v>
      </c>
      <c r="G40" s="12">
        <v>1.0</v>
      </c>
      <c r="H40" s="12">
        <v>1.0</v>
      </c>
      <c r="I40" s="9"/>
    </row>
    <row r="41" hidden="1">
      <c r="A41" s="12" t="s">
        <v>10</v>
      </c>
      <c r="B41" s="13" t="s">
        <v>25</v>
      </c>
      <c r="C41" s="7">
        <f>SUMIF.LEGACY(Settings!$A$18:$A$55,B41,Settings!$D$18:$D$55)</f>
        <v>4</v>
      </c>
      <c r="D41" s="7">
        <f>sumif(Historias!$B$5:$B$200,B41,Historias!$G$5:$G$200)</f>
        <v>4</v>
      </c>
      <c r="E41" s="14"/>
      <c r="F41" s="15">
        <v>42719.0</v>
      </c>
      <c r="G41" s="12">
        <v>0.58333</v>
      </c>
      <c r="H41" s="12">
        <v>0.5</v>
      </c>
      <c r="I41" s="9"/>
    </row>
    <row r="42" hidden="1">
      <c r="A42" s="12" t="s">
        <v>13</v>
      </c>
      <c r="B42" s="13" t="s">
        <v>25</v>
      </c>
      <c r="C42" s="7">
        <f>SUMIF.LEGACY(Settings!$A$18:$A$55,B42,Settings!$D$18:$D$55)</f>
        <v>4</v>
      </c>
      <c r="D42" s="7">
        <f>sumif(Historias!$B$5:$B$200,B42,Historias!$G$5:$G$200)</f>
        <v>4</v>
      </c>
      <c r="E42" s="14"/>
      <c r="F42" s="15">
        <v>42719.0</v>
      </c>
      <c r="G42" s="12">
        <v>0.58333</v>
      </c>
      <c r="H42" s="12">
        <v>0.5</v>
      </c>
      <c r="I42" s="9"/>
    </row>
    <row r="43" hidden="1">
      <c r="A43" s="12" t="s">
        <v>12</v>
      </c>
      <c r="B43" s="13" t="s">
        <v>25</v>
      </c>
      <c r="C43" s="7">
        <f>SUMIF.LEGACY(Settings!$A$18:$A$55,B43,Settings!$D$18:$D$55)</f>
        <v>4</v>
      </c>
      <c r="D43" s="7">
        <f>sumif(Historias!$B$5:$B$200,B43,Historias!$G$5:$G$200)</f>
        <v>4</v>
      </c>
      <c r="E43" s="14"/>
      <c r="F43" s="15">
        <v>42719.0</v>
      </c>
      <c r="G43" s="12">
        <v>0.58334</v>
      </c>
      <c r="H43" s="12">
        <v>0.5</v>
      </c>
      <c r="I43" s="9"/>
    </row>
    <row r="44" hidden="1">
      <c r="A44" s="12" t="s">
        <v>10</v>
      </c>
      <c r="B44" s="13" t="s">
        <v>40</v>
      </c>
      <c r="C44" s="7">
        <f>SUMIF.LEGACY(Settings!$A$18:$A$55,B44,Settings!$D$18:$D$55)</f>
        <v>5</v>
      </c>
      <c r="D44" s="7">
        <f>sumif(Historias!$B$5:$B$200,B44,Historias!$G$5:$G$200)</f>
        <v>5</v>
      </c>
      <c r="E44" s="14"/>
      <c r="F44" s="15">
        <v>42719.0</v>
      </c>
      <c r="G44" s="12">
        <v>0.667</v>
      </c>
      <c r="H44" s="12">
        <v>0.5</v>
      </c>
      <c r="I44" s="9"/>
    </row>
    <row r="45" hidden="1">
      <c r="A45" s="12" t="s">
        <v>13</v>
      </c>
      <c r="B45" s="13" t="s">
        <v>40</v>
      </c>
      <c r="C45" s="7">
        <f>SUMIF.LEGACY(Settings!$A$18:$A$55,B45,Settings!$D$18:$D$55)</f>
        <v>5</v>
      </c>
      <c r="D45" s="7">
        <f>sumif(Historias!$B$5:$B$200,B45,Historias!$G$5:$G$200)</f>
        <v>5</v>
      </c>
      <c r="E45" s="14"/>
      <c r="F45" s="15">
        <v>42719.0</v>
      </c>
      <c r="G45" s="12">
        <v>0.666</v>
      </c>
      <c r="H45" s="12">
        <v>0.5</v>
      </c>
      <c r="I45" s="9"/>
    </row>
    <row r="46" hidden="1">
      <c r="A46" s="12" t="s">
        <v>12</v>
      </c>
      <c r="B46" s="13" t="s">
        <v>40</v>
      </c>
      <c r="C46" s="7">
        <f>SUMIF.LEGACY(Settings!$A$18:$A$55,B46,Settings!$D$18:$D$55)</f>
        <v>5</v>
      </c>
      <c r="D46" s="7">
        <f>sumif(Historias!$B$5:$B$200,B46,Historias!$G$5:$G$200)</f>
        <v>5</v>
      </c>
      <c r="E46" s="14"/>
      <c r="F46" s="15">
        <v>42719.0</v>
      </c>
      <c r="G46" s="12">
        <v>0.667</v>
      </c>
      <c r="H46" s="12">
        <v>0.5</v>
      </c>
      <c r="I46" s="9"/>
    </row>
    <row r="47" hidden="1">
      <c r="A47" s="12" t="s">
        <v>10</v>
      </c>
      <c r="B47" s="13" t="s">
        <v>30</v>
      </c>
      <c r="C47" s="7">
        <f>SUMIF.LEGACY(Settings!$A$18:$A$55,B47,Settings!$D$18:$D$55)</f>
        <v>5</v>
      </c>
      <c r="D47" s="7">
        <f>sumif(Historias!$B$5:$B$200,B47,Historias!$G$5:$G$200)</f>
        <v>5</v>
      </c>
      <c r="E47" s="14"/>
      <c r="F47" s="15">
        <v>42719.0</v>
      </c>
      <c r="G47" s="12">
        <v>0.666</v>
      </c>
      <c r="H47" s="12">
        <v>0.5</v>
      </c>
      <c r="I47" s="9"/>
    </row>
    <row r="48" hidden="1">
      <c r="A48" s="12" t="s">
        <v>13</v>
      </c>
      <c r="B48" s="13" t="s">
        <v>30</v>
      </c>
      <c r="C48" s="7">
        <f>SUMIF.LEGACY(Settings!$A$18:$A$55,B48,Settings!$D$18:$D$55)</f>
        <v>5</v>
      </c>
      <c r="D48" s="7">
        <f>sumif(Historias!$B$5:$B$200,B48,Historias!$G$5:$G$200)</f>
        <v>5</v>
      </c>
      <c r="E48" s="14"/>
      <c r="F48" s="15">
        <v>42719.0</v>
      </c>
      <c r="G48" s="12">
        <v>0.667</v>
      </c>
      <c r="H48" s="12">
        <v>0.5</v>
      </c>
      <c r="I48" s="9"/>
    </row>
    <row r="49" hidden="1">
      <c r="A49" s="12" t="s">
        <v>12</v>
      </c>
      <c r="B49" s="13" t="s">
        <v>30</v>
      </c>
      <c r="C49" s="7">
        <f>SUMIF.LEGACY(Settings!$A$18:$A$55,B49,Settings!$D$18:$D$55)</f>
        <v>5</v>
      </c>
      <c r="D49" s="7">
        <f>sumif(Historias!$B$5:$B$200,B49,Historias!$G$5:$G$200)</f>
        <v>5</v>
      </c>
      <c r="E49" s="14"/>
      <c r="F49" s="15">
        <v>42719.0</v>
      </c>
      <c r="G49" s="12">
        <v>0.667</v>
      </c>
      <c r="H49" s="12">
        <v>0.5</v>
      </c>
      <c r="I49" s="9"/>
    </row>
    <row r="50" hidden="1">
      <c r="A50" s="54" t="s">
        <v>10</v>
      </c>
      <c r="B50" s="13" t="s">
        <v>50</v>
      </c>
      <c r="C50" s="7">
        <f>SUMIF.LEGACY(Settings!$A$18:$A$55,B50,Settings!$D$18:$D$55)</f>
        <v>3</v>
      </c>
      <c r="D50" s="7">
        <f>sumif(Historias!$B$5:$B$200,B50,Historias!$G$5:$G$200)</f>
        <v>3</v>
      </c>
      <c r="E50" s="14"/>
      <c r="F50" s="15">
        <v>42719.0</v>
      </c>
      <c r="G50" s="12">
        <v>1.0</v>
      </c>
      <c r="H50" s="12">
        <v>0.75</v>
      </c>
      <c r="I50" s="9"/>
    </row>
    <row r="51" hidden="1">
      <c r="A51" s="43" t="s">
        <v>13</v>
      </c>
      <c r="B51" s="13" t="s">
        <v>50</v>
      </c>
      <c r="C51" s="7">
        <f>SUMIF.LEGACY(Settings!$A$18:$A$55,B51,Settings!$D$18:$D$55)</f>
        <v>3</v>
      </c>
      <c r="D51" s="7">
        <f>sumif(Historias!$B$5:$B$200,B51,Historias!$G$5:$G$200)</f>
        <v>3</v>
      </c>
      <c r="E51" s="14"/>
      <c r="F51" s="15">
        <v>42719.0</v>
      </c>
      <c r="G51" s="12">
        <v>1.0</v>
      </c>
      <c r="H51" s="12">
        <v>0.75</v>
      </c>
      <c r="I51" s="9"/>
    </row>
    <row r="52" hidden="1">
      <c r="A52" s="43" t="s">
        <v>12</v>
      </c>
      <c r="B52" s="13" t="s">
        <v>50</v>
      </c>
      <c r="C52" s="7">
        <f>SUMIF.LEGACY(Settings!$A$18:$A$55,B52,Settings!$D$18:$D$55)</f>
        <v>3</v>
      </c>
      <c r="D52" s="7">
        <f>sumif(Historias!$B$5:$B$200,B52,Historias!$G$5:$G$200)</f>
        <v>3</v>
      </c>
      <c r="E52" s="14"/>
      <c r="F52" s="15">
        <v>42719.0</v>
      </c>
      <c r="G52" s="12">
        <v>1.0</v>
      </c>
      <c r="H52" s="12">
        <v>0.75</v>
      </c>
      <c r="I52" s="9"/>
    </row>
    <row r="53" hidden="1">
      <c r="A53" s="54" t="s">
        <v>10</v>
      </c>
      <c r="B53" s="13" t="s">
        <v>53</v>
      </c>
      <c r="C53" s="7">
        <f>SUMIF.LEGACY(Settings!$A$18:$A$55,B53,Settings!$D$18:$D$55)</f>
        <v>5</v>
      </c>
      <c r="D53" s="7">
        <f>sumif(Historias!$B$5:$B$200,B53,Historias!$G$5:$G$200)</f>
        <v>5</v>
      </c>
      <c r="E53" s="14"/>
      <c r="F53" s="15">
        <v>42719.0</v>
      </c>
      <c r="G53" s="12">
        <v>1.0</v>
      </c>
      <c r="H53" s="12">
        <v>0.8</v>
      </c>
      <c r="I53" s="9"/>
    </row>
    <row r="54" hidden="1">
      <c r="A54" s="43" t="s">
        <v>13</v>
      </c>
      <c r="B54" s="13" t="s">
        <v>53</v>
      </c>
      <c r="C54" s="7">
        <f>SUMIF.LEGACY(Settings!$A$18:$A$55,B54,Settings!$D$18:$D$55)</f>
        <v>5</v>
      </c>
      <c r="D54" s="7">
        <f>sumif(Historias!$B$5:$B$200,B54,Historias!$G$5:$G$200)</f>
        <v>5</v>
      </c>
      <c r="E54" s="14"/>
      <c r="F54" s="15">
        <v>42719.0</v>
      </c>
      <c r="G54" s="12">
        <v>1.0</v>
      </c>
      <c r="H54" s="12">
        <v>0.8</v>
      </c>
      <c r="I54" s="9"/>
    </row>
    <row r="55" hidden="1">
      <c r="A55" s="43" t="s">
        <v>12</v>
      </c>
      <c r="B55" s="13" t="s">
        <v>53</v>
      </c>
      <c r="C55" s="7">
        <f>SUMIF.LEGACY(Settings!$A$18:$A$55,B55,Settings!$D$18:$D$55)</f>
        <v>5</v>
      </c>
      <c r="D55" s="7">
        <f>sumif(Historias!$B$5:$B$200,B55,Historias!$G$5:$G$200)</f>
        <v>5</v>
      </c>
      <c r="E55" s="14"/>
      <c r="F55" s="15">
        <v>42719.0</v>
      </c>
      <c r="G55" s="12">
        <v>1.0</v>
      </c>
      <c r="H55" s="12">
        <v>0.8</v>
      </c>
      <c r="I55" s="9"/>
    </row>
    <row r="56" hidden="1">
      <c r="A56" s="12" t="s">
        <v>10</v>
      </c>
      <c r="B56" s="13" t="s">
        <v>53</v>
      </c>
      <c r="C56" s="7">
        <f>SUMIF.LEGACY(Settings!$A$18:$A$55,B56,Settings!$D$18:$D$55)</f>
        <v>5</v>
      </c>
      <c r="D56" s="7">
        <f>sumif(Historias!$B$5:$B$200,B56,Historias!$G$5:$G$200)</f>
        <v>5</v>
      </c>
      <c r="E56" s="14"/>
      <c r="F56" s="15">
        <v>42720.0</v>
      </c>
      <c r="G56" s="12">
        <v>0.33</v>
      </c>
      <c r="H56" s="12">
        <v>0.2</v>
      </c>
      <c r="I56" s="9"/>
    </row>
    <row r="57" hidden="1">
      <c r="A57" s="60" t="s">
        <v>12</v>
      </c>
      <c r="B57" s="13" t="s">
        <v>53</v>
      </c>
      <c r="C57" s="7">
        <f>SUMIF.LEGACY(Settings!$A$18:$A$55,B57,Settings!$D$18:$D$55)</f>
        <v>5</v>
      </c>
      <c r="D57" s="7">
        <f>sumif(Historias!$B$5:$B$200,B57,Historias!$G$5:$G$200)</f>
        <v>5</v>
      </c>
      <c r="E57" s="14"/>
      <c r="F57" s="15">
        <v>42720.0</v>
      </c>
      <c r="G57" s="12">
        <v>0.33</v>
      </c>
      <c r="H57" s="12">
        <v>0.2</v>
      </c>
      <c r="I57" s="9"/>
    </row>
    <row r="58" hidden="1">
      <c r="A58" s="62" t="s">
        <v>13</v>
      </c>
      <c r="B58" s="13" t="s">
        <v>53</v>
      </c>
      <c r="C58" s="7">
        <f>SUMIF.LEGACY(Settings!$A$18:$A$55,B58,Settings!$D$18:$D$55)</f>
        <v>5</v>
      </c>
      <c r="D58" s="7">
        <f>sumif(Historias!$B$5:$B$200,B58,Historias!$G$5:$G$200)</f>
        <v>5</v>
      </c>
      <c r="E58" s="64"/>
      <c r="F58" s="15">
        <v>42720.0</v>
      </c>
      <c r="G58" s="12">
        <v>0.34</v>
      </c>
      <c r="H58" s="12">
        <v>0.2</v>
      </c>
      <c r="I58" s="9"/>
    </row>
    <row r="59">
      <c r="A59" s="54" t="s">
        <v>31</v>
      </c>
      <c r="B59" s="65" t="s">
        <v>57</v>
      </c>
      <c r="C59" s="66">
        <f>SUMIF.LEGACY(Settings!$A$18:$A$55,B59,Settings!$D$18:$D$55)</f>
        <v>8</v>
      </c>
      <c r="D59" s="66">
        <f>SUMIF(Historias!$B$5:$B$200,B59,Historias!$G$5:$G$200)</f>
        <v>8</v>
      </c>
      <c r="E59" s="64"/>
      <c r="F59" s="67">
        <v>42723.0</v>
      </c>
      <c r="G59" s="68">
        <v>1.0</v>
      </c>
      <c r="H59" s="68">
        <v>0.8</v>
      </c>
      <c r="I59" s="9"/>
    </row>
    <row r="60" hidden="1">
      <c r="A60" s="42" t="s">
        <v>12</v>
      </c>
      <c r="B60" s="69" t="s">
        <v>55</v>
      </c>
      <c r="C60" s="70">
        <f>SUMIF.LEGACY(Settings!$A$18:$A$55,B60,Settings!$D$18:$D$55)</f>
        <v>7</v>
      </c>
      <c r="D60" s="70">
        <f>SUMIF(Historias!$B$5:$B$200,B60,Historias!$G$5:$G$200)</f>
        <v>7</v>
      </c>
      <c r="E60" s="49"/>
      <c r="F60" s="71">
        <v>42723.0</v>
      </c>
      <c r="G60" s="72">
        <v>1.0</v>
      </c>
      <c r="H60" s="72">
        <v>1.2</v>
      </c>
      <c r="I60" s="9"/>
    </row>
    <row r="61">
      <c r="A61" s="42" t="s">
        <v>31</v>
      </c>
      <c r="B61" s="69" t="s">
        <v>57</v>
      </c>
      <c r="C61" s="70">
        <f>SUMIF.LEGACY(Settings!$A$18:$A$55,B61,Settings!$D$18:$D$55)</f>
        <v>8</v>
      </c>
      <c r="D61" s="70">
        <f>SUMIF(Historias!$B$5:$B$200,B61,Historias!$G$5:$G$200)</f>
        <v>8</v>
      </c>
      <c r="E61" s="49"/>
      <c r="F61" s="73">
        <v>42724.0</v>
      </c>
      <c r="G61" s="74">
        <v>1.0</v>
      </c>
      <c r="H61" s="74">
        <v>1.2</v>
      </c>
      <c r="I61" s="9"/>
    </row>
    <row r="62" hidden="1">
      <c r="A62" s="42" t="s">
        <v>12</v>
      </c>
      <c r="B62" s="69" t="s">
        <v>55</v>
      </c>
      <c r="C62" s="70">
        <f>SUMIF.LEGACY(Settings!$A$18:$A$55,B62,Settings!$D$18:$D$55)</f>
        <v>7</v>
      </c>
      <c r="D62" s="70">
        <f>SUMIF(Historias!$B$5:$B$200,B62,Historias!$G$5:$G$200)</f>
        <v>7</v>
      </c>
      <c r="E62" s="49"/>
      <c r="F62" s="73">
        <v>42724.0</v>
      </c>
      <c r="G62" s="74">
        <v>1.0</v>
      </c>
      <c r="H62" s="74">
        <v>0.8</v>
      </c>
      <c r="I62" s="9"/>
    </row>
    <row r="63">
      <c r="A63" s="42" t="s">
        <v>31</v>
      </c>
      <c r="B63" s="69" t="s">
        <v>57</v>
      </c>
      <c r="C63" s="70">
        <f>SUMIF.LEGACY(Settings!$A$18:$A$55,B63,Settings!$D$18:$D$55)</f>
        <v>8</v>
      </c>
      <c r="D63" s="70">
        <f>SUMIF(Historias!$B$5:$B$200,B63,Historias!$G$5:$G$200)</f>
        <v>8</v>
      </c>
      <c r="E63" s="49"/>
      <c r="F63" s="73">
        <v>42725.0</v>
      </c>
      <c r="G63" s="74">
        <v>0.5</v>
      </c>
      <c r="H63" s="74">
        <v>0.5</v>
      </c>
      <c r="I63" s="9"/>
    </row>
    <row r="64" hidden="1">
      <c r="A64" s="42" t="s">
        <v>12</v>
      </c>
      <c r="B64" s="69" t="s">
        <v>55</v>
      </c>
      <c r="C64" s="70">
        <f>SUMIF.LEGACY(Settings!$A$18:$A$55,B64,Settings!$D$18:$D$55)</f>
        <v>7</v>
      </c>
      <c r="D64" s="70">
        <f>SUMIF(Historias!$B$5:$B$200,B64,Historias!$G$5:$G$200)</f>
        <v>7</v>
      </c>
      <c r="E64" s="49"/>
      <c r="F64" s="73">
        <v>42725.0</v>
      </c>
      <c r="G64" s="74">
        <v>0.5</v>
      </c>
      <c r="H64" s="74">
        <v>0.6</v>
      </c>
      <c r="I64" s="9"/>
    </row>
    <row r="65" hidden="1">
      <c r="A65" s="42" t="s">
        <v>12</v>
      </c>
      <c r="B65" s="69" t="s">
        <v>57</v>
      </c>
      <c r="C65" s="70">
        <f>SUMIF.LEGACY(Settings!$A$18:$A$55,B65,Settings!$D$18:$D$55)</f>
        <v>8</v>
      </c>
      <c r="D65" s="70">
        <f>SUMIF(Historias!$B$5:$B$200,B65,Historias!$G$5:$G$200)</f>
        <v>8</v>
      </c>
      <c r="E65" s="49"/>
      <c r="F65" s="73">
        <v>42726.0</v>
      </c>
      <c r="G65" s="74">
        <v>1.0</v>
      </c>
      <c r="H65" s="74">
        <v>1.0</v>
      </c>
      <c r="I65" s="9"/>
    </row>
    <row r="66" hidden="1">
      <c r="A66" s="42" t="s">
        <v>12</v>
      </c>
      <c r="B66" s="75" t="s">
        <v>55</v>
      </c>
      <c r="C66" s="70">
        <f>SUMIF.LEGACY(Settings!$A$18:$A$55,B66,Settings!$D$18:$D$55)</f>
        <v>7</v>
      </c>
      <c r="D66" s="70">
        <f>SUMIF(Historias!$B$5:$B$200,B66,Historias!$G$5:$G$200)</f>
        <v>7</v>
      </c>
      <c r="E66" s="49"/>
      <c r="F66" s="71">
        <v>42726.0</v>
      </c>
      <c r="G66" s="72">
        <v>2.0</v>
      </c>
      <c r="H66" s="72">
        <v>1.8</v>
      </c>
      <c r="I66" s="9"/>
    </row>
    <row r="67" hidden="1">
      <c r="A67" s="42" t="s">
        <v>12</v>
      </c>
      <c r="B67" s="75" t="s">
        <v>59</v>
      </c>
      <c r="C67" s="70">
        <f>SUMIF.LEGACY(Settings!$A$18:$A$55,B67,Settings!$D$18:$D$55)</f>
        <v>6</v>
      </c>
      <c r="D67" s="70">
        <f>SUMIF(Historias!$B$5:$B$200,B67,Historias!$G$5:$G$200)</f>
        <v>6</v>
      </c>
      <c r="E67" s="49"/>
      <c r="F67" s="71">
        <v>42727.0</v>
      </c>
      <c r="G67" s="72">
        <v>2.0</v>
      </c>
      <c r="H67" s="72">
        <v>1.75</v>
      </c>
      <c r="I67" s="9"/>
    </row>
    <row r="68" hidden="1">
      <c r="A68" s="43" t="s">
        <v>13</v>
      </c>
      <c r="B68" s="75" t="s">
        <v>59</v>
      </c>
      <c r="C68" s="70">
        <f>SUMIF.LEGACY(Settings!$A$18:$A$55,B68,Settings!$D$18:$D$55)</f>
        <v>6</v>
      </c>
      <c r="D68" s="70">
        <f>SUMIF(Historias!$B$5:$B$200,B68,Historias!$G$5:$G$200)</f>
        <v>6</v>
      </c>
      <c r="E68" s="49"/>
      <c r="F68" s="71">
        <v>42730.0</v>
      </c>
      <c r="G68" s="72">
        <v>1.5</v>
      </c>
      <c r="H68" s="72">
        <v>1.5</v>
      </c>
      <c r="I68" s="9"/>
    </row>
    <row r="69" hidden="1">
      <c r="A69" s="43" t="s">
        <v>13</v>
      </c>
      <c r="B69" s="75" t="s">
        <v>55</v>
      </c>
      <c r="C69" s="70">
        <f>SUMIF.LEGACY(Settings!$A$18:$A$55,B69,Settings!$D$18:$D$55)</f>
        <v>7</v>
      </c>
      <c r="D69" s="70">
        <f>SUMIF(Historias!$B$5:$B$200,B69,Historias!$G$5:$G$200)</f>
        <v>7</v>
      </c>
      <c r="E69" s="49"/>
      <c r="F69" s="71">
        <v>42730.0</v>
      </c>
      <c r="G69" s="72">
        <v>0.5</v>
      </c>
      <c r="H69" s="77">
        <v>0.66</v>
      </c>
      <c r="I69" s="9"/>
    </row>
    <row r="70" hidden="1">
      <c r="A70" s="43" t="s">
        <v>13</v>
      </c>
      <c r="B70" s="75" t="s">
        <v>57</v>
      </c>
      <c r="C70" s="70">
        <f>SUMIF.LEGACY(Settings!$A$18:$A$55,B70,Settings!$D$18:$D$55)</f>
        <v>8</v>
      </c>
      <c r="D70" s="70">
        <f>SUMIF(Historias!$B$5:$B$200,B70,Historias!$G$5:$G$200)</f>
        <v>8</v>
      </c>
      <c r="E70" s="49"/>
      <c r="F70" s="71">
        <v>42730.0</v>
      </c>
      <c r="G70" s="72">
        <v>0.5</v>
      </c>
      <c r="H70" s="77">
        <v>0.66</v>
      </c>
      <c r="I70" s="9"/>
    </row>
    <row r="71" hidden="1">
      <c r="A71" s="43" t="s">
        <v>12</v>
      </c>
      <c r="B71" s="75" t="s">
        <v>57</v>
      </c>
      <c r="C71" s="70">
        <f>SUMIF.LEGACY(Settings!$A$18:$A$55,B71,Settings!$D$18:$D$55)</f>
        <v>8</v>
      </c>
      <c r="D71" s="70">
        <f>SUMIF(Historias!$B$5:$B$200,B71,Historias!$G$5:$G$200)</f>
        <v>8</v>
      </c>
      <c r="E71" s="49"/>
      <c r="F71" s="71">
        <v>42732.0</v>
      </c>
      <c r="G71" s="72">
        <v>2.0</v>
      </c>
      <c r="H71" s="72">
        <v>2.2</v>
      </c>
      <c r="I71" s="9"/>
    </row>
    <row r="72" hidden="1">
      <c r="A72" s="43" t="s">
        <v>10</v>
      </c>
      <c r="B72" s="75" t="s">
        <v>57</v>
      </c>
      <c r="C72" s="70">
        <f>SUMIF.LEGACY(Settings!$A$18:$A$55,B72,Settings!$D$18:$D$55)</f>
        <v>8</v>
      </c>
      <c r="D72" s="70">
        <f>SUMIF(Historias!$B$5:$B$200,B72,Historias!$G$5:$G$200)</f>
        <v>8</v>
      </c>
      <c r="E72" s="49"/>
      <c r="F72" s="71">
        <v>42732.0</v>
      </c>
      <c r="G72" s="72">
        <v>2.0</v>
      </c>
      <c r="H72" s="72">
        <v>2.2</v>
      </c>
      <c r="I72" s="9"/>
    </row>
    <row r="73" hidden="1">
      <c r="A73" s="43" t="s">
        <v>12</v>
      </c>
      <c r="B73" s="79" t="s">
        <v>55</v>
      </c>
      <c r="C73" s="70">
        <f>SUMIF.LEGACY(Settings!$A$18:$A$55,B73,Settings!$D$18:$D$55)</f>
        <v>7</v>
      </c>
      <c r="D73" s="70">
        <f>SUMIF(Historias!$B$5:$B$200,B73,Historias!$G$5:$G$200)</f>
        <v>7</v>
      </c>
      <c r="E73" s="49"/>
      <c r="F73" s="80">
        <v>42732.0</v>
      </c>
      <c r="G73" s="81">
        <v>1.0</v>
      </c>
      <c r="H73" s="81">
        <v>0.8</v>
      </c>
      <c r="I73" s="9"/>
    </row>
    <row r="74" hidden="1">
      <c r="A74" s="60" t="s">
        <v>10</v>
      </c>
      <c r="B74" s="79" t="s">
        <v>55</v>
      </c>
      <c r="C74" s="70">
        <f>SUMIF.LEGACY(Settings!$A$18:$A$55,B74,Settings!$D$18:$D$55)</f>
        <v>7</v>
      </c>
      <c r="D74" s="70">
        <f>SUMIF(Historias!$B$5:$B$200,B74,Historias!$G$5:$G$200)</f>
        <v>7</v>
      </c>
      <c r="E74" s="49"/>
      <c r="F74" s="80">
        <v>42732.0</v>
      </c>
      <c r="G74" s="81">
        <v>1.0</v>
      </c>
      <c r="H74" s="81">
        <v>0.8</v>
      </c>
      <c r="I74" s="9"/>
    </row>
    <row r="75" hidden="1">
      <c r="A75" s="12" t="s">
        <v>12</v>
      </c>
      <c r="B75" s="13" t="s">
        <v>59</v>
      </c>
      <c r="C75" s="7">
        <f>SUMIF.LEGACY(Settings!$A$18:$A$55,B75,Settings!$D$18:$D$55)</f>
        <v>6</v>
      </c>
      <c r="D75" s="7">
        <f>sumif(Historias!$B$5:$B$200,B75,Historias!$G$5:$G$200)</f>
        <v>6</v>
      </c>
      <c r="E75" s="14"/>
      <c r="F75" s="15">
        <v>42734.0</v>
      </c>
      <c r="G75" s="12">
        <v>1.25</v>
      </c>
      <c r="H75" s="12">
        <v>1.0</v>
      </c>
      <c r="I75" s="9"/>
    </row>
    <row r="76" hidden="1">
      <c r="A76" s="12" t="s">
        <v>10</v>
      </c>
      <c r="B76" s="13" t="s">
        <v>59</v>
      </c>
      <c r="C76" s="7">
        <f>SUMIF.LEGACY(Settings!$A$18:$A$55,B76,Settings!$D$18:$D$55)</f>
        <v>6</v>
      </c>
      <c r="D76" s="7">
        <f>sumif(Historias!$B$5:$B$200,B76,Historias!$G$5:$G$200)</f>
        <v>6</v>
      </c>
      <c r="E76" s="14"/>
      <c r="F76" s="15">
        <v>42734.0</v>
      </c>
      <c r="G76" s="12">
        <v>1.25</v>
      </c>
      <c r="H76" s="12">
        <v>1.0</v>
      </c>
      <c r="I76" s="9"/>
    </row>
    <row r="77" hidden="1">
      <c r="A77" s="12" t="s">
        <v>13</v>
      </c>
      <c r="B77" s="13" t="s">
        <v>63</v>
      </c>
      <c r="C77" s="7">
        <f>SUMIF.LEGACY(Settings!$A$18:$A$55,B77,Settings!$D$18:$D$55)</f>
        <v>8</v>
      </c>
      <c r="D77" s="7">
        <f>sumif(Historias!$B$5:$B$200,B77,Historias!$G$5:$G$200)</f>
        <v>8</v>
      </c>
      <c r="E77" s="14"/>
      <c r="F77" s="15">
        <v>42736.0</v>
      </c>
      <c r="G77" s="12">
        <v>1.5</v>
      </c>
      <c r="H77" s="12">
        <v>1.75</v>
      </c>
      <c r="I77" s="9"/>
    </row>
    <row r="78" hidden="1">
      <c r="A78" s="12" t="s">
        <v>13</v>
      </c>
      <c r="B78" s="13" t="s">
        <v>63</v>
      </c>
      <c r="C78" s="7">
        <f>SUMIF.LEGACY(Settings!$A$18:$A$55,B78,Settings!$D$18:$D$55)</f>
        <v>8</v>
      </c>
      <c r="D78" s="7">
        <f>sumif(Historias!$B$5:$B$200,B78,Historias!$G$5:$G$200)</f>
        <v>8</v>
      </c>
      <c r="E78" s="14"/>
      <c r="F78" s="15">
        <v>42737.0</v>
      </c>
      <c r="G78" s="12">
        <v>1.0</v>
      </c>
      <c r="H78" s="12">
        <v>1.2</v>
      </c>
      <c r="I78" s="9"/>
    </row>
    <row r="79" hidden="1">
      <c r="A79" s="12" t="s">
        <v>10</v>
      </c>
      <c r="B79" s="13" t="s">
        <v>63</v>
      </c>
      <c r="C79" s="7">
        <f>SUMIF.LEGACY(Settings!$A$18:$A$55,B79,Settings!$D$18:$D$55)</f>
        <v>8</v>
      </c>
      <c r="D79" s="7">
        <f>sumif(Historias!$B$5:$B$200,B79,Historias!$G$5:$G$200)</f>
        <v>8</v>
      </c>
      <c r="E79" s="14"/>
      <c r="F79" s="15">
        <v>42737.0</v>
      </c>
      <c r="G79" s="12">
        <v>1.5</v>
      </c>
      <c r="H79" s="12">
        <v>1.5</v>
      </c>
      <c r="I79" s="9"/>
    </row>
    <row r="80" hidden="1">
      <c r="A80" s="12" t="s">
        <v>12</v>
      </c>
      <c r="B80" s="13" t="s">
        <v>63</v>
      </c>
      <c r="C80" s="7">
        <f>SUMIF.LEGACY(Settings!$A$18:$A$55,B80,Settings!$D$18:$D$55)</f>
        <v>8</v>
      </c>
      <c r="D80" s="7">
        <f>sumif(Historias!$B$5:$B$200,B80,Historias!$G$5:$G$200)</f>
        <v>8</v>
      </c>
      <c r="E80" s="14"/>
      <c r="F80" s="15">
        <v>42739.0</v>
      </c>
      <c r="G80" s="12">
        <v>1.5</v>
      </c>
      <c r="H80" s="12">
        <v>1.4</v>
      </c>
      <c r="I80" s="9"/>
    </row>
    <row r="81" hidden="1">
      <c r="A81" s="12" t="s">
        <v>12</v>
      </c>
      <c r="B81" s="13" t="s">
        <v>65</v>
      </c>
      <c r="C81" s="7">
        <f>SUMIF.LEGACY(Settings!$A$18:$A$55,B81,Settings!$D$18:$D$55)</f>
        <v>8</v>
      </c>
      <c r="D81" s="7">
        <f>sumif(Historias!$B$5:$B$200,B81,Historias!$G$5:$G$200)</f>
        <v>8</v>
      </c>
      <c r="E81" s="14"/>
      <c r="F81" s="15">
        <v>42739.0</v>
      </c>
      <c r="G81" s="12">
        <v>2.0</v>
      </c>
      <c r="H81" s="12">
        <v>1.85</v>
      </c>
      <c r="I81" s="9"/>
    </row>
    <row r="82" hidden="1">
      <c r="A82" s="12" t="s">
        <v>10</v>
      </c>
      <c r="B82" s="13" t="s">
        <v>63</v>
      </c>
      <c r="C82" s="7">
        <f>SUMIF.LEGACY(Settings!$A$18:$A$55,B82,Settings!$D$18:$D$55)</f>
        <v>8</v>
      </c>
      <c r="D82" s="7">
        <f>sumif(Historias!$B$5:$B$200,B82,Historias!$G$5:$G$200)</f>
        <v>8</v>
      </c>
      <c r="E82" s="14"/>
      <c r="F82" s="15">
        <v>42740.0</v>
      </c>
      <c r="G82" s="12">
        <v>0.5</v>
      </c>
      <c r="H82" s="12">
        <v>0.5</v>
      </c>
      <c r="I82" s="9"/>
    </row>
    <row r="83" hidden="1">
      <c r="A83" s="12" t="s">
        <v>12</v>
      </c>
      <c r="B83" s="13" t="s">
        <v>65</v>
      </c>
      <c r="C83" s="7">
        <f>SUMIF.LEGACY(Settings!$A$18:$A$55,B83,Settings!$D$18:$D$55)</f>
        <v>8</v>
      </c>
      <c r="D83" s="7">
        <f>sumif(Historias!$B$5:$B$200,B83,Historias!$G$5:$G$200)</f>
        <v>8</v>
      </c>
      <c r="E83" s="14"/>
      <c r="F83" s="15">
        <v>42740.0</v>
      </c>
      <c r="G83" s="12">
        <v>1.0</v>
      </c>
      <c r="H83" s="12">
        <v>1.0</v>
      </c>
      <c r="I83" s="9"/>
    </row>
    <row r="84" hidden="1">
      <c r="A84" s="12" t="s">
        <v>13</v>
      </c>
      <c r="B84" s="13" t="s">
        <v>65</v>
      </c>
      <c r="C84" s="7">
        <f>SUMIF.LEGACY(Settings!$A$18:$A$55,B84,Settings!$D$18:$D$55)</f>
        <v>8</v>
      </c>
      <c r="D84" s="7">
        <f>sumif(Historias!$B$5:$B$200,B84,Historias!$G$5:$G$200)</f>
        <v>8</v>
      </c>
      <c r="E84" s="14"/>
      <c r="F84" s="15">
        <v>42740.0</v>
      </c>
      <c r="G84" s="12">
        <v>1.0</v>
      </c>
      <c r="H84" s="12">
        <v>1.0</v>
      </c>
      <c r="I84" s="9"/>
    </row>
    <row r="85" hidden="1">
      <c r="A85" s="12" t="s">
        <v>12</v>
      </c>
      <c r="B85" s="13" t="s">
        <v>67</v>
      </c>
      <c r="C85" s="7">
        <f>SUMIF.LEGACY(Settings!$A$18:$A$55,B85,Settings!$D$18:$D$55)</f>
        <v>8</v>
      </c>
      <c r="D85" s="7">
        <f>sumif(Historias!$B$5:$B$200,B85,Historias!$G$5:$G$200)</f>
        <v>8</v>
      </c>
      <c r="E85" s="14"/>
      <c r="F85" s="15">
        <v>42740.0</v>
      </c>
      <c r="G85" s="12">
        <v>1.5</v>
      </c>
      <c r="H85" s="12">
        <v>1.25</v>
      </c>
      <c r="I85" s="9"/>
    </row>
    <row r="86" hidden="1">
      <c r="A86" s="12" t="s">
        <v>13</v>
      </c>
      <c r="B86" s="13" t="s">
        <v>67</v>
      </c>
      <c r="C86" s="7">
        <f>SUMIF.LEGACY(Settings!$A$18:$A$55,B86,Settings!$D$18:$D$55)</f>
        <v>8</v>
      </c>
      <c r="D86" s="7">
        <f>sumif(Historias!$B$5:$B$200,B86,Historias!$G$5:$G$200)</f>
        <v>8</v>
      </c>
      <c r="E86" s="14"/>
      <c r="F86" s="15">
        <v>42740.0</v>
      </c>
      <c r="G86" s="12">
        <v>1.5</v>
      </c>
      <c r="H86" s="12">
        <v>1.25</v>
      </c>
      <c r="I86" s="9"/>
    </row>
    <row r="87" hidden="1">
      <c r="A87" s="12" t="s">
        <v>12</v>
      </c>
      <c r="B87" s="13" t="s">
        <v>68</v>
      </c>
      <c r="C87" s="7">
        <f>SUMIF.LEGACY(Settings!$A$18:$A$55,B87,Settings!$D$18:$D$55)</f>
        <v>5</v>
      </c>
      <c r="D87" s="7">
        <f>sumif(Historias!$B$5:$B$200,B87,Historias!$G$5:$G$200)</f>
        <v>5</v>
      </c>
      <c r="E87" s="14"/>
      <c r="F87" s="15">
        <v>42740.0</v>
      </c>
      <c r="G87" s="12">
        <v>1.0</v>
      </c>
      <c r="H87" s="12">
        <v>1.1</v>
      </c>
      <c r="I87" s="9"/>
    </row>
    <row r="88" hidden="1">
      <c r="A88" s="12" t="s">
        <v>13</v>
      </c>
      <c r="B88" s="13" t="s">
        <v>68</v>
      </c>
      <c r="C88" s="7">
        <f>SUMIF.LEGACY(Settings!$A$18:$A$55,B88,Settings!$D$18:$D$55)</f>
        <v>5</v>
      </c>
      <c r="D88" s="7">
        <f>sumif(Historias!$B$5:$B$200,B88,Historias!$G$5:$G$200)</f>
        <v>5</v>
      </c>
      <c r="E88" s="14"/>
      <c r="F88" s="15">
        <v>42740.0</v>
      </c>
      <c r="G88" s="12">
        <v>1.0</v>
      </c>
      <c r="H88" s="12">
        <v>1.1</v>
      </c>
      <c r="I88" s="9"/>
    </row>
    <row r="89" hidden="1">
      <c r="A89" s="12" t="s">
        <v>10</v>
      </c>
      <c r="B89" s="13" t="s">
        <v>67</v>
      </c>
      <c r="C89" s="7">
        <f>SUMIF.LEGACY(Settings!$A$18:$A$55,B89,Settings!$D$18:$D$55)</f>
        <v>8</v>
      </c>
      <c r="D89" s="7">
        <f>sumif(Historias!$B$5:$B$200,B89,Historias!$G$5:$G$200)</f>
        <v>8</v>
      </c>
      <c r="E89" s="14"/>
      <c r="F89" s="15">
        <v>42741.0</v>
      </c>
      <c r="G89" s="12">
        <v>2.0</v>
      </c>
      <c r="H89" s="12">
        <v>2.0</v>
      </c>
      <c r="I89" s="9"/>
    </row>
    <row r="90" hidden="1">
      <c r="A90" s="12" t="s">
        <v>10</v>
      </c>
      <c r="B90" s="13" t="s">
        <v>63</v>
      </c>
      <c r="C90" s="7">
        <f>SUMIF.LEGACY(Settings!$A$18:$A$55,B90,Settings!$D$18:$D$55)</f>
        <v>8</v>
      </c>
      <c r="D90" s="7">
        <f>sumif(Historias!$B$5:$B$200,B90,Historias!$G$5:$G$200)</f>
        <v>8</v>
      </c>
      <c r="E90" s="14"/>
      <c r="F90" s="15">
        <v>42744.0</v>
      </c>
      <c r="G90" s="12">
        <v>1.0</v>
      </c>
      <c r="H90" s="12">
        <v>1.1</v>
      </c>
      <c r="I90" s="9"/>
    </row>
    <row r="91" hidden="1">
      <c r="A91" s="12" t="s">
        <v>13</v>
      </c>
      <c r="B91" s="13" t="s">
        <v>63</v>
      </c>
      <c r="C91" s="7">
        <f>SUMIF.LEGACY(Settings!$A$18:$A$55,B91,Settings!$D$18:$D$55)</f>
        <v>8</v>
      </c>
      <c r="D91" s="7">
        <f>sumif(Historias!$B$5:$B$200,B91,Historias!$G$5:$G$200)</f>
        <v>8</v>
      </c>
      <c r="E91" s="14"/>
      <c r="F91" s="15">
        <v>42744.0</v>
      </c>
      <c r="G91" s="12">
        <v>1.0</v>
      </c>
      <c r="H91" s="12">
        <v>1.1</v>
      </c>
      <c r="I91" s="9"/>
    </row>
    <row r="92" hidden="1">
      <c r="A92" s="12" t="s">
        <v>10</v>
      </c>
      <c r="B92" s="13" t="s">
        <v>65</v>
      </c>
      <c r="C92" s="7">
        <f>SUMIF.LEGACY(Settings!$A$18:$A$55,B92,Settings!$D$18:$D$55)</f>
        <v>8</v>
      </c>
      <c r="D92" s="7">
        <f>sumif(Historias!$B$5:$B$200,B92,Historias!$G$5:$G$200)</f>
        <v>8</v>
      </c>
      <c r="E92" s="14"/>
      <c r="F92" s="15">
        <v>42745.0</v>
      </c>
      <c r="G92" s="12">
        <v>1.5</v>
      </c>
      <c r="H92" s="12">
        <v>1.5</v>
      </c>
      <c r="I92" s="9"/>
    </row>
    <row r="93" hidden="1">
      <c r="A93" s="12" t="s">
        <v>13</v>
      </c>
      <c r="B93" s="13" t="s">
        <v>65</v>
      </c>
      <c r="C93" s="7">
        <f>SUMIF.LEGACY(Settings!$A$18:$A$55,B93,Settings!$D$18:$D$55)</f>
        <v>8</v>
      </c>
      <c r="D93" s="7">
        <f>sumif(Historias!$B$5:$B$200,B93,Historias!$G$5:$G$200)</f>
        <v>8</v>
      </c>
      <c r="E93" s="14"/>
      <c r="F93" s="15">
        <v>42745.0</v>
      </c>
      <c r="G93" s="12">
        <v>1.5</v>
      </c>
      <c r="H93" s="12">
        <v>1.5</v>
      </c>
      <c r="I93" s="9"/>
    </row>
    <row r="94" hidden="1">
      <c r="A94" s="12" t="s">
        <v>13</v>
      </c>
      <c r="B94" s="13" t="s">
        <v>67</v>
      </c>
      <c r="C94" s="7">
        <f>SUMIF.LEGACY(Settings!$A$18:$A$55,B94,Settings!$D$18:$D$55)</f>
        <v>8</v>
      </c>
      <c r="D94" s="7">
        <f>sumif(Historias!$B$5:$B$200,B94,Historias!$G$5:$G$200)</f>
        <v>8</v>
      </c>
      <c r="E94" s="14"/>
      <c r="F94" s="15">
        <v>42745.0</v>
      </c>
      <c r="G94" s="12">
        <v>0.5</v>
      </c>
      <c r="H94" s="12">
        <v>0.6</v>
      </c>
      <c r="I94" s="9"/>
    </row>
    <row r="95" hidden="1">
      <c r="A95" s="12" t="s">
        <v>10</v>
      </c>
      <c r="B95" s="13" t="s">
        <v>67</v>
      </c>
      <c r="C95" s="7">
        <f>SUMIF.LEGACY(Settings!$A$18:$A$55,B95,Settings!$D$18:$D$55)</f>
        <v>8</v>
      </c>
      <c r="D95" s="7">
        <f>sumif(Historias!$B$5:$B$200,B95,Historias!$G$5:$G$200)</f>
        <v>8</v>
      </c>
      <c r="E95" s="14"/>
      <c r="F95" s="15">
        <v>42745.0</v>
      </c>
      <c r="G95" s="12">
        <v>0.5</v>
      </c>
      <c r="H95" s="12">
        <v>0.6</v>
      </c>
      <c r="I95" s="9"/>
    </row>
    <row r="96">
      <c r="A96" s="12" t="s">
        <v>31</v>
      </c>
      <c r="B96" s="13" t="s">
        <v>65</v>
      </c>
      <c r="C96" s="7">
        <f>SUMIF.LEGACY(Settings!$A$18:$A$55,B96,Settings!$D$18:$D$55)</f>
        <v>8</v>
      </c>
      <c r="D96" s="7">
        <f>sumif(Historias!$B$5:$B$200,B96,Historias!$G$5:$G$200)</f>
        <v>8</v>
      </c>
      <c r="E96" s="12" t="s">
        <v>104</v>
      </c>
      <c r="F96" s="15">
        <v>42740.0</v>
      </c>
      <c r="G96" s="12">
        <v>0.5</v>
      </c>
      <c r="H96" s="12">
        <v>1.5</v>
      </c>
      <c r="I96" s="9"/>
    </row>
    <row r="97" hidden="1">
      <c r="A97" s="12" t="s">
        <v>10</v>
      </c>
      <c r="B97" s="13" t="s">
        <v>67</v>
      </c>
      <c r="C97" s="7">
        <f>SUMIF.LEGACY(Settings!$A$18:$A$55,B97,Settings!$D$18:$D$55)</f>
        <v>8</v>
      </c>
      <c r="D97" s="7">
        <f>sumif(Historias!$B$5:$B$200,B97,Historias!$G$5:$G$200)</f>
        <v>8</v>
      </c>
      <c r="E97" s="14"/>
      <c r="F97" s="15">
        <v>42747.0</v>
      </c>
      <c r="G97" s="12">
        <v>0.5</v>
      </c>
      <c r="H97" s="12">
        <v>0.5</v>
      </c>
      <c r="I97" s="9"/>
    </row>
    <row r="98" hidden="1">
      <c r="A98" s="12" t="s">
        <v>12</v>
      </c>
      <c r="B98" s="13" t="s">
        <v>67</v>
      </c>
      <c r="C98" s="7">
        <f>SUMIF.LEGACY(Settings!$A$18:$A$55,B98,Settings!$D$18:$D$55)</f>
        <v>8</v>
      </c>
      <c r="D98" s="7">
        <f>sumif(Historias!$B$5:$B$200,B98,Historias!$G$5:$G$200)</f>
        <v>8</v>
      </c>
      <c r="E98" s="14"/>
      <c r="F98" s="15">
        <v>42747.0</v>
      </c>
      <c r="G98" s="12">
        <v>0.5</v>
      </c>
      <c r="H98" s="12">
        <v>0.5</v>
      </c>
      <c r="I98" s="9"/>
    </row>
    <row r="99" hidden="1">
      <c r="A99" s="12" t="s">
        <v>13</v>
      </c>
      <c r="B99" s="85" t="s">
        <v>67</v>
      </c>
      <c r="C99" s="66">
        <f>SUMIF.LEGACY(Settings!$A$18:$A$55,B99,Settings!$D$18:$D$55)</f>
        <v>8</v>
      </c>
      <c r="D99" s="66">
        <f>sumif(Historias!$B$5:$B$200,B99,Historias!$G$5:$G$200)</f>
        <v>8</v>
      </c>
      <c r="E99" s="64"/>
      <c r="F99" s="15">
        <v>42747.0</v>
      </c>
      <c r="G99" s="68">
        <v>0.5</v>
      </c>
      <c r="H99" s="68">
        <v>0.5</v>
      </c>
      <c r="I99" s="9"/>
    </row>
    <row r="100">
      <c r="A100" s="12" t="s">
        <v>31</v>
      </c>
      <c r="B100" s="85" t="s">
        <v>67</v>
      </c>
      <c r="C100" s="66">
        <f>SUMIF.LEGACY(Settings!$A$18:$A$55,B100,Settings!$D$18:$D$55)</f>
        <v>8</v>
      </c>
      <c r="D100" s="66">
        <f>sumif(Historias!$B$5:$B$200,B100,Historias!$G$5:$G$200)</f>
        <v>8</v>
      </c>
      <c r="E100" s="64"/>
      <c r="F100" s="15">
        <v>42747.0</v>
      </c>
      <c r="G100" s="68">
        <v>0.5</v>
      </c>
      <c r="H100" s="68">
        <v>0.5</v>
      </c>
      <c r="I100" s="9"/>
    </row>
    <row r="101">
      <c r="A101" s="12" t="s">
        <v>31</v>
      </c>
      <c r="B101" s="13" t="s">
        <v>68</v>
      </c>
      <c r="C101" s="7">
        <f>SUMIF.LEGACY(Settings!$A$18:$A$55,B101,Settings!$D$18:$D$55)</f>
        <v>5</v>
      </c>
      <c r="D101" s="7">
        <f>sumif(Historias!$B$5:$B$200,B101,Historias!$G$5:$G$200)</f>
        <v>5</v>
      </c>
      <c r="E101" s="14"/>
      <c r="F101" s="15">
        <v>42747.0</v>
      </c>
      <c r="G101" s="12">
        <v>0.5</v>
      </c>
      <c r="H101" s="12">
        <v>0.6</v>
      </c>
    </row>
    <row r="102" hidden="1">
      <c r="A102" s="12" t="s">
        <v>10</v>
      </c>
      <c r="B102" s="13" t="s">
        <v>68</v>
      </c>
      <c r="C102" s="7">
        <f>SUMIF.LEGACY(Settings!$A$18:$A$55,B102,Settings!$D$18:$D$55)</f>
        <v>5</v>
      </c>
      <c r="D102" s="7">
        <f>sumif(Historias!$B$5:$B$200,B102,Historias!$G$5:$G$200)</f>
        <v>5</v>
      </c>
      <c r="E102" s="14"/>
      <c r="F102" s="15">
        <v>42747.0</v>
      </c>
      <c r="G102" s="12">
        <v>0.5</v>
      </c>
      <c r="H102" s="12">
        <v>0.6</v>
      </c>
    </row>
    <row r="103" hidden="1">
      <c r="A103" s="12" t="s">
        <v>12</v>
      </c>
      <c r="B103" s="85" t="s">
        <v>68</v>
      </c>
      <c r="C103" s="66">
        <f>SUMIF.LEGACY(Settings!$A$18:$A$55,B103,Settings!$D$18:$D$55)</f>
        <v>5</v>
      </c>
      <c r="D103" s="66">
        <f>sumif(Historias!$B$5:$B$200,B103,Historias!$G$5:$G$200)</f>
        <v>5</v>
      </c>
      <c r="E103" s="64"/>
      <c r="F103" s="15">
        <v>42747.0</v>
      </c>
      <c r="G103" s="68">
        <v>0.5</v>
      </c>
      <c r="H103" s="68">
        <v>0.6</v>
      </c>
    </row>
    <row r="104" hidden="1">
      <c r="A104" s="12" t="s">
        <v>13</v>
      </c>
      <c r="B104" s="85" t="s">
        <v>68</v>
      </c>
      <c r="C104" s="66">
        <f>SUMIF.LEGACY(Settings!$A$18:$A$55,B104,Settings!$D$18:$D$55)</f>
        <v>5</v>
      </c>
      <c r="D104" s="66">
        <f>sumif(Historias!$B$5:$B$200,B104,Historias!$G$5:$G$200)</f>
        <v>5</v>
      </c>
      <c r="E104" s="64"/>
      <c r="F104" s="15">
        <v>42747.0</v>
      </c>
      <c r="G104" s="68">
        <v>0.5</v>
      </c>
      <c r="H104" s="68">
        <v>0.6</v>
      </c>
    </row>
    <row r="105">
      <c r="A105" s="12" t="s">
        <v>31</v>
      </c>
      <c r="B105" s="13" t="s">
        <v>69</v>
      </c>
      <c r="C105" s="7">
        <f>SUMIF.LEGACY(Settings!$A$18:$A$55,B105,Settings!$D$18:$D$55)</f>
        <v>5</v>
      </c>
      <c r="D105" s="7">
        <f>sumif(Historias!$B$5:$B$200,B105,Historias!$G$5:$G$200)</f>
        <v>5</v>
      </c>
      <c r="E105" s="14"/>
      <c r="F105" s="15">
        <v>42747.0</v>
      </c>
      <c r="G105" s="12">
        <v>1.0</v>
      </c>
      <c r="H105" s="12">
        <v>0.9</v>
      </c>
    </row>
    <row r="106" hidden="1">
      <c r="A106" s="12" t="s">
        <v>13</v>
      </c>
      <c r="B106" s="13" t="s">
        <v>69</v>
      </c>
      <c r="C106" s="7">
        <f>SUMIF.LEGACY(Settings!$A$18:$A$55,B106,Settings!$D$18:$D$55)</f>
        <v>5</v>
      </c>
      <c r="D106" s="7">
        <f>sumif(Historias!$B$5:$B$200,B106,Historias!$G$5:$G$200)</f>
        <v>5</v>
      </c>
      <c r="E106" s="14"/>
      <c r="F106" s="15">
        <v>42747.0</v>
      </c>
      <c r="G106" s="12">
        <v>1.0</v>
      </c>
      <c r="H106" s="12">
        <v>0.9</v>
      </c>
    </row>
    <row r="107" hidden="1">
      <c r="A107" s="12" t="s">
        <v>12</v>
      </c>
      <c r="B107" s="85" t="s">
        <v>69</v>
      </c>
      <c r="C107" s="66">
        <f>SUMIF.LEGACY(Settings!$A$18:$A$55,B107,Settings!$D$18:$D$55)</f>
        <v>5</v>
      </c>
      <c r="D107" s="66">
        <f>sumif(Historias!$B$5:$B$200,B107,Historias!$G$5:$G$200)</f>
        <v>5</v>
      </c>
      <c r="E107" s="64"/>
      <c r="F107" s="15">
        <v>42747.0</v>
      </c>
      <c r="G107" s="68">
        <v>1.0</v>
      </c>
      <c r="H107" s="68">
        <v>0.9</v>
      </c>
    </row>
    <row r="108" hidden="1">
      <c r="A108" s="12" t="s">
        <v>10</v>
      </c>
      <c r="B108" s="85" t="s">
        <v>69</v>
      </c>
      <c r="C108" s="66">
        <f>SUMIF.LEGACY(Settings!$A$18:$A$55,B108,Settings!$D$18:$D$55)</f>
        <v>5</v>
      </c>
      <c r="D108" s="66">
        <f>sumif(Historias!$B$5:$B$200,B108,Historias!$G$5:$G$200)</f>
        <v>5</v>
      </c>
      <c r="E108" s="64"/>
      <c r="F108" s="15">
        <v>42747.0</v>
      </c>
      <c r="G108" s="68">
        <v>1.0</v>
      </c>
      <c r="H108" s="68">
        <v>0.9</v>
      </c>
    </row>
    <row r="109" hidden="1">
      <c r="A109" s="12" t="s">
        <v>10</v>
      </c>
      <c r="B109" s="13" t="s">
        <v>65</v>
      </c>
      <c r="C109" s="7">
        <f>SUMIF.LEGACY(Settings!$A$18:$A$55,B109,Settings!$D$18:$D$55)</f>
        <v>8</v>
      </c>
      <c r="D109" s="7">
        <f>sumif(Historias!$B$5:$B$200,B109,Historias!$G$5:$G$200)</f>
        <v>8</v>
      </c>
      <c r="E109" s="14"/>
      <c r="F109" s="15">
        <v>42748.0</v>
      </c>
      <c r="G109" s="12">
        <v>0.5</v>
      </c>
      <c r="H109" s="12">
        <v>0.4</v>
      </c>
    </row>
    <row r="110" hidden="1">
      <c r="A110" s="12" t="s">
        <v>10</v>
      </c>
      <c r="B110" s="13" t="s">
        <v>68</v>
      </c>
      <c r="C110" s="7">
        <f>SUMIF.LEGACY(Settings!$A$18:$A$55,B110,Settings!$D$18:$D$55)</f>
        <v>5</v>
      </c>
      <c r="D110" s="7">
        <f>sumif(Historias!$B$5:$B$200,B110,Historias!$G$5:$G$200)</f>
        <v>5</v>
      </c>
      <c r="E110" s="14"/>
      <c r="F110" s="15">
        <v>42748.0</v>
      </c>
      <c r="G110" s="12">
        <v>1.0</v>
      </c>
      <c r="H110" s="12">
        <v>1.0</v>
      </c>
    </row>
    <row r="111" hidden="1">
      <c r="A111" s="12" t="s">
        <v>10</v>
      </c>
      <c r="B111" s="13" t="s">
        <v>61</v>
      </c>
      <c r="C111" s="7">
        <f>SUMIF.LEGACY(Settings!$A$18:$A$55,B111,Settings!$D$18:$D$55)</f>
        <v>3</v>
      </c>
      <c r="D111" s="7">
        <f>sumif(Historias!$B$5:$B$200,B111,Historias!$G$5:$G$200)</f>
        <v>3</v>
      </c>
      <c r="E111" s="14"/>
      <c r="F111" s="15">
        <v>42749.0</v>
      </c>
      <c r="G111" s="12">
        <v>1.5</v>
      </c>
      <c r="H111" s="12">
        <v>1.0</v>
      </c>
    </row>
    <row r="112" hidden="1">
      <c r="A112" s="12" t="s">
        <v>13</v>
      </c>
      <c r="B112" s="13" t="s">
        <v>61</v>
      </c>
      <c r="C112" s="7">
        <f>SUMIF.LEGACY(Settings!$A$18:$A$55,B112,Settings!$D$18:$D$55)</f>
        <v>3</v>
      </c>
      <c r="D112" s="7">
        <f>sumif(Historias!$B$5:$B$200,B112,Historias!$G$5:$G$200)</f>
        <v>3</v>
      </c>
      <c r="E112" s="14"/>
      <c r="F112" s="15">
        <v>42749.0</v>
      </c>
      <c r="G112" s="12">
        <v>1.5</v>
      </c>
      <c r="H112" s="12">
        <v>1.0</v>
      </c>
    </row>
    <row r="113" hidden="1">
      <c r="A113" s="12" t="s">
        <v>10</v>
      </c>
      <c r="B113" s="13" t="s">
        <v>71</v>
      </c>
      <c r="C113" s="7">
        <f>SUMIF.LEGACY(Settings!$A$18:$A$55,B113,Settings!$D$18:$D$55)</f>
        <v>5</v>
      </c>
      <c r="D113" s="7">
        <f>sumif(Historias!$B$5:$B$200,B113,Historias!$G$5:$G$200)</f>
        <v>5</v>
      </c>
      <c r="E113" s="14"/>
      <c r="F113" s="15">
        <v>42749.0</v>
      </c>
      <c r="G113" s="12">
        <v>1.0</v>
      </c>
      <c r="H113" s="12">
        <v>1.3</v>
      </c>
    </row>
    <row r="114" hidden="1">
      <c r="A114" s="12" t="s">
        <v>10</v>
      </c>
      <c r="B114" s="13" t="s">
        <v>73</v>
      </c>
      <c r="C114" s="7">
        <f>SUMIF.LEGACY(Settings!$A$18:$A$55,B114,Settings!$D$18:$D$55)</f>
        <v>2</v>
      </c>
      <c r="D114" s="7">
        <f>sumif(Historias!$B$5:$B$200,B114,Historias!$G$5:$G$200)</f>
        <v>2</v>
      </c>
      <c r="E114" s="14"/>
      <c r="F114" s="15">
        <v>42749.0</v>
      </c>
      <c r="G114" s="12">
        <v>1.0</v>
      </c>
      <c r="H114" s="12">
        <v>1.25</v>
      </c>
    </row>
    <row r="115" hidden="1">
      <c r="A115" s="12" t="s">
        <v>10</v>
      </c>
      <c r="B115" s="13" t="s">
        <v>75</v>
      </c>
      <c r="C115" s="7">
        <f>SUMIF.LEGACY(Settings!$A$18:$A$55,B115,Settings!$D$18:$D$55)</f>
        <v>3</v>
      </c>
      <c r="D115" s="7">
        <f>sumif(Historias!$B$5:$B$200,B115,Historias!$G$5:$G$200)</f>
        <v>3</v>
      </c>
      <c r="E115" s="14"/>
      <c r="F115" s="15">
        <v>42749.0</v>
      </c>
      <c r="G115" s="12">
        <v>1.0</v>
      </c>
      <c r="H115" s="12">
        <v>0.8</v>
      </c>
    </row>
    <row r="116" hidden="1">
      <c r="A116" s="12" t="s">
        <v>13</v>
      </c>
      <c r="B116" s="13" t="s">
        <v>71</v>
      </c>
      <c r="C116" s="7">
        <f>SUMIF.LEGACY(Settings!$A$18:$A$55,B116,Settings!$D$18:$D$55)</f>
        <v>5</v>
      </c>
      <c r="D116" s="7">
        <f>sumif(Historias!$B$5:$B$200,B116,Historias!$G$5:$G$200)</f>
        <v>5</v>
      </c>
      <c r="E116" s="14"/>
      <c r="F116" s="15">
        <v>42749.0</v>
      </c>
      <c r="G116" s="12">
        <v>1.0</v>
      </c>
      <c r="H116" s="12">
        <v>1.2</v>
      </c>
    </row>
    <row r="117" hidden="1">
      <c r="A117" s="12" t="s">
        <v>13</v>
      </c>
      <c r="B117" s="13" t="s">
        <v>73</v>
      </c>
      <c r="C117" s="7">
        <f>SUMIF.LEGACY(Settings!$A$18:$A$55,B117,Settings!$D$18:$D$55)</f>
        <v>2</v>
      </c>
      <c r="D117" s="7">
        <f>sumif(Historias!$B$5:$B$200,B117,Historias!$G$5:$G$200)</f>
        <v>2</v>
      </c>
      <c r="E117" s="14"/>
      <c r="F117" s="15">
        <v>42749.0</v>
      </c>
      <c r="G117" s="12">
        <v>1.0</v>
      </c>
      <c r="H117" s="12">
        <v>1.2</v>
      </c>
    </row>
    <row r="118" hidden="1">
      <c r="A118" s="12" t="s">
        <v>13</v>
      </c>
      <c r="B118" s="13" t="s">
        <v>75</v>
      </c>
      <c r="C118" s="7">
        <f>SUMIF.LEGACY(Settings!$A$18:$A$55,B118,Settings!$D$18:$D$55)</f>
        <v>3</v>
      </c>
      <c r="D118" s="7">
        <f>sumif(Historias!$B$5:$B$200,B118,Historias!$G$5:$G$200)</f>
        <v>3</v>
      </c>
      <c r="E118" s="14"/>
      <c r="F118" s="15">
        <v>42749.0</v>
      </c>
      <c r="G118" s="12">
        <v>1.0</v>
      </c>
      <c r="H118" s="12">
        <v>0.8</v>
      </c>
    </row>
    <row r="119" hidden="1">
      <c r="A119" s="12" t="s">
        <v>10</v>
      </c>
      <c r="B119" s="13" t="s">
        <v>69</v>
      </c>
      <c r="C119" s="7">
        <f>SUMIF.LEGACY(Settings!$A$18:$A$55,B119,Settings!$D$18:$D$55)</f>
        <v>5</v>
      </c>
      <c r="D119" s="7">
        <f>sumif(Historias!$B$5:$B$200,B119,Historias!$G$5:$G$200)</f>
        <v>5</v>
      </c>
      <c r="E119" s="14"/>
      <c r="F119" s="15">
        <v>42750.0</v>
      </c>
      <c r="G119" s="12">
        <v>1.0</v>
      </c>
      <c r="H119" s="12">
        <v>1.2</v>
      </c>
    </row>
    <row r="120" hidden="1">
      <c r="A120" s="12" t="s">
        <v>10</v>
      </c>
      <c r="B120" s="13" t="s">
        <v>71</v>
      </c>
      <c r="C120" s="7">
        <f>SUMIF.LEGACY(Settings!$A$18:$A$55,B120,Settings!$D$18:$D$55)</f>
        <v>5</v>
      </c>
      <c r="D120" s="7">
        <f>sumif(Historias!$B$5:$B$200,B120,Historias!$G$5:$G$200)</f>
        <v>5</v>
      </c>
      <c r="E120" s="14"/>
      <c r="F120" s="15">
        <v>42750.0</v>
      </c>
      <c r="G120" s="12">
        <v>3.0</v>
      </c>
      <c r="H120" s="12">
        <v>2.8</v>
      </c>
    </row>
    <row r="121" hidden="1">
      <c r="A121" s="12" t="s">
        <v>10</v>
      </c>
      <c r="B121" s="13" t="s">
        <v>75</v>
      </c>
      <c r="C121" s="7">
        <f>SUMIF.LEGACY(Settings!$A$18:$A$55,B121,Settings!$D$18:$D$55)</f>
        <v>3</v>
      </c>
      <c r="D121" s="7">
        <f>sumif(Historias!$B$5:$B$200,B121,Historias!$G$5:$G$200)</f>
        <v>3</v>
      </c>
      <c r="E121" s="14"/>
      <c r="F121" s="15">
        <v>42750.0</v>
      </c>
      <c r="G121" s="12">
        <v>1.0</v>
      </c>
      <c r="H121" s="12">
        <v>1.25</v>
      </c>
    </row>
    <row r="122" hidden="1">
      <c r="A122" s="12" t="s">
        <v>10</v>
      </c>
      <c r="B122" s="13" t="s">
        <v>78</v>
      </c>
      <c r="C122" s="7">
        <f>SUMIF.LEGACY(Settings!$A$18:$A$55,B122,Settings!$D$18:$D$55)</f>
        <v>12</v>
      </c>
      <c r="D122" s="7">
        <f>sumif(Historias!$B$5:$B$200,B122,Historias!$G$5:$G$200)</f>
        <v>12</v>
      </c>
      <c r="E122" s="14"/>
      <c r="F122" s="15">
        <v>42750.0</v>
      </c>
      <c r="G122" s="12">
        <v>4.0</v>
      </c>
      <c r="H122" s="12">
        <v>4.2</v>
      </c>
    </row>
    <row r="123" hidden="1">
      <c r="A123" s="12" t="s">
        <v>10</v>
      </c>
      <c r="B123" s="13" t="s">
        <v>78</v>
      </c>
      <c r="C123" s="7">
        <f>SUMIF.LEGACY(Settings!$A$18:$A$55,B123,Settings!$D$18:$D$55)</f>
        <v>12</v>
      </c>
      <c r="D123" s="7">
        <f>sumif(Historias!$B$5:$B$200,B123,Historias!$G$5:$G$200)</f>
        <v>12</v>
      </c>
      <c r="E123" s="14"/>
      <c r="F123" s="15">
        <v>42751.0</v>
      </c>
      <c r="G123" s="12">
        <v>2.5</v>
      </c>
      <c r="H123" s="12">
        <v>2.5</v>
      </c>
    </row>
    <row r="124" hidden="1">
      <c r="A124" s="12" t="s">
        <v>13</v>
      </c>
      <c r="B124" s="13" t="s">
        <v>78</v>
      </c>
      <c r="C124" s="7">
        <f>SUMIF.LEGACY(Settings!$A$18:$A$55,B124,Settings!$D$18:$D$55)</f>
        <v>12</v>
      </c>
      <c r="D124" s="7">
        <f>sumif(Historias!$B$5:$B$200,B124,Historias!$G$5:$G$200)</f>
        <v>12</v>
      </c>
      <c r="E124" s="14"/>
      <c r="F124" s="15">
        <v>42751.0</v>
      </c>
      <c r="G124" s="12">
        <v>2.5</v>
      </c>
      <c r="H124" s="12">
        <v>2.5</v>
      </c>
    </row>
    <row r="125">
      <c r="A125" s="12" t="s">
        <v>31</v>
      </c>
      <c r="B125" s="86" t="s">
        <v>78</v>
      </c>
      <c r="C125" s="66">
        <f>SUMIF.LEGACY(Settings!$A$18:$A$55,B125,Settings!$D$18:$D$55)</f>
        <v>12</v>
      </c>
      <c r="D125" s="66">
        <f>sumif(Historias!$B$5:$B$200,B125,Historias!$G$5:$G$200)</f>
        <v>12</v>
      </c>
      <c r="E125" s="64"/>
      <c r="F125" s="67">
        <v>42751.0</v>
      </c>
      <c r="G125" s="87">
        <v>1.0</v>
      </c>
      <c r="H125" s="87">
        <v>1.2</v>
      </c>
    </row>
    <row r="126" hidden="1">
      <c r="A126" s="12" t="s">
        <v>12</v>
      </c>
      <c r="B126" s="86" t="s">
        <v>78</v>
      </c>
      <c r="C126" s="66">
        <f>SUMIF.LEGACY(Settings!$A$18:$A$55,B126,Settings!$D$18:$D$55)</f>
        <v>12</v>
      </c>
      <c r="D126" s="66">
        <f>sumif(Historias!$B$5:$B$200,B126,Historias!$G$5:$G$200)</f>
        <v>12</v>
      </c>
      <c r="E126" s="14"/>
      <c r="F126" s="67">
        <v>42751.0</v>
      </c>
      <c r="G126" s="12">
        <v>1.5</v>
      </c>
      <c r="H126" s="12">
        <v>1.7</v>
      </c>
    </row>
    <row r="127" hidden="1">
      <c r="A127" s="54" t="s">
        <v>13</v>
      </c>
      <c r="B127" s="65" t="s">
        <v>92</v>
      </c>
      <c r="C127" s="66">
        <f>SUMIF.LEGACY(Settings!$A$18:$A$55,B127,Settings!$D$18:$D$55)</f>
        <v>5</v>
      </c>
      <c r="D127" s="66">
        <f>SUMIF(Historias!$B$5:$B$200,B127,Historias!$G$5:$G$200)</f>
        <v>5</v>
      </c>
      <c r="E127" s="64"/>
      <c r="F127" s="88">
        <v>42751.0</v>
      </c>
      <c r="G127" s="87">
        <v>2.0</v>
      </c>
      <c r="H127" s="87">
        <v>2.0</v>
      </c>
    </row>
    <row r="128" hidden="1">
      <c r="A128" s="43" t="s">
        <v>12</v>
      </c>
      <c r="B128" s="75" t="s">
        <v>80</v>
      </c>
      <c r="C128" s="70">
        <f>SUMIF.LEGACY(Settings!$A$18:$A$55,B128,Settings!$D$18:$D$55)</f>
        <v>5</v>
      </c>
      <c r="D128" s="70">
        <f>SUMIF(Historias!$B$5:$B$200,B128,Historias!$G$5:$G$200)</f>
        <v>5</v>
      </c>
      <c r="E128" s="49"/>
      <c r="F128" s="73">
        <v>42751.0</v>
      </c>
      <c r="G128" s="72">
        <v>0.5</v>
      </c>
      <c r="H128" s="72">
        <v>0.4</v>
      </c>
    </row>
    <row r="129" hidden="1">
      <c r="A129" s="43" t="s">
        <v>10</v>
      </c>
      <c r="B129" s="75" t="s">
        <v>80</v>
      </c>
      <c r="C129" s="70">
        <f>SUMIF.LEGACY(Settings!$A$18:$A$55,B129,Settings!$D$18:$D$55)</f>
        <v>5</v>
      </c>
      <c r="D129" s="70">
        <f>SUMIF(Historias!$B$5:$B$200,B129,Historias!$G$5:$G$200)</f>
        <v>5</v>
      </c>
      <c r="E129" s="49"/>
      <c r="F129" s="73">
        <v>42751.0</v>
      </c>
      <c r="G129" s="72">
        <v>0.5</v>
      </c>
      <c r="H129" s="72">
        <v>0.4</v>
      </c>
    </row>
    <row r="130" hidden="1">
      <c r="A130" s="43" t="s">
        <v>13</v>
      </c>
      <c r="B130" s="75" t="s">
        <v>80</v>
      </c>
      <c r="C130" s="70">
        <f>SUMIF.LEGACY(Settings!$A$18:$A$55,B130,Settings!$D$18:$D$55)</f>
        <v>5</v>
      </c>
      <c r="D130" s="70">
        <f>SUMIF(Historias!$B$5:$B$200,B130,Historias!$G$5:$G$200)</f>
        <v>5</v>
      </c>
      <c r="E130" s="49"/>
      <c r="F130" s="73">
        <v>42751.0</v>
      </c>
      <c r="G130" s="72">
        <v>0.5</v>
      </c>
      <c r="H130" s="72">
        <v>0.4</v>
      </c>
    </row>
    <row r="131">
      <c r="A131" s="43" t="s">
        <v>31</v>
      </c>
      <c r="B131" s="75" t="s">
        <v>80</v>
      </c>
      <c r="C131" s="70">
        <f>SUMIF.LEGACY(Settings!$A$18:$A$55,B131,Settings!$D$18:$D$55)</f>
        <v>5</v>
      </c>
      <c r="D131" s="70">
        <f>SUMIF(Historias!$B$5:$B$200,B131,Historias!$G$5:$G$200)</f>
        <v>5</v>
      </c>
      <c r="E131" s="49"/>
      <c r="F131" s="73">
        <v>42751.0</v>
      </c>
      <c r="G131" s="72">
        <v>0.5</v>
      </c>
      <c r="H131" s="72">
        <v>0.4</v>
      </c>
    </row>
    <row r="132" hidden="1">
      <c r="A132" s="43" t="s">
        <v>10</v>
      </c>
      <c r="B132" s="75" t="s">
        <v>78</v>
      </c>
      <c r="C132" s="70">
        <f>SUMIF.LEGACY(Settings!$A$18:$A$55,B132,Settings!$D$18:$D$55)</f>
        <v>12</v>
      </c>
      <c r="D132" s="70">
        <f>SUMIF(Historias!$B$5:$B$200,B132,Historias!$G$5:$G$200)</f>
        <v>12</v>
      </c>
      <c r="E132" s="49"/>
      <c r="F132" s="73">
        <v>42751.0</v>
      </c>
      <c r="G132" s="72">
        <v>0.5</v>
      </c>
      <c r="H132" s="72">
        <v>0.5</v>
      </c>
    </row>
    <row r="133" hidden="1">
      <c r="A133" s="43" t="s">
        <v>12</v>
      </c>
      <c r="B133" s="75" t="s">
        <v>82</v>
      </c>
      <c r="C133" s="70">
        <f>SUMIF.LEGACY(Settings!$A$18:$A$55,B133,Settings!$D$18:$D$55)</f>
        <v>5</v>
      </c>
      <c r="D133" s="70">
        <f>SUMIF(Historias!$B$5:$B$200,B133,Historias!$G$5:$G$200)</f>
        <v>5</v>
      </c>
      <c r="E133" s="49"/>
      <c r="F133" s="73">
        <v>42751.0</v>
      </c>
      <c r="G133" s="72">
        <v>0.5</v>
      </c>
      <c r="H133" s="72">
        <v>0.4</v>
      </c>
    </row>
    <row r="134" hidden="1">
      <c r="A134" s="43" t="s">
        <v>10</v>
      </c>
      <c r="B134" s="75" t="s">
        <v>82</v>
      </c>
      <c r="C134" s="70">
        <f>SUMIF.LEGACY(Settings!$A$18:$A$55,B134,Settings!$D$18:$D$55)</f>
        <v>5</v>
      </c>
      <c r="D134" s="70">
        <f>SUMIF(Historias!$B$5:$B$200,B134,Historias!$G$5:$G$200)</f>
        <v>5</v>
      </c>
      <c r="E134" s="49"/>
      <c r="F134" s="73">
        <v>42751.0</v>
      </c>
      <c r="G134" s="72">
        <v>0.5</v>
      </c>
      <c r="H134" s="72">
        <v>0.4</v>
      </c>
    </row>
    <row r="135" hidden="1">
      <c r="A135" s="43" t="s">
        <v>13</v>
      </c>
      <c r="B135" s="75" t="s">
        <v>82</v>
      </c>
      <c r="C135" s="70">
        <f>SUMIF.LEGACY(Settings!$A$18:$A$55,B135,Settings!$D$18:$D$55)</f>
        <v>5</v>
      </c>
      <c r="D135" s="70">
        <f>SUMIF(Historias!$B$5:$B$200,B135,Historias!$G$5:$G$200)</f>
        <v>5</v>
      </c>
      <c r="E135" s="49"/>
      <c r="F135" s="73">
        <v>42751.0</v>
      </c>
      <c r="G135" s="72">
        <v>0.5</v>
      </c>
      <c r="H135" s="72">
        <v>0.4</v>
      </c>
    </row>
    <row r="136">
      <c r="A136" s="43" t="s">
        <v>31</v>
      </c>
      <c r="B136" s="75" t="s">
        <v>82</v>
      </c>
      <c r="C136" s="70">
        <f>SUMIF.LEGACY(Settings!$A$18:$A$55,B136,Settings!$D$18:$D$55)</f>
        <v>5</v>
      </c>
      <c r="D136" s="70">
        <f>SUMIF(Historias!$B$5:$B$200,B136,Historias!$G$5:$G$200)</f>
        <v>5</v>
      </c>
      <c r="E136" s="49"/>
      <c r="F136" s="73">
        <v>42751.0</v>
      </c>
      <c r="G136" s="72">
        <v>0.5</v>
      </c>
      <c r="H136" s="72">
        <v>0.4</v>
      </c>
    </row>
    <row r="137" hidden="1">
      <c r="A137" s="43" t="s">
        <v>12</v>
      </c>
      <c r="B137" s="75" t="s">
        <v>84</v>
      </c>
      <c r="C137" s="70">
        <f>SUMIF.LEGACY(Settings!$A$18:$A$55,B137,Settings!$D$18:$D$55)</f>
        <v>5</v>
      </c>
      <c r="D137" s="70">
        <f>SUMIF(Historias!$B$5:$B$200,B137,Historias!$G$5:$G$200)</f>
        <v>5</v>
      </c>
      <c r="E137" s="49"/>
      <c r="F137" s="73">
        <v>42751.0</v>
      </c>
      <c r="G137" s="72">
        <v>0.5</v>
      </c>
      <c r="H137" s="72">
        <v>0.6</v>
      </c>
    </row>
    <row r="138" hidden="1">
      <c r="A138" s="43" t="s">
        <v>10</v>
      </c>
      <c r="B138" s="75" t="s">
        <v>84</v>
      </c>
      <c r="C138" s="70">
        <f>SUMIF.LEGACY(Settings!$A$18:$A$55,B138,Settings!$D$18:$D$55)</f>
        <v>5</v>
      </c>
      <c r="D138" s="70">
        <f>SUMIF(Historias!$B$5:$B$200,B138,Historias!$G$5:$G$200)</f>
        <v>5</v>
      </c>
      <c r="E138" s="49"/>
      <c r="F138" s="73">
        <v>42751.0</v>
      </c>
      <c r="G138" s="72">
        <v>0.5</v>
      </c>
      <c r="H138" s="72">
        <v>0.6</v>
      </c>
    </row>
    <row r="139" hidden="1">
      <c r="A139" s="43" t="s">
        <v>13</v>
      </c>
      <c r="B139" s="75" t="s">
        <v>84</v>
      </c>
      <c r="C139" s="70">
        <f>SUMIF.LEGACY(Settings!$A$18:$A$55,B139,Settings!$D$18:$D$55)</f>
        <v>5</v>
      </c>
      <c r="D139" s="70">
        <f>SUMIF(Historias!$B$5:$B$200,B139,Historias!$G$5:$G$200)</f>
        <v>5</v>
      </c>
      <c r="E139" s="49"/>
      <c r="F139" s="73">
        <v>42751.0</v>
      </c>
      <c r="G139" s="72">
        <v>0.5</v>
      </c>
      <c r="H139" s="72">
        <v>0.6</v>
      </c>
    </row>
    <row r="140">
      <c r="A140" s="43" t="s">
        <v>31</v>
      </c>
      <c r="B140" s="75" t="s">
        <v>84</v>
      </c>
      <c r="C140" s="70">
        <f>SUMIF.LEGACY(Settings!$A$18:$A$55,B140,Settings!$D$18:$D$55)</f>
        <v>5</v>
      </c>
      <c r="D140" s="70">
        <f>SUMIF(Historias!$B$5:$B$200,B140,Historias!$G$5:$G$200)</f>
        <v>5</v>
      </c>
      <c r="E140" s="49"/>
      <c r="F140" s="73">
        <v>42751.0</v>
      </c>
      <c r="G140" s="72">
        <v>0.5</v>
      </c>
      <c r="H140" s="72">
        <v>0.6</v>
      </c>
    </row>
    <row r="141" hidden="1">
      <c r="A141" s="43" t="s">
        <v>12</v>
      </c>
      <c r="B141" s="75" t="s">
        <v>86</v>
      </c>
      <c r="C141" s="70">
        <f>SUMIF.LEGACY(Settings!$A$18:$A$55,B141,Settings!$D$18:$D$55)</f>
        <v>5</v>
      </c>
      <c r="D141" s="70">
        <f>SUMIF(Historias!$B$5:$B$200,B141,Historias!$G$5:$G$200)</f>
        <v>5</v>
      </c>
      <c r="E141" s="49"/>
      <c r="F141" s="73">
        <v>42751.0</v>
      </c>
      <c r="G141" s="72">
        <v>0.5</v>
      </c>
      <c r="H141" s="72">
        <v>0.4</v>
      </c>
    </row>
    <row r="142" hidden="1">
      <c r="A142" s="43" t="s">
        <v>10</v>
      </c>
      <c r="B142" s="75" t="s">
        <v>86</v>
      </c>
      <c r="C142" s="70">
        <f>SUMIF.LEGACY(Settings!$A$18:$A$55,B142,Settings!$D$18:$D$55)</f>
        <v>5</v>
      </c>
      <c r="D142" s="70">
        <f>SUMIF(Historias!$B$5:$B$200,B142,Historias!$G$5:$G$200)</f>
        <v>5</v>
      </c>
      <c r="E142" s="49"/>
      <c r="F142" s="73">
        <v>42751.0</v>
      </c>
      <c r="G142" s="72">
        <v>0.5</v>
      </c>
      <c r="H142" s="72">
        <v>0.4</v>
      </c>
    </row>
    <row r="143" hidden="1">
      <c r="A143" s="43" t="s">
        <v>13</v>
      </c>
      <c r="B143" s="75" t="s">
        <v>86</v>
      </c>
      <c r="C143" s="70">
        <f>SUMIF.LEGACY(Settings!$A$18:$A$55,B143,Settings!$D$18:$D$55)</f>
        <v>5</v>
      </c>
      <c r="D143" s="70">
        <f>SUMIF(Historias!$B$5:$B$200,B143,Historias!$G$5:$G$200)</f>
        <v>5</v>
      </c>
      <c r="E143" s="49"/>
      <c r="F143" s="73">
        <v>42751.0</v>
      </c>
      <c r="G143" s="72">
        <v>0.5</v>
      </c>
      <c r="H143" s="72">
        <v>0.4</v>
      </c>
    </row>
    <row r="144">
      <c r="A144" s="43" t="s">
        <v>31</v>
      </c>
      <c r="B144" s="75" t="s">
        <v>86</v>
      </c>
      <c r="C144" s="70">
        <f>SUMIF.LEGACY(Settings!$A$18:$A$55,B144,Settings!$D$18:$D$55)</f>
        <v>5</v>
      </c>
      <c r="D144" s="70">
        <f>SUMIF(Historias!$B$5:$B$200,B144,Historias!$G$5:$G$200)</f>
        <v>5</v>
      </c>
      <c r="E144" s="49"/>
      <c r="F144" s="73">
        <v>42751.0</v>
      </c>
      <c r="G144" s="72">
        <v>0.5</v>
      </c>
      <c r="H144" s="72">
        <v>0.4</v>
      </c>
    </row>
    <row r="145" hidden="1">
      <c r="A145" s="43" t="s">
        <v>12</v>
      </c>
      <c r="B145" s="75" t="s">
        <v>87</v>
      </c>
      <c r="C145" s="70">
        <f>SUMIF.LEGACY(Settings!$A$18:$A$55,B146,Settings!$D$18:$D$55)</f>
        <v>3</v>
      </c>
      <c r="D145" s="70">
        <f>SUMIF(Historias!$B$5:$B$200,B146,Historias!$G$5:$G$200)</f>
        <v>3</v>
      </c>
      <c r="E145" s="49"/>
      <c r="F145" s="73">
        <v>42751.0</v>
      </c>
      <c r="G145" s="72">
        <v>0.75</v>
      </c>
      <c r="H145" s="72">
        <v>0.6</v>
      </c>
    </row>
    <row r="146" hidden="1">
      <c r="A146" s="43" t="s">
        <v>10</v>
      </c>
      <c r="B146" s="75" t="s">
        <v>87</v>
      </c>
      <c r="C146" s="70">
        <f>SUMIF.LEGACY(Settings!$A$18:$A$55,B146,Settings!$D$18:$D$55)</f>
        <v>3</v>
      </c>
      <c r="D146" s="70">
        <f>SUMIF(Historias!$B$5:$B$200,B146,Historias!$G$5:$G$200)</f>
        <v>3</v>
      </c>
      <c r="E146" s="49"/>
      <c r="F146" s="73">
        <v>42751.0</v>
      </c>
      <c r="G146" s="72">
        <v>0.75</v>
      </c>
      <c r="H146" s="72">
        <v>0.6</v>
      </c>
    </row>
    <row r="147" hidden="1">
      <c r="A147" s="43" t="s">
        <v>13</v>
      </c>
      <c r="B147" s="75" t="s">
        <v>87</v>
      </c>
      <c r="C147" s="70">
        <f>SUMIF.LEGACY(Settings!$A$18:$A$55,B147,Settings!$D$18:$D$55)</f>
        <v>3</v>
      </c>
      <c r="D147" s="70">
        <f>SUMIF(Historias!$B$5:$B$200,B147,Historias!$G$5:$G$200)</f>
        <v>3</v>
      </c>
      <c r="E147" s="49"/>
      <c r="F147" s="73">
        <v>42751.0</v>
      </c>
      <c r="G147" s="72">
        <v>0.75</v>
      </c>
      <c r="H147" s="72">
        <v>0.6</v>
      </c>
    </row>
    <row r="148">
      <c r="A148" s="43" t="s">
        <v>31</v>
      </c>
      <c r="B148" s="75" t="s">
        <v>87</v>
      </c>
      <c r="C148" s="70">
        <f>SUMIF.LEGACY(Settings!$A$18:$A$55,B148,Settings!$D$18:$D$55)</f>
        <v>3</v>
      </c>
      <c r="D148" s="70">
        <f>SUMIF(Historias!$B$5:$B$200,B148,Historias!$G$5:$G$200)</f>
        <v>3</v>
      </c>
      <c r="E148" s="49"/>
      <c r="F148" s="73">
        <v>42751.0</v>
      </c>
      <c r="G148" s="72">
        <v>0.75</v>
      </c>
      <c r="H148" s="72">
        <v>0.6</v>
      </c>
    </row>
    <row r="149" hidden="1">
      <c r="A149" s="43" t="s">
        <v>12</v>
      </c>
      <c r="B149" s="75" t="s">
        <v>88</v>
      </c>
      <c r="C149" s="70">
        <f>SUMIF.LEGACY(Settings!$A$18:$A$55,B149,Settings!$D$18:$D$55)</f>
        <v>3</v>
      </c>
      <c r="D149" s="70">
        <f>SUMIF(Historias!$B$5:$B$200,B149,Historias!$G$5:$G$200)</f>
        <v>3</v>
      </c>
      <c r="E149" s="49"/>
      <c r="F149" s="73">
        <v>42751.0</v>
      </c>
      <c r="G149" s="72">
        <v>0.75</v>
      </c>
      <c r="H149" s="72">
        <v>0.8</v>
      </c>
    </row>
    <row r="150" hidden="1">
      <c r="A150" s="43" t="s">
        <v>10</v>
      </c>
      <c r="B150" s="75" t="s">
        <v>88</v>
      </c>
      <c r="C150" s="70">
        <f>SUMIF.LEGACY(Settings!$A$18:$A$55,B150,Settings!$D$18:$D$55)</f>
        <v>3</v>
      </c>
      <c r="D150" s="70">
        <f>SUMIF(Historias!$B$5:$B$200,B150,Historias!$G$5:$G$200)</f>
        <v>3</v>
      </c>
      <c r="E150" s="49"/>
      <c r="F150" s="73">
        <v>42751.0</v>
      </c>
      <c r="G150" s="72">
        <v>0.75</v>
      </c>
      <c r="H150" s="72">
        <v>0.8</v>
      </c>
    </row>
    <row r="151" hidden="1">
      <c r="A151" s="43" t="s">
        <v>13</v>
      </c>
      <c r="B151" s="75" t="s">
        <v>88</v>
      </c>
      <c r="C151" s="70">
        <f>SUMIF.LEGACY(Settings!$A$18:$A$55,B151,Settings!$D$18:$D$55)</f>
        <v>3</v>
      </c>
      <c r="D151" s="70">
        <f>SUMIF(Historias!$B$5:$B$200,B151,Historias!$G$5:$G$200)</f>
        <v>3</v>
      </c>
      <c r="E151" s="49"/>
      <c r="F151" s="73">
        <v>42751.0</v>
      </c>
      <c r="G151" s="72">
        <v>0.75</v>
      </c>
      <c r="H151" s="72">
        <v>0.8</v>
      </c>
    </row>
    <row r="152">
      <c r="A152" s="43" t="s">
        <v>31</v>
      </c>
      <c r="B152" s="75" t="s">
        <v>88</v>
      </c>
      <c r="C152" s="70">
        <f>SUMIF.LEGACY(Settings!$A$18:$A$55,B152,Settings!$D$18:$D$55)</f>
        <v>3</v>
      </c>
      <c r="D152" s="70">
        <f>SUMIF(Historias!$B$5:$B$200,B152,Historias!$G$5:$G$200)</f>
        <v>3</v>
      </c>
      <c r="E152" s="49"/>
      <c r="F152" s="73">
        <v>42751.0</v>
      </c>
      <c r="G152" s="72">
        <v>0.75</v>
      </c>
      <c r="H152" s="72">
        <v>0.8</v>
      </c>
    </row>
    <row r="153" hidden="1">
      <c r="A153" s="43" t="s">
        <v>12</v>
      </c>
      <c r="B153" s="75" t="s">
        <v>80</v>
      </c>
      <c r="C153" s="70">
        <f>SUMIF.LEGACY(Settings!$A$18:$A$55,B153,Settings!$D$18:$D$55)</f>
        <v>5</v>
      </c>
      <c r="D153" s="70">
        <f>SUMIF(Historias!$B$5:$B$200,B153,Historias!$G$5:$G$200)</f>
        <v>5</v>
      </c>
      <c r="E153" s="49"/>
      <c r="F153" s="73">
        <v>42751.0</v>
      </c>
      <c r="G153" s="72">
        <v>0.5</v>
      </c>
      <c r="H153" s="72">
        <v>0.4</v>
      </c>
    </row>
    <row r="154" hidden="1">
      <c r="A154" s="43" t="s">
        <v>10</v>
      </c>
      <c r="B154" s="75" t="s">
        <v>80</v>
      </c>
      <c r="C154" s="70">
        <f>SUMIF.LEGACY(Settings!$A$18:$A$55,B154,Settings!$D$18:$D$55)</f>
        <v>5</v>
      </c>
      <c r="D154" s="70">
        <f>SUMIF(Historias!$B$5:$B$200,B154,Historias!$G$5:$G$200)</f>
        <v>5</v>
      </c>
      <c r="E154" s="49"/>
      <c r="F154" s="73">
        <v>42751.0</v>
      </c>
      <c r="G154" s="72">
        <v>0.5</v>
      </c>
      <c r="H154" s="72">
        <v>0.4</v>
      </c>
    </row>
    <row r="155" hidden="1">
      <c r="A155" s="43" t="s">
        <v>13</v>
      </c>
      <c r="B155" s="75" t="s">
        <v>80</v>
      </c>
      <c r="C155" s="70">
        <f>SUMIF.LEGACY(Settings!$A$18:$A$55,B155,Settings!$D$18:$D$55)</f>
        <v>5</v>
      </c>
      <c r="D155" s="70">
        <f>SUMIF(Historias!$B$5:$B$200,B155,Historias!$G$5:$G$200)</f>
        <v>5</v>
      </c>
      <c r="E155" s="49"/>
      <c r="F155" s="73">
        <v>42751.0</v>
      </c>
      <c r="G155" s="72">
        <v>0.5</v>
      </c>
      <c r="H155" s="72">
        <v>0.4</v>
      </c>
    </row>
    <row r="156">
      <c r="A156" s="43" t="s">
        <v>31</v>
      </c>
      <c r="B156" s="75" t="s">
        <v>80</v>
      </c>
      <c r="C156" s="70">
        <f>SUMIF.LEGACY(Settings!$A$18:$A$55,B156,Settings!$D$18:$D$55)</f>
        <v>5</v>
      </c>
      <c r="D156" s="70">
        <f>SUMIF(Historias!$B$5:$B$200,B156,Historias!$G$5:$G$200)</f>
        <v>5</v>
      </c>
      <c r="E156" s="49"/>
      <c r="F156" s="73">
        <v>42751.0</v>
      </c>
      <c r="G156" s="89">
        <v>0.5</v>
      </c>
      <c r="H156" s="89">
        <v>0.4</v>
      </c>
    </row>
    <row r="157" hidden="1">
      <c r="A157" s="12" t="s">
        <v>12</v>
      </c>
      <c r="B157" s="13" t="s">
        <v>80</v>
      </c>
      <c r="C157" s="7">
        <f>SUMIF.LEGACY(Settings!$A$18:$A$55,B157,Settings!$D$18:$D$55)</f>
        <v>5</v>
      </c>
      <c r="D157" s="7">
        <f>sumif(Historias!$B$5:$B$200,B157,Historias!$G$5:$G$200)</f>
        <v>5</v>
      </c>
      <c r="E157" s="14"/>
      <c r="F157" s="90">
        <v>42752.0</v>
      </c>
      <c r="G157" s="12">
        <v>1.0</v>
      </c>
      <c r="H157" s="12">
        <v>1.0</v>
      </c>
    </row>
    <row r="158" hidden="1">
      <c r="A158" s="12" t="s">
        <v>12</v>
      </c>
      <c r="B158" s="13" t="s">
        <v>82</v>
      </c>
      <c r="C158" s="7">
        <f>SUMIF.LEGACY(Settings!$A$18:$A$55,B158,Settings!$D$18:$D$55)</f>
        <v>5</v>
      </c>
      <c r="D158" s="7">
        <f>sumif(Historias!$B$5:$B$200,B158,Historias!$G$5:$G$200)</f>
        <v>5</v>
      </c>
      <c r="E158" s="14"/>
      <c r="F158" s="90">
        <v>42752.0</v>
      </c>
      <c r="G158" s="12">
        <v>1.0</v>
      </c>
      <c r="H158" s="12">
        <v>1.2</v>
      </c>
    </row>
    <row r="159" hidden="1">
      <c r="A159" s="12" t="s">
        <v>12</v>
      </c>
      <c r="B159" s="13" t="s">
        <v>82</v>
      </c>
      <c r="C159" s="7">
        <f>SUMIF.LEGACY(Settings!$A$18:$A$55,B159,Settings!$D$18:$D$55)</f>
        <v>5</v>
      </c>
      <c r="D159" s="7">
        <f>sumif(Historias!$B$5:$B$200,B159,Historias!$G$5:$G$200)</f>
        <v>5</v>
      </c>
      <c r="E159" s="14"/>
      <c r="F159" s="90">
        <v>42752.0</v>
      </c>
      <c r="G159" s="12">
        <v>0.5</v>
      </c>
      <c r="H159" s="12">
        <v>0.4</v>
      </c>
    </row>
    <row r="160" hidden="1">
      <c r="A160" s="12" t="s">
        <v>10</v>
      </c>
      <c r="B160" s="13" t="s">
        <v>82</v>
      </c>
      <c r="C160" s="7">
        <f>SUMIF.LEGACY(Settings!$A$18:$A$55,B160,Settings!$D$18:$D$55)</f>
        <v>5</v>
      </c>
      <c r="D160" s="7">
        <f>sumif(Historias!$B$5:$B$200,B160,Historias!$G$5:$G$200)</f>
        <v>5</v>
      </c>
      <c r="E160" s="14"/>
      <c r="F160" s="90">
        <v>42752.0</v>
      </c>
      <c r="G160" s="12">
        <v>0.5</v>
      </c>
      <c r="H160" s="12">
        <v>0.4</v>
      </c>
    </row>
    <row r="161" hidden="1">
      <c r="A161" s="12" t="s">
        <v>13</v>
      </c>
      <c r="B161" s="13" t="s">
        <v>82</v>
      </c>
      <c r="C161" s="7">
        <f>SUMIF.LEGACY(Settings!$A$18:$A$55,B161,Settings!$D$18:$D$55)</f>
        <v>5</v>
      </c>
      <c r="D161" s="7">
        <f>sumif(Historias!$B$5:$B$200,B161,Historias!$G$5:$G$200)</f>
        <v>5</v>
      </c>
      <c r="E161" s="14"/>
      <c r="F161" s="90">
        <v>42752.0</v>
      </c>
      <c r="G161" s="12">
        <v>0.5</v>
      </c>
      <c r="H161" s="12">
        <v>0.4</v>
      </c>
    </row>
    <row r="162" hidden="1">
      <c r="A162" s="54" t="s">
        <v>12</v>
      </c>
      <c r="B162" s="65" t="s">
        <v>84</v>
      </c>
      <c r="C162" s="66">
        <f>SUMIF.LEGACY(Settings!$A$18:$A$55,B162,Settings!$D$18:$D$55)</f>
        <v>5</v>
      </c>
      <c r="D162" s="66">
        <f>SUMIF(Historias!$B$5:$B$200,B162,Historias!$G$5:$G$200)</f>
        <v>5</v>
      </c>
      <c r="E162" s="64"/>
      <c r="F162" s="91">
        <v>42752.0</v>
      </c>
      <c r="G162" s="68">
        <v>0.5</v>
      </c>
      <c r="H162" s="68">
        <v>0.6</v>
      </c>
    </row>
    <row r="163" hidden="1">
      <c r="A163" s="43" t="s">
        <v>10</v>
      </c>
      <c r="B163" s="75" t="s">
        <v>84</v>
      </c>
      <c r="C163" s="70">
        <f>SUMIF.LEGACY(Settings!$A$18:$A$55,B163,Settings!$D$18:$D$55)</f>
        <v>5</v>
      </c>
      <c r="D163" s="70">
        <f>SUMIF(Historias!$B$5:$B$200,B163,Historias!$G$5:$G$200)</f>
        <v>5</v>
      </c>
      <c r="E163" s="49"/>
      <c r="F163" s="92">
        <v>42752.0</v>
      </c>
      <c r="G163" s="72">
        <v>0.5</v>
      </c>
      <c r="H163" s="72">
        <v>0.6</v>
      </c>
    </row>
    <row r="164" hidden="1">
      <c r="A164" s="43" t="s">
        <v>13</v>
      </c>
      <c r="B164" s="75" t="s">
        <v>84</v>
      </c>
      <c r="C164" s="70">
        <f>SUMIF.LEGACY(Settings!$A$18:$A$55,B164,Settings!$D$18:$D$55)</f>
        <v>5</v>
      </c>
      <c r="D164" s="70">
        <f>SUMIF(Historias!$B$5:$B$200,B164,Historias!$G$5:$G$200)</f>
        <v>5</v>
      </c>
      <c r="E164" s="49"/>
      <c r="F164" s="92">
        <v>42752.0</v>
      </c>
      <c r="G164" s="72">
        <v>0.5</v>
      </c>
      <c r="H164" s="72">
        <v>0.6</v>
      </c>
    </row>
    <row r="165" hidden="1">
      <c r="A165" s="54" t="s">
        <v>12</v>
      </c>
      <c r="B165" s="65" t="s">
        <v>86</v>
      </c>
      <c r="C165" s="66">
        <f>SUMIF.LEGACY(Settings!$A$18:$A$55,B165,Settings!$D$18:$D$55)</f>
        <v>5</v>
      </c>
      <c r="D165" s="66">
        <f>SUMIF(Historias!$B$5:$B$200,B165,Historias!$G$5:$G$200)</f>
        <v>5</v>
      </c>
      <c r="E165" s="64"/>
      <c r="F165" s="91">
        <v>42752.0</v>
      </c>
      <c r="G165" s="68">
        <v>0.5</v>
      </c>
      <c r="H165" s="68">
        <v>0.5</v>
      </c>
    </row>
    <row r="166" hidden="1">
      <c r="A166" s="43" t="s">
        <v>10</v>
      </c>
      <c r="B166" s="75" t="s">
        <v>86</v>
      </c>
      <c r="C166" s="70">
        <f>SUMIF.LEGACY(Settings!$A$18:$A$55,B166,Settings!$D$18:$D$55)</f>
        <v>5</v>
      </c>
      <c r="D166" s="70">
        <f>SUMIF(Historias!$B$5:$B$200,B166,Historias!$G$5:$G$200)</f>
        <v>5</v>
      </c>
      <c r="E166" s="49"/>
      <c r="F166" s="92">
        <v>42752.0</v>
      </c>
      <c r="G166" s="72">
        <v>0.5</v>
      </c>
      <c r="H166" s="72">
        <v>0.5</v>
      </c>
    </row>
    <row r="167" hidden="1">
      <c r="A167" s="43" t="s">
        <v>13</v>
      </c>
      <c r="B167" s="75" t="s">
        <v>86</v>
      </c>
      <c r="C167" s="70">
        <f>SUMIF.LEGACY(Settings!$A$18:$A$55,B167,Settings!$D$18:$D$55)</f>
        <v>5</v>
      </c>
      <c r="D167" s="70">
        <f>SUMIF(Historias!$B$5:$B$200,B167,Historias!$G$5:$G$200)</f>
        <v>5</v>
      </c>
      <c r="E167" s="49"/>
      <c r="F167" s="92">
        <v>42752.0</v>
      </c>
      <c r="G167" s="72">
        <v>0.5</v>
      </c>
      <c r="H167" s="72">
        <v>0.5</v>
      </c>
    </row>
    <row r="168" hidden="1">
      <c r="A168" s="12" t="s">
        <v>12</v>
      </c>
      <c r="B168" s="13" t="s">
        <v>82</v>
      </c>
      <c r="C168" s="70">
        <f>SUMIF.LEGACY(Settings!$A$18:$A$55,B168,Settings!$D$18:$D$55)</f>
        <v>5</v>
      </c>
      <c r="D168" s="70">
        <f>SUMIF(Historias!$B$5:$B$200,B168,Historias!$G$5:$G$200)</f>
        <v>5</v>
      </c>
      <c r="E168" s="14"/>
      <c r="F168" s="92">
        <v>42752.0</v>
      </c>
      <c r="G168" s="72">
        <v>0.5</v>
      </c>
      <c r="H168" s="12">
        <v>0.6</v>
      </c>
    </row>
    <row r="169" hidden="1">
      <c r="A169" s="12" t="s">
        <v>12</v>
      </c>
      <c r="B169" s="13" t="s">
        <v>84</v>
      </c>
      <c r="C169" s="70">
        <f>SUMIF.LEGACY(Settings!$A$18:$A$55,B169,Settings!$D$18:$D$55)</f>
        <v>5</v>
      </c>
      <c r="D169" s="70">
        <f>SUMIF(Historias!$B$5:$B$200,B169,Historias!$G$5:$G$200)</f>
        <v>5</v>
      </c>
      <c r="E169" s="14"/>
      <c r="F169" s="92">
        <v>42752.0</v>
      </c>
      <c r="G169" s="12">
        <v>1.5</v>
      </c>
      <c r="H169" s="12">
        <v>1.4</v>
      </c>
    </row>
    <row r="170" hidden="1">
      <c r="A170" s="12" t="s">
        <v>12</v>
      </c>
      <c r="B170" s="13" t="s">
        <v>86</v>
      </c>
      <c r="C170" s="70">
        <f>SUMIF.LEGACY(Settings!$A$18:$A$55,B170,Settings!$D$18:$D$55)</f>
        <v>5</v>
      </c>
      <c r="D170" s="70">
        <f>SUMIF(Historias!$B$5:$B$200,B170,Historias!$G$5:$G$200)</f>
        <v>5</v>
      </c>
      <c r="E170" s="14"/>
      <c r="F170" s="92">
        <v>42752.0</v>
      </c>
      <c r="G170" s="12">
        <v>0.75</v>
      </c>
      <c r="H170" s="12">
        <v>1.0</v>
      </c>
    </row>
    <row r="171" hidden="1">
      <c r="A171" s="12" t="s">
        <v>13</v>
      </c>
      <c r="B171" s="13" t="s">
        <v>86</v>
      </c>
      <c r="C171" s="7">
        <f>SUMIF.LEGACY(Settings!$A$18:$A$55,B171,Settings!$D$18:$D$55)</f>
        <v>5</v>
      </c>
      <c r="D171" s="7">
        <f>sumif(Historias!$B$5:$B$200,B171,Historias!$G$5:$G$200)</f>
        <v>5</v>
      </c>
      <c r="E171" s="14"/>
      <c r="F171" s="92">
        <v>42752.0</v>
      </c>
      <c r="G171" s="12">
        <v>0.75</v>
      </c>
      <c r="H171" s="12">
        <v>1.0</v>
      </c>
    </row>
    <row r="172">
      <c r="A172" s="43" t="s">
        <v>31</v>
      </c>
      <c r="B172" s="75" t="s">
        <v>90</v>
      </c>
      <c r="C172" s="70">
        <f>SUMIF.LEGACY(Settings!$A$18:$A$55,B172,Settings!$D$18:$D$55)</f>
        <v>10</v>
      </c>
      <c r="D172" s="70">
        <f>SUMIF(Historias!$B$5:$B$200,B172,Historias!$G$5:$G$200)</f>
        <v>10</v>
      </c>
      <c r="E172" s="49"/>
      <c r="F172" s="92">
        <v>42752.0</v>
      </c>
      <c r="G172" s="77">
        <v>1.0</v>
      </c>
      <c r="H172" s="77">
        <v>0.8</v>
      </c>
    </row>
    <row r="173" hidden="1">
      <c r="A173" s="54" t="s">
        <v>12</v>
      </c>
      <c r="B173" s="65" t="s">
        <v>90</v>
      </c>
      <c r="C173" s="66">
        <f>SUMIF.LEGACY(Settings!$A$18:$A$55,B173,Settings!$D$18:$D$55)</f>
        <v>10</v>
      </c>
      <c r="D173" s="66">
        <f>SUMIF(Historias!$B$5:$B$200,B173,Historias!$G$5:$G$200)</f>
        <v>10</v>
      </c>
      <c r="E173" s="64"/>
      <c r="F173" s="91">
        <v>42753.0</v>
      </c>
      <c r="G173" s="68">
        <v>2.0</v>
      </c>
      <c r="H173" s="68">
        <v>2.1</v>
      </c>
    </row>
    <row r="174" hidden="1">
      <c r="A174" s="43" t="s">
        <v>10</v>
      </c>
      <c r="B174" s="75" t="s">
        <v>90</v>
      </c>
      <c r="C174" s="70">
        <f>SUMIF.LEGACY(Settings!$A$18:$A$55,B174,Settings!$D$18:$D$55)</f>
        <v>10</v>
      </c>
      <c r="D174" s="70">
        <f>SUMIF(Historias!$B$5:$B$200,B174,Historias!$G$5:$G$200)</f>
        <v>10</v>
      </c>
      <c r="E174" s="49"/>
      <c r="F174" s="92">
        <v>42753.0</v>
      </c>
      <c r="G174" s="72">
        <v>1.5</v>
      </c>
      <c r="H174" s="72">
        <v>1.6</v>
      </c>
    </row>
    <row r="175">
      <c r="A175" s="43" t="s">
        <v>31</v>
      </c>
      <c r="B175" s="75" t="s">
        <v>90</v>
      </c>
      <c r="C175" s="70">
        <f>SUMIF.LEGACY(Settings!$A$18:$A$55,B175,Settings!$D$18:$D$55)</f>
        <v>10</v>
      </c>
      <c r="D175" s="70">
        <f>SUMIF(Historias!$B$5:$B$200,B175,Historias!$G$5:$G$200)</f>
        <v>10</v>
      </c>
      <c r="E175" s="49"/>
      <c r="F175" s="91">
        <v>42753.0</v>
      </c>
      <c r="G175" s="72">
        <v>1.0</v>
      </c>
      <c r="H175" s="72">
        <v>1.2</v>
      </c>
    </row>
    <row r="176" hidden="1">
      <c r="A176" s="100" t="s">
        <v>12</v>
      </c>
      <c r="B176" s="101" t="s">
        <v>90</v>
      </c>
      <c r="C176" s="70">
        <f>SUMIF.LEGACY(Settings!$A$18:$A$55,B176,Settings!$D$18:$D$55)</f>
        <v>10</v>
      </c>
      <c r="D176" s="70">
        <f>SUMIF(Historias!$B$5:$B$200,B176,Historias!$G$5:$G$200)</f>
        <v>10</v>
      </c>
      <c r="E176" s="49"/>
      <c r="F176" s="91">
        <v>42753.0</v>
      </c>
      <c r="G176" s="89">
        <v>2.0</v>
      </c>
      <c r="H176" s="89">
        <v>1.8</v>
      </c>
    </row>
    <row r="177">
      <c r="A177" s="43" t="s">
        <v>31</v>
      </c>
      <c r="B177" s="75" t="s">
        <v>90</v>
      </c>
      <c r="C177" s="70">
        <f>SUMIF.LEGACY(Settings!$A$18:$A$55,B177,Settings!$D$18:$D$55)</f>
        <v>10</v>
      </c>
      <c r="D177" s="70">
        <f>SUMIF(Historias!$B$5:$B$200,B177,Historias!$G$5:$G$200)</f>
        <v>10</v>
      </c>
      <c r="E177" s="49"/>
      <c r="F177" s="91">
        <v>42753.0</v>
      </c>
      <c r="G177" s="77">
        <v>1.5</v>
      </c>
      <c r="H177" s="77">
        <v>1.2</v>
      </c>
    </row>
    <row r="178" hidden="1">
      <c r="A178" s="100" t="s">
        <v>12</v>
      </c>
      <c r="B178" s="101" t="s">
        <v>90</v>
      </c>
      <c r="C178" s="70">
        <f>SUMIF.LEGACY(Settings!$A$18:$A$55,B178,Settings!$D$18:$D$55)</f>
        <v>10</v>
      </c>
      <c r="D178" s="70">
        <f>SUMIF(Historias!$B$5:$B$200,B178,Historias!$G$5:$G$200)</f>
        <v>10</v>
      </c>
      <c r="E178" s="49"/>
      <c r="F178" s="91">
        <v>42753.0</v>
      </c>
      <c r="G178" s="77">
        <v>1.0</v>
      </c>
      <c r="H178" s="77">
        <v>1.2</v>
      </c>
    </row>
    <row r="179" hidden="1">
      <c r="A179" s="12" t="s">
        <v>13</v>
      </c>
      <c r="B179" s="13" t="s">
        <v>92</v>
      </c>
      <c r="C179" s="7">
        <f>SUMIF.LEGACY(Settings!$A$18:$A$55,B179,Settings!$D$18:$D$55)</f>
        <v>5</v>
      </c>
      <c r="D179" s="7">
        <f>sumif(Historias!$B$5:$B$200,B179,Historias!$G$5:$G$200)</f>
        <v>5</v>
      </c>
      <c r="E179" s="14"/>
      <c r="F179" s="90">
        <v>42753.0</v>
      </c>
      <c r="G179" s="12">
        <v>1.5</v>
      </c>
      <c r="H179" s="12">
        <v>1.5</v>
      </c>
    </row>
    <row r="180" hidden="1">
      <c r="A180" s="12" t="s">
        <v>10</v>
      </c>
      <c r="B180" s="13" t="s">
        <v>94</v>
      </c>
      <c r="C180" s="7">
        <f>SUMIF.LEGACY(Settings!$A$18:$A$55,B180,Settings!$D$18:$D$55)</f>
        <v>2</v>
      </c>
      <c r="D180" s="7">
        <f>sumif(Historias!$B$5:$B$200,B180,Historias!$G$5:$G$200)</f>
        <v>2</v>
      </c>
      <c r="E180" s="14"/>
      <c r="F180" s="90">
        <v>42753.0</v>
      </c>
      <c r="G180" s="12">
        <v>1.5</v>
      </c>
      <c r="H180" s="12">
        <v>1.4</v>
      </c>
    </row>
    <row r="181" hidden="1">
      <c r="A181" s="12" t="s">
        <v>10</v>
      </c>
      <c r="B181" s="13" t="s">
        <v>94</v>
      </c>
      <c r="C181" s="7">
        <f>SUMIF.LEGACY(Settings!$A$18:$A$55,B181,Settings!$D$18:$D$55)</f>
        <v>2</v>
      </c>
      <c r="D181" s="7">
        <f>sumif(Historias!$B$5:$B$200,B181,Historias!$G$5:$G$200)</f>
        <v>2</v>
      </c>
      <c r="E181" s="14"/>
      <c r="F181" s="90">
        <v>42754.0</v>
      </c>
      <c r="G181" s="12">
        <v>0.5</v>
      </c>
      <c r="H181" s="12">
        <v>0.5</v>
      </c>
    </row>
    <row r="182" hidden="1">
      <c r="A182" s="12" t="s">
        <v>13</v>
      </c>
      <c r="B182" s="13" t="s">
        <v>92</v>
      </c>
      <c r="C182" s="7">
        <f>SUMIF.LEGACY(Settings!$A$18:$A$55,B182,Settings!$D$18:$D$55)</f>
        <v>5</v>
      </c>
      <c r="D182" s="7">
        <f>sumif(Historias!$B$5:$B$200,B182,Historias!$G$5:$G$200)</f>
        <v>5</v>
      </c>
      <c r="E182" s="14"/>
      <c r="F182" s="90">
        <v>42754.0</v>
      </c>
      <c r="G182" s="12">
        <v>1.5</v>
      </c>
      <c r="H182" s="12">
        <v>1.5</v>
      </c>
    </row>
    <row r="183" hidden="1">
      <c r="A183" s="14"/>
      <c r="B183" s="102"/>
      <c r="C183" s="7">
        <f>SUMIF.LEGACY(Settings!$A$18:$A$55,B183,Settings!$D$18:$D$55)</f>
        <v>0</v>
      </c>
      <c r="D183" s="7">
        <f>sumif(Historias!$B$5:$B$200,B183,Historias!$G$5:$G$200)</f>
        <v>0</v>
      </c>
      <c r="E183" s="14"/>
      <c r="F183" s="14"/>
      <c r="G183" s="14"/>
      <c r="H183" s="14"/>
    </row>
    <row r="184" hidden="1">
      <c r="A184" s="14"/>
      <c r="B184" s="102"/>
      <c r="C184" s="7">
        <f>SUMIF.LEGACY(Settings!$A$18:$A$55,B184,Settings!$D$18:$D$55)</f>
        <v>0</v>
      </c>
      <c r="D184" s="7">
        <f>sumif(Historias!$B$5:$B$200,B184,Historias!$G$5:$G$200)</f>
        <v>0</v>
      </c>
      <c r="E184" s="14"/>
      <c r="F184" s="14"/>
      <c r="G184" s="14"/>
      <c r="H184" s="14"/>
    </row>
    <row r="185" hidden="1">
      <c r="A185" s="14"/>
      <c r="B185" s="102"/>
      <c r="C185" s="7">
        <f>SUMIF.LEGACY(Settings!$A$18:$A$55,B185,Settings!$D$18:$D$55)</f>
        <v>0</v>
      </c>
      <c r="D185" s="7">
        <f>sumif(Historias!$B$5:$B$200,B185,Historias!$G$5:$G$200)</f>
        <v>0</v>
      </c>
      <c r="E185" s="14"/>
      <c r="F185" s="14"/>
      <c r="G185" s="14"/>
      <c r="H185" s="14"/>
    </row>
    <row r="186" hidden="1">
      <c r="A186" s="14"/>
      <c r="B186" s="102"/>
      <c r="C186" s="7">
        <f>SUMIF.LEGACY(Settings!$A$18:$A$55,B186,Settings!$D$18:$D$55)</f>
        <v>0</v>
      </c>
      <c r="D186" s="7">
        <f>sumif(Historias!$B$5:$B$200,B186,Historias!$G$5:$G$200)</f>
        <v>0</v>
      </c>
      <c r="E186" s="14"/>
      <c r="F186" s="14"/>
      <c r="G186" s="14"/>
      <c r="H186" s="14"/>
    </row>
    <row r="187" hidden="1">
      <c r="A187" s="14"/>
      <c r="B187" s="102"/>
      <c r="C187" s="7">
        <f>SUMIF.LEGACY(Settings!$A$18:$A$55,B187,Settings!$D$18:$D$55)</f>
        <v>0</v>
      </c>
      <c r="D187" s="7">
        <f>sumif(Historias!$B$5:$B$200,B187,Historias!$G$5:$G$200)</f>
        <v>0</v>
      </c>
      <c r="E187" s="14"/>
      <c r="F187" s="14"/>
      <c r="G187" s="14"/>
      <c r="H187" s="14"/>
    </row>
    <row r="188" hidden="1">
      <c r="A188" s="14"/>
      <c r="B188" s="102"/>
      <c r="C188" s="7">
        <f>SUMIF.LEGACY(Settings!$A$18:$A$55,B188,Settings!$D$18:$D$55)</f>
        <v>0</v>
      </c>
      <c r="D188" s="7">
        <f>sumif(Historias!$B$5:$B$200,B188,Historias!$G$5:$G$200)</f>
        <v>0</v>
      </c>
      <c r="E188" s="14"/>
      <c r="F188" s="14"/>
      <c r="G188" s="14"/>
      <c r="H188" s="14"/>
    </row>
    <row r="189" hidden="1">
      <c r="A189" s="14"/>
      <c r="B189" s="102"/>
      <c r="C189" s="7">
        <f>SUMIF.LEGACY(Settings!$A$18:$A$55,B189,Settings!$D$18:$D$55)</f>
        <v>0</v>
      </c>
      <c r="D189" s="7">
        <f>sumif(Historias!$B$5:$B$200,B189,Historias!$G$5:$G$200)</f>
        <v>0</v>
      </c>
      <c r="E189" s="14"/>
      <c r="F189" s="14"/>
      <c r="G189" s="14"/>
      <c r="H189" s="14"/>
    </row>
    <row r="190" hidden="1">
      <c r="A190" s="14"/>
      <c r="B190" s="102"/>
      <c r="C190" s="7">
        <f>SUMIF.LEGACY(Settings!$A$18:$A$55,B190,Settings!$D$18:$D$55)</f>
        <v>0</v>
      </c>
      <c r="D190" s="7">
        <f>sumif(Historias!$B$5:$B$200,B190,Historias!$G$5:$G$200)</f>
        <v>0</v>
      </c>
      <c r="E190" s="14"/>
      <c r="F190" s="14"/>
      <c r="G190" s="14"/>
      <c r="H190" s="14"/>
    </row>
    <row r="191" hidden="1">
      <c r="A191" s="14"/>
      <c r="B191" s="102"/>
      <c r="C191" s="7">
        <f>SUMIF.LEGACY(Settings!$A$18:$A$55,B191,Settings!$D$18:$D$55)</f>
        <v>0</v>
      </c>
      <c r="D191" s="7">
        <f>sumif(Historias!$B$5:$B$200,B191,Historias!$G$5:$G$200)</f>
        <v>0</v>
      </c>
      <c r="E191" s="14"/>
      <c r="F191" s="14"/>
      <c r="G191" s="14"/>
      <c r="H191" s="14"/>
    </row>
    <row r="192" hidden="1">
      <c r="A192" s="14"/>
      <c r="B192" s="102"/>
      <c r="C192" s="7">
        <f>SUMIF.LEGACY(Settings!$A$18:$A$55,B192,Settings!$D$18:$D$55)</f>
        <v>0</v>
      </c>
      <c r="D192" s="7">
        <f>sumif(Historias!$B$5:$B$200,B192,Historias!$G$5:$G$200)</f>
        <v>0</v>
      </c>
      <c r="E192" s="14"/>
      <c r="F192" s="14"/>
      <c r="G192" s="14"/>
      <c r="H192" s="14"/>
    </row>
    <row r="193" hidden="1">
      <c r="A193" s="14"/>
      <c r="B193" s="102"/>
      <c r="C193" s="7">
        <f>SUMIF.LEGACY(Settings!$A$18:$A$55,B193,Settings!$D$18:$D$55)</f>
        <v>0</v>
      </c>
      <c r="D193" s="7">
        <f>sumif(Historias!$B$5:$B$200,B193,Historias!$G$5:$G$200)</f>
        <v>0</v>
      </c>
      <c r="E193" s="14"/>
      <c r="F193" s="14"/>
      <c r="G193" s="14"/>
      <c r="H193" s="14"/>
    </row>
    <row r="194" hidden="1">
      <c r="A194" s="14"/>
      <c r="B194" s="102"/>
      <c r="C194" s="7">
        <f>SUMIF.LEGACY(Settings!$A$18:$A$55,B194,Settings!$D$18:$D$55)</f>
        <v>0</v>
      </c>
      <c r="D194" s="7">
        <f>sumif(Historias!$B$5:$B$200,B194,Historias!$G$5:$G$200)</f>
        <v>0</v>
      </c>
      <c r="E194" s="14"/>
      <c r="F194" s="14"/>
      <c r="G194" s="14"/>
      <c r="H194" s="14"/>
    </row>
    <row r="195" hidden="1">
      <c r="A195" s="14"/>
      <c r="B195" s="102"/>
      <c r="C195" s="7">
        <f>SUMIF.LEGACY(Settings!$A$18:$A$55,B195,Settings!$D$18:$D$55)</f>
        <v>0</v>
      </c>
      <c r="D195" s="7">
        <f>sumif(Historias!$B$5:$B$200,B195,Historias!$G$5:$G$200)</f>
        <v>0</v>
      </c>
      <c r="E195" s="14"/>
      <c r="F195" s="14"/>
      <c r="G195" s="14"/>
      <c r="H195" s="14"/>
    </row>
    <row r="196" hidden="1">
      <c r="A196" s="14"/>
      <c r="B196" s="102"/>
      <c r="C196" s="7">
        <f>SUMIF.LEGACY(Settings!$A$18:$A$55,B196,Settings!$D$18:$D$55)</f>
        <v>0</v>
      </c>
      <c r="D196" s="7">
        <f>sumif(Historias!$B$5:$B$200,B196,Historias!$G$5:$G$200)</f>
        <v>0</v>
      </c>
      <c r="E196" s="14"/>
      <c r="F196" s="14"/>
      <c r="G196" s="14"/>
      <c r="H196" s="14"/>
    </row>
    <row r="197" hidden="1">
      <c r="A197" s="14"/>
      <c r="B197" s="102"/>
      <c r="C197" s="7">
        <f>SUMIF.LEGACY(Settings!$A$18:$A$55,B197,Settings!$D$18:$D$55)</f>
        <v>0</v>
      </c>
      <c r="D197" s="7">
        <f>sumif(Historias!$B$5:$B$200,B197,Historias!$G$5:$G$200)</f>
        <v>0</v>
      </c>
      <c r="E197" s="14"/>
      <c r="F197" s="14"/>
      <c r="G197" s="14"/>
      <c r="H197" s="14"/>
    </row>
    <row r="198" hidden="1">
      <c r="A198" s="14"/>
      <c r="B198" s="102"/>
      <c r="C198" s="7">
        <f>SUMIF.LEGACY(Settings!$A$18:$A$55,B198,Settings!$D$18:$D$55)</f>
        <v>0</v>
      </c>
      <c r="D198" s="7">
        <f>sumif(Historias!$B$5:$B$200,B198,Historias!$G$5:$G$200)</f>
        <v>0</v>
      </c>
      <c r="E198" s="14"/>
      <c r="F198" s="14"/>
      <c r="G198" s="14"/>
      <c r="H198" s="14"/>
    </row>
    <row r="199" hidden="1">
      <c r="A199" s="14"/>
      <c r="B199" s="102"/>
      <c r="C199" s="7">
        <f>SUMIF.LEGACY(Settings!$A$18:$A$55,B199,Settings!$D$18:$D$55)</f>
        <v>0</v>
      </c>
      <c r="D199" s="7">
        <f>sumif(Historias!$B$5:$B$200,B199,Historias!$G$5:$G$200)</f>
        <v>0</v>
      </c>
      <c r="E199" s="14"/>
      <c r="F199" s="14"/>
      <c r="G199" s="14"/>
      <c r="H199" s="14"/>
    </row>
    <row r="200" hidden="1">
      <c r="A200" s="14"/>
      <c r="B200" s="102"/>
      <c r="C200" s="7">
        <f>SUMIF.LEGACY(Settings!$A$18:$A$55,B200,Settings!$D$18:$D$55)</f>
        <v>0</v>
      </c>
      <c r="D200" s="7">
        <f>sumif(Historias!$B$5:$B$200,B200,Historias!$G$5:$G$200)</f>
        <v>0</v>
      </c>
      <c r="E200" s="14"/>
      <c r="F200" s="14"/>
      <c r="G200" s="14"/>
      <c r="H200" s="14"/>
    </row>
  </sheetData>
  <autoFilter ref="$A$4:$H$200">
    <filterColumn colId="0">
      <filters>
        <filter val="JDTM"/>
      </filters>
    </filterColumn>
  </autoFilter>
  <dataValidations>
    <dataValidation type="list" allowBlank="1" showInputMessage="1" showErrorMessage="1" prompt="Selecciona la tarea" sqref="B5:B143 B145:B200">
      <formula1>Settings!$A$18:$A$55</formula1>
    </dataValidation>
    <dataValidation type="list" allowBlank="1" showInputMessage="1" showErrorMessage="1" prompt="Selecciona el día de trabajo" sqref="F5:F200">
      <formula1>Resumen!$B$2:$B$63</formula1>
    </dataValidation>
    <dataValidation type="list" allowBlank="1" showInputMessage="1" showErrorMessage="1" prompt="Selecciona el nombre del alumno" sqref="A5:A200">
      <formula1>Settings!$A$5:$A$14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" width="20.71"/>
    <col customWidth="1" min="3" max="3" width="21.86"/>
    <col customWidth="1" min="4" max="4" width="17.29"/>
    <col customWidth="1" min="5" max="5" width="19.0"/>
    <col customWidth="1" min="6" max="22" width="17.29"/>
  </cols>
  <sheetData>
    <row r="1">
      <c r="C1" s="1" t="s">
        <v>0</v>
      </c>
      <c r="D1" s="5"/>
    </row>
    <row r="2">
      <c r="B2" s="16"/>
      <c r="C2" s="17" t="s">
        <v>18</v>
      </c>
      <c r="D2" s="18">
        <f>IFERROR(__xludf.DUMMYFUNCTION("COUNTUNIQUE(A5:A14)"),"4")</f>
        <v>4</v>
      </c>
      <c r="E2" s="9"/>
    </row>
    <row r="3">
      <c r="A3" s="5"/>
      <c r="B3" s="16"/>
      <c r="C3" s="17" t="s">
        <v>19</v>
      </c>
      <c r="D3" s="12">
        <v>45.5</v>
      </c>
      <c r="E3" s="19" t="s">
        <v>20</v>
      </c>
    </row>
    <row r="4">
      <c r="A4" s="20" t="s">
        <v>22</v>
      </c>
      <c r="B4" s="21"/>
      <c r="C4" s="17" t="s">
        <v>23</v>
      </c>
      <c r="D4" s="22">
        <f>D2*D3</f>
        <v>182</v>
      </c>
      <c r="E4" s="23" t="s">
        <v>24</v>
      </c>
    </row>
    <row r="5">
      <c r="A5" s="12" t="s">
        <v>10</v>
      </c>
      <c r="B5" s="24" t="s">
        <v>26</v>
      </c>
      <c r="C5" s="25" t="s">
        <v>28</v>
      </c>
      <c r="D5" s="26">
        <v>42704.0</v>
      </c>
      <c r="E5" s="9"/>
    </row>
    <row r="6">
      <c r="A6" s="12" t="s">
        <v>12</v>
      </c>
      <c r="B6" s="9"/>
      <c r="C6" s="27" t="s">
        <v>29</v>
      </c>
      <c r="D6" s="26">
        <v>42755.0</v>
      </c>
      <c r="E6" s="9"/>
    </row>
    <row r="7">
      <c r="A7" s="12" t="s">
        <v>13</v>
      </c>
      <c r="B7" s="9"/>
      <c r="D7" s="28"/>
    </row>
    <row r="8">
      <c r="A8" s="12" t="s">
        <v>31</v>
      </c>
      <c r="B8" s="9"/>
    </row>
    <row r="9">
      <c r="A9" s="12"/>
      <c r="B9" s="9"/>
    </row>
    <row r="10">
      <c r="A10" s="12"/>
      <c r="B10" s="9"/>
    </row>
    <row r="11">
      <c r="A11" s="14"/>
      <c r="B11" s="9"/>
    </row>
    <row r="12">
      <c r="A12" s="14"/>
      <c r="B12" s="9"/>
    </row>
    <row r="13">
      <c r="A13" s="14"/>
      <c r="B13" s="9"/>
    </row>
    <row r="14">
      <c r="A14" s="14"/>
      <c r="B14" s="9"/>
      <c r="D14" s="29" t="s">
        <v>32</v>
      </c>
      <c r="E14" s="29" t="s">
        <v>32</v>
      </c>
    </row>
    <row r="15">
      <c r="A15" s="28"/>
      <c r="D15" s="30" t="s">
        <v>2</v>
      </c>
      <c r="E15" s="30" t="s">
        <v>33</v>
      </c>
    </row>
    <row r="16">
      <c r="A16" s="5"/>
      <c r="B16" s="5"/>
      <c r="C16" s="6"/>
      <c r="D16" s="8">
        <f>SUM(D18:D55)</f>
        <v>182</v>
      </c>
      <c r="E16" s="22">
        <f>D4</f>
        <v>182</v>
      </c>
      <c r="F16" s="9"/>
    </row>
    <row r="17">
      <c r="A17" s="20" t="s">
        <v>34</v>
      </c>
      <c r="B17" s="20" t="s">
        <v>35</v>
      </c>
      <c r="C17" s="20" t="s">
        <v>36</v>
      </c>
      <c r="D17" s="20" t="s">
        <v>32</v>
      </c>
      <c r="E17" s="31"/>
    </row>
    <row r="18">
      <c r="A18" s="12" t="s">
        <v>11</v>
      </c>
      <c r="B18" s="12" t="s">
        <v>37</v>
      </c>
      <c r="C18" s="14"/>
      <c r="D18" s="12">
        <v>5.0</v>
      </c>
      <c r="E18" s="9"/>
    </row>
    <row r="19">
      <c r="A19" s="12" t="s">
        <v>14</v>
      </c>
      <c r="B19" s="12" t="s">
        <v>38</v>
      </c>
      <c r="C19" s="14"/>
      <c r="D19" s="12">
        <v>6.0</v>
      </c>
      <c r="E19" s="9"/>
    </row>
    <row r="20">
      <c r="A20" s="12" t="s">
        <v>15</v>
      </c>
      <c r="B20" s="12" t="s">
        <v>39</v>
      </c>
      <c r="C20" s="14"/>
      <c r="D20" s="12">
        <v>3.0</v>
      </c>
      <c r="E20" s="9"/>
    </row>
    <row r="21">
      <c r="A21" s="32" t="s">
        <v>16</v>
      </c>
      <c r="B21" s="33" t="s">
        <v>41</v>
      </c>
      <c r="C21" s="34"/>
      <c r="D21" s="35">
        <v>2.0</v>
      </c>
      <c r="E21" s="9"/>
    </row>
    <row r="22">
      <c r="A22" s="36" t="s">
        <v>21</v>
      </c>
      <c r="B22" s="37" t="s">
        <v>42</v>
      </c>
      <c r="C22" s="34"/>
      <c r="D22" s="35">
        <v>4.0</v>
      </c>
      <c r="E22" s="9"/>
    </row>
    <row r="23">
      <c r="A23" s="36" t="s">
        <v>25</v>
      </c>
      <c r="B23" s="37" t="s">
        <v>43</v>
      </c>
      <c r="C23" s="38"/>
      <c r="D23" s="39">
        <v>4.0</v>
      </c>
      <c r="E23" s="9"/>
    </row>
    <row r="24">
      <c r="A24" s="40" t="s">
        <v>45</v>
      </c>
      <c r="B24" s="41" t="s">
        <v>46</v>
      </c>
      <c r="C24" s="38"/>
      <c r="D24" s="39">
        <v>5.0</v>
      </c>
      <c r="E24" s="9"/>
    </row>
    <row r="25">
      <c r="A25" s="40" t="s">
        <v>40</v>
      </c>
      <c r="B25" s="41" t="s">
        <v>47</v>
      </c>
      <c r="C25" s="38"/>
      <c r="D25" s="39">
        <v>5.0</v>
      </c>
      <c r="E25" s="9"/>
    </row>
    <row r="26">
      <c r="A26" s="42" t="s">
        <v>17</v>
      </c>
      <c r="B26" s="41" t="s">
        <v>49</v>
      </c>
      <c r="C26" s="38"/>
      <c r="D26" s="39">
        <v>5.0</v>
      </c>
      <c r="E26" s="9"/>
    </row>
    <row r="27">
      <c r="A27" s="43" t="s">
        <v>30</v>
      </c>
      <c r="B27" s="44"/>
      <c r="C27" s="14"/>
      <c r="D27" s="12">
        <v>5.0</v>
      </c>
      <c r="E27" s="9"/>
    </row>
    <row r="28">
      <c r="A28" s="43" t="s">
        <v>50</v>
      </c>
      <c r="B28" s="44"/>
      <c r="C28" s="14"/>
      <c r="D28" s="12">
        <v>3.0</v>
      </c>
      <c r="E28" s="9"/>
    </row>
    <row r="29">
      <c r="A29" s="45" t="s">
        <v>44</v>
      </c>
      <c r="B29" s="41" t="s">
        <v>51</v>
      </c>
      <c r="C29" s="14"/>
      <c r="D29" s="12">
        <v>4.0</v>
      </c>
      <c r="E29" s="9"/>
    </row>
    <row r="30">
      <c r="A30" s="45" t="s">
        <v>48</v>
      </c>
      <c r="B30" s="37" t="s">
        <v>52</v>
      </c>
      <c r="C30" s="14"/>
      <c r="D30" s="12">
        <v>3.0</v>
      </c>
      <c r="E30" s="9"/>
    </row>
    <row r="31">
      <c r="A31" s="45" t="s">
        <v>53</v>
      </c>
      <c r="B31" s="37" t="s">
        <v>54</v>
      </c>
      <c r="C31" s="14"/>
      <c r="D31" s="12">
        <v>5.0</v>
      </c>
      <c r="E31" s="9"/>
    </row>
    <row r="32">
      <c r="A32" s="40" t="s">
        <v>55</v>
      </c>
      <c r="B32" s="41" t="s">
        <v>56</v>
      </c>
      <c r="C32" s="14"/>
      <c r="D32" s="12">
        <v>7.0</v>
      </c>
      <c r="E32" s="9"/>
    </row>
    <row r="33">
      <c r="A33" s="40" t="s">
        <v>57</v>
      </c>
      <c r="B33" s="41" t="s">
        <v>58</v>
      </c>
      <c r="C33" s="14"/>
      <c r="D33" s="12">
        <v>8.0</v>
      </c>
      <c r="E33" s="9"/>
    </row>
    <row r="34">
      <c r="A34" s="40" t="s">
        <v>59</v>
      </c>
      <c r="B34" s="41" t="s">
        <v>60</v>
      </c>
      <c r="C34" s="14"/>
      <c r="D34" s="12">
        <v>6.0</v>
      </c>
      <c r="E34" s="9"/>
    </row>
    <row r="35">
      <c r="A35" s="40" t="s">
        <v>61</v>
      </c>
      <c r="B35" s="41" t="s">
        <v>62</v>
      </c>
      <c r="C35" s="14"/>
      <c r="D35" s="12">
        <v>3.0</v>
      </c>
      <c r="E35" s="9"/>
    </row>
    <row r="36">
      <c r="A36" s="40" t="s">
        <v>63</v>
      </c>
      <c r="B36" s="41" t="s">
        <v>64</v>
      </c>
      <c r="C36" s="14"/>
      <c r="D36" s="12">
        <v>8.0</v>
      </c>
      <c r="E36" s="9"/>
    </row>
    <row r="37">
      <c r="A37" s="42" t="s">
        <v>65</v>
      </c>
      <c r="B37" s="46" t="s">
        <v>66</v>
      </c>
      <c r="C37" s="14"/>
      <c r="D37" s="12">
        <v>8.0</v>
      </c>
      <c r="E37" s="9"/>
    </row>
    <row r="38">
      <c r="A38" s="43" t="s">
        <v>67</v>
      </c>
      <c r="B38" s="44"/>
      <c r="C38" s="14"/>
      <c r="D38" s="12">
        <v>8.0</v>
      </c>
      <c r="E38" s="9"/>
    </row>
    <row r="39">
      <c r="A39" s="43" t="s">
        <v>68</v>
      </c>
      <c r="B39" s="44"/>
      <c r="C39" s="14"/>
      <c r="D39" s="12">
        <v>5.0</v>
      </c>
      <c r="E39" s="9"/>
    </row>
    <row r="40">
      <c r="A40" s="40" t="s">
        <v>69</v>
      </c>
      <c r="B40" s="41" t="s">
        <v>70</v>
      </c>
      <c r="C40" s="14"/>
      <c r="D40" s="12">
        <v>5.0</v>
      </c>
      <c r="E40" s="9"/>
    </row>
    <row r="41">
      <c r="A41" s="40" t="s">
        <v>71</v>
      </c>
      <c r="B41" s="41" t="s">
        <v>72</v>
      </c>
      <c r="C41" s="14"/>
      <c r="D41" s="12">
        <v>5.0</v>
      </c>
      <c r="E41" s="9"/>
    </row>
    <row r="42">
      <c r="A42" s="40" t="s">
        <v>73</v>
      </c>
      <c r="B42" s="41" t="s">
        <v>74</v>
      </c>
      <c r="C42" s="14"/>
      <c r="D42" s="12">
        <v>2.0</v>
      </c>
    </row>
    <row r="43">
      <c r="A43" s="40" t="s">
        <v>75</v>
      </c>
      <c r="B43" s="47" t="s">
        <v>76</v>
      </c>
      <c r="C43" s="14"/>
      <c r="D43" s="12">
        <v>3.0</v>
      </c>
    </row>
    <row r="44">
      <c r="A44" s="40" t="s">
        <v>78</v>
      </c>
      <c r="B44" s="47" t="s">
        <v>79</v>
      </c>
      <c r="C44" s="14"/>
      <c r="D44" s="12">
        <v>12.0</v>
      </c>
    </row>
    <row r="45">
      <c r="A45" s="40" t="s">
        <v>80</v>
      </c>
      <c r="B45" s="47" t="s">
        <v>81</v>
      </c>
      <c r="C45" s="14"/>
      <c r="D45" s="12">
        <v>5.0</v>
      </c>
    </row>
    <row r="46">
      <c r="A46" s="40" t="s">
        <v>82</v>
      </c>
      <c r="B46" s="47" t="s">
        <v>83</v>
      </c>
      <c r="C46" s="14"/>
      <c r="D46" s="12">
        <v>5.0</v>
      </c>
    </row>
    <row r="47">
      <c r="A47" s="40" t="s">
        <v>84</v>
      </c>
      <c r="B47" s="47" t="s">
        <v>85</v>
      </c>
      <c r="C47" s="14"/>
      <c r="D47" s="12">
        <v>5.0</v>
      </c>
    </row>
    <row r="48">
      <c r="A48" s="43" t="s">
        <v>86</v>
      </c>
      <c r="B48" s="49"/>
      <c r="C48" s="14"/>
      <c r="D48" s="12">
        <v>5.0</v>
      </c>
    </row>
    <row r="49">
      <c r="A49" s="43" t="s">
        <v>87</v>
      </c>
      <c r="B49" s="49"/>
      <c r="C49" s="14"/>
      <c r="D49" s="12">
        <v>3.0</v>
      </c>
    </row>
    <row r="50">
      <c r="A50" s="40" t="s">
        <v>88</v>
      </c>
      <c r="B50" s="47" t="s">
        <v>89</v>
      </c>
      <c r="C50" s="14"/>
      <c r="D50" s="12">
        <v>3.0</v>
      </c>
    </row>
    <row r="51">
      <c r="A51" s="40" t="s">
        <v>90</v>
      </c>
      <c r="B51" s="47" t="s">
        <v>91</v>
      </c>
      <c r="C51" s="14"/>
      <c r="D51" s="12">
        <v>10.0</v>
      </c>
    </row>
    <row r="52">
      <c r="A52" s="40" t="s">
        <v>92</v>
      </c>
      <c r="B52" s="47" t="s">
        <v>93</v>
      </c>
      <c r="C52" s="14"/>
      <c r="D52" s="12">
        <v>5.0</v>
      </c>
    </row>
    <row r="53">
      <c r="A53" s="40" t="s">
        <v>94</v>
      </c>
      <c r="B53" s="47" t="s">
        <v>95</v>
      </c>
      <c r="C53" s="14"/>
      <c r="D53" s="12">
        <v>2.0</v>
      </c>
    </row>
    <row r="54">
      <c r="A54" s="12"/>
      <c r="B54" s="14"/>
      <c r="C54" s="14"/>
      <c r="D54" s="14"/>
    </row>
    <row r="55">
      <c r="A55" s="12"/>
      <c r="B55" s="14"/>
      <c r="C55" s="14"/>
      <c r="D55" s="14"/>
    </row>
  </sheetData>
  <hyperlinks>
    <hyperlink r:id="rId1" location="gid=0" ref="E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29"/>
    <col customWidth="1" min="2" max="2" width="12.0"/>
    <col customWidth="1" min="3" max="3" width="10.71"/>
    <col customWidth="1" min="4" max="4" width="7.57"/>
    <col customWidth="1" min="5" max="5" width="5.43"/>
    <col customWidth="1" min="6" max="6" width="17.29"/>
    <col customWidth="1" min="7" max="7" width="26.43"/>
    <col customWidth="1" min="8" max="8" width="11.71"/>
    <col customWidth="1" min="9" max="9" width="5.71"/>
    <col customWidth="1" min="10" max="10" width="7.29"/>
    <col customWidth="1" min="11" max="23" width="17.29"/>
  </cols>
  <sheetData>
    <row r="1">
      <c r="A1" s="50" t="s">
        <v>96</v>
      </c>
      <c r="B1" s="51" t="s">
        <v>97</v>
      </c>
      <c r="C1" s="5"/>
      <c r="D1" s="5"/>
      <c r="E1" s="5"/>
      <c r="G1" s="52" t="s">
        <v>22</v>
      </c>
      <c r="H1" s="5"/>
    </row>
    <row r="2">
      <c r="A2" s="53">
        <f>IFERROR(__xludf.DUMMYFUNCTION("COUNTUNIQUE(B3:B63)"),"52")</f>
        <v>52</v>
      </c>
      <c r="B2" s="55" t="s">
        <v>7</v>
      </c>
      <c r="C2" s="56" t="s">
        <v>2</v>
      </c>
      <c r="D2" s="56" t="s">
        <v>98</v>
      </c>
      <c r="E2" s="56" t="s">
        <v>5</v>
      </c>
      <c r="F2" s="21"/>
      <c r="G2" s="56" t="s">
        <v>99</v>
      </c>
      <c r="H2" s="56" t="s">
        <v>5</v>
      </c>
      <c r="I2" s="9"/>
      <c r="J2" s="1" t="s">
        <v>100</v>
      </c>
    </row>
    <row r="3">
      <c r="A3" s="57" t="str">
        <f>if(B3=Settings!$D$5,"INICIO",if(B3=Settings!$D$6,"FIN",""))</f>
        <v>INICIO</v>
      </c>
      <c r="B3" s="58">
        <f>Settings!D5</f>
        <v>42704</v>
      </c>
      <c r="C3" s="59">
        <f>if (Settings!D16&gt;0,Settings!D16,Settings!E16)</f>
        <v>182</v>
      </c>
      <c r="D3" s="59">
        <f>C3</f>
        <v>182</v>
      </c>
      <c r="E3" s="61">
        <f>SUMIF(Historias!$F$5:$F$200,B3,Historias!$G$5:$G$200)</f>
        <v>9</v>
      </c>
      <c r="F3" s="21"/>
      <c r="G3" s="18" t="str">
        <f>Settings!A5</f>
        <v>ARB</v>
      </c>
      <c r="H3" s="18">
        <f>SUMIF(Historias!$A$5:$A$200,G3,Historias!$G$5:$G$200)</f>
        <v>64.32933</v>
      </c>
      <c r="I3" s="63">
        <f t="shared" ref="I3:I10" si="1">H3/$H$11</f>
        <v>0.3534578571</v>
      </c>
      <c r="J3" s="18">
        <f>SUMIF(Historias!$A$5:$A$200,G3,Historias!$H$5:$H$200)</f>
        <v>60.75</v>
      </c>
      <c r="K3" s="63">
        <f t="shared" ref="K3:K7" si="2">J3/$J$11</f>
        <v>0.3513185288</v>
      </c>
      <c r="L3" s="9"/>
    </row>
    <row r="4">
      <c r="A4" s="57" t="str">
        <f>if(B4=Settings!$D$5,"INICIO",if(B4=Settings!$D$6,"FIN",""))</f>
        <v/>
      </c>
      <c r="B4" s="58">
        <f>if (and(isnumber(B3),B3+1&lt;=Settings!$D$6),B3+1,"")</f>
        <v>42705</v>
      </c>
      <c r="C4" s="59">
        <f t="shared" ref="C4:C63" si="3">C3-$C$3/($A$2-1)</f>
        <v>178.4313725</v>
      </c>
      <c r="D4" s="59">
        <f t="shared" ref="D4:D63" si="4">if (today()&gt;=B4,D3-E3,"")</f>
        <v>173</v>
      </c>
      <c r="E4" s="61">
        <f>SUMIF(Historias!$F$5:$F$200,B4,Historias!$G$5:$G$200)</f>
        <v>0</v>
      </c>
      <c r="F4" s="21"/>
      <c r="G4" s="18" t="str">
        <f>Settings!A6</f>
        <v>HMC</v>
      </c>
      <c r="H4" s="18">
        <f>SUMIF(Historias!$A$5:$A$200,G4,Historias!$G$5:$G$200)</f>
        <v>52.83034</v>
      </c>
      <c r="I4" s="63">
        <f t="shared" si="1"/>
        <v>0.2902765934</v>
      </c>
      <c r="J4" s="18">
        <f>SUMIF(Historias!$A$5:$A$200,G4,Historias!$H$5:$H$200)</f>
        <v>49.1</v>
      </c>
      <c r="K4" s="63">
        <f t="shared" si="2"/>
        <v>0.2839463336</v>
      </c>
      <c r="L4" s="9"/>
    </row>
    <row r="5">
      <c r="A5" s="57" t="str">
        <f>if(B5=Settings!$D$5,"INICIO",if(B5=Settings!$D$6,"FIN",""))</f>
        <v/>
      </c>
      <c r="B5" s="58">
        <f>if (and(isnumber(B4),B4+1&lt;=Settings!$D$6),B4+1,"")</f>
        <v>42706</v>
      </c>
      <c r="C5" s="59">
        <f t="shared" si="3"/>
        <v>174.8627451</v>
      </c>
      <c r="D5" s="59">
        <f t="shared" si="4"/>
        <v>173</v>
      </c>
      <c r="E5" s="61">
        <f>SUMIF(Historias!$F$5:$F$200,B5,Historias!$G$5:$G$200)</f>
        <v>5</v>
      </c>
      <c r="F5" s="21"/>
      <c r="G5" s="18" t="str">
        <f>Settings!A7</f>
        <v>BMP</v>
      </c>
      <c r="H5" s="18">
        <f>SUMIF(Historias!$A$5:$A$200,G5,Historias!$G$5:$G$200)</f>
        <v>51.34033</v>
      </c>
      <c r="I5" s="63">
        <f t="shared" si="1"/>
        <v>0.2820897253</v>
      </c>
      <c r="J5" s="18">
        <f>SUMIF(Historias!$A$5:$A$200,G5,Historias!$H$5:$H$200)</f>
        <v>49.07</v>
      </c>
      <c r="K5" s="63">
        <f t="shared" si="2"/>
        <v>0.2837728429</v>
      </c>
      <c r="L5" s="9"/>
    </row>
    <row r="6">
      <c r="A6" s="57" t="str">
        <f>if(B6=Settings!$D$5,"INICIO",if(B6=Settings!$D$6,"FIN",""))</f>
        <v/>
      </c>
      <c r="B6" s="58">
        <f>if (and(isnumber(B5),B5+1&lt;=Settings!$D$6),B5+1,"")</f>
        <v>42707</v>
      </c>
      <c r="C6" s="59">
        <f t="shared" si="3"/>
        <v>171.2941176</v>
      </c>
      <c r="D6" s="59">
        <f t="shared" si="4"/>
        <v>168</v>
      </c>
      <c r="E6" s="61">
        <f>SUMIF(Historias!$F$5:$F$200,B6,Historias!$G$5:$G$200)</f>
        <v>0</v>
      </c>
      <c r="F6" s="21"/>
      <c r="G6" s="18" t="str">
        <f>Settings!A8</f>
        <v>JDTM</v>
      </c>
      <c r="H6" s="18">
        <f>SUMIF(Historias!$A$5:$A$200,G6,Historias!$G$5:$G$200)</f>
        <v>13.5</v>
      </c>
      <c r="I6" s="63">
        <f t="shared" si="1"/>
        <v>0.07417582418</v>
      </c>
      <c r="J6" s="18">
        <f>SUMIF(Historias!$A$5:$A$200,G6,Historias!$H$5:$H$200)</f>
        <v>14</v>
      </c>
      <c r="K6" s="63">
        <f t="shared" si="2"/>
        <v>0.0809622947</v>
      </c>
      <c r="L6" s="9"/>
    </row>
    <row r="7">
      <c r="A7" s="57" t="str">
        <f>if(B7=Settings!$D$5,"INICIO",if(B7=Settings!$D$6,"FIN",""))</f>
        <v/>
      </c>
      <c r="B7" s="58">
        <f>if (and(isnumber(B6),B6+1&lt;=Settings!$D$6),B6+1,"")</f>
        <v>42708</v>
      </c>
      <c r="C7" s="59">
        <f t="shared" si="3"/>
        <v>167.7254902</v>
      </c>
      <c r="D7" s="59">
        <f t="shared" si="4"/>
        <v>168</v>
      </c>
      <c r="E7" s="61">
        <f>SUMIF(Historias!$F$5:$F$200,B7,Historias!$G$5:$G$200)</f>
        <v>7</v>
      </c>
      <c r="F7" s="21"/>
      <c r="G7" s="18" t="str">
        <f>Settings!A9</f>
        <v/>
      </c>
      <c r="H7" s="18">
        <f>SUMIF(Historias!$A$5:$A$200,G7,Historias!$G$5:$G$200)</f>
        <v>0</v>
      </c>
      <c r="I7" s="63">
        <f t="shared" si="1"/>
        <v>0</v>
      </c>
      <c r="J7" s="18">
        <f>SUMIF(Historias!$A$5:$A$200,G7,Historias!$H$5:$H$200)</f>
        <v>0</v>
      </c>
      <c r="K7" s="63">
        <f t="shared" si="2"/>
        <v>0</v>
      </c>
      <c r="L7" s="9"/>
    </row>
    <row r="8">
      <c r="A8" s="57" t="str">
        <f>if(B8=Settings!$D$5,"INICIO",if(B8=Settings!$D$6,"FIN",""))</f>
        <v/>
      </c>
      <c r="B8" s="58">
        <f>if (and(isnumber(B7),B7+1&lt;=Settings!$D$6),B7+1,"")</f>
        <v>42709</v>
      </c>
      <c r="C8" s="59">
        <f t="shared" si="3"/>
        <v>164.1568627</v>
      </c>
      <c r="D8" s="59">
        <f t="shared" si="4"/>
        <v>161</v>
      </c>
      <c r="E8" s="61">
        <f>SUMIF(Historias!$F$5:$F$200,B8,Historias!$G$5:$G$200)</f>
        <v>4</v>
      </c>
      <c r="F8" s="21"/>
      <c r="G8" s="18" t="str">
        <f>Settings!A10</f>
        <v/>
      </c>
      <c r="H8" s="18">
        <f>SUMIF(Historias!$A$5:$A$200,G8,Historias!$G$5:$G$200)</f>
        <v>0</v>
      </c>
      <c r="I8" s="63">
        <f t="shared" si="1"/>
        <v>0</v>
      </c>
      <c r="J8" s="18">
        <f>SUMIF(Historias!$A$5:$A$200,G8,Historias!$H$5:$H$200)</f>
        <v>0</v>
      </c>
      <c r="K8" s="63">
        <f t="shared" ref="K8:K10" si="5">J8/$H$11</f>
        <v>0</v>
      </c>
      <c r="L8" s="9"/>
    </row>
    <row r="9">
      <c r="A9" s="57" t="str">
        <f>if(B9=Settings!$D$5,"INICIO",if(B9=Settings!$D$6,"FIN",""))</f>
        <v/>
      </c>
      <c r="B9" s="58">
        <f>if (and(isnumber(B8),B8+1&lt;=Settings!$D$6),B8+1,"")</f>
        <v>42710</v>
      </c>
      <c r="C9" s="59">
        <f t="shared" si="3"/>
        <v>160.5882353</v>
      </c>
      <c r="D9" s="59">
        <f t="shared" si="4"/>
        <v>157</v>
      </c>
      <c r="E9" s="61">
        <f>SUMIF(Historias!$F$5:$F$200,B9,Historias!$G$5:$G$200)</f>
        <v>8.25</v>
      </c>
      <c r="F9" s="21"/>
      <c r="G9" s="18" t="str">
        <f>Settings!A11</f>
        <v/>
      </c>
      <c r="H9" s="18">
        <f>SUMIF(Historias!$A$5:$A$200,G9,Historias!$G$5:$G$200)</f>
        <v>0</v>
      </c>
      <c r="I9" s="63">
        <f t="shared" si="1"/>
        <v>0</v>
      </c>
      <c r="J9" s="18">
        <f>SUMIF(Historias!$A$5:$A$200,G9,Historias!$H$5:$H$200)</f>
        <v>0</v>
      </c>
      <c r="K9" s="63">
        <f t="shared" si="5"/>
        <v>0</v>
      </c>
      <c r="L9" s="9"/>
    </row>
    <row r="10">
      <c r="A10" s="57" t="str">
        <f>if(B10=Settings!$D$5,"INICIO",if(B10=Settings!$D$6,"FIN",""))</f>
        <v/>
      </c>
      <c r="B10" s="58">
        <f>if (and(isnumber(B9),B9+1&lt;=Settings!$D$6),B9+1,"")</f>
        <v>42711</v>
      </c>
      <c r="C10" s="59">
        <f t="shared" si="3"/>
        <v>157.0196078</v>
      </c>
      <c r="D10" s="59">
        <f t="shared" si="4"/>
        <v>148.75</v>
      </c>
      <c r="E10" s="61">
        <f>SUMIF(Historias!$F$5:$F$200,B10,Historias!$G$5:$G$200)</f>
        <v>0</v>
      </c>
      <c r="F10" s="21"/>
      <c r="G10" s="18" t="str">
        <f>Settings!A12</f>
        <v/>
      </c>
      <c r="H10" s="18">
        <f>SUMIF(Historias!$A$5:$A$200,G10,Historias!$G$5:$G$200)</f>
        <v>0</v>
      </c>
      <c r="I10" s="63">
        <f t="shared" si="1"/>
        <v>0</v>
      </c>
      <c r="J10" s="18">
        <f>SUMIF(Historias!$A$5:$A$200,G10,Historias!$H$5:$H$200)</f>
        <v>0</v>
      </c>
      <c r="K10" s="63">
        <f t="shared" si="5"/>
        <v>0</v>
      </c>
      <c r="L10" s="9"/>
    </row>
    <row r="11">
      <c r="A11" s="57" t="str">
        <f>if(B11=Settings!$D$5,"INICIO",if(B11=Settings!$D$6,"FIN",""))</f>
        <v/>
      </c>
      <c r="B11" s="58">
        <f>if (and(isnumber(B10),B10+1&lt;=Settings!$D$6),B10+1,"")</f>
        <v>42712</v>
      </c>
      <c r="C11" s="59">
        <f t="shared" si="3"/>
        <v>153.4509804</v>
      </c>
      <c r="D11" s="59">
        <f t="shared" si="4"/>
        <v>148.75</v>
      </c>
      <c r="E11" s="61">
        <f>SUMIF(Historias!$F$5:$F$200,B11,Historias!$G$5:$G$200)</f>
        <v>0</v>
      </c>
      <c r="F11" s="9"/>
      <c r="G11" s="76" t="str">
        <f>Settings!A14</f>
        <v/>
      </c>
      <c r="H11" s="76">
        <f>SUM(H3:H10)</f>
        <v>182</v>
      </c>
      <c r="J11" s="76">
        <f>SUM(J3:J10)</f>
        <v>172.92</v>
      </c>
    </row>
    <row r="12">
      <c r="A12" s="57" t="str">
        <f>if(B12=Settings!$D$5,"INICIO",if(B12=Settings!$D$6,"FIN",""))</f>
        <v/>
      </c>
      <c r="B12" s="58">
        <f>if (and(isnumber(B11),B11+1&lt;=Settings!$D$6),B11+1,"")</f>
        <v>42713</v>
      </c>
      <c r="C12" s="59">
        <f t="shared" si="3"/>
        <v>149.8823529</v>
      </c>
      <c r="D12" s="59">
        <f t="shared" si="4"/>
        <v>148.75</v>
      </c>
      <c r="E12" s="61">
        <f>SUMIF(Historias!$F$5:$F$200,B12,Historias!$G$5:$G$200)</f>
        <v>0</v>
      </c>
      <c r="F12" s="9"/>
    </row>
    <row r="13">
      <c r="A13" s="57" t="str">
        <f>if(B13=Settings!$D$5,"INICIO",if(B13=Settings!$D$6,"FIN",""))</f>
        <v/>
      </c>
      <c r="B13" s="58">
        <f>if (and(isnumber(B12),B12+1&lt;=Settings!$D$6),B12+1,"")</f>
        <v>42714</v>
      </c>
      <c r="C13" s="59">
        <f t="shared" si="3"/>
        <v>146.3137255</v>
      </c>
      <c r="D13" s="59">
        <f t="shared" si="4"/>
        <v>148.75</v>
      </c>
      <c r="E13" s="61">
        <f>SUMIF(Historias!$F$5:$F$200,B13,Historias!$G$5:$G$200)</f>
        <v>0</v>
      </c>
      <c r="F13" s="9"/>
      <c r="G13" s="78" t="s">
        <v>101</v>
      </c>
      <c r="H13" s="5"/>
      <c r="I13" s="5"/>
      <c r="J13" s="5"/>
      <c r="K13" s="5"/>
    </row>
    <row r="14">
      <c r="A14" s="57" t="str">
        <f>if(B14=Settings!$D$5,"INICIO",if(B14=Settings!$D$6,"FIN",""))</f>
        <v/>
      </c>
      <c r="B14" s="58">
        <f>if (and(isnumber(B13),B13+1&lt;=Settings!$D$6),B13+1,"")</f>
        <v>42715</v>
      </c>
      <c r="C14" s="59">
        <f t="shared" si="3"/>
        <v>142.745098</v>
      </c>
      <c r="D14" s="59">
        <f t="shared" si="4"/>
        <v>148.75</v>
      </c>
      <c r="E14" s="61">
        <f>SUMIF(Historias!$F$5:$F$200,B14,Historias!$G$5:$G$200)</f>
        <v>4</v>
      </c>
      <c r="F14" s="21"/>
      <c r="G14" s="56" t="s">
        <v>102</v>
      </c>
      <c r="H14" s="56" t="s">
        <v>2</v>
      </c>
      <c r="I14" s="56" t="s">
        <v>5</v>
      </c>
      <c r="J14" s="20" t="s">
        <v>100</v>
      </c>
      <c r="K14" s="20" t="s">
        <v>103</v>
      </c>
      <c r="L14" s="9"/>
    </row>
    <row r="15">
      <c r="A15" s="57" t="str">
        <f>if(B15=Settings!$D$5,"INICIO",if(B15=Settings!$D$6,"FIN",""))</f>
        <v/>
      </c>
      <c r="B15" s="58">
        <f>if (and(isnumber(B14),B14+1&lt;=Settings!$D$6),B14+1,"")</f>
        <v>42716</v>
      </c>
      <c r="C15" s="59">
        <f t="shared" si="3"/>
        <v>139.1764706</v>
      </c>
      <c r="D15" s="59">
        <f t="shared" si="4"/>
        <v>144.75</v>
      </c>
      <c r="E15" s="61">
        <f>SUMIF(Historias!$F$5:$F$200,B15,Historias!$G$5:$G$200)</f>
        <v>8</v>
      </c>
      <c r="F15" s="82">
        <f t="shared" ref="F15:F53" si="6">I15/$I$54</f>
        <v>0.02747252747</v>
      </c>
      <c r="G15" s="83" t="str">
        <f>Settings!A18</f>
        <v>Comprensión del problema</v>
      </c>
      <c r="H15" s="61">
        <f>Settings!D18</f>
        <v>5</v>
      </c>
      <c r="I15" s="61">
        <f>sumif(Historias!$B$5:$B$200,G15,Historias!$G$5:$G$200)</f>
        <v>5</v>
      </c>
      <c r="J15" s="61">
        <f>sumif(Historias!$B$5:$B$200,G15,Historias!$H$5:$H$200)</f>
        <v>4.5</v>
      </c>
      <c r="K15" s="61" t="str">
        <f t="shared" ref="K15:K53" si="7">if (L15=0,"TO DO", if(L15&lt;1,"IN PROGRESS","DONE"))</f>
        <v>DONE</v>
      </c>
      <c r="L15" s="84">
        <f t="shared" ref="L15:L53" si="8">if(H15&gt;0,I15/H15,0)</f>
        <v>1</v>
      </c>
    </row>
    <row r="16">
      <c r="A16" s="57" t="str">
        <f>if(B16=Settings!$D$5,"INICIO",if(B16=Settings!$D$6,"FIN",""))</f>
        <v/>
      </c>
      <c r="B16" s="58">
        <f>if (and(isnumber(B15),B15+1&lt;=Settings!$D$6),B15+1,"")</f>
        <v>42717</v>
      </c>
      <c r="C16" s="59">
        <f t="shared" si="3"/>
        <v>135.6078431</v>
      </c>
      <c r="D16" s="59">
        <f t="shared" si="4"/>
        <v>136.75</v>
      </c>
      <c r="E16" s="61">
        <f>SUMIF(Historias!$F$5:$F$200,B16,Historias!$G$5:$G$200)</f>
        <v>0</v>
      </c>
      <c r="F16" s="82">
        <f t="shared" si="6"/>
        <v>0.03296703297</v>
      </c>
      <c r="G16" s="83" t="str">
        <f>Settings!A19</f>
        <v>Planificación Inicial</v>
      </c>
      <c r="H16" s="61">
        <f>Settings!D19</f>
        <v>6</v>
      </c>
      <c r="I16" s="61">
        <f>sumif(Historias!$B$5:$B$200,G16,Historias!$G$5:$G$200)</f>
        <v>6</v>
      </c>
      <c r="J16" s="61">
        <f>sumif(Historias!$B$5:$B$200,G16,Historias!$H$5:$H$200)</f>
        <v>5.4</v>
      </c>
      <c r="K16" s="61" t="str">
        <f t="shared" si="7"/>
        <v>DONE</v>
      </c>
      <c r="L16" s="84">
        <f t="shared" si="8"/>
        <v>1</v>
      </c>
    </row>
    <row r="17">
      <c r="A17" s="57" t="str">
        <f>if(B17=Settings!$D$5,"INICIO",if(B17=Settings!$D$6,"FIN",""))</f>
        <v/>
      </c>
      <c r="B17" s="58">
        <f>if (and(isnumber(B16),B16+1&lt;=Settings!$D$6),B16+1,"")</f>
        <v>42718</v>
      </c>
      <c r="C17" s="59">
        <f t="shared" si="3"/>
        <v>132.0392157</v>
      </c>
      <c r="D17" s="59">
        <f t="shared" si="4"/>
        <v>136.75</v>
      </c>
      <c r="E17" s="61">
        <f>SUMIF(Historias!$F$5:$F$200,B17,Historias!$G$5:$G$200)</f>
        <v>1</v>
      </c>
      <c r="F17" s="82">
        <f t="shared" si="6"/>
        <v>0.01648351648</v>
      </c>
      <c r="G17" s="83" t="str">
        <f>Settings!A20</f>
        <v>Diseño de arquitectura</v>
      </c>
      <c r="H17" s="61">
        <f>Settings!D20</f>
        <v>3</v>
      </c>
      <c r="I17" s="61">
        <f>sumif(Historias!$B$5:$B$200,G17,Historias!$G$5:$G$200)</f>
        <v>3</v>
      </c>
      <c r="J17" s="61">
        <f>sumif(Historias!$B$5:$B$200,G17,Historias!$H$5:$H$200)</f>
        <v>2.4</v>
      </c>
      <c r="K17" s="61" t="str">
        <f t="shared" si="7"/>
        <v>DONE</v>
      </c>
      <c r="L17" s="84">
        <f t="shared" si="8"/>
        <v>1</v>
      </c>
    </row>
    <row r="18">
      <c r="A18" s="57" t="str">
        <f>if(B18=Settings!$D$5,"INICIO",if(B18=Settings!$D$6,"FIN",""))</f>
        <v/>
      </c>
      <c r="B18" s="58">
        <f>if (and(isnumber(B17),B17+1&lt;=Settings!$D$6),B17+1,"")</f>
        <v>42719</v>
      </c>
      <c r="C18" s="59">
        <f t="shared" si="3"/>
        <v>128.4705882</v>
      </c>
      <c r="D18" s="59">
        <f t="shared" si="4"/>
        <v>135.75</v>
      </c>
      <c r="E18" s="61">
        <f>SUMIF(Historias!$F$5:$F$200,B18,Historias!$G$5:$G$200)</f>
        <v>11.75</v>
      </c>
      <c r="F18" s="82">
        <f t="shared" si="6"/>
        <v>0.01098901099</v>
      </c>
      <c r="G18" s="83" t="str">
        <f>Settings!A21</f>
        <v>Diseño de capacidades</v>
      </c>
      <c r="H18" s="61">
        <f>Settings!D21</f>
        <v>2</v>
      </c>
      <c r="I18" s="61">
        <f>sumif(Historias!$B$5:$B$200,G18,Historias!$G$5:$G$200)</f>
        <v>2</v>
      </c>
      <c r="J18" s="61">
        <f>sumif(Historias!$B$5:$B$200,G18,Historias!$H$5:$H$200)</f>
        <v>1.5</v>
      </c>
      <c r="K18" s="61" t="str">
        <f t="shared" si="7"/>
        <v>DONE</v>
      </c>
      <c r="L18" s="84">
        <f t="shared" si="8"/>
        <v>1</v>
      </c>
    </row>
    <row r="19">
      <c r="A19" s="57" t="str">
        <f>if(B19=Settings!$D$5,"INICIO",if(B19=Settings!$D$6,"FIN",""))</f>
        <v/>
      </c>
      <c r="B19" s="58">
        <f>if (and(isnumber(B18),B18+1&lt;=Settings!$D$6),B18+1,"")</f>
        <v>42720</v>
      </c>
      <c r="C19" s="59">
        <f t="shared" si="3"/>
        <v>124.9019608</v>
      </c>
      <c r="D19" s="59">
        <f t="shared" si="4"/>
        <v>124</v>
      </c>
      <c r="E19" s="61">
        <f>SUMIF(Historias!$F$5:$F$200,B19,Historias!$G$5:$G$200)</f>
        <v>1</v>
      </c>
      <c r="F19" s="82">
        <f t="shared" si="6"/>
        <v>0.02197802198</v>
      </c>
      <c r="G19" s="83" t="str">
        <f>Settings!A22</f>
        <v>Diseño de comunicación</v>
      </c>
      <c r="H19" s="61">
        <f>Settings!D22</f>
        <v>4</v>
      </c>
      <c r="I19" s="61">
        <f>sumif(Historias!$B$5:$B$200,G19,Historias!$G$5:$G$200)</f>
        <v>4</v>
      </c>
      <c r="J19" s="61">
        <f>sumif(Historias!$B$5:$B$200,G19,Historias!$H$5:$H$200)</f>
        <v>3.45</v>
      </c>
      <c r="K19" s="61" t="str">
        <f t="shared" si="7"/>
        <v>DONE</v>
      </c>
      <c r="L19" s="84">
        <f t="shared" si="8"/>
        <v>1</v>
      </c>
    </row>
    <row r="20">
      <c r="A20" s="57" t="str">
        <f>if(B20=Settings!$D$5,"INICIO",if(B20=Settings!$D$6,"FIN",""))</f>
        <v/>
      </c>
      <c r="B20" s="58">
        <f>if (and(isnumber(B19),B19+1&lt;=Settings!$D$6),B19+1,"")</f>
        <v>42721</v>
      </c>
      <c r="C20" s="59">
        <f t="shared" si="3"/>
        <v>121.3333333</v>
      </c>
      <c r="D20" s="59">
        <f t="shared" si="4"/>
        <v>123</v>
      </c>
      <c r="E20" s="61">
        <f>SUMIF(Historias!$F$5:$F$200,B20,Historias!$G$5:$G$200)</f>
        <v>0</v>
      </c>
      <c r="F20" s="82">
        <f t="shared" si="6"/>
        <v>0.02197802198</v>
      </c>
      <c r="G20" s="83" t="str">
        <f>Settings!A23</f>
        <v>Diseño de sincronización</v>
      </c>
      <c r="H20" s="61">
        <f>Settings!D23</f>
        <v>4</v>
      </c>
      <c r="I20" s="61">
        <f>sumif(Historias!$B$5:$B$200,G20,Historias!$G$5:$G$200)</f>
        <v>4</v>
      </c>
      <c r="J20" s="61">
        <f>sumif(Historias!$B$5:$B$200,G20,Historias!$H$5:$H$200)</f>
        <v>3</v>
      </c>
      <c r="K20" s="61" t="str">
        <f t="shared" si="7"/>
        <v>DONE</v>
      </c>
      <c r="L20" s="84">
        <f t="shared" si="8"/>
        <v>1</v>
      </c>
    </row>
    <row r="21">
      <c r="A21" s="57" t="str">
        <f>if(B21=Settings!$D$5,"INICIO",if(B21=Settings!$D$6,"FIN",""))</f>
        <v/>
      </c>
      <c r="B21" s="58">
        <f>if (and(isnumber(B20),B20+1&lt;=Settings!$D$6),B20+1,"")</f>
        <v>42722</v>
      </c>
      <c r="C21" s="59">
        <f t="shared" si="3"/>
        <v>117.7647059</v>
      </c>
      <c r="D21" s="59">
        <f t="shared" si="4"/>
        <v>123</v>
      </c>
      <c r="E21" s="61">
        <f>SUMIF(Historias!$F$5:$F$200,B21,Historias!$G$5:$G$200)</f>
        <v>0</v>
      </c>
      <c r="F21" s="82">
        <f t="shared" si="6"/>
        <v>0.02747252747</v>
      </c>
      <c r="G21" s="83" t="str">
        <f>Settings!A24</f>
        <v>Diseño de estructuras de comunicación y datos</v>
      </c>
      <c r="H21" s="61">
        <f>Settings!D24</f>
        <v>5</v>
      </c>
      <c r="I21" s="61">
        <f>sumif(Historias!$B$5:$B$200,G21,Historias!$G$5:$G$200)</f>
        <v>5</v>
      </c>
      <c r="J21" s="61">
        <f>sumif(Historias!$B$5:$B$200,G21,Historias!$H$5:$H$200)</f>
        <v>4.5</v>
      </c>
      <c r="K21" s="61" t="str">
        <f t="shared" si="7"/>
        <v>DONE</v>
      </c>
      <c r="L21" s="84">
        <f t="shared" si="8"/>
        <v>1</v>
      </c>
    </row>
    <row r="22">
      <c r="A22" s="57" t="str">
        <f>if(B22=Settings!$D$5,"INICIO",if(B22=Settings!$D$6,"FIN",""))</f>
        <v/>
      </c>
      <c r="B22" s="58">
        <f>if (and(isnumber(B21),B21+1&lt;=Settings!$D$6),B21+1,"")</f>
        <v>42723</v>
      </c>
      <c r="C22" s="59">
        <f t="shared" si="3"/>
        <v>114.1960784</v>
      </c>
      <c r="D22" s="59">
        <f t="shared" si="4"/>
        <v>123</v>
      </c>
      <c r="E22" s="61">
        <f>SUMIF(Historias!$F$5:$F$200,B22,Historias!$G$5:$G$200)</f>
        <v>2</v>
      </c>
      <c r="F22" s="82">
        <f t="shared" si="6"/>
        <v>0.02747252747</v>
      </c>
      <c r="G22" s="83" t="str">
        <f>Settings!A25</f>
        <v>Diseño de comportamiento de los agentes</v>
      </c>
      <c r="H22" s="61">
        <f>Settings!D25</f>
        <v>5</v>
      </c>
      <c r="I22" s="61">
        <f>sumif(Historias!$B$5:$B$200,G22,Historias!$G$5:$G$200)</f>
        <v>5</v>
      </c>
      <c r="J22" s="61">
        <f>sumif(Historias!$B$5:$B$200,G22,Historias!$H$5:$H$200)</f>
        <v>4.1</v>
      </c>
      <c r="K22" s="61" t="str">
        <f t="shared" si="7"/>
        <v>DONE</v>
      </c>
      <c r="L22" s="84">
        <f t="shared" si="8"/>
        <v>1</v>
      </c>
    </row>
    <row r="23">
      <c r="A23" s="57" t="str">
        <f>if(B23=Settings!$D$5,"INICIO",if(B23=Settings!$D$6,"FIN",""))</f>
        <v/>
      </c>
      <c r="B23" s="58">
        <f>if (and(isnumber(B22),B22+1&lt;=Settings!$D$6),B22+1,"")</f>
        <v>42724</v>
      </c>
      <c r="C23" s="59">
        <f t="shared" si="3"/>
        <v>110.627451</v>
      </c>
      <c r="D23" s="59">
        <f t="shared" si="4"/>
        <v>121</v>
      </c>
      <c r="E23" s="61">
        <f>SUMIF(Historias!$F$5:$F$200,B23,Historias!$G$5:$G$200)</f>
        <v>2</v>
      </c>
      <c r="F23" s="82">
        <f t="shared" si="6"/>
        <v>0.02747252747</v>
      </c>
      <c r="G23" s="83" t="str">
        <f>Settings!A26</f>
        <v>Diseño de la sociedad de agentes</v>
      </c>
      <c r="H23" s="61">
        <f>Settings!D26</f>
        <v>5</v>
      </c>
      <c r="I23" s="61">
        <f>sumif(Historias!$B$5:$B$200,G23,Historias!$G$5:$G$200)</f>
        <v>5</v>
      </c>
      <c r="J23" s="61">
        <f>sumif(Historias!$B$5:$B$200,G23,Historias!$H$5:$H$200)</f>
        <v>3.6</v>
      </c>
      <c r="K23" s="61" t="str">
        <f t="shared" si="7"/>
        <v>DONE</v>
      </c>
      <c r="L23" s="84">
        <f t="shared" si="8"/>
        <v>1</v>
      </c>
    </row>
    <row r="24">
      <c r="A24" s="57" t="str">
        <f>if(B24=Settings!$D$5,"INICIO",if(B24=Settings!$D$6,"FIN",""))</f>
        <v/>
      </c>
      <c r="B24" s="58">
        <f>if (and(isnumber(B23),B23+1&lt;=Settings!$D$6),B23+1,"")</f>
        <v>42725</v>
      </c>
      <c r="C24" s="59">
        <f t="shared" si="3"/>
        <v>107.0588235</v>
      </c>
      <c r="D24" s="59">
        <f t="shared" si="4"/>
        <v>119</v>
      </c>
      <c r="E24" s="61">
        <f>SUMIF(Historias!$F$5:$F$200,B24,Historias!$G$5:$G$200)</f>
        <v>1</v>
      </c>
      <c r="F24" s="82">
        <f t="shared" si="6"/>
        <v>0.02747252747</v>
      </c>
      <c r="G24" s="83" t="str">
        <f>Settings!A27</f>
        <v>Diseño de estrategia de búsqueda</v>
      </c>
      <c r="H24" s="61">
        <f>Settings!D27</f>
        <v>5</v>
      </c>
      <c r="I24" s="61">
        <f>sumif(Historias!$B$5:$B$200,G24,Historias!$G$5:$G$200)</f>
        <v>5</v>
      </c>
      <c r="J24" s="61">
        <f>sumif(Historias!$B$5:$B$200,G24,Historias!$H$5:$H$200)</f>
        <v>3.75</v>
      </c>
      <c r="K24" s="61" t="str">
        <f t="shared" si="7"/>
        <v>DONE</v>
      </c>
      <c r="L24" s="84">
        <f t="shared" si="8"/>
        <v>1</v>
      </c>
    </row>
    <row r="25">
      <c r="A25" s="57" t="str">
        <f>if(B25=Settings!$D$5,"INICIO",if(B25=Settings!$D$6,"FIN",""))</f>
        <v/>
      </c>
      <c r="B25" s="58">
        <f>if (and(isnumber(B24),B24+1&lt;=Settings!$D$6),B24+1,"")</f>
        <v>42726</v>
      </c>
      <c r="C25" s="59">
        <f t="shared" si="3"/>
        <v>103.4901961</v>
      </c>
      <c r="D25" s="59">
        <f t="shared" si="4"/>
        <v>118</v>
      </c>
      <c r="E25" s="61">
        <f>SUMIF(Historias!$F$5:$F$200,B25,Historias!$G$5:$G$200)</f>
        <v>3</v>
      </c>
      <c r="F25" s="82">
        <f t="shared" si="6"/>
        <v>0.01648351648</v>
      </c>
      <c r="G25" s="83" t="str">
        <f>Settings!A28</f>
        <v>Diseño de estrategia de supervivencia</v>
      </c>
      <c r="H25" s="61">
        <f>Settings!D28</f>
        <v>3</v>
      </c>
      <c r="I25" s="61">
        <f>sumif(Historias!$B$5:$B$200,G25,Historias!$G$5:$G$200)</f>
        <v>3</v>
      </c>
      <c r="J25" s="61">
        <f>sumif(Historias!$B$5:$B$200,G25,Historias!$H$5:$H$200)</f>
        <v>2.25</v>
      </c>
      <c r="K25" s="61" t="str">
        <f t="shared" si="7"/>
        <v>DONE</v>
      </c>
      <c r="L25" s="84">
        <f t="shared" si="8"/>
        <v>1</v>
      </c>
    </row>
    <row r="26">
      <c r="A26" s="57" t="str">
        <f>if(B26=Settings!$D$5,"INICIO",if(B26=Settings!$D$6,"FIN",""))</f>
        <v/>
      </c>
      <c r="B26" s="58">
        <f>if (and(isnumber(B25),B25+1&lt;=Settings!$D$6),B25+1,"")</f>
        <v>42727</v>
      </c>
      <c r="C26" s="59">
        <f t="shared" si="3"/>
        <v>99.92156863</v>
      </c>
      <c r="D26" s="59">
        <f t="shared" si="4"/>
        <v>115</v>
      </c>
      <c r="E26" s="61">
        <f>SUMIF(Historias!$F$5:$F$200,B26,Historias!$G$5:$G$200)</f>
        <v>2</v>
      </c>
      <c r="F26" s="82">
        <f t="shared" si="6"/>
        <v>0.02197802198</v>
      </c>
      <c r="G26" s="83" t="str">
        <f>Settings!A29</f>
        <v>Diagrama de secuencia</v>
      </c>
      <c r="H26" s="61">
        <f>Settings!D29</f>
        <v>4</v>
      </c>
      <c r="I26" s="61">
        <f>sumif(Historias!$B$5:$B$200,G26,Historias!$G$5:$G$200)</f>
        <v>4</v>
      </c>
      <c r="J26" s="61">
        <f>sumif(Historias!$B$5:$B$200,G26,Historias!$H$5:$H$200)</f>
        <v>4.5</v>
      </c>
      <c r="K26" s="61" t="str">
        <f t="shared" si="7"/>
        <v>DONE</v>
      </c>
      <c r="L26" s="84">
        <f t="shared" si="8"/>
        <v>1</v>
      </c>
    </row>
    <row r="27">
      <c r="A27" s="57" t="str">
        <f>if(B27=Settings!$D$5,"INICIO",if(B27=Settings!$D$6,"FIN",""))</f>
        <v/>
      </c>
      <c r="B27" s="58">
        <f>if (and(isnumber(B26),B26+1&lt;=Settings!$D$6),B26+1,"")</f>
        <v>42728</v>
      </c>
      <c r="C27" s="59">
        <f t="shared" si="3"/>
        <v>96.35294118</v>
      </c>
      <c r="D27" s="59">
        <f t="shared" si="4"/>
        <v>113</v>
      </c>
      <c r="E27" s="61">
        <f>SUMIF(Historias!$F$5:$F$200,B27,Historias!$G$5:$G$200)</f>
        <v>0</v>
      </c>
      <c r="F27" s="82">
        <f t="shared" si="6"/>
        <v>0.01648351648</v>
      </c>
      <c r="G27" s="83" t="str">
        <f>Settings!A30</f>
        <v>Diagrama de estados</v>
      </c>
      <c r="H27" s="61">
        <f>Settings!D30</f>
        <v>3</v>
      </c>
      <c r="I27" s="61">
        <f>sumif(Historias!$B$5:$B$200,G27,Historias!$G$5:$G$200)</f>
        <v>3</v>
      </c>
      <c r="J27" s="61">
        <f>sumif(Historias!$B$5:$B$200,G27,Historias!$H$5:$H$200)</f>
        <v>3</v>
      </c>
      <c r="K27" s="61" t="str">
        <f t="shared" si="7"/>
        <v>DONE</v>
      </c>
      <c r="L27" s="84">
        <f t="shared" si="8"/>
        <v>1</v>
      </c>
    </row>
    <row r="28">
      <c r="A28" s="57" t="str">
        <f>if(B28=Settings!$D$5,"INICIO",if(B28=Settings!$D$6,"FIN",""))</f>
        <v/>
      </c>
      <c r="B28" s="58">
        <f>if (and(isnumber(B27),B27+1&lt;=Settings!$D$6),B27+1,"")</f>
        <v>42729</v>
      </c>
      <c r="C28" s="59">
        <f t="shared" si="3"/>
        <v>92.78431373</v>
      </c>
      <c r="D28" s="59">
        <f t="shared" si="4"/>
        <v>113</v>
      </c>
      <c r="E28" s="61">
        <f>SUMIF(Historias!$F$5:$F$200,B28,Historias!$G$5:$G$200)</f>
        <v>0</v>
      </c>
      <c r="F28" s="82">
        <f t="shared" si="6"/>
        <v>0.02747252747</v>
      </c>
      <c r="G28" s="83" t="str">
        <f>Settings!A31</f>
        <v>Diagrama de clases</v>
      </c>
      <c r="H28" s="61">
        <f>Settings!D31</f>
        <v>5</v>
      </c>
      <c r="I28" s="61">
        <f>sumif(Historias!$B$5:$B$200,G28,Historias!$G$5:$G$200)</f>
        <v>5</v>
      </c>
      <c r="J28" s="61">
        <f>sumif(Historias!$B$5:$B$200,G28,Historias!$H$5:$H$200)</f>
        <v>4</v>
      </c>
      <c r="K28" s="61" t="str">
        <f t="shared" si="7"/>
        <v>DONE</v>
      </c>
      <c r="L28" s="84">
        <f t="shared" si="8"/>
        <v>1</v>
      </c>
    </row>
    <row r="29">
      <c r="A29" s="57" t="str">
        <f>if(B29=Settings!$D$5,"INICIO",if(B29=Settings!$D$6,"FIN",""))</f>
        <v/>
      </c>
      <c r="B29" s="58">
        <f>if (and(isnumber(B28),B28+1&lt;=Settings!$D$6),B28+1,"")</f>
        <v>42730</v>
      </c>
      <c r="C29" s="59">
        <f t="shared" si="3"/>
        <v>89.21568627</v>
      </c>
      <c r="D29" s="59">
        <f t="shared" si="4"/>
        <v>113</v>
      </c>
      <c r="E29" s="61">
        <f>SUMIF(Historias!$F$5:$F$200,B29,Historias!$G$5:$G$200)</f>
        <v>2.5</v>
      </c>
      <c r="F29" s="82">
        <f t="shared" si="6"/>
        <v>0.03846153846</v>
      </c>
      <c r="G29" s="83" t="str">
        <f>Settings!A32</f>
        <v>Implementación inicial de agentes (muerte planificada e iniciación)</v>
      </c>
      <c r="H29" s="61">
        <f>Settings!D32</f>
        <v>7</v>
      </c>
      <c r="I29" s="61">
        <f>sumif(Historias!$B$5:$B$200,G29,Historias!$G$5:$G$200)</f>
        <v>7</v>
      </c>
      <c r="J29" s="61">
        <f>sumif(Historias!$B$5:$B$200,G29,Historias!$H$5:$H$200)</f>
        <v>6.66</v>
      </c>
      <c r="K29" s="61" t="str">
        <f t="shared" si="7"/>
        <v>DONE</v>
      </c>
      <c r="L29" s="84">
        <f t="shared" si="8"/>
        <v>1</v>
      </c>
    </row>
    <row r="30">
      <c r="A30" s="57" t="str">
        <f>if(B30=Settings!$D$5,"INICIO",if(B30=Settings!$D$6,"FIN",""))</f>
        <v/>
      </c>
      <c r="B30" s="58">
        <f>if (and(isnumber(B29),B29+1&lt;=Settings!$D$6),B29+1,"")</f>
        <v>42731</v>
      </c>
      <c r="C30" s="59">
        <f t="shared" si="3"/>
        <v>85.64705882</v>
      </c>
      <c r="D30" s="59">
        <f t="shared" si="4"/>
        <v>110.5</v>
      </c>
      <c r="E30" s="61">
        <f>SUMIF(Historias!$F$5:$F$200,B30,Historias!$G$5:$G$200)</f>
        <v>0</v>
      </c>
      <c r="F30" s="82">
        <f t="shared" si="6"/>
        <v>0.04395604396</v>
      </c>
      <c r="G30" s="83" t="str">
        <f>Settings!A33</f>
        <v>Implementación inicial de comunicación (servidor)</v>
      </c>
      <c r="H30" s="61">
        <f>Settings!D33</f>
        <v>8</v>
      </c>
      <c r="I30" s="61">
        <f>sumif(Historias!$B$5:$B$200,G30,Historias!$G$5:$G$200)</f>
        <v>8</v>
      </c>
      <c r="J30" s="61">
        <f>sumif(Historias!$B$5:$B$200,G30,Historias!$H$5:$H$200)</f>
        <v>8.56</v>
      </c>
      <c r="K30" s="61" t="str">
        <f t="shared" si="7"/>
        <v>DONE</v>
      </c>
      <c r="L30" s="84">
        <f t="shared" si="8"/>
        <v>1</v>
      </c>
    </row>
    <row r="31">
      <c r="A31" s="57" t="str">
        <f>if(B31=Settings!$D$5,"INICIO",if(B31=Settings!$D$6,"FIN",""))</f>
        <v/>
      </c>
      <c r="B31" s="58">
        <f>if (and(isnumber(B30),B30+1&lt;=Settings!$D$6),B30+1,"")</f>
        <v>42732</v>
      </c>
      <c r="C31" s="59">
        <f t="shared" si="3"/>
        <v>82.07843137</v>
      </c>
      <c r="D31" s="59">
        <f t="shared" si="4"/>
        <v>110.5</v>
      </c>
      <c r="E31" s="61">
        <f>SUMIF(Historias!$F$5:$F$200,B31,Historias!$G$5:$G$200)</f>
        <v>6</v>
      </c>
      <c r="F31" s="82">
        <f t="shared" si="6"/>
        <v>0.03296703297</v>
      </c>
      <c r="G31" s="83" t="str">
        <f>Settings!A34</f>
        <v>Implementación inicial de comunicación (agentes)</v>
      </c>
      <c r="H31" s="61">
        <f>Settings!D34</f>
        <v>6</v>
      </c>
      <c r="I31" s="61">
        <f>sumif(Historias!$B$5:$B$200,G31,Historias!$G$5:$G$200)</f>
        <v>6</v>
      </c>
      <c r="J31" s="61">
        <f>sumif(Historias!$B$5:$B$200,G31,Historias!$H$5:$H$200)</f>
        <v>5.25</v>
      </c>
      <c r="K31" s="61" t="str">
        <f t="shared" si="7"/>
        <v>DONE</v>
      </c>
      <c r="L31" s="84">
        <f t="shared" si="8"/>
        <v>1</v>
      </c>
    </row>
    <row r="32">
      <c r="A32" s="57" t="str">
        <f>if(B32=Settings!$D$5,"INICIO",if(B32=Settings!$D$6,"FIN",""))</f>
        <v/>
      </c>
      <c r="B32" s="58">
        <f>if (and(isnumber(B31),B31+1&lt;=Settings!$D$6),B31+1,"")</f>
        <v>42733</v>
      </c>
      <c r="C32" s="59">
        <f t="shared" si="3"/>
        <v>78.50980392</v>
      </c>
      <c r="D32" s="59">
        <f t="shared" si="4"/>
        <v>104.5</v>
      </c>
      <c r="E32" s="61">
        <f>SUMIF(Historias!$F$5:$F$200,B32,Historias!$G$5:$G$200)</f>
        <v>0</v>
      </c>
      <c r="F32" s="82">
        <f t="shared" si="6"/>
        <v>0.01648351648</v>
      </c>
      <c r="G32" s="83" t="str">
        <f>Settings!A35</f>
        <v>Analisis de entradas de datos de sensores</v>
      </c>
      <c r="H32" s="61">
        <f>Settings!D35</f>
        <v>3</v>
      </c>
      <c r="I32" s="61">
        <f>sumif(Historias!$B$5:$B$200,G32,Historias!$G$5:$G$200)</f>
        <v>3</v>
      </c>
      <c r="J32" s="61">
        <f>sumif(Historias!$B$5:$B$200,G32,Historias!$H$5:$H$200)</f>
        <v>2</v>
      </c>
      <c r="K32" s="61" t="str">
        <f t="shared" si="7"/>
        <v>DONE</v>
      </c>
      <c r="L32" s="84">
        <f t="shared" si="8"/>
        <v>1</v>
      </c>
    </row>
    <row r="33">
      <c r="A33" s="57" t="str">
        <f>if(B33=Settings!$D$5,"INICIO",if(B33=Settings!$D$6,"FIN",""))</f>
        <v/>
      </c>
      <c r="B33" s="58">
        <f>if (and(isnumber(B32),B32+1&lt;=Settings!$D$6),B32+1,"")</f>
        <v>42734</v>
      </c>
      <c r="C33" s="59">
        <f t="shared" si="3"/>
        <v>74.94117647</v>
      </c>
      <c r="D33" s="59">
        <f t="shared" si="4"/>
        <v>104.5</v>
      </c>
      <c r="E33" s="61">
        <f>SUMIF(Historias!$F$5:$F$200,B33,Historias!$G$5:$G$200)</f>
        <v>2.5</v>
      </c>
      <c r="F33" s="82">
        <f t="shared" si="6"/>
        <v>0.04395604396</v>
      </c>
      <c r="G33" s="83" t="str">
        <f>Settings!A36</f>
        <v>Implementacion de agentes</v>
      </c>
      <c r="H33" s="61">
        <f>Settings!D36</f>
        <v>8</v>
      </c>
      <c r="I33" s="61">
        <f>sumif(Historias!$B$5:$B$200,G33,Historias!$G$5:$G$200)</f>
        <v>8</v>
      </c>
      <c r="J33" s="61">
        <f>sumif(Historias!$B$5:$B$200,G33,Historias!$H$5:$H$200)</f>
        <v>8.55</v>
      </c>
      <c r="K33" s="61" t="str">
        <f t="shared" si="7"/>
        <v>DONE</v>
      </c>
      <c r="L33" s="84">
        <f t="shared" si="8"/>
        <v>1</v>
      </c>
    </row>
    <row r="34">
      <c r="A34" s="57" t="str">
        <f>if(B34=Settings!$D$5,"INICIO",if(B34=Settings!$D$6,"FIN",""))</f>
        <v/>
      </c>
      <c r="B34" s="58">
        <f>if (and(isnumber(B33),B33+1&lt;=Settings!$D$6),B33+1,"")</f>
        <v>42735</v>
      </c>
      <c r="C34" s="59">
        <f t="shared" si="3"/>
        <v>71.37254902</v>
      </c>
      <c r="D34" s="59">
        <f t="shared" si="4"/>
        <v>102</v>
      </c>
      <c r="E34" s="61">
        <f>SUMIF(Historias!$F$5:$F$200,B34,Historias!$G$5:$G$200)</f>
        <v>0</v>
      </c>
      <c r="F34" s="82">
        <f t="shared" si="6"/>
        <v>0.04395604396</v>
      </c>
      <c r="G34" s="83" t="str">
        <f>Settings!A37</f>
        <v>Implementación del comportamiento de los agentes</v>
      </c>
      <c r="H34" s="61">
        <f>Settings!D37</f>
        <v>8</v>
      </c>
      <c r="I34" s="61">
        <f>sumif(Historias!$B$5:$B$200,G34,Historias!$G$5:$G$200)</f>
        <v>8</v>
      </c>
      <c r="J34" s="61">
        <f>sumif(Historias!$B$5:$B$200,G34,Historias!$H$5:$H$200)</f>
        <v>8.75</v>
      </c>
      <c r="K34" s="61" t="str">
        <f t="shared" si="7"/>
        <v>DONE</v>
      </c>
      <c r="L34" s="84">
        <f t="shared" si="8"/>
        <v>1</v>
      </c>
    </row>
    <row r="35">
      <c r="A35" s="57" t="str">
        <f>if(B35=Settings!$D$5,"INICIO",if(B35=Settings!$D$6,"FIN",""))</f>
        <v/>
      </c>
      <c r="B35" s="58">
        <f>if (and(isnumber(B34),B34+1&lt;=Settings!$D$6),B34+1,"")</f>
        <v>42736</v>
      </c>
      <c r="C35" s="59">
        <f t="shared" si="3"/>
        <v>67.80392157</v>
      </c>
      <c r="D35" s="59">
        <f t="shared" si="4"/>
        <v>102</v>
      </c>
      <c r="E35" s="61">
        <f>SUMIF(Historias!$F$5:$F$200,B35,Historias!$G$5:$G$200)</f>
        <v>1.5</v>
      </c>
      <c r="F35" s="82">
        <f t="shared" si="6"/>
        <v>0.04395604396</v>
      </c>
      <c r="G35" s="83" t="str">
        <f>Settings!A38</f>
        <v>Implementación de estrategia de búsqueda</v>
      </c>
      <c r="H35" s="61">
        <f>Settings!D38</f>
        <v>8</v>
      </c>
      <c r="I35" s="61">
        <f>sumif(Historias!$B$5:$B$200,G35,Historias!$G$5:$G$200)</f>
        <v>8</v>
      </c>
      <c r="J35" s="61">
        <f>sumif(Historias!$B$5:$B$200,G35,Historias!$H$5:$H$200)</f>
        <v>7.7</v>
      </c>
      <c r="K35" s="61" t="str">
        <f t="shared" si="7"/>
        <v>DONE</v>
      </c>
      <c r="L35" s="84">
        <f t="shared" si="8"/>
        <v>1</v>
      </c>
    </row>
    <row r="36">
      <c r="A36" s="57" t="str">
        <f>if(B36=Settings!$D$5,"INICIO",if(B36=Settings!$D$6,"FIN",""))</f>
        <v/>
      </c>
      <c r="B36" s="58">
        <f>if (and(isnumber(B35),B35+1&lt;=Settings!$D$6),B35+1,"")</f>
        <v>42737</v>
      </c>
      <c r="C36" s="59">
        <f t="shared" si="3"/>
        <v>64.23529412</v>
      </c>
      <c r="D36" s="59">
        <f t="shared" si="4"/>
        <v>100.5</v>
      </c>
      <c r="E36" s="61">
        <f>SUMIF(Historias!$F$5:$F$200,B36,Historias!$G$5:$G$200)</f>
        <v>2.5</v>
      </c>
      <c r="F36" s="82">
        <f t="shared" si="6"/>
        <v>0.02747252747</v>
      </c>
      <c r="G36" s="83" t="str">
        <f>Settings!A39</f>
        <v>Implementación de estrategia de supervivencia</v>
      </c>
      <c r="H36" s="61">
        <f>Settings!D39</f>
        <v>5</v>
      </c>
      <c r="I36" s="61">
        <f>sumif(Historias!$B$5:$B$200,G36,Historias!$G$5:$G$200)</f>
        <v>5</v>
      </c>
      <c r="J36" s="61">
        <f>sumif(Historias!$B$5:$B$200,G36,Historias!$H$5:$H$200)</f>
        <v>5.6</v>
      </c>
      <c r="K36" s="61" t="str">
        <f t="shared" si="7"/>
        <v>DONE</v>
      </c>
      <c r="L36" s="84">
        <f t="shared" si="8"/>
        <v>1</v>
      </c>
    </row>
    <row r="37">
      <c r="A37" s="57" t="str">
        <f>if(B37=Settings!$D$5,"INICIO",if(B37=Settings!$D$6,"FIN",""))</f>
        <v/>
      </c>
      <c r="B37" s="58">
        <f>if (and(isnumber(B36),B36+1&lt;=Settings!$D$6),B36+1,"")</f>
        <v>42738</v>
      </c>
      <c r="C37" s="59">
        <f t="shared" si="3"/>
        <v>60.66666667</v>
      </c>
      <c r="D37" s="59">
        <f t="shared" si="4"/>
        <v>98</v>
      </c>
      <c r="E37" s="61">
        <f>SUMIF(Historias!$F$5:$F$200,B37,Historias!$G$5:$G$200)</f>
        <v>0</v>
      </c>
      <c r="F37" s="82">
        <f t="shared" si="6"/>
        <v>0.02747252747</v>
      </c>
      <c r="G37" s="83" t="str">
        <f>Settings!A40</f>
        <v>Pruebas agentes</v>
      </c>
      <c r="H37" s="61">
        <f>Settings!D40</f>
        <v>5</v>
      </c>
      <c r="I37" s="61">
        <f>sumif(Historias!$B$5:$B$200,G37,Historias!$G$5:$G$200)</f>
        <v>5</v>
      </c>
      <c r="J37" s="61">
        <f>sumif(Historias!$B$5:$B$200,G37,Historias!$H$5:$H$200)</f>
        <v>4.8</v>
      </c>
      <c r="K37" s="61" t="str">
        <f t="shared" si="7"/>
        <v>DONE</v>
      </c>
      <c r="L37" s="84">
        <f t="shared" si="8"/>
        <v>1</v>
      </c>
    </row>
    <row r="38">
      <c r="A38" s="57" t="str">
        <f>if(B38=Settings!$D$5,"INICIO",if(B38=Settings!$D$6,"FIN",""))</f>
        <v/>
      </c>
      <c r="B38" s="58">
        <f>if (and(isnumber(B37),B37+1&lt;=Settings!$D$6),B37+1,"")</f>
        <v>42739</v>
      </c>
      <c r="C38" s="59">
        <f t="shared" si="3"/>
        <v>57.09803922</v>
      </c>
      <c r="D38" s="59">
        <f t="shared" si="4"/>
        <v>98</v>
      </c>
      <c r="E38" s="61">
        <f>SUMIF(Historias!$F$5:$F$200,B38,Historias!$G$5:$G$200)</f>
        <v>3.5</v>
      </c>
      <c r="F38" s="82">
        <f t="shared" si="6"/>
        <v>0.02747252747</v>
      </c>
      <c r="G38" s="83" t="str">
        <f>Settings!A41</f>
        <v>Pruebas movimiento</v>
      </c>
      <c r="H38" s="61">
        <f>Settings!D41</f>
        <v>5</v>
      </c>
      <c r="I38" s="61">
        <f>sumif(Historias!$B$5:$B$200,G38,Historias!$G$5:$G$200)</f>
        <v>5</v>
      </c>
      <c r="J38" s="61">
        <f>sumif(Historias!$B$5:$B$200,G38,Historias!$H$5:$H$200)</f>
        <v>5.3</v>
      </c>
      <c r="K38" s="61" t="str">
        <f t="shared" si="7"/>
        <v>DONE</v>
      </c>
      <c r="L38" s="84">
        <f t="shared" si="8"/>
        <v>1</v>
      </c>
    </row>
    <row r="39">
      <c r="A39" s="57" t="str">
        <f>if(B39=Settings!$D$5,"INICIO",if(B39=Settings!$D$6,"FIN",""))</f>
        <v/>
      </c>
      <c r="B39" s="58">
        <f>if (and(isnumber(B38),B38+1&lt;=Settings!$D$6),B38+1,"")</f>
        <v>42740</v>
      </c>
      <c r="C39" s="59">
        <f t="shared" si="3"/>
        <v>53.52941176</v>
      </c>
      <c r="D39" s="59">
        <f t="shared" si="4"/>
        <v>94.5</v>
      </c>
      <c r="E39" s="61">
        <f>SUMIF(Historias!$F$5:$F$200,B39,Historias!$G$5:$G$200)</f>
        <v>8</v>
      </c>
      <c r="F39" s="82">
        <f t="shared" si="6"/>
        <v>0.01098901099</v>
      </c>
      <c r="G39" s="83" t="str">
        <f>Settings!A42</f>
        <v>Pruebas comunicación</v>
      </c>
      <c r="H39" s="61">
        <f>Settings!D42</f>
        <v>2</v>
      </c>
      <c r="I39" s="61">
        <f>sumif(Historias!$B$5:$B$200,G39,Historias!$G$5:$G$200)</f>
        <v>2</v>
      </c>
      <c r="J39" s="61">
        <f>sumif(Historias!$B$5:$B$200,G39,Historias!$H$5:$H$200)</f>
        <v>2.45</v>
      </c>
      <c r="K39" s="61" t="str">
        <f t="shared" si="7"/>
        <v>DONE</v>
      </c>
      <c r="L39" s="84">
        <f t="shared" si="8"/>
        <v>1</v>
      </c>
    </row>
    <row r="40">
      <c r="A40" s="57" t="str">
        <f>if(B40=Settings!$D$5,"INICIO",if(B40=Settings!$D$6,"FIN",""))</f>
        <v/>
      </c>
      <c r="B40" s="58">
        <f>if (and(isnumber(B39),B39+1&lt;=Settings!$D$6),B39+1,"")</f>
        <v>42741</v>
      </c>
      <c r="C40" s="59">
        <f t="shared" si="3"/>
        <v>49.96078431</v>
      </c>
      <c r="D40" s="59">
        <f t="shared" si="4"/>
        <v>86.5</v>
      </c>
      <c r="E40" s="61">
        <f>SUMIF(Historias!$F$5:$F$200,B40,Historias!$G$5:$G$200)</f>
        <v>2</v>
      </c>
      <c r="F40" s="82">
        <f t="shared" si="6"/>
        <v>0.01648351648</v>
      </c>
      <c r="G40" s="83" t="str">
        <f>Settings!A43</f>
        <v>Pruebas sincronización</v>
      </c>
      <c r="H40" s="61">
        <f>Settings!D43</f>
        <v>3</v>
      </c>
      <c r="I40" s="61">
        <f>sumif(Historias!$B$5:$B$200,G40,Historias!$G$5:$G$200)</f>
        <v>3</v>
      </c>
      <c r="J40" s="61">
        <f>sumif(Historias!$B$5:$B$200,G40,Historias!$H$5:$H$200)</f>
        <v>2.85</v>
      </c>
      <c r="K40" s="61" t="str">
        <f t="shared" si="7"/>
        <v>DONE</v>
      </c>
      <c r="L40" s="84">
        <f t="shared" si="8"/>
        <v>1</v>
      </c>
    </row>
    <row r="41">
      <c r="A41" s="57" t="str">
        <f>if(B41=Settings!$D$5,"INICIO",if(B41=Settings!$D$6,"FIN",""))</f>
        <v/>
      </c>
      <c r="B41" s="58">
        <f>if (and(isnumber(B40),B40+1&lt;=Settings!$D$6),B40+1,"")</f>
        <v>42742</v>
      </c>
      <c r="C41" s="59">
        <f t="shared" si="3"/>
        <v>46.39215686</v>
      </c>
      <c r="D41" s="59">
        <f t="shared" si="4"/>
        <v>84.5</v>
      </c>
      <c r="E41" s="61">
        <f>SUMIF(Historias!$F$5:$F$200,B41,Historias!$G$5:$G$200)</f>
        <v>0</v>
      </c>
      <c r="F41" s="82">
        <f t="shared" si="6"/>
        <v>0.06593406593</v>
      </c>
      <c r="G41" s="83" t="str">
        <f>Settings!A44</f>
        <v>Depuración y correción de errores</v>
      </c>
      <c r="H41" s="61">
        <f>Settings!D44</f>
        <v>12</v>
      </c>
      <c r="I41" s="61">
        <f>sumif(Historias!$B$5:$B$200,G41,Historias!$G$5:$G$200)</f>
        <v>12</v>
      </c>
      <c r="J41" s="61">
        <f>sumif(Historias!$B$5:$B$200,G41,Historias!$H$5:$H$200)</f>
        <v>12.6</v>
      </c>
      <c r="K41" s="61" t="str">
        <f t="shared" si="7"/>
        <v>DONE</v>
      </c>
      <c r="L41" s="84">
        <f t="shared" si="8"/>
        <v>1</v>
      </c>
    </row>
    <row r="42">
      <c r="A42" s="57" t="str">
        <f>if(B42=Settings!$D$5,"INICIO",if(B42=Settings!$D$6,"FIN",""))</f>
        <v/>
      </c>
      <c r="B42" s="58">
        <f>if (and(isnumber(B41),B41+1&lt;=Settings!$D$6),B41+1,"")</f>
        <v>42743</v>
      </c>
      <c r="C42" s="59">
        <f t="shared" si="3"/>
        <v>42.82352941</v>
      </c>
      <c r="D42" s="59">
        <f t="shared" si="4"/>
        <v>84.5</v>
      </c>
      <c r="E42" s="61">
        <f>SUMIF(Historias!$F$5:$F$200,B42,Historias!$G$5:$G$200)</f>
        <v>0</v>
      </c>
      <c r="F42" s="82">
        <f t="shared" si="6"/>
        <v>0.02747252747</v>
      </c>
      <c r="G42" s="83" t="str">
        <f>Settings!A45</f>
        <v>Implementación de mejoras en agentes</v>
      </c>
      <c r="H42" s="61">
        <f>Settings!D45</f>
        <v>5</v>
      </c>
      <c r="I42" s="61">
        <f>sumif(Historias!$B$5:$B$200,G42,Historias!$G$5:$G$200)</f>
        <v>5</v>
      </c>
      <c r="J42" s="61">
        <f>sumif(Historias!$B$5:$B$200,G42,Historias!$H$5:$H$200)</f>
        <v>4.2</v>
      </c>
      <c r="K42" s="61" t="str">
        <f t="shared" si="7"/>
        <v>DONE</v>
      </c>
      <c r="L42" s="84">
        <f t="shared" si="8"/>
        <v>1</v>
      </c>
    </row>
    <row r="43">
      <c r="A43" s="57" t="str">
        <f>if(B43=Settings!$D$5,"INICIO",if(B43=Settings!$D$6,"FIN",""))</f>
        <v/>
      </c>
      <c r="B43" s="58">
        <f>if (and(isnumber(B42),B42+1&lt;=Settings!$D$6),B42+1,"")</f>
        <v>42744</v>
      </c>
      <c r="C43" s="59">
        <f t="shared" si="3"/>
        <v>39.25490196</v>
      </c>
      <c r="D43" s="59">
        <f t="shared" si="4"/>
        <v>84.5</v>
      </c>
      <c r="E43" s="61">
        <f>SUMIF(Historias!$F$5:$F$200,B43,Historias!$G$5:$G$200)</f>
        <v>2</v>
      </c>
      <c r="F43" s="82">
        <f t="shared" si="6"/>
        <v>0.02747252747</v>
      </c>
      <c r="G43" s="83" t="str">
        <f>Settings!A46</f>
        <v>Implementación de mejoras en movimiento</v>
      </c>
      <c r="H43" s="61">
        <f>Settings!D46</f>
        <v>5</v>
      </c>
      <c r="I43" s="61">
        <f>sumif(Historias!$B$5:$B$200,G43,Historias!$G$5:$G$200)</f>
        <v>5</v>
      </c>
      <c r="J43" s="61">
        <f>sumif(Historias!$B$5:$B$200,G43,Historias!$H$5:$H$200)</f>
        <v>4.6</v>
      </c>
      <c r="K43" s="61" t="str">
        <f t="shared" si="7"/>
        <v>DONE</v>
      </c>
      <c r="L43" s="84">
        <f t="shared" si="8"/>
        <v>1</v>
      </c>
    </row>
    <row r="44">
      <c r="A44" s="57" t="str">
        <f>if(B44=Settings!$D$5,"INICIO",if(B44=Settings!$D$6,"FIN",""))</f>
        <v/>
      </c>
      <c r="B44" s="58">
        <f>if (and(isnumber(B43),B43+1&lt;=Settings!$D$6),B43+1,"")</f>
        <v>42745</v>
      </c>
      <c r="C44" s="59">
        <f t="shared" si="3"/>
        <v>35.68627451</v>
      </c>
      <c r="D44" s="59">
        <f t="shared" si="4"/>
        <v>82.5</v>
      </c>
      <c r="E44" s="61">
        <f>SUMIF(Historias!$F$5:$F$200,B44,Historias!$G$5:$G$200)</f>
        <v>4</v>
      </c>
      <c r="F44" s="82">
        <f t="shared" si="6"/>
        <v>0.02747252747</v>
      </c>
      <c r="G44" s="83" t="str">
        <f>Settings!A47</f>
        <v>Implementación de mejoras en el comportamiento</v>
      </c>
      <c r="H44" s="61">
        <f>Settings!D47</f>
        <v>5</v>
      </c>
      <c r="I44" s="61">
        <f>sumif(Historias!$B$5:$B$200,G44,Historias!$G$5:$G$200)</f>
        <v>5</v>
      </c>
      <c r="J44" s="61">
        <f>sumif(Historias!$B$5:$B$200,G44,Historias!$H$5:$H$200)</f>
        <v>5.6</v>
      </c>
      <c r="K44" s="61" t="str">
        <f t="shared" si="7"/>
        <v>DONE</v>
      </c>
      <c r="L44" s="84">
        <f t="shared" si="8"/>
        <v>1</v>
      </c>
    </row>
    <row r="45">
      <c r="A45" s="57" t="str">
        <f>if(B45=Settings!$D$5,"INICIO",if(B45=Settings!$D$6,"FIN",""))</f>
        <v/>
      </c>
      <c r="B45" s="58">
        <f>if (and(isnumber(B44),B44+1&lt;=Settings!$D$6),B44+1,"")</f>
        <v>42746</v>
      </c>
      <c r="C45" s="59">
        <f t="shared" si="3"/>
        <v>32.11764706</v>
      </c>
      <c r="D45" s="59">
        <f t="shared" si="4"/>
        <v>78.5</v>
      </c>
      <c r="E45" s="61">
        <f>SUMIF(Historias!$F$5:$F$200,B45,Historias!$G$5:$G$200)</f>
        <v>0</v>
      </c>
      <c r="F45" s="82">
        <f t="shared" si="6"/>
        <v>0.02747252747</v>
      </c>
      <c r="G45" s="83" t="str">
        <f>Settings!A48</f>
        <v>Implementación de mejoras de estrategia de búsqueda</v>
      </c>
      <c r="H45" s="61">
        <f>Settings!D48</f>
        <v>5</v>
      </c>
      <c r="I45" s="61">
        <f>sumif(Historias!$B$5:$B$200,G45,Historias!$G$5:$G$200)</f>
        <v>5</v>
      </c>
      <c r="J45" s="61">
        <f>sumif(Historias!$B$5:$B$200,G45,Historias!$H$5:$H$200)</f>
        <v>5.1</v>
      </c>
      <c r="K45" s="61" t="str">
        <f t="shared" si="7"/>
        <v>DONE</v>
      </c>
      <c r="L45" s="84">
        <f t="shared" si="8"/>
        <v>1</v>
      </c>
    </row>
    <row r="46">
      <c r="A46" s="57" t="str">
        <f>if(B46=Settings!$D$5,"INICIO",if(B46=Settings!$D$6,"FIN",""))</f>
        <v/>
      </c>
      <c r="B46" s="58">
        <f>if (and(isnumber(B45),B45+1&lt;=Settings!$D$6),B45+1,"")</f>
        <v>42747</v>
      </c>
      <c r="C46" s="59">
        <f t="shared" si="3"/>
        <v>28.54901961</v>
      </c>
      <c r="D46" s="59">
        <f t="shared" si="4"/>
        <v>78.5</v>
      </c>
      <c r="E46" s="61">
        <f>SUMIF(Historias!$F$5:$F$200,B46,Historias!$G$5:$G$200)</f>
        <v>8</v>
      </c>
      <c r="F46" s="82">
        <f t="shared" si="6"/>
        <v>0.01648351648</v>
      </c>
      <c r="G46" s="83" t="str">
        <f>Settings!A49</f>
        <v>Implementación de mejoras de estrategia de supervivencia</v>
      </c>
      <c r="H46" s="61">
        <f>Settings!D49</f>
        <v>3</v>
      </c>
      <c r="I46" s="61">
        <f>sumif(Historias!$B$5:$B$200,G46,Historias!$G$5:$G$200)</f>
        <v>3</v>
      </c>
      <c r="J46" s="61">
        <f>sumif(Historias!$B$5:$B$200,G46,Historias!$H$5:$H$200)</f>
        <v>2.4</v>
      </c>
      <c r="K46" s="61" t="str">
        <f t="shared" si="7"/>
        <v>DONE</v>
      </c>
      <c r="L46" s="84">
        <f t="shared" si="8"/>
        <v>1</v>
      </c>
    </row>
    <row r="47">
      <c r="A47" s="57" t="str">
        <f>if(B47=Settings!$D$5,"INICIO",if(B47=Settings!$D$6,"FIN",""))</f>
        <v/>
      </c>
      <c r="B47" s="58">
        <f>if (and(isnumber(B46),B46+1&lt;=Settings!$D$6),B46+1,"")</f>
        <v>42748</v>
      </c>
      <c r="C47" s="59">
        <f t="shared" si="3"/>
        <v>24.98039216</v>
      </c>
      <c r="D47" s="59">
        <f t="shared" si="4"/>
        <v>70.5</v>
      </c>
      <c r="E47" s="61">
        <f>SUMIF(Historias!$F$5:$F$200,B47,Historias!$G$5:$G$200)</f>
        <v>1.5</v>
      </c>
      <c r="F47" s="82">
        <f t="shared" si="6"/>
        <v>0.01648351648</v>
      </c>
      <c r="G47" s="83" t="str">
        <f>Settings!A50</f>
        <v>Implementación de mejoras en el programa</v>
      </c>
      <c r="H47" s="61">
        <f>Settings!D50</f>
        <v>3</v>
      </c>
      <c r="I47" s="61">
        <f>sumif(Historias!$B$5:$B$200,G47,Historias!$G$5:$G$200)</f>
        <v>3</v>
      </c>
      <c r="J47" s="61">
        <f>sumif(Historias!$B$5:$B$200,G47,Historias!$H$5:$H$200)</f>
        <v>3.2</v>
      </c>
      <c r="K47" s="61" t="str">
        <f t="shared" si="7"/>
        <v>DONE</v>
      </c>
      <c r="L47" s="84">
        <f t="shared" si="8"/>
        <v>1</v>
      </c>
    </row>
    <row r="48">
      <c r="A48" s="57" t="str">
        <f>if(B48=Settings!$D$5,"INICIO",if(B48=Settings!$D$6,"FIN",""))</f>
        <v/>
      </c>
      <c r="B48" s="58">
        <f>if (and(isnumber(B47),B47+1&lt;=Settings!$D$6),B47+1,"")</f>
        <v>42749</v>
      </c>
      <c r="C48" s="59">
        <f t="shared" si="3"/>
        <v>21.41176471</v>
      </c>
      <c r="D48" s="59">
        <f t="shared" si="4"/>
        <v>69</v>
      </c>
      <c r="E48" s="61">
        <f>SUMIF(Historias!$F$5:$F$200,B48,Historias!$G$5:$G$200)</f>
        <v>9</v>
      </c>
      <c r="F48" s="82">
        <f t="shared" si="6"/>
        <v>0.05494505495</v>
      </c>
      <c r="G48" s="83" t="str">
        <f>Settings!A51</f>
        <v>Depuración y correcion de errores de las mejoras</v>
      </c>
      <c r="H48" s="61">
        <f>Settings!D51</f>
        <v>10</v>
      </c>
      <c r="I48" s="61">
        <f>sumif(Historias!$B$5:$B$200,G48,Historias!$G$5:$G$200)</f>
        <v>10</v>
      </c>
      <c r="J48" s="61">
        <f>sumif(Historias!$B$5:$B$200,G48,Historias!$H$5:$H$200)</f>
        <v>9.9</v>
      </c>
      <c r="K48" s="61" t="str">
        <f t="shared" si="7"/>
        <v>DONE</v>
      </c>
      <c r="L48" s="84">
        <f t="shared" si="8"/>
        <v>1</v>
      </c>
    </row>
    <row r="49">
      <c r="A49" s="57" t="str">
        <f>if(B49=Settings!$D$5,"INICIO",if(B49=Settings!$D$6,"FIN",""))</f>
        <v/>
      </c>
      <c r="B49" s="58">
        <f>if (and(isnumber(B48),B48+1&lt;=Settings!$D$6),B48+1,"")</f>
        <v>42750</v>
      </c>
      <c r="C49" s="59">
        <f t="shared" si="3"/>
        <v>17.84313725</v>
      </c>
      <c r="D49" s="59">
        <f t="shared" si="4"/>
        <v>60</v>
      </c>
      <c r="E49" s="61">
        <f>SUMIF(Historias!$F$5:$F$200,B49,Historias!$G$5:$G$200)</f>
        <v>9</v>
      </c>
      <c r="F49" s="82">
        <f t="shared" si="6"/>
        <v>0.02747252747</v>
      </c>
      <c r="G49" s="83" t="str">
        <f>Settings!A52</f>
        <v>Memoria</v>
      </c>
      <c r="H49" s="61">
        <f>Settings!D52</f>
        <v>5</v>
      </c>
      <c r="I49" s="61">
        <f>sumif(Historias!$B$5:$B$200,G49,Historias!$G$5:$G$200)</f>
        <v>5</v>
      </c>
      <c r="J49" s="61">
        <f>sumif(Historias!$B$5:$B$200,G49,Historias!$H$5:$H$200)</f>
        <v>5</v>
      </c>
      <c r="K49" s="61" t="str">
        <f t="shared" si="7"/>
        <v>DONE</v>
      </c>
      <c r="L49" s="84">
        <f t="shared" si="8"/>
        <v>1</v>
      </c>
    </row>
    <row r="50">
      <c r="A50" s="57" t="str">
        <f>if(B50=Settings!$D$5,"INICIO",if(B50=Settings!$D$6,"FIN",""))</f>
        <v/>
      </c>
      <c r="B50" s="58">
        <f>if (and(isnumber(B49),B49+1&lt;=Settings!$D$6),B49+1,"")</f>
        <v>42751</v>
      </c>
      <c r="C50" s="59">
        <f t="shared" si="3"/>
        <v>14.2745098</v>
      </c>
      <c r="D50" s="59">
        <f t="shared" si="4"/>
        <v>51</v>
      </c>
      <c r="E50" s="61">
        <f>SUMIF(Historias!$F$5:$F$200,B50,Historias!$G$5:$G$200)</f>
        <v>26</v>
      </c>
      <c r="F50" s="82">
        <f t="shared" si="6"/>
        <v>0.01098901099</v>
      </c>
      <c r="G50" s="83" t="str">
        <f>Settings!A53</f>
        <v>Presentación</v>
      </c>
      <c r="H50" s="61">
        <f>Settings!D53</f>
        <v>2</v>
      </c>
      <c r="I50" s="61">
        <f>sumif(Historias!$B$5:$B$200,G50,Historias!$G$5:$G$200)</f>
        <v>2</v>
      </c>
      <c r="J50" s="61">
        <f>sumif(Historias!$B$5:$B$200,G50,Historias!$H$5:$H$200)</f>
        <v>1.9</v>
      </c>
      <c r="K50" s="61" t="str">
        <f t="shared" si="7"/>
        <v>DONE</v>
      </c>
      <c r="L50" s="84">
        <f t="shared" si="8"/>
        <v>1</v>
      </c>
    </row>
    <row r="51">
      <c r="A51" s="57" t="str">
        <f>if(B51=Settings!$D$5,"INICIO",if(B51=Settings!$D$6,"FIN",""))</f>
        <v/>
      </c>
      <c r="B51" s="58">
        <f>if (and(isnumber(B50),B50+1&lt;=Settings!$D$6),B50+1,"")</f>
        <v>42752</v>
      </c>
      <c r="C51" s="59">
        <f t="shared" si="3"/>
        <v>10.70588235</v>
      </c>
      <c r="D51" s="59">
        <f t="shared" si="4"/>
        <v>25</v>
      </c>
      <c r="E51" s="61">
        <f>SUMIF(Historias!$F$5:$F$200,B51,Historias!$G$5:$G$200)</f>
        <v>11</v>
      </c>
      <c r="F51" s="82">
        <f t="shared" si="6"/>
        <v>0</v>
      </c>
      <c r="G51" s="83" t="str">
        <f>Settings!A54</f>
        <v/>
      </c>
      <c r="H51" s="61" t="str">
        <f>Settings!D54</f>
        <v/>
      </c>
      <c r="I51" s="61">
        <f>sumif(Historias!$B$5:$B$200,G51,Historias!$G$5:$G$200)</f>
        <v>0</v>
      </c>
      <c r="J51" s="61">
        <f>sumif(Historias!$B$5:$B$200,G51,Historias!$H$5:$H$200)</f>
        <v>0</v>
      </c>
      <c r="K51" s="61" t="str">
        <f t="shared" si="7"/>
        <v>TO DO</v>
      </c>
      <c r="L51" s="84">
        <f t="shared" si="8"/>
        <v>0</v>
      </c>
    </row>
    <row r="52">
      <c r="A52" s="57" t="str">
        <f>if(B52=Settings!$D$5,"INICIO",if(B52=Settings!$D$6,"FIN",""))</f>
        <v/>
      </c>
      <c r="B52" s="58">
        <f>if (and(isnumber(B51),B51+1&lt;=Settings!$D$6),B51+1,"")</f>
        <v>42753</v>
      </c>
      <c r="C52" s="59">
        <f t="shared" si="3"/>
        <v>7.137254902</v>
      </c>
      <c r="D52" s="59">
        <f t="shared" si="4"/>
        <v>14</v>
      </c>
      <c r="E52" s="61">
        <f>SUMIF(Historias!$F$5:$F$200,B52,Historias!$G$5:$G$200)</f>
        <v>12</v>
      </c>
      <c r="F52" s="82">
        <f t="shared" si="6"/>
        <v>0</v>
      </c>
      <c r="G52" s="83" t="str">
        <f>Settings!A55</f>
        <v/>
      </c>
      <c r="H52" s="61" t="str">
        <f>Settings!D55</f>
        <v/>
      </c>
      <c r="I52" s="61">
        <f>sumif(Historias!$B$5:$B$200,G52,Historias!$G$5:$G$200)</f>
        <v>0</v>
      </c>
      <c r="J52" s="61">
        <f>sumif(Historias!$B$5:$B$200,G52,Historias!$H$5:$H$200)</f>
        <v>0</v>
      </c>
      <c r="K52" s="61" t="str">
        <f t="shared" si="7"/>
        <v>TO DO</v>
      </c>
      <c r="L52" s="84">
        <f t="shared" si="8"/>
        <v>0</v>
      </c>
    </row>
    <row r="53">
      <c r="A53" s="57" t="str">
        <f>if(B53=Settings!$D$5,"INICIO",if(B53=Settings!$D$6,"FIN",""))</f>
        <v/>
      </c>
      <c r="B53" s="58">
        <f>if (and(isnumber(B52),B52+1&lt;=Settings!$D$6),B52+1,"")</f>
        <v>42754</v>
      </c>
      <c r="C53" s="59">
        <f t="shared" si="3"/>
        <v>3.568627451</v>
      </c>
      <c r="D53" s="59">
        <f t="shared" si="4"/>
        <v>2</v>
      </c>
      <c r="E53" s="61">
        <f>SUMIF(Historias!$F$5:$F$200,B53,Historias!$G$5:$G$200)</f>
        <v>2</v>
      </c>
      <c r="F53" s="82">
        <f t="shared" si="6"/>
        <v>0</v>
      </c>
      <c r="G53" s="83" t="str">
        <f>Settings!A56</f>
        <v/>
      </c>
      <c r="H53" s="61" t="str">
        <f>Settings!D56</f>
        <v/>
      </c>
      <c r="I53" s="61">
        <f>sumif(Historias!$B$5:$B$200,G53,Historias!$G$5:$G$200)</f>
        <v>0</v>
      </c>
      <c r="J53" s="61">
        <f>sumif(Historias!$B$5:$B$200,G53,Historias!$H$5:$H$200)</f>
        <v>0</v>
      </c>
      <c r="K53" s="61" t="str">
        <f t="shared" si="7"/>
        <v>TO DO</v>
      </c>
      <c r="L53" s="84">
        <f t="shared" si="8"/>
        <v>0</v>
      </c>
    </row>
    <row r="54">
      <c r="A54" s="57" t="str">
        <f>if(B54=Settings!$D$5,"INICIO",if(B54=Settings!$D$6,"FIN",""))</f>
        <v>FIN</v>
      </c>
      <c r="B54" s="58">
        <f>if (and(isnumber(B53),B53+1&lt;=Settings!$D$6),B53+1,"")</f>
        <v>42755</v>
      </c>
      <c r="C54" s="59">
        <f t="shared" si="3"/>
        <v>0</v>
      </c>
      <c r="D54" s="59">
        <f t="shared" si="4"/>
        <v>0</v>
      </c>
      <c r="E54" s="61">
        <f>SUMIF(Historias!$F$5:$F$200,B54,Historias!$G$5:$G$200)</f>
        <v>0</v>
      </c>
      <c r="F54" s="9"/>
      <c r="I54" s="76">
        <f t="shared" ref="I54:J54" si="9">SUM(I15:I50)</f>
        <v>182</v>
      </c>
      <c r="J54" s="76">
        <f t="shared" si="9"/>
        <v>172.92</v>
      </c>
    </row>
    <row r="55">
      <c r="A55" s="57" t="str">
        <f>if(B55=Settings!$D$5,"INICIO",if(B55=Settings!$D$6,"FIN",""))</f>
        <v/>
      </c>
      <c r="B55" s="61" t="str">
        <f>if (and(isnumber(B54),B54+1&lt;=Settings!$D$6),B54+1,"")</f>
        <v/>
      </c>
      <c r="C55" s="59">
        <f t="shared" si="3"/>
        <v>-3.568627451</v>
      </c>
      <c r="D55" s="59" t="str">
        <f t="shared" si="4"/>
        <v/>
      </c>
      <c r="E55" s="61">
        <f>SUMIF(Historias!$F$5:$F$200,B55,Historias!$G$5:$G$200)</f>
        <v>0</v>
      </c>
      <c r="F55" s="9"/>
    </row>
    <row r="56">
      <c r="A56" s="57" t="str">
        <f>if(B56=Settings!$D$5,"INICIO",if(B56=Settings!$D$6,"FIN",""))</f>
        <v/>
      </c>
      <c r="B56" s="61" t="str">
        <f>if (and(isnumber(B55),B55+1&lt;=Settings!$D$6),B55+1,"")</f>
        <v/>
      </c>
      <c r="C56" s="59">
        <f t="shared" si="3"/>
        <v>-7.137254902</v>
      </c>
      <c r="D56" s="59" t="str">
        <f t="shared" si="4"/>
        <v/>
      </c>
      <c r="E56" s="61">
        <f>SUMIF(Historias!$F$5:$F$200,B56,Historias!$G$5:$G$200)</f>
        <v>0</v>
      </c>
      <c r="F56" s="9"/>
    </row>
    <row r="57">
      <c r="A57" s="57" t="str">
        <f>if(B57=Settings!$D$5,"INICIO",if(B57=Settings!$D$6,"FIN",""))</f>
        <v/>
      </c>
      <c r="B57" s="61" t="str">
        <f>if (and(isnumber(B56),B56+1&lt;=Settings!$D$6),B56+1,"")</f>
        <v/>
      </c>
      <c r="C57" s="59">
        <f t="shared" si="3"/>
        <v>-10.70588235</v>
      </c>
      <c r="D57" s="59" t="str">
        <f t="shared" si="4"/>
        <v/>
      </c>
      <c r="E57" s="61">
        <f>SUMIF(Historias!$F$5:$F$200,B57,Historias!$G$5:$G$200)</f>
        <v>0</v>
      </c>
      <c r="F57" s="9"/>
    </row>
    <row r="58">
      <c r="A58" s="57" t="str">
        <f>if(B58=Settings!$D$5,"INICIO",if(B58=Settings!$D$6,"FIN",""))</f>
        <v/>
      </c>
      <c r="B58" s="61" t="str">
        <f>if (and(isnumber(B57),B57+1&lt;=Settings!$D$6),B57+1,"")</f>
        <v/>
      </c>
      <c r="C58" s="59">
        <f t="shared" si="3"/>
        <v>-14.2745098</v>
      </c>
      <c r="D58" s="59" t="str">
        <f t="shared" si="4"/>
        <v/>
      </c>
      <c r="E58" s="61">
        <f>SUMIF(Historias!$F$5:$F$200,B58,Historias!$G$5:$G$200)</f>
        <v>0</v>
      </c>
      <c r="F58" s="9"/>
    </row>
    <row r="59">
      <c r="A59" s="57" t="str">
        <f>if(B59=Settings!$D$5,"INICIO",if(B59=Settings!$D$6,"FIN",""))</f>
        <v/>
      </c>
      <c r="B59" s="61" t="str">
        <f>if (and(isnumber(B58),B58+1&lt;=Settings!$D$6),B58+1,"")</f>
        <v/>
      </c>
      <c r="C59" s="59">
        <f t="shared" si="3"/>
        <v>-17.84313725</v>
      </c>
      <c r="D59" s="59" t="str">
        <f t="shared" si="4"/>
        <v/>
      </c>
      <c r="E59" s="61">
        <f>SUMIF(Historias!$F$5:$F$200,B59,Historias!$G$5:$G$200)</f>
        <v>0</v>
      </c>
      <c r="F59" s="9"/>
    </row>
    <row r="60">
      <c r="A60" s="57" t="str">
        <f>if(B60=Settings!$D$5,"INICIO",if(B60=Settings!$D$6,"FIN",""))</f>
        <v/>
      </c>
      <c r="B60" s="61" t="str">
        <f>if (and(isnumber(B59),B59+1&lt;=Settings!$D$6),B59+1,"")</f>
        <v/>
      </c>
      <c r="C60" s="59">
        <f t="shared" si="3"/>
        <v>-21.41176471</v>
      </c>
      <c r="D60" s="59" t="str">
        <f t="shared" si="4"/>
        <v/>
      </c>
      <c r="E60" s="61">
        <f>SUMIF(Historias!$F$5:$F$200,B60,Historias!$G$5:$G$200)</f>
        <v>0</v>
      </c>
      <c r="F60" s="9"/>
    </row>
    <row r="61">
      <c r="A61" s="57" t="str">
        <f>if(B61=Settings!$D$5,"INICIO",if(B61=Settings!$D$6,"FIN",""))</f>
        <v/>
      </c>
      <c r="B61" s="61" t="str">
        <f>if (and(isnumber(B60),B60+1&lt;=Settings!$D$6),B60+1,"")</f>
        <v/>
      </c>
      <c r="C61" s="59">
        <f t="shared" si="3"/>
        <v>-24.98039216</v>
      </c>
      <c r="D61" s="59" t="str">
        <f t="shared" si="4"/>
        <v/>
      </c>
      <c r="E61" s="61">
        <f>SUMIF(Historias!$F$5:$F$200,B61,Historias!$G$5:$G$200)</f>
        <v>0</v>
      </c>
      <c r="F61" s="9"/>
    </row>
    <row r="62">
      <c r="A62" s="57" t="str">
        <f>if(B62=Settings!$D$5,"INICIO",if(B62=Settings!$D$6,"FIN",""))</f>
        <v/>
      </c>
      <c r="B62" s="61" t="str">
        <f>if (and(isnumber(B61),B61+1&lt;=Settings!$D$6),B61+1,"")</f>
        <v/>
      </c>
      <c r="C62" s="59">
        <f t="shared" si="3"/>
        <v>-28.54901961</v>
      </c>
      <c r="D62" s="59" t="str">
        <f t="shared" si="4"/>
        <v/>
      </c>
      <c r="E62" s="61">
        <f>SUMIF(Historias!$F$5:$F$200,B62,Historias!$G$5:$G$200)</f>
        <v>0</v>
      </c>
      <c r="F62" s="9"/>
    </row>
    <row r="63">
      <c r="A63" s="57" t="str">
        <f>if(B63=Settings!$D$5,"INICIO",if(B63=Settings!$D$6,"FIN",""))</f>
        <v/>
      </c>
      <c r="B63" s="61" t="str">
        <f>if (and(isnumber(B62),B62+1&lt;=Settings!$D$6),B62+1,"")</f>
        <v/>
      </c>
      <c r="C63" s="59">
        <f t="shared" si="3"/>
        <v>-32.11764706</v>
      </c>
      <c r="D63" s="59" t="str">
        <f t="shared" si="4"/>
        <v/>
      </c>
      <c r="E63" s="61">
        <f>SUMIF(Historias!$F$5:$F$200,B63,Historias!$G$5:$G$200)</f>
        <v>0</v>
      </c>
      <c r="F63" s="9"/>
    </row>
    <row r="64">
      <c r="B64" s="93"/>
      <c r="C64" s="28"/>
      <c r="D64" s="28"/>
      <c r="E64" s="28"/>
    </row>
    <row r="65">
      <c r="B65" s="94"/>
    </row>
    <row r="66">
      <c r="B66" s="95" t="s">
        <v>105</v>
      </c>
      <c r="C66" s="5"/>
    </row>
    <row r="67">
      <c r="B67" s="96" t="s">
        <v>106</v>
      </c>
      <c r="C67" s="97" t="str">
        <f>Settings!A5</f>
        <v>ARB</v>
      </c>
      <c r="D67" s="97" t="str">
        <f>Settings!A6</f>
        <v>HMC</v>
      </c>
      <c r="E67" s="97" t="str">
        <f>Settings!A7</f>
        <v>BMP</v>
      </c>
      <c r="F67" s="97" t="str">
        <f>Settings!A8</f>
        <v>JDTM</v>
      </c>
      <c r="G67" s="97" t="str">
        <f>Settings!A9</f>
        <v/>
      </c>
      <c r="H67" s="97" t="str">
        <f>Settings!A10</f>
        <v/>
      </c>
    </row>
    <row r="68">
      <c r="B68" s="98">
        <f>Resumen!B3</f>
        <v>42704</v>
      </c>
      <c r="C68" s="99">
        <f>SUMIFS(Historias!$H$5:$H$200,Historias!$F$5:$F$200,$B68,Historias!$A$5:$A$200,C$67)</f>
        <v>2.8</v>
      </c>
      <c r="D68" s="99">
        <f>SUMIFS(Historias!$H$5:$H$200,Historias!$F$5:$F$200,$B68,Historias!$A$5:$A$200,D$67)</f>
        <v>2.8</v>
      </c>
      <c r="E68" s="99">
        <f>SUMIFS(Historias!$H$5:$H$200,Historias!$F$5:$F$200,$B68,Historias!$A$5:$A$200,E$67)</f>
        <v>2.8</v>
      </c>
      <c r="F68" s="99">
        <f>SUMIFS(Historias!$H$5:$H$200,Historias!$F$5:$F$200,$B68,Historias!$A$5:$A$200,F$67)</f>
        <v>0</v>
      </c>
      <c r="G68" s="99">
        <f>SUMIFS(Historias!$H$5:$H$150,Historias!$F$5:$F$150,$B68,Historias!$A$5:$A$150,G$67)</f>
        <v>0</v>
      </c>
      <c r="H68" s="99">
        <f>SUMIFS(Historias!$H$5:$H$150,Historias!$F$5:$F$150,$B68,Historias!$A$5:$A$150,H$67)</f>
        <v>0</v>
      </c>
    </row>
    <row r="69">
      <c r="B69" s="98">
        <f>Resumen!B4</f>
        <v>42705</v>
      </c>
      <c r="C69" s="99">
        <f>SUMIFS(Historias!$H$5:$H$200,Historias!$F$5:$F$200,$B69,Historias!$A$5:$A$200,C$67)</f>
        <v>0</v>
      </c>
      <c r="D69" s="99">
        <f>SUMIFS(Historias!$H$5:$H$200,Historias!$F$5:$F$200,$B69,Historias!$A$5:$A$200,D$67)</f>
        <v>0</v>
      </c>
      <c r="E69" s="99">
        <f>SUMIFS(Historias!$H$5:$H$200,Historias!$F$5:$F$200,$B69,Historias!$A$5:$A$200,E$67)</f>
        <v>0</v>
      </c>
      <c r="F69" s="99">
        <f>SUMIFS(Historias!$H$5:$H$200,Historias!$F$5:$F$200,$B69,Historias!$A$5:$A$200,F$67)</f>
        <v>0</v>
      </c>
      <c r="G69" s="99">
        <f>SUMIFS(Historias!$H$5:$H$150,Historias!$F$5:$F$150,$B69,Historias!$A$5:$A$150,G$67)</f>
        <v>0</v>
      </c>
      <c r="H69" s="99">
        <f>SUMIFS(Historias!$H$5:$H$150,Historias!$F$5:$F$150,$B69,Historias!$A$5:$A$150,H$67)</f>
        <v>0</v>
      </c>
    </row>
    <row r="70">
      <c r="B70" s="98">
        <f>Resumen!B5</f>
        <v>42706</v>
      </c>
      <c r="C70" s="99">
        <f>SUMIFS(Historias!$H$5:$H$200,Historias!$F$5:$F$200,$B70,Historias!$A$5:$A$200,C$67)</f>
        <v>1.3</v>
      </c>
      <c r="D70" s="99">
        <f>SUMIFS(Historias!$H$5:$H$200,Historias!$F$5:$F$200,$B70,Historias!$A$5:$A$200,D$67)</f>
        <v>1.3</v>
      </c>
      <c r="E70" s="99">
        <f>SUMIFS(Historias!$H$5:$H$200,Historias!$F$5:$F$200,$B70,Historias!$A$5:$A$200,E$67)</f>
        <v>1.3</v>
      </c>
      <c r="F70" s="99">
        <f>SUMIFS(Historias!$H$5:$H$200,Historias!$F$5:$F$200,$B70,Historias!$A$5:$A$200,F$67)</f>
        <v>0</v>
      </c>
      <c r="G70" s="99">
        <f>SUMIFS(Historias!$H$5:$H$150,Historias!$F$5:$F$150,$B70,Historias!$A$5:$A$150,G$67)</f>
        <v>0</v>
      </c>
      <c r="H70" s="99">
        <f>SUMIFS(Historias!$H$5:$H$150,Historias!$F$5:$F$150,$B70,Historias!$A$5:$A$150,H$67)</f>
        <v>0</v>
      </c>
    </row>
    <row r="71">
      <c r="B71" s="98">
        <f>Resumen!B6</f>
        <v>42707</v>
      </c>
      <c r="C71" s="99">
        <f>SUMIFS(Historias!$H$5:$H$200,Historias!$F$5:$F$200,$B71,Historias!$A$5:$A$200,C$67)</f>
        <v>0</v>
      </c>
      <c r="D71" s="99">
        <f>SUMIFS(Historias!$H$5:$H$200,Historias!$F$5:$F$200,$B71,Historias!$A$5:$A$200,D$67)</f>
        <v>0</v>
      </c>
      <c r="E71" s="99">
        <f>SUMIFS(Historias!$H$5:$H$200,Historias!$F$5:$F$200,$B71,Historias!$A$5:$A$200,E$67)</f>
        <v>0</v>
      </c>
      <c r="F71" s="99">
        <f>SUMIFS(Historias!$H$5:$H$200,Historias!$F$5:$F$200,$B71,Historias!$A$5:$A$200,F$67)</f>
        <v>0</v>
      </c>
      <c r="G71" s="99">
        <f>SUMIFS(Historias!$H$5:$H$150,Historias!$F$5:$F$150,$B71,Historias!$A$5:$A$150,G$67)</f>
        <v>0</v>
      </c>
      <c r="H71" s="99">
        <f>SUMIFS(Historias!$H$5:$H$150,Historias!$F$5:$F$150,$B71,Historias!$A$5:$A$150,H$67)</f>
        <v>0</v>
      </c>
    </row>
    <row r="72">
      <c r="B72" s="98">
        <f>Resumen!B7</f>
        <v>42708</v>
      </c>
      <c r="C72" s="99">
        <f>SUMIFS(Historias!$H$5:$H$200,Historias!$F$5:$F$200,$B72,Historias!$A$5:$A$200,C$67)</f>
        <v>1.7</v>
      </c>
      <c r="D72" s="99">
        <f>SUMIFS(Historias!$H$5:$H$200,Historias!$F$5:$F$200,$B72,Historias!$A$5:$A$200,D$67)</f>
        <v>1.7</v>
      </c>
      <c r="E72" s="99">
        <f>SUMIFS(Historias!$H$5:$H$200,Historias!$F$5:$F$200,$B72,Historias!$A$5:$A$200,E$67)</f>
        <v>1.7</v>
      </c>
      <c r="F72" s="99">
        <f>SUMIFS(Historias!$H$5:$H$200,Historias!$F$5:$F$200,$B72,Historias!$A$5:$A$200,F$67)</f>
        <v>0</v>
      </c>
      <c r="G72" s="99">
        <f>SUMIFS(Historias!$H$5:$H$150,Historias!$F$5:$F$150,$B72,Historias!$A$5:$A$150,G$67)</f>
        <v>0</v>
      </c>
      <c r="H72" s="99">
        <f>SUMIFS(Historias!$H$5:$H$150,Historias!$F$5:$F$150,$B72,Historias!$A$5:$A$150,H$67)</f>
        <v>0</v>
      </c>
    </row>
    <row r="73">
      <c r="B73" s="98">
        <f>Resumen!B8</f>
        <v>42709</v>
      </c>
      <c r="C73" s="99">
        <f>SUMIFS(Historias!$H$5:$H$200,Historias!$F$5:$F$200,$B73,Historias!$A$5:$A$200,C$67)</f>
        <v>1.15</v>
      </c>
      <c r="D73" s="99">
        <f>SUMIFS(Historias!$H$5:$H$200,Historias!$F$5:$F$200,$B73,Historias!$A$5:$A$200,D$67)</f>
        <v>1.15</v>
      </c>
      <c r="E73" s="99">
        <f>SUMIFS(Historias!$H$5:$H$200,Historias!$F$5:$F$200,$B73,Historias!$A$5:$A$200,E$67)</f>
        <v>1.15</v>
      </c>
      <c r="F73" s="99">
        <f>SUMIFS(Historias!$H$5:$H$200,Historias!$F$5:$F$200,$B73,Historias!$A$5:$A$200,F$67)</f>
        <v>0</v>
      </c>
      <c r="G73" s="99">
        <f>SUMIFS(Historias!$H$5:$H$150,Historias!$F$5:$F$150,$B73,Historias!$A$5:$A$150,G$67)</f>
        <v>0</v>
      </c>
      <c r="H73" s="99">
        <f>SUMIFS(Historias!$H$5:$H$150,Historias!$F$5:$F$150,$B73,Historias!$A$5:$A$150,H$67)</f>
        <v>0</v>
      </c>
    </row>
    <row r="74">
      <c r="B74" s="98">
        <f>Resumen!B9</f>
        <v>42710</v>
      </c>
      <c r="C74" s="99">
        <f>SUMIFS(Historias!$H$5:$H$200,Historias!$F$5:$F$200,$B74,Historias!$A$5:$A$200,C$67)</f>
        <v>2.05</v>
      </c>
      <c r="D74" s="99">
        <f>SUMIFS(Historias!$H$5:$H$200,Historias!$F$5:$F$200,$B74,Historias!$A$5:$A$200,D$67)</f>
        <v>2.05</v>
      </c>
      <c r="E74" s="99">
        <f>SUMIFS(Historias!$H$5:$H$200,Historias!$F$5:$F$200,$B74,Historias!$A$5:$A$200,E$67)</f>
        <v>2.25</v>
      </c>
      <c r="F74" s="99">
        <f>SUMIFS(Historias!$H$5:$H$200,Historias!$F$5:$F$200,$B74,Historias!$A$5:$A$200,F$67)</f>
        <v>0</v>
      </c>
      <c r="G74" s="99">
        <f>SUMIFS(Historias!$H$5:$H$150,Historias!$F$5:$F$150,$B74,Historias!$A$5:$A$150,G$67)</f>
        <v>0</v>
      </c>
      <c r="H74" s="99">
        <f>SUMIFS(Historias!$H$5:$H$150,Historias!$F$5:$F$150,$B74,Historias!$A$5:$A$150,H$67)</f>
        <v>0</v>
      </c>
    </row>
    <row r="75">
      <c r="B75" s="98">
        <f>Resumen!B10</f>
        <v>42711</v>
      </c>
      <c r="C75" s="99">
        <f>SUMIFS(Historias!$H$5:$H$200,Historias!$F$5:$F$200,$B75,Historias!$A$5:$A$200,C$67)</f>
        <v>0</v>
      </c>
      <c r="D75" s="99">
        <f>SUMIFS(Historias!$H$5:$H$200,Historias!$F$5:$F$200,$B75,Historias!$A$5:$A$200,D$67)</f>
        <v>0</v>
      </c>
      <c r="E75" s="99">
        <f>SUMIFS(Historias!$H$5:$H$200,Historias!$F$5:$F$200,$B75,Historias!$A$5:$A$200,E$67)</f>
        <v>0</v>
      </c>
      <c r="F75" s="99">
        <f>SUMIFS(Historias!$H$5:$H$200,Historias!$F$5:$F$200,$B75,Historias!$A$5:$A$200,F$67)</f>
        <v>0</v>
      </c>
      <c r="G75" s="99">
        <f>SUMIFS(Historias!$H$5:$H$150,Historias!$F$5:$F$150,$B75,Historias!$A$5:$A$150,G$67)</f>
        <v>0</v>
      </c>
      <c r="H75" s="99">
        <f>SUMIFS(Historias!$H$5:$H$150,Historias!$F$5:$F$150,$B75,Historias!$A$5:$A$150,H$67)</f>
        <v>0</v>
      </c>
    </row>
    <row r="76">
      <c r="B76" s="98">
        <f>Resumen!B11</f>
        <v>42712</v>
      </c>
      <c r="C76" s="99">
        <f>SUMIFS(Historias!$H$5:$H$200,Historias!$F$5:$F$200,$B76,Historias!$A$5:$A$200,C$67)</f>
        <v>0</v>
      </c>
      <c r="D76" s="99">
        <f>SUMIFS(Historias!$H$5:$H$200,Historias!$F$5:$F$200,$B76,Historias!$A$5:$A$200,D$67)</f>
        <v>0</v>
      </c>
      <c r="E76" s="99">
        <f>SUMIFS(Historias!$H$5:$H$200,Historias!$F$5:$F$200,$B76,Historias!$A$5:$A$200,E$67)</f>
        <v>0</v>
      </c>
      <c r="F76" s="99">
        <f>SUMIFS(Historias!$H$5:$H$200,Historias!$F$5:$F$200,$B76,Historias!$A$5:$A$200,F$67)</f>
        <v>0</v>
      </c>
      <c r="G76" s="99">
        <f>SUMIFS(Historias!$H$5:$H$150,Historias!$F$5:$F$150,$B76,Historias!$A$5:$A$150,G$67)</f>
        <v>0</v>
      </c>
      <c r="H76" s="99">
        <f>SUMIFS(Historias!$H$5:$H$150,Historias!$F$5:$F$150,$B76,Historias!$A$5:$A$150,H$67)</f>
        <v>0</v>
      </c>
    </row>
    <row r="77">
      <c r="B77" s="98">
        <f>Resumen!B12</f>
        <v>42713</v>
      </c>
      <c r="C77" s="99">
        <f>SUMIFS(Historias!$H$5:$H$200,Historias!$F$5:$F$200,$B77,Historias!$A$5:$A$200,C$67)</f>
        <v>0</v>
      </c>
      <c r="D77" s="99">
        <f>SUMIFS(Historias!$H$5:$H$200,Historias!$F$5:$F$200,$B77,Historias!$A$5:$A$200,D$67)</f>
        <v>0</v>
      </c>
      <c r="E77" s="99">
        <f>SUMIFS(Historias!$H$5:$H$200,Historias!$F$5:$F$200,$B77,Historias!$A$5:$A$200,E$67)</f>
        <v>0</v>
      </c>
      <c r="F77" s="99">
        <f>SUMIFS(Historias!$H$5:$H$200,Historias!$F$5:$F$200,$B77,Historias!$A$5:$A$200,F$67)</f>
        <v>0</v>
      </c>
      <c r="G77" s="99">
        <f>SUMIFS(Historias!$H$5:$H$150,Historias!$F$5:$F$150,$B77,Historias!$A$5:$A$150,G$67)</f>
        <v>0</v>
      </c>
      <c r="H77" s="99">
        <f>SUMIFS(Historias!$H$5:$H$150,Historias!$F$5:$F$150,$B77,Historias!$A$5:$A$150,H$67)</f>
        <v>0</v>
      </c>
    </row>
    <row r="78">
      <c r="B78" s="98">
        <f>Resumen!B13</f>
        <v>42714</v>
      </c>
      <c r="C78" s="99">
        <f>SUMIFS(Historias!$H$5:$H$200,Historias!$F$5:$F$200,$B78,Historias!$A$5:$A$200,C$67)</f>
        <v>0</v>
      </c>
      <c r="D78" s="99">
        <f>SUMIFS(Historias!$H$5:$H$200,Historias!$F$5:$F$200,$B78,Historias!$A$5:$A$200,D$67)</f>
        <v>0</v>
      </c>
      <c r="E78" s="99">
        <f>SUMIFS(Historias!$H$5:$H$200,Historias!$F$5:$F$200,$B78,Historias!$A$5:$A$200,E$67)</f>
        <v>0</v>
      </c>
      <c r="F78" s="99">
        <f>SUMIFS(Historias!$H$5:$H$200,Historias!$F$5:$F$200,$B78,Historias!$A$5:$A$200,F$67)</f>
        <v>0</v>
      </c>
      <c r="G78" s="99">
        <f>SUMIFS(Historias!$H$5:$H$150,Historias!$F$5:$F$150,$B78,Historias!$A$5:$A$150,G$67)</f>
        <v>0</v>
      </c>
      <c r="H78" s="99">
        <f>SUMIFS(Historias!$H$5:$H$150,Historias!$F$5:$F$150,$B78,Historias!$A$5:$A$150,H$67)</f>
        <v>0</v>
      </c>
    </row>
    <row r="79">
      <c r="B79" s="98">
        <f>Resumen!B14</f>
        <v>42715</v>
      </c>
      <c r="C79" s="99">
        <f>SUMIFS(Historias!$H$5:$H$200,Historias!$F$5:$F$200,$B79,Historias!$A$5:$A$200,C$67)</f>
        <v>2.5</v>
      </c>
      <c r="D79" s="99">
        <f>SUMIFS(Historias!$H$5:$H$200,Historias!$F$5:$F$200,$B79,Historias!$A$5:$A$200,D$67)</f>
        <v>0</v>
      </c>
      <c r="E79" s="99">
        <f>SUMIFS(Historias!$H$5:$H$200,Historias!$F$5:$F$200,$B79,Historias!$A$5:$A$200,E$67)</f>
        <v>2</v>
      </c>
      <c r="F79" s="99">
        <f>SUMIFS(Historias!$H$5:$H$200,Historias!$F$5:$F$200,$B79,Historias!$A$5:$A$200,F$67)</f>
        <v>0</v>
      </c>
      <c r="G79" s="99">
        <f>SUMIFS(Historias!$H$5:$H$150,Historias!$F$5:$F$150,$B79,Historias!$A$5:$A$150,G$67)</f>
        <v>0</v>
      </c>
      <c r="H79" s="99">
        <f>SUMIFS(Historias!$H$5:$H$150,Historias!$F$5:$F$150,$B79,Historias!$A$5:$A$150,H$67)</f>
        <v>0</v>
      </c>
    </row>
    <row r="80">
      <c r="B80" s="98">
        <f>Resumen!B15</f>
        <v>42716</v>
      </c>
      <c r="C80" s="99">
        <f>SUMIFS(Historias!$H$5:$H$200,Historias!$F$5:$F$200,$B80,Historias!$A$5:$A$200,C$67)</f>
        <v>5</v>
      </c>
      <c r="D80" s="99">
        <f>SUMIFS(Historias!$H$5:$H$200,Historias!$F$5:$F$200,$B80,Historias!$A$5:$A$200,D$67)</f>
        <v>0</v>
      </c>
      <c r="E80" s="99">
        <f>SUMIFS(Historias!$H$5:$H$200,Historias!$F$5:$F$200,$B80,Historias!$A$5:$A$200,E$67)</f>
        <v>2.5</v>
      </c>
      <c r="F80" s="99">
        <f>SUMIFS(Historias!$H$5:$H$200,Historias!$F$5:$F$200,$B80,Historias!$A$5:$A$200,F$67)</f>
        <v>0</v>
      </c>
      <c r="G80" s="99">
        <f>SUMIFS(Historias!$H$5:$H$150,Historias!$F$5:$F$150,$B80,Historias!$A$5:$A$150,G$67)</f>
        <v>0</v>
      </c>
      <c r="H80" s="99">
        <f>SUMIFS(Historias!$H$5:$H$150,Historias!$F$5:$F$150,$B80,Historias!$A$5:$A$150,H$67)</f>
        <v>0</v>
      </c>
    </row>
    <row r="81">
      <c r="B81" s="98">
        <f>Resumen!B16</f>
        <v>42717</v>
      </c>
      <c r="C81" s="99">
        <f>SUMIFS(Historias!$H$5:$H$200,Historias!$F$5:$F$200,$B81,Historias!$A$5:$A$200,C$67)</f>
        <v>0</v>
      </c>
      <c r="D81" s="99">
        <f>SUMIFS(Historias!$H$5:$H$200,Historias!$F$5:$F$200,$B81,Historias!$A$5:$A$200,D$67)</f>
        <v>0</v>
      </c>
      <c r="E81" s="99">
        <f>SUMIFS(Historias!$H$5:$H$200,Historias!$F$5:$F$200,$B81,Historias!$A$5:$A$200,E$67)</f>
        <v>0</v>
      </c>
      <c r="F81" s="99">
        <f>SUMIFS(Historias!$H$5:$H$200,Historias!$F$5:$F$200,$B81,Historias!$A$5:$A$200,F$67)</f>
        <v>0</v>
      </c>
      <c r="G81" s="99">
        <f>SUMIFS(Historias!$H$5:$H$150,Historias!$F$5:$F$150,$B81,Historias!$A$5:$A$150,G$67)</f>
        <v>0</v>
      </c>
      <c r="H81" s="99">
        <f>SUMIFS(Historias!$H$5:$H$150,Historias!$F$5:$F$150,$B81,Historias!$A$5:$A$150,H$67)</f>
        <v>0</v>
      </c>
    </row>
    <row r="82">
      <c r="B82" s="98">
        <f>Resumen!B17</f>
        <v>42718</v>
      </c>
      <c r="C82" s="99">
        <f>SUMIFS(Historias!$H$5:$H$200,Historias!$F$5:$F$200,$B82,Historias!$A$5:$A$200,C$67)</f>
        <v>1</v>
      </c>
      <c r="D82" s="99">
        <f>SUMIFS(Historias!$H$5:$H$200,Historias!$F$5:$F$200,$B82,Historias!$A$5:$A$200,D$67)</f>
        <v>0</v>
      </c>
      <c r="E82" s="99">
        <f>SUMIFS(Historias!$H$5:$H$200,Historias!$F$5:$F$200,$B82,Historias!$A$5:$A$200,E$67)</f>
        <v>0</v>
      </c>
      <c r="F82" s="99">
        <f>SUMIFS(Historias!$H$5:$H$200,Historias!$F$5:$F$200,$B82,Historias!$A$5:$A$200,F$67)</f>
        <v>0</v>
      </c>
      <c r="G82" s="99">
        <f>SUMIFS(Historias!$H$5:$H$150,Historias!$F$5:$F$150,$B82,Historias!$A$5:$A$150,G$67)</f>
        <v>0</v>
      </c>
      <c r="H82" s="99">
        <f>SUMIFS(Historias!$H$5:$H$150,Historias!$F$5:$F$150,$B82,Historias!$A$5:$A$150,H$67)</f>
        <v>0</v>
      </c>
    </row>
    <row r="83">
      <c r="B83" s="98">
        <f>Resumen!B18</f>
        <v>42719</v>
      </c>
      <c r="C83" s="99">
        <f>SUMIFS(Historias!$H$5:$H$200,Historias!$F$5:$F$200,$B83,Historias!$A$5:$A$200,C$67)</f>
        <v>3.05</v>
      </c>
      <c r="D83" s="99">
        <f>SUMIFS(Historias!$H$5:$H$200,Historias!$F$5:$F$200,$B83,Historias!$A$5:$A$200,D$67)</f>
        <v>3.05</v>
      </c>
      <c r="E83" s="99">
        <f>SUMIFS(Historias!$H$5:$H$200,Historias!$F$5:$F$200,$B83,Historias!$A$5:$A$200,E$67)</f>
        <v>3.05</v>
      </c>
      <c r="F83" s="99">
        <f>SUMIFS(Historias!$H$5:$H$200,Historias!$F$5:$F$200,$B83,Historias!$A$5:$A$200,F$67)</f>
        <v>0</v>
      </c>
      <c r="G83" s="99">
        <f>SUMIFS(Historias!$H$5:$H$150,Historias!$F$5:$F$150,$B83,Historias!$A$5:$A$150,G$67)</f>
        <v>0</v>
      </c>
      <c r="H83" s="99">
        <f>SUMIFS(Historias!$H$5:$H$150,Historias!$F$5:$F$150,$B83,Historias!$A$5:$A$150,H$67)</f>
        <v>0</v>
      </c>
    </row>
    <row r="84">
      <c r="B84" s="98">
        <f>Resumen!B19</f>
        <v>42720</v>
      </c>
      <c r="C84" s="99">
        <f>SUMIFS(Historias!$H$5:$H$200,Historias!$F$5:$F$200,$B84,Historias!$A$5:$A$200,C$67)</f>
        <v>0.2</v>
      </c>
      <c r="D84" s="99">
        <f>SUMIFS(Historias!$H$5:$H$200,Historias!$F$5:$F$200,$B84,Historias!$A$5:$A$200,D$67)</f>
        <v>0.2</v>
      </c>
      <c r="E84" s="99">
        <f>SUMIFS(Historias!$H$5:$H$200,Historias!$F$5:$F$200,$B84,Historias!$A$5:$A$200,E$67)</f>
        <v>0.2</v>
      </c>
      <c r="F84" s="99">
        <f>SUMIFS(Historias!$H$5:$H$200,Historias!$F$5:$F$200,$B84,Historias!$A$5:$A$200,F$67)</f>
        <v>0</v>
      </c>
      <c r="G84" s="99">
        <f>SUMIFS(Historias!$H$5:$H$150,Historias!$F$5:$F$150,$B84,Historias!$A$5:$A$150,G$67)</f>
        <v>0</v>
      </c>
      <c r="H84" s="99">
        <f>SUMIFS(Historias!$H$5:$H$150,Historias!$F$5:$F$150,$B84,Historias!$A$5:$A$150,H$67)</f>
        <v>0</v>
      </c>
    </row>
    <row r="85">
      <c r="B85" s="98">
        <f>Resumen!B20</f>
        <v>42721</v>
      </c>
      <c r="C85" s="99">
        <f>SUMIFS(Historias!$H$5:$H$200,Historias!$F$5:$F$200,$B85,Historias!$A$5:$A$200,C$67)</f>
        <v>0</v>
      </c>
      <c r="D85" s="99">
        <f>SUMIFS(Historias!$H$5:$H$200,Historias!$F$5:$F$200,$B85,Historias!$A$5:$A$200,D$67)</f>
        <v>0</v>
      </c>
      <c r="E85" s="99">
        <f>SUMIFS(Historias!$H$5:$H$200,Historias!$F$5:$F$200,$B85,Historias!$A$5:$A$200,E$67)</f>
        <v>0</v>
      </c>
      <c r="F85" s="99">
        <f>SUMIFS(Historias!$H$5:$H$200,Historias!$F$5:$F$200,$B85,Historias!$A$5:$A$200,F$67)</f>
        <v>0</v>
      </c>
      <c r="G85" s="99">
        <f>SUMIFS(Historias!$H$5:$H$150,Historias!$F$5:$F$150,$B85,Historias!$A$5:$A$150,G$67)</f>
        <v>0</v>
      </c>
      <c r="H85" s="99">
        <f>SUMIFS(Historias!$H$5:$H$150,Historias!$F$5:$F$150,$B85,Historias!$A$5:$A$150,H$67)</f>
        <v>0</v>
      </c>
    </row>
    <row r="86">
      <c r="B86" s="98">
        <f>Resumen!B21</f>
        <v>42722</v>
      </c>
      <c r="C86" s="99">
        <f>SUMIFS(Historias!$H$5:$H$200,Historias!$F$5:$F$200,$B86,Historias!$A$5:$A$200,C$67)</f>
        <v>0</v>
      </c>
      <c r="D86" s="99">
        <f>SUMIFS(Historias!$H$5:$H$200,Historias!$F$5:$F$200,$B86,Historias!$A$5:$A$200,D$67)</f>
        <v>0</v>
      </c>
      <c r="E86" s="99">
        <f>SUMIFS(Historias!$H$5:$H$200,Historias!$F$5:$F$200,$B86,Historias!$A$5:$A$200,E$67)</f>
        <v>0</v>
      </c>
      <c r="F86" s="99">
        <f>SUMIFS(Historias!$H$5:$H$200,Historias!$F$5:$F$200,$B86,Historias!$A$5:$A$200,F$67)</f>
        <v>0</v>
      </c>
      <c r="G86" s="99">
        <f>SUMIFS(Historias!$H$5:$H$150,Historias!$F$5:$F$150,$B86,Historias!$A$5:$A$150,G$67)</f>
        <v>0</v>
      </c>
      <c r="H86" s="99">
        <f>SUMIFS(Historias!$H$5:$H$150,Historias!$F$5:$F$150,$B86,Historias!$A$5:$A$150,H$67)</f>
        <v>0</v>
      </c>
    </row>
    <row r="87">
      <c r="B87" s="98">
        <f>Resumen!B22</f>
        <v>42723</v>
      </c>
      <c r="C87" s="99">
        <f>SUMIFS(Historias!$H$5:$H$200,Historias!$F$5:$F$200,$B87,Historias!$A$5:$A$200,C$67)</f>
        <v>0</v>
      </c>
      <c r="D87" s="99">
        <f>SUMIFS(Historias!$H$5:$H$200,Historias!$F$5:$F$200,$B87,Historias!$A$5:$A$200,D$67)</f>
        <v>1.2</v>
      </c>
      <c r="E87" s="99">
        <f>SUMIFS(Historias!$H$5:$H$200,Historias!$F$5:$F$200,$B87,Historias!$A$5:$A$200,E$67)</f>
        <v>0</v>
      </c>
      <c r="F87" s="99">
        <f>SUMIFS(Historias!$H$5:$H$200,Historias!$F$5:$F$200,$B87,Historias!$A$5:$A$200,F$67)</f>
        <v>0.8</v>
      </c>
      <c r="G87" s="99">
        <f>SUMIFS(Historias!$H$5:$H$150,Historias!$F$5:$F$150,$B87,Historias!$A$5:$A$150,G$67)</f>
        <v>0</v>
      </c>
      <c r="H87" s="99">
        <f>SUMIFS(Historias!$H$5:$H$150,Historias!$F$5:$F$150,$B87,Historias!$A$5:$A$150,H$67)</f>
        <v>0</v>
      </c>
    </row>
    <row r="88">
      <c r="B88" s="98">
        <f>Resumen!B23</f>
        <v>42724</v>
      </c>
      <c r="C88" s="99">
        <f>SUMIFS(Historias!$H$5:$H$200,Historias!$F$5:$F$200,$B88,Historias!$A$5:$A$200,C$67)</f>
        <v>0</v>
      </c>
      <c r="D88" s="99">
        <f>SUMIFS(Historias!$H$5:$H$200,Historias!$F$5:$F$200,$B88,Historias!$A$5:$A$200,D$67)</f>
        <v>0.8</v>
      </c>
      <c r="E88" s="99">
        <f>SUMIFS(Historias!$H$5:$H$200,Historias!$F$5:$F$200,$B88,Historias!$A$5:$A$200,E$67)</f>
        <v>0</v>
      </c>
      <c r="F88" s="99">
        <f>SUMIFS(Historias!$H$5:$H$200,Historias!$F$5:$F$200,$B88,Historias!$A$5:$A$200,F$67)</f>
        <v>1.2</v>
      </c>
      <c r="G88" s="99">
        <f>SUMIFS(Historias!$H$5:$H$150,Historias!$F$5:$F$150,$B88,Historias!$A$5:$A$150,G$67)</f>
        <v>0</v>
      </c>
      <c r="H88" s="99">
        <f>SUMIFS(Historias!$H$5:$H$150,Historias!$F$5:$F$150,$B88,Historias!$A$5:$A$150,H$67)</f>
        <v>0</v>
      </c>
    </row>
    <row r="89">
      <c r="B89" s="98">
        <f>Resumen!B24</f>
        <v>42725</v>
      </c>
      <c r="C89" s="99">
        <f>SUMIFS(Historias!$H$5:$H$200,Historias!$F$5:$F$200,$B89,Historias!$A$5:$A$200,C$67)</f>
        <v>0</v>
      </c>
      <c r="D89" s="99">
        <f>SUMIFS(Historias!$H$5:$H$200,Historias!$F$5:$F$200,$B89,Historias!$A$5:$A$200,D$67)</f>
        <v>0.6</v>
      </c>
      <c r="E89" s="99">
        <f>SUMIFS(Historias!$H$5:$H$200,Historias!$F$5:$F$200,$B89,Historias!$A$5:$A$200,E$67)</f>
        <v>0</v>
      </c>
      <c r="F89" s="99">
        <f>SUMIFS(Historias!$H$5:$H$200,Historias!$F$5:$F$200,$B89,Historias!$A$5:$A$200,F$67)</f>
        <v>0.5</v>
      </c>
      <c r="G89" s="99">
        <f>SUMIFS(Historias!$H$5:$H$150,Historias!$F$5:$F$150,$B89,Historias!$A$5:$A$150,G$67)</f>
        <v>0</v>
      </c>
      <c r="H89" s="99">
        <f>SUMIFS(Historias!$H$5:$H$150,Historias!$F$5:$F$150,$B89,Historias!$A$5:$A$150,H$67)</f>
        <v>0</v>
      </c>
    </row>
    <row r="90">
      <c r="B90" s="98">
        <f>Resumen!B25</f>
        <v>42726</v>
      </c>
      <c r="C90" s="99">
        <f>SUMIFS(Historias!$H$5:$H$200,Historias!$F$5:$F$200,$B90,Historias!$A$5:$A$200,C$67)</f>
        <v>0</v>
      </c>
      <c r="D90" s="99">
        <f>SUMIFS(Historias!$H$5:$H$200,Historias!$F$5:$F$200,$B90,Historias!$A$5:$A$200,D$67)</f>
        <v>2.8</v>
      </c>
      <c r="E90" s="99">
        <f>SUMIFS(Historias!$H$5:$H$200,Historias!$F$5:$F$200,$B90,Historias!$A$5:$A$200,E$67)</f>
        <v>0</v>
      </c>
      <c r="F90" s="99">
        <f>SUMIFS(Historias!$H$5:$H$200,Historias!$F$5:$F$200,$B90,Historias!$A$5:$A$200,F$67)</f>
        <v>0</v>
      </c>
      <c r="G90" s="99">
        <f>SUMIFS(Historias!$H$5:$H$150,Historias!$F$5:$F$150,$B90,Historias!$A$5:$A$150,G$67)</f>
        <v>0</v>
      </c>
      <c r="H90" s="99">
        <f>SUMIFS(Historias!$H$5:$H$150,Historias!$F$5:$F$150,$B90,Historias!$A$5:$A$150,H$67)</f>
        <v>0</v>
      </c>
    </row>
    <row r="91">
      <c r="B91" s="98">
        <f>Resumen!B26</f>
        <v>42727</v>
      </c>
      <c r="C91" s="99">
        <f>SUMIFS(Historias!$H$5:$H$200,Historias!$F$5:$F$200,$B91,Historias!$A$5:$A$200,C$67)</f>
        <v>0</v>
      </c>
      <c r="D91" s="99">
        <f>SUMIFS(Historias!$H$5:$H$200,Historias!$F$5:$F$200,$B91,Historias!$A$5:$A$200,D$67)</f>
        <v>1.75</v>
      </c>
      <c r="E91" s="99">
        <f>SUMIFS(Historias!$H$5:$H$200,Historias!$F$5:$F$200,$B91,Historias!$A$5:$A$200,E$67)</f>
        <v>0</v>
      </c>
      <c r="F91" s="99">
        <f>SUMIFS(Historias!$H$5:$H$200,Historias!$F$5:$F$200,$B91,Historias!$A$5:$A$200,F$67)</f>
        <v>0</v>
      </c>
      <c r="G91" s="99">
        <f>SUMIFS(Historias!$H$5:$H$150,Historias!$F$5:$F$150,$B91,Historias!$A$5:$A$150,G$67)</f>
        <v>0</v>
      </c>
      <c r="H91" s="99">
        <f>SUMIFS(Historias!$H$5:$H$150,Historias!$F$5:$F$150,$B91,Historias!$A$5:$A$150,H$67)</f>
        <v>0</v>
      </c>
    </row>
    <row r="92">
      <c r="B92" s="98">
        <f>Resumen!B27</f>
        <v>42728</v>
      </c>
      <c r="C92" s="99">
        <f>SUMIFS(Historias!$H$5:$H$200,Historias!$F$5:$F$200,$B92,Historias!$A$5:$A$200,C$67)</f>
        <v>0</v>
      </c>
      <c r="D92" s="99">
        <f>SUMIFS(Historias!$H$5:$H$200,Historias!$F$5:$F$200,$B92,Historias!$A$5:$A$200,D$67)</f>
        <v>0</v>
      </c>
      <c r="E92" s="99">
        <f>SUMIFS(Historias!$H$5:$H$200,Historias!$F$5:$F$200,$B92,Historias!$A$5:$A$200,E$67)</f>
        <v>0</v>
      </c>
      <c r="F92" s="99">
        <f>SUMIFS(Historias!$H$5:$H$200,Historias!$F$5:$F$200,$B92,Historias!$A$5:$A$200,F$67)</f>
        <v>0</v>
      </c>
      <c r="G92" s="99">
        <f>SUMIFS(Historias!$H$5:$H$150,Historias!$F$5:$F$150,$B92,Historias!$A$5:$A$150,G$67)</f>
        <v>0</v>
      </c>
      <c r="H92" s="99">
        <f>SUMIFS(Historias!$H$5:$H$150,Historias!$F$5:$F$150,$B92,Historias!$A$5:$A$150,H$67)</f>
        <v>0</v>
      </c>
    </row>
    <row r="93">
      <c r="B93" s="98">
        <f>Resumen!B28</f>
        <v>42729</v>
      </c>
      <c r="C93" s="99">
        <f>SUMIFS(Historias!$H$5:$H$200,Historias!$F$5:$F$200,$B93,Historias!$A$5:$A$200,C$67)</f>
        <v>0</v>
      </c>
      <c r="D93" s="99">
        <f>SUMIFS(Historias!$H$5:$H$200,Historias!$F$5:$F$200,$B93,Historias!$A$5:$A$200,D$67)</f>
        <v>0</v>
      </c>
      <c r="E93" s="99">
        <f>SUMIFS(Historias!$H$5:$H$200,Historias!$F$5:$F$200,$B93,Historias!$A$5:$A$200,E$67)</f>
        <v>0</v>
      </c>
      <c r="F93" s="99">
        <f>SUMIFS(Historias!$H$5:$H$200,Historias!$F$5:$F$200,$B93,Historias!$A$5:$A$200,F$67)</f>
        <v>0</v>
      </c>
      <c r="G93" s="99">
        <f>SUMIFS(Historias!$H$5:$H$150,Historias!$F$5:$F$150,$B93,Historias!$A$5:$A$150,G$67)</f>
        <v>0</v>
      </c>
      <c r="H93" s="99">
        <f>SUMIFS(Historias!$H$5:$H$150,Historias!$F$5:$F$150,$B93,Historias!$A$5:$A$150,H$67)</f>
        <v>0</v>
      </c>
    </row>
    <row r="94">
      <c r="B94" s="98">
        <f>Resumen!B29</f>
        <v>42730</v>
      </c>
      <c r="C94" s="99">
        <f>SUMIFS(Historias!$H$5:$H$200,Historias!$F$5:$F$200,$B94,Historias!$A$5:$A$200,C$67)</f>
        <v>0</v>
      </c>
      <c r="D94" s="99">
        <f>SUMIFS(Historias!$H$5:$H$200,Historias!$F$5:$F$200,$B94,Historias!$A$5:$A$200,D$67)</f>
        <v>0</v>
      </c>
      <c r="E94" s="99">
        <f>SUMIFS(Historias!$H$5:$H$200,Historias!$F$5:$F$200,$B94,Historias!$A$5:$A$200,E$67)</f>
        <v>2.82</v>
      </c>
      <c r="F94" s="99">
        <f>SUMIFS(Historias!$H$5:$H$200,Historias!$F$5:$F$200,$B94,Historias!$A$5:$A$200,F$67)</f>
        <v>0</v>
      </c>
      <c r="G94" s="99">
        <f>SUMIFS(Historias!$H$5:$H$150,Historias!$F$5:$F$150,$B94,Historias!$A$5:$A$150,G$67)</f>
        <v>0</v>
      </c>
      <c r="H94" s="99">
        <f>SUMIFS(Historias!$H$5:$H$150,Historias!$F$5:$F$150,$B94,Historias!$A$5:$A$150,H$67)</f>
        <v>0</v>
      </c>
    </row>
    <row r="95">
      <c r="B95" s="98">
        <f>Resumen!B30</f>
        <v>42731</v>
      </c>
      <c r="C95" s="99">
        <f>SUMIFS(Historias!$H$5:$H$200,Historias!$F$5:$F$200,$B95,Historias!$A$5:$A$200,C$67)</f>
        <v>0</v>
      </c>
      <c r="D95" s="99">
        <f>SUMIFS(Historias!$H$5:$H$200,Historias!$F$5:$F$200,$B95,Historias!$A$5:$A$200,D$67)</f>
        <v>0</v>
      </c>
      <c r="E95" s="99">
        <f>SUMIFS(Historias!$H$5:$H$200,Historias!$F$5:$F$200,$B95,Historias!$A$5:$A$200,E$67)</f>
        <v>0</v>
      </c>
      <c r="F95" s="99">
        <f>SUMIFS(Historias!$H$5:$H$200,Historias!$F$5:$F$200,$B95,Historias!$A$5:$A$200,F$67)</f>
        <v>0</v>
      </c>
      <c r="G95" s="99">
        <f>SUMIFS(Historias!$H$5:$H$150,Historias!$F$5:$F$150,$B95,Historias!$A$5:$A$150,G$67)</f>
        <v>0</v>
      </c>
      <c r="H95" s="99">
        <f>SUMIFS(Historias!$H$5:$H$150,Historias!$F$5:$F$150,$B95,Historias!$A$5:$A$150,H$67)</f>
        <v>0</v>
      </c>
    </row>
    <row r="96">
      <c r="B96" s="98">
        <f>Resumen!B31</f>
        <v>42732</v>
      </c>
      <c r="C96" s="99">
        <f>SUMIFS(Historias!$H$5:$H$200,Historias!$F$5:$F$200,$B96,Historias!$A$5:$A$200,C$67)</f>
        <v>3</v>
      </c>
      <c r="D96" s="99">
        <f>SUMIFS(Historias!$H$5:$H$200,Historias!$F$5:$F$200,$B96,Historias!$A$5:$A$200,D$67)</f>
        <v>3</v>
      </c>
      <c r="E96" s="99">
        <f>SUMIFS(Historias!$H$5:$H$200,Historias!$F$5:$F$200,$B96,Historias!$A$5:$A$200,E$67)</f>
        <v>0</v>
      </c>
      <c r="F96" s="99">
        <f>SUMIFS(Historias!$H$5:$H$200,Historias!$F$5:$F$200,$B96,Historias!$A$5:$A$200,F$67)</f>
        <v>0</v>
      </c>
      <c r="G96" s="99">
        <f>SUMIFS(Historias!$H$5:$H$150,Historias!$F$5:$F$150,$B96,Historias!$A$5:$A$150,G$67)</f>
        <v>0</v>
      </c>
      <c r="H96" s="99">
        <f>SUMIFS(Historias!$H$5:$H$150,Historias!$F$5:$F$150,$B96,Historias!$A$5:$A$150,H$67)</f>
        <v>0</v>
      </c>
    </row>
    <row r="97">
      <c r="B97" s="98">
        <f>Resumen!B32</f>
        <v>42733</v>
      </c>
      <c r="C97" s="99">
        <f>SUMIFS(Historias!$H$5:$H$200,Historias!$F$5:$F$200,$B97,Historias!$A$5:$A$200,C$67)</f>
        <v>0</v>
      </c>
      <c r="D97" s="99">
        <f>SUMIFS(Historias!$H$5:$H$200,Historias!$F$5:$F$200,$B97,Historias!$A$5:$A$200,D$67)</f>
        <v>0</v>
      </c>
      <c r="E97" s="99">
        <f>SUMIFS(Historias!$H$5:$H$200,Historias!$F$5:$F$200,$B97,Historias!$A$5:$A$200,E$67)</f>
        <v>0</v>
      </c>
      <c r="F97" s="99">
        <f>SUMIFS(Historias!$H$5:$H$200,Historias!$F$5:$F$200,$B97,Historias!$A$5:$A$200,F$67)</f>
        <v>0</v>
      </c>
      <c r="G97" s="99">
        <f>SUMIFS(Historias!$H$5:$H$150,Historias!$F$5:$F$150,$B97,Historias!$A$5:$A$150,G$67)</f>
        <v>0</v>
      </c>
      <c r="H97" s="99">
        <f>SUMIFS(Historias!$H$5:$H$150,Historias!$F$5:$F$150,$B97,Historias!$A$5:$A$150,H$67)</f>
        <v>0</v>
      </c>
    </row>
    <row r="98">
      <c r="B98" s="98">
        <f>Resumen!B33</f>
        <v>42734</v>
      </c>
      <c r="C98" s="99">
        <f>SUMIFS(Historias!$H$5:$H$200,Historias!$F$5:$F$200,$B98,Historias!$A$5:$A$200,C$67)</f>
        <v>1</v>
      </c>
      <c r="D98" s="99">
        <f>SUMIFS(Historias!$H$5:$H$200,Historias!$F$5:$F$200,$B98,Historias!$A$5:$A$200,D$67)</f>
        <v>1</v>
      </c>
      <c r="E98" s="99">
        <f>SUMIFS(Historias!$H$5:$H$200,Historias!$F$5:$F$200,$B98,Historias!$A$5:$A$200,E$67)</f>
        <v>0</v>
      </c>
      <c r="F98" s="99">
        <f>SUMIFS(Historias!$H$5:$H$200,Historias!$F$5:$F$200,$B98,Historias!$A$5:$A$200,F$67)</f>
        <v>0</v>
      </c>
      <c r="G98" s="99">
        <f>SUMIFS(Historias!$H$5:$H$150,Historias!$F$5:$F$150,$B98,Historias!$A$5:$A$150,G$67)</f>
        <v>0</v>
      </c>
      <c r="H98" s="99">
        <f>SUMIFS(Historias!$H$5:$H$150,Historias!$F$5:$F$150,$B98,Historias!$A$5:$A$150,H$67)</f>
        <v>0</v>
      </c>
    </row>
    <row r="99">
      <c r="B99" s="98">
        <f>Resumen!B34</f>
        <v>42735</v>
      </c>
      <c r="C99" s="99">
        <f>SUMIFS(Historias!$H$5:$H$200,Historias!$F$5:$F$200,$B99,Historias!$A$5:$A$200,C$67)</f>
        <v>0</v>
      </c>
      <c r="D99" s="99">
        <f>SUMIFS(Historias!$H$5:$H$200,Historias!$F$5:$F$200,$B99,Historias!$A$5:$A$200,D$67)</f>
        <v>0</v>
      </c>
      <c r="E99" s="99">
        <f>SUMIFS(Historias!$H$5:$H$200,Historias!$F$5:$F$200,$B99,Historias!$A$5:$A$200,E$67)</f>
        <v>0</v>
      </c>
      <c r="F99" s="99">
        <f>SUMIFS(Historias!$H$5:$H$200,Historias!$F$5:$F$200,$B99,Historias!$A$5:$A$200,F$67)</f>
        <v>0</v>
      </c>
      <c r="G99" s="99">
        <f>SUMIFS(Historias!$H$5:$H$150,Historias!$F$5:$F$150,$B99,Historias!$A$5:$A$150,G$67)</f>
        <v>0</v>
      </c>
      <c r="H99" s="99">
        <f>SUMIFS(Historias!$H$5:$H$150,Historias!$F$5:$F$150,$B99,Historias!$A$5:$A$150,H$67)</f>
        <v>0</v>
      </c>
    </row>
    <row r="100">
      <c r="B100" s="98">
        <f>Resumen!B35</f>
        <v>42736</v>
      </c>
      <c r="C100" s="99">
        <f>SUMIFS(Historias!$H$5:$H$200,Historias!$F$5:$F$200,$B100,Historias!$A$5:$A$200,C$67)</f>
        <v>0</v>
      </c>
      <c r="D100" s="99">
        <f>SUMIFS(Historias!$H$5:$H$200,Historias!$F$5:$F$200,$B100,Historias!$A$5:$A$200,D$67)</f>
        <v>0</v>
      </c>
      <c r="E100" s="99">
        <f>SUMIFS(Historias!$H$5:$H$200,Historias!$F$5:$F$200,$B100,Historias!$A$5:$A$200,E$67)</f>
        <v>1.75</v>
      </c>
      <c r="F100" s="99">
        <f>SUMIFS(Historias!$H$5:$H$200,Historias!$F$5:$F$200,$B100,Historias!$A$5:$A$200,F$67)</f>
        <v>0</v>
      </c>
      <c r="G100" s="99">
        <f>SUMIFS(Historias!$H$5:$H$150,Historias!$F$5:$F$150,$B100,Historias!$A$5:$A$150,G$67)</f>
        <v>0</v>
      </c>
      <c r="H100" s="99">
        <f>SUMIFS(Historias!$H$5:$H$150,Historias!$F$5:$F$150,$B100,Historias!$A$5:$A$150,H$67)</f>
        <v>0</v>
      </c>
    </row>
    <row r="101">
      <c r="B101" s="98">
        <f>Resumen!B36</f>
        <v>42737</v>
      </c>
      <c r="C101" s="99">
        <f>SUMIFS(Historias!$H$5:$H$200,Historias!$F$5:$F$200,$B101,Historias!$A$5:$A$200,C$67)</f>
        <v>1.5</v>
      </c>
      <c r="D101" s="99">
        <f>SUMIFS(Historias!$H$5:$H$200,Historias!$F$5:$F$200,$B101,Historias!$A$5:$A$200,D$67)</f>
        <v>0</v>
      </c>
      <c r="E101" s="99">
        <f>SUMIFS(Historias!$H$5:$H$200,Historias!$F$5:$F$200,$B101,Historias!$A$5:$A$200,E$67)</f>
        <v>1.2</v>
      </c>
      <c r="F101" s="99">
        <f>SUMIFS(Historias!$H$5:$H$200,Historias!$F$5:$F$200,$B101,Historias!$A$5:$A$200,F$67)</f>
        <v>0</v>
      </c>
      <c r="G101" s="99">
        <f>SUMIFS(Historias!$H$5:$H$150,Historias!$F$5:$F$150,$B101,Historias!$A$5:$A$150,G$67)</f>
        <v>0</v>
      </c>
      <c r="H101" s="99">
        <f>SUMIFS(Historias!$H$5:$H$150,Historias!$F$5:$F$150,$B101,Historias!$A$5:$A$150,H$67)</f>
        <v>0</v>
      </c>
    </row>
    <row r="102">
      <c r="B102" s="98">
        <f>Resumen!B37</f>
        <v>42738</v>
      </c>
      <c r="C102" s="99">
        <f>SUMIFS(Historias!$H$5:$H$200,Historias!$F$5:$F$200,$B102,Historias!$A$5:$A$200,C$67)</f>
        <v>0</v>
      </c>
      <c r="D102" s="99">
        <f>SUMIFS(Historias!$H$5:$H$200,Historias!$F$5:$F$200,$B102,Historias!$A$5:$A$200,D$67)</f>
        <v>0</v>
      </c>
      <c r="E102" s="99">
        <f>SUMIFS(Historias!$H$5:$H$200,Historias!$F$5:$F$200,$B102,Historias!$A$5:$A$200,E$67)</f>
        <v>0</v>
      </c>
      <c r="F102" s="99">
        <f>SUMIFS(Historias!$H$5:$H$200,Historias!$F$5:$F$200,$B102,Historias!$A$5:$A$200,F$67)</f>
        <v>0</v>
      </c>
      <c r="G102" s="99">
        <f>SUMIFS(Historias!$H$5:$H$150,Historias!$F$5:$F$150,$B102,Historias!$A$5:$A$150,G$67)</f>
        <v>0</v>
      </c>
      <c r="H102" s="99">
        <f>SUMIFS(Historias!$H$5:$H$150,Historias!$F$5:$F$150,$B102,Historias!$A$5:$A$150,H$67)</f>
        <v>0</v>
      </c>
    </row>
    <row r="103">
      <c r="B103" s="98">
        <f>Resumen!B38</f>
        <v>42739</v>
      </c>
      <c r="C103" s="99">
        <f>SUMIFS(Historias!$H$5:$H$200,Historias!$F$5:$F$200,$B103,Historias!$A$5:$A$200,C$67)</f>
        <v>0</v>
      </c>
      <c r="D103" s="99">
        <f>SUMIFS(Historias!$H$5:$H$200,Historias!$F$5:$F$200,$B103,Historias!$A$5:$A$200,D$67)</f>
        <v>3.25</v>
      </c>
      <c r="E103" s="99">
        <f>SUMIFS(Historias!$H$5:$H$200,Historias!$F$5:$F$200,$B103,Historias!$A$5:$A$200,E$67)</f>
        <v>0</v>
      </c>
      <c r="F103" s="99">
        <f>SUMIFS(Historias!$H$5:$H$200,Historias!$F$5:$F$200,$B103,Historias!$A$5:$A$200,F$67)</f>
        <v>0</v>
      </c>
      <c r="G103" s="99">
        <f>SUMIFS(Historias!$H$5:$H$150,Historias!$F$5:$F$150,$B103,Historias!$A$5:$A$150,G$67)</f>
        <v>0</v>
      </c>
      <c r="H103" s="99">
        <f>SUMIFS(Historias!$H$5:$H$150,Historias!$F$5:$F$150,$B103,Historias!$A$5:$A$150,H$67)</f>
        <v>0</v>
      </c>
    </row>
    <row r="104">
      <c r="B104" s="98">
        <f>Resumen!B39</f>
        <v>42740</v>
      </c>
      <c r="C104" s="99">
        <f>SUMIFS(Historias!$H$5:$H$200,Historias!$F$5:$F$200,$B104,Historias!$A$5:$A$200,C$67)</f>
        <v>0.5</v>
      </c>
      <c r="D104" s="99">
        <f>SUMIFS(Historias!$H$5:$H$200,Historias!$F$5:$F$200,$B104,Historias!$A$5:$A$200,D$67)</f>
        <v>3.35</v>
      </c>
      <c r="E104" s="99">
        <f>SUMIFS(Historias!$H$5:$H$200,Historias!$F$5:$F$200,$B104,Historias!$A$5:$A$200,E$67)</f>
        <v>3.35</v>
      </c>
      <c r="F104" s="99">
        <f>SUMIFS(Historias!$H$5:$H$200,Historias!$F$5:$F$200,$B104,Historias!$A$5:$A$200,F$67)</f>
        <v>1.5</v>
      </c>
      <c r="G104" s="99">
        <f>SUMIFS(Historias!$H$5:$H$150,Historias!$F$5:$F$150,$B104,Historias!$A$5:$A$150,G$67)</f>
        <v>0</v>
      </c>
      <c r="H104" s="99">
        <f>SUMIFS(Historias!$H$5:$H$150,Historias!$F$5:$F$150,$B104,Historias!$A$5:$A$150,H$67)</f>
        <v>0</v>
      </c>
    </row>
    <row r="105">
      <c r="B105" s="98">
        <f>Resumen!B40</f>
        <v>42741</v>
      </c>
      <c r="C105" s="99">
        <f>SUMIFS(Historias!$H$5:$H$200,Historias!$F$5:$F$200,$B105,Historias!$A$5:$A$200,C$67)</f>
        <v>2</v>
      </c>
      <c r="D105" s="99">
        <f>SUMIFS(Historias!$H$5:$H$200,Historias!$F$5:$F$200,$B105,Historias!$A$5:$A$200,D$67)</f>
        <v>0</v>
      </c>
      <c r="E105" s="99">
        <f>SUMIFS(Historias!$H$5:$H$200,Historias!$F$5:$F$200,$B105,Historias!$A$5:$A$200,E$67)</f>
        <v>0</v>
      </c>
      <c r="F105" s="99">
        <f>SUMIFS(Historias!$H$5:$H$200,Historias!$F$5:$F$200,$B105,Historias!$A$5:$A$200,F$67)</f>
        <v>0</v>
      </c>
      <c r="G105" s="99">
        <f>SUMIFS(Historias!$H$5:$H$150,Historias!$F$5:$F$150,$B105,Historias!$A$5:$A$150,G$67)</f>
        <v>0</v>
      </c>
      <c r="H105" s="99">
        <f>SUMIFS(Historias!$H$5:$H$150,Historias!$F$5:$F$150,$B105,Historias!$A$5:$A$150,H$67)</f>
        <v>0</v>
      </c>
    </row>
    <row r="106">
      <c r="B106" s="98">
        <f>Resumen!B41</f>
        <v>42742</v>
      </c>
      <c r="C106" s="99">
        <f>SUMIFS(Historias!$H$5:$H$200,Historias!$F$5:$F$200,$B106,Historias!$A$5:$A$200,C$67)</f>
        <v>0</v>
      </c>
      <c r="D106" s="99">
        <f>SUMIFS(Historias!$H$5:$H$200,Historias!$F$5:$F$200,$B106,Historias!$A$5:$A$200,D$67)</f>
        <v>0</v>
      </c>
      <c r="E106" s="99">
        <f>SUMIFS(Historias!$H$5:$H$200,Historias!$F$5:$F$200,$B106,Historias!$A$5:$A$200,E$67)</f>
        <v>0</v>
      </c>
      <c r="F106" s="99">
        <f>SUMIFS(Historias!$H$5:$H$200,Historias!$F$5:$F$200,$B106,Historias!$A$5:$A$200,F$67)</f>
        <v>0</v>
      </c>
      <c r="G106" s="99">
        <f>SUMIFS(Historias!$H$5:$H$150,Historias!$F$5:$F$150,$B106,Historias!$A$5:$A$150,G$67)</f>
        <v>0</v>
      </c>
      <c r="H106" s="99">
        <f>SUMIFS(Historias!$H$5:$H$150,Historias!$F$5:$F$150,$B106,Historias!$A$5:$A$150,H$67)</f>
        <v>0</v>
      </c>
    </row>
    <row r="107">
      <c r="B107" s="98">
        <f>Resumen!B42</f>
        <v>42743</v>
      </c>
      <c r="C107" s="99">
        <f>SUMIFS(Historias!$H$5:$H$200,Historias!$F$5:$F$200,$B107,Historias!$A$5:$A$200,C$67)</f>
        <v>0</v>
      </c>
      <c r="D107" s="99">
        <f>SUMIFS(Historias!$H$5:$H$200,Historias!$F$5:$F$200,$B107,Historias!$A$5:$A$200,D$67)</f>
        <v>0</v>
      </c>
      <c r="E107" s="99">
        <f>SUMIFS(Historias!$H$5:$H$200,Historias!$F$5:$F$200,$B107,Historias!$A$5:$A$200,E$67)</f>
        <v>0</v>
      </c>
      <c r="F107" s="99">
        <f>SUMIFS(Historias!$H$5:$H$200,Historias!$F$5:$F$200,$B107,Historias!$A$5:$A$200,F$67)</f>
        <v>0</v>
      </c>
      <c r="G107" s="99">
        <f>SUMIFS(Historias!$H$5:$H$150,Historias!$F$5:$F$150,$B107,Historias!$A$5:$A$150,G$67)</f>
        <v>0</v>
      </c>
      <c r="H107" s="99">
        <f>SUMIFS(Historias!$H$5:$H$150,Historias!$F$5:$F$150,$B107,Historias!$A$5:$A$150,H$67)</f>
        <v>0</v>
      </c>
    </row>
    <row r="108">
      <c r="B108" s="98">
        <f>Resumen!B43</f>
        <v>42744</v>
      </c>
      <c r="C108" s="99">
        <f>SUMIFS(Historias!$H$5:$H$200,Historias!$F$5:$F$200,$B108,Historias!$A$5:$A$200,C$67)</f>
        <v>1.1</v>
      </c>
      <c r="D108" s="99">
        <f>SUMIFS(Historias!$H$5:$H$200,Historias!$F$5:$F$200,$B108,Historias!$A$5:$A$200,D$67)</f>
        <v>0</v>
      </c>
      <c r="E108" s="99">
        <f>SUMIFS(Historias!$H$5:$H$200,Historias!$F$5:$F$200,$B108,Historias!$A$5:$A$200,E$67)</f>
        <v>1.1</v>
      </c>
      <c r="F108" s="99">
        <f>SUMIFS(Historias!$H$5:$H$200,Historias!$F$5:$F$200,$B108,Historias!$A$5:$A$200,F$67)</f>
        <v>0</v>
      </c>
      <c r="G108" s="99">
        <f>SUMIFS(Historias!$H$5:$H$150,Historias!$F$5:$F$150,$B108,Historias!$A$5:$A$150,G$67)</f>
        <v>0</v>
      </c>
      <c r="H108" s="99">
        <f>SUMIFS(Historias!$H$5:$H$150,Historias!$F$5:$F$150,$B108,Historias!$A$5:$A$150,H$67)</f>
        <v>0</v>
      </c>
    </row>
    <row r="109">
      <c r="B109" s="98">
        <f>Resumen!B44</f>
        <v>42745</v>
      </c>
      <c r="C109" s="99">
        <f>SUMIFS(Historias!$H$5:$H$200,Historias!$F$5:$F$200,$B109,Historias!$A$5:$A$200,C$67)</f>
        <v>2.1</v>
      </c>
      <c r="D109" s="99">
        <f>SUMIFS(Historias!$H$5:$H$200,Historias!$F$5:$F$200,$B109,Historias!$A$5:$A$200,D$67)</f>
        <v>0</v>
      </c>
      <c r="E109" s="99">
        <f>SUMIFS(Historias!$H$5:$H$200,Historias!$F$5:$F$200,$B109,Historias!$A$5:$A$200,E$67)</f>
        <v>2.1</v>
      </c>
      <c r="F109" s="99">
        <f>SUMIFS(Historias!$H$5:$H$200,Historias!$F$5:$F$200,$B109,Historias!$A$5:$A$200,F$67)</f>
        <v>0</v>
      </c>
      <c r="G109" s="99">
        <f>SUMIFS(Historias!$H$5:$H$150,Historias!$F$5:$F$150,$B109,Historias!$A$5:$A$150,G$67)</f>
        <v>0</v>
      </c>
      <c r="H109" s="99">
        <f>SUMIFS(Historias!$H$5:$H$150,Historias!$F$5:$F$150,$B109,Historias!$A$5:$A$150,H$67)</f>
        <v>0</v>
      </c>
    </row>
    <row r="110">
      <c r="B110" s="98">
        <f>Resumen!B45</f>
        <v>42746</v>
      </c>
      <c r="C110" s="99">
        <f>SUMIFS(Historias!$H$5:$H$200,Historias!$F$5:$F$200,$B110,Historias!$A$5:$A$200,C$67)</f>
        <v>0</v>
      </c>
      <c r="D110" s="99">
        <f>SUMIFS(Historias!$H$5:$H$200,Historias!$F$5:$F$200,$B110,Historias!$A$5:$A$200,D$67)</f>
        <v>0</v>
      </c>
      <c r="E110" s="99">
        <f>SUMIFS(Historias!$H$5:$H$200,Historias!$F$5:$F$200,$B110,Historias!$A$5:$A$200,E$67)</f>
        <v>0</v>
      </c>
      <c r="F110" s="99">
        <f>SUMIFS(Historias!$H$5:$H$200,Historias!$F$5:$F$200,$B110,Historias!$A$5:$A$200,F$67)</f>
        <v>0</v>
      </c>
      <c r="G110" s="99">
        <f>SUMIFS(Historias!$H$5:$H$150,Historias!$F$5:$F$150,$B110,Historias!$A$5:$A$150,G$67)</f>
        <v>0</v>
      </c>
      <c r="H110" s="99">
        <f>SUMIFS(Historias!$H$5:$H$150,Historias!$F$5:$F$150,$B110,Historias!$A$5:$A$150,H$67)</f>
        <v>0</v>
      </c>
    </row>
    <row r="111">
      <c r="B111" s="98">
        <f>Resumen!B46</f>
        <v>42747</v>
      </c>
      <c r="C111" s="99">
        <f>SUMIFS(Historias!$H$5:$H$200,Historias!$F$5:$F$200,$B111,Historias!$A$5:$A$200,C$67)</f>
        <v>2</v>
      </c>
      <c r="D111" s="99">
        <f>SUMIFS(Historias!$H$5:$H$200,Historias!$F$5:$F$200,$B111,Historias!$A$5:$A$200,D$67)</f>
        <v>2</v>
      </c>
      <c r="E111" s="99">
        <f>SUMIFS(Historias!$H$5:$H$200,Historias!$F$5:$F$200,$B111,Historias!$A$5:$A$200,E$67)</f>
        <v>2</v>
      </c>
      <c r="F111" s="99">
        <f>SUMIFS(Historias!$H$5:$H$200,Historias!$F$5:$F$200,$B111,Historias!$A$5:$A$200,F$67)</f>
        <v>2</v>
      </c>
      <c r="G111" s="99">
        <f>SUMIFS(Historias!$H$5:$H$150,Historias!$F$5:$F$150,$B111,Historias!$A$5:$A$150,G$67)</f>
        <v>0</v>
      </c>
      <c r="H111" s="99">
        <f>SUMIFS(Historias!$H$5:$H$150,Historias!$F$5:$F$150,$B111,Historias!$A$5:$A$150,H$67)</f>
        <v>0</v>
      </c>
    </row>
    <row r="112">
      <c r="B112" s="98">
        <f>Resumen!B47</f>
        <v>42748</v>
      </c>
      <c r="C112" s="99">
        <f>SUMIFS(Historias!$H$5:$H$200,Historias!$F$5:$F$200,$B112,Historias!$A$5:$A$200,C$67)</f>
        <v>1.4</v>
      </c>
      <c r="D112" s="99">
        <f>SUMIFS(Historias!$H$5:$H$200,Historias!$F$5:$F$200,$B112,Historias!$A$5:$A$200,D$67)</f>
        <v>0</v>
      </c>
      <c r="E112" s="99">
        <f>SUMIFS(Historias!$H$5:$H$200,Historias!$F$5:$F$200,$B112,Historias!$A$5:$A$200,E$67)</f>
        <v>0</v>
      </c>
      <c r="F112" s="99">
        <f>SUMIFS(Historias!$H$5:$H$200,Historias!$F$5:$F$200,$B112,Historias!$A$5:$A$200,F$67)</f>
        <v>0</v>
      </c>
      <c r="G112" s="99">
        <f>SUMIFS(Historias!$H$5:$H$150,Historias!$F$5:$F$150,$B112,Historias!$A$5:$A$150,G$67)</f>
        <v>0</v>
      </c>
      <c r="H112" s="99">
        <f>SUMIFS(Historias!$H$5:$H$150,Historias!$F$5:$F$150,$B112,Historias!$A$5:$A$150,H$67)</f>
        <v>0</v>
      </c>
    </row>
    <row r="113">
      <c r="B113" s="98">
        <f>Resumen!B48</f>
        <v>42749</v>
      </c>
      <c r="C113" s="99">
        <f>SUMIFS(Historias!$H$5:$H$200,Historias!$F$5:$F$200,$B113,Historias!$A$5:$A$200,C$67)</f>
        <v>4.35</v>
      </c>
      <c r="D113" s="99">
        <f>SUMIFS(Historias!$H$5:$H$200,Historias!$F$5:$F$200,$B113,Historias!$A$5:$A$200,D$67)</f>
        <v>0</v>
      </c>
      <c r="E113" s="99">
        <f>SUMIFS(Historias!$H$5:$H$200,Historias!$F$5:$F$200,$B113,Historias!$A$5:$A$200,E$67)</f>
        <v>4.2</v>
      </c>
      <c r="F113" s="99">
        <f>SUMIFS(Historias!$H$5:$H$200,Historias!$F$5:$F$200,$B113,Historias!$A$5:$A$200,F$67)</f>
        <v>0</v>
      </c>
      <c r="G113" s="99">
        <f>SUMIFS(Historias!$H$5:$H$150,Historias!$F$5:$F$150,$B113,Historias!$A$5:$A$150,G$67)</f>
        <v>0</v>
      </c>
      <c r="H113" s="99">
        <f>SUMIFS(Historias!$H$5:$H$150,Historias!$F$5:$F$150,$B113,Historias!$A$5:$A$150,H$67)</f>
        <v>0</v>
      </c>
    </row>
    <row r="114">
      <c r="B114" s="98">
        <f>Resumen!B49</f>
        <v>42750</v>
      </c>
      <c r="C114" s="99">
        <f>SUMIFS(Historias!$H$5:$H$200,Historias!$F$5:$F$200,$B114,Historias!$A$5:$A$200,C$67)</f>
        <v>9.45</v>
      </c>
      <c r="D114" s="99">
        <f>SUMIFS(Historias!$H$5:$H$200,Historias!$F$5:$F$200,$B114,Historias!$A$5:$A$200,D$67)</f>
        <v>0</v>
      </c>
      <c r="E114" s="99">
        <f>SUMIFS(Historias!$H$5:$H$200,Historias!$F$5:$F$200,$B114,Historias!$A$5:$A$200,E$67)</f>
        <v>0</v>
      </c>
      <c r="F114" s="99">
        <f>SUMIFS(Historias!$H$5:$H$200,Historias!$F$5:$F$200,$B114,Historias!$A$5:$A$200,F$67)</f>
        <v>0</v>
      </c>
      <c r="G114" s="99">
        <f>SUMIFS(Historias!$H$5:$H$150,Historias!$F$5:$F$150,$B114,Historias!$A$5:$A$150,G$67)</f>
        <v>0</v>
      </c>
      <c r="H114" s="99">
        <f>SUMIFS(Historias!$H$5:$H$150,Historias!$F$5:$F$150,$B114,Historias!$A$5:$A$150,H$67)</f>
        <v>0</v>
      </c>
    </row>
    <row r="115">
      <c r="B115" s="98">
        <f>Resumen!B50</f>
        <v>42751</v>
      </c>
      <c r="C115" s="99">
        <f>SUMIFS(Historias!$H$5:$H$200,Historias!$F$5:$F$200,$B115,Historias!$A$5:$A$200,C$67)</f>
        <v>6.6</v>
      </c>
      <c r="D115" s="99">
        <f>SUMIFS(Historias!$H$5:$H$200,Historias!$F$5:$F$200,$B115,Historias!$A$5:$A$200,D$67)</f>
        <v>5.3</v>
      </c>
      <c r="E115" s="99">
        <f>SUMIFS(Historias!$H$5:$H$200,Historias!$F$5:$F$200,$B115,Historias!$A$5:$A$200,E$67)</f>
        <v>8.1</v>
      </c>
      <c r="F115" s="99">
        <f>SUMIFS(Historias!$H$5:$H$200,Historias!$F$5:$F$200,$B115,Historias!$A$5:$A$200,F$67)</f>
        <v>4.8</v>
      </c>
      <c r="G115" s="99">
        <f>SUMIFS(Historias!$H$5:$H$150,Historias!$F$5:$F$150,$B115,Historias!$A$5:$A$150,G$67)</f>
        <v>0</v>
      </c>
      <c r="H115" s="99">
        <f>SUMIFS(Historias!$H$5:$H$150,Historias!$F$5:$F$150,$B115,Historias!$A$5:$A$150,H$67)</f>
        <v>0</v>
      </c>
    </row>
    <row r="116">
      <c r="B116" s="98">
        <f>Resumen!B51</f>
        <v>42752</v>
      </c>
      <c r="C116" s="99">
        <f>SUMIFS(Historias!$H$5:$H$200,Historias!$F$5:$F$200,$B116,Historias!$A$5:$A$200,C$67)</f>
        <v>1.5</v>
      </c>
      <c r="D116" s="99">
        <f>SUMIFS(Historias!$H$5:$H$200,Historias!$F$5:$F$200,$B116,Historias!$A$5:$A$200,D$67)</f>
        <v>6.7</v>
      </c>
      <c r="E116" s="99">
        <f>SUMIFS(Historias!$H$5:$H$200,Historias!$F$5:$F$200,$B116,Historias!$A$5:$A$200,E$67)</f>
        <v>2.5</v>
      </c>
      <c r="F116" s="99">
        <f>SUMIFS(Historias!$H$5:$H$200,Historias!$F$5:$F$200,$B116,Historias!$A$5:$A$200,F$67)</f>
        <v>0.8</v>
      </c>
      <c r="G116" s="99">
        <f>SUMIFS(Historias!$H$5:$H$150,Historias!$F$5:$F$150,$B116,Historias!$A$5:$A$150,G$67)</f>
        <v>0</v>
      </c>
      <c r="H116" s="99">
        <f>SUMIFS(Historias!$H$5:$H$150,Historias!$F$5:$F$150,$B116,Historias!$A$5:$A$150,H$67)</f>
        <v>0</v>
      </c>
    </row>
    <row r="117">
      <c r="B117" s="98">
        <f>Resumen!B52</f>
        <v>42753</v>
      </c>
      <c r="C117" s="99">
        <f>SUMIFS(Historias!$H$5:$H$200,Historias!$F$5:$F$200,$B117,Historias!$A$5:$A$200,C$67)</f>
        <v>3</v>
      </c>
      <c r="D117" s="99">
        <f>SUMIFS(Historias!$H$5:$H$200,Historias!$F$5:$F$200,$B117,Historias!$A$5:$A$200,D$67)</f>
        <v>5.1</v>
      </c>
      <c r="E117" s="99">
        <f>SUMIFS(Historias!$H$5:$H$200,Historias!$F$5:$F$200,$B117,Historias!$A$5:$A$200,E$67)</f>
        <v>1.5</v>
      </c>
      <c r="F117" s="99">
        <f>SUMIFS(Historias!$H$5:$H$200,Historias!$F$5:$F$200,$B117,Historias!$A$5:$A$200,F$67)</f>
        <v>2.4</v>
      </c>
      <c r="G117" s="99">
        <f>SUMIFS(Historias!$H$5:$H$150,Historias!$F$5:$F$150,$B117,Historias!$A$5:$A$150,G$67)</f>
        <v>0</v>
      </c>
      <c r="H117" s="99">
        <f>SUMIFS(Historias!$H$5:$H$150,Historias!$F$5:$F$150,$B117,Historias!$A$5:$A$150,H$67)</f>
        <v>0</v>
      </c>
    </row>
    <row r="118">
      <c r="B118" s="98">
        <f>Resumen!B53</f>
        <v>42754</v>
      </c>
      <c r="C118" s="99">
        <f>SUMIFS(Historias!$H$5:$H$200,Historias!$F$5:$F$200,$B118,Historias!$A$5:$A$200,C$67)</f>
        <v>0.5</v>
      </c>
      <c r="D118" s="99">
        <f>SUMIFS(Historias!$H$5:$H$200,Historias!$F$5:$F$200,$B118,Historias!$A$5:$A$200,D$67)</f>
        <v>0</v>
      </c>
      <c r="E118" s="99">
        <f>SUMIFS(Historias!$H$5:$H$200,Historias!$F$5:$F$200,$B118,Historias!$A$5:$A$200,E$67)</f>
        <v>1.5</v>
      </c>
      <c r="F118" s="99">
        <f>SUMIFS(Historias!$H$5:$H$200,Historias!$F$5:$F$200,$B118,Historias!$A$5:$A$200,F$67)</f>
        <v>0</v>
      </c>
      <c r="G118" s="99">
        <f>SUMIFS(Historias!$H$5:$H$150,Historias!$F$5:$F$150,$B118,Historias!$A$5:$A$150,G$67)</f>
        <v>0</v>
      </c>
      <c r="H118" s="99">
        <f>SUMIFS(Historias!$H$5:$H$150,Historias!$F$5:$F$150,$B118,Historias!$A$5:$A$150,H$67)</f>
        <v>0</v>
      </c>
    </row>
    <row r="119">
      <c r="B119" s="98">
        <f>Resumen!B54</f>
        <v>42755</v>
      </c>
      <c r="C119" s="99">
        <f>SUMIFS(Historias!$H$5:$H$200,Historias!$F$5:$F$200,$B119,Historias!$A$5:$A$200,C$67)</f>
        <v>0</v>
      </c>
      <c r="D119" s="99">
        <f>SUMIFS(Historias!$H$5:$H$200,Historias!$F$5:$F$200,$B119,Historias!$A$5:$A$200,D$67)</f>
        <v>0</v>
      </c>
      <c r="E119" s="99">
        <f>SUMIFS(Historias!$H$5:$H$200,Historias!$F$5:$F$200,$B119,Historias!$A$5:$A$200,E$67)</f>
        <v>0</v>
      </c>
      <c r="F119" s="99">
        <f>SUMIFS(Historias!$H$5:$H$200,Historias!$F$5:$F$200,$B119,Historias!$A$5:$A$200,F$67)</f>
        <v>0</v>
      </c>
      <c r="G119" s="99">
        <f>SUMIFS(Historias!$H$5:$H$150,Historias!$F$5:$F$150,$B119,Historias!$A$5:$A$150,G$67)</f>
        <v>0</v>
      </c>
      <c r="H119" s="99">
        <f>SUMIFS(Historias!$H$5:$H$150,Historias!$F$5:$F$150,$B119,Historias!$A$5:$A$150,H$67)</f>
        <v>0</v>
      </c>
    </row>
    <row r="120">
      <c r="B120" s="18" t="str">
        <f>Resumen!B55</f>
        <v/>
      </c>
      <c r="C120" s="99">
        <f>SUMIFS(Historias!$H$5:$H$200,Historias!$F$5:$F$200,$B120,Historias!$A$5:$A$200,C$67)</f>
        <v>0</v>
      </c>
      <c r="D120" s="99">
        <f>SUMIFS(Historias!$H$5:$H$200,Historias!$F$5:$F$200,$B120,Historias!$A$5:$A$200,D$67)</f>
        <v>0</v>
      </c>
      <c r="E120" s="99">
        <f>SUMIFS(Historias!$H$5:$H$200,Historias!$F$5:$F$200,$B120,Historias!$A$5:$A$200,E$67)</f>
        <v>0</v>
      </c>
      <c r="F120" s="99">
        <f>SUMIFS(Historias!$H$5:$H$200,Historias!$F$5:$F$200,$B120,Historias!$A$5:$A$200,F$67)</f>
        <v>0</v>
      </c>
      <c r="G120" s="99">
        <f>SUMIFS(Historias!$H$5:$H$150,Historias!$F$5:$F$150,$B120,Historias!$A$5:$A$150,G$67)</f>
        <v>0</v>
      </c>
      <c r="H120" s="99">
        <f>SUMIFS(Historias!$H$5:$H$150,Historias!$F$5:$F$150,$B120,Historias!$A$5:$A$150,H$67)</f>
        <v>0</v>
      </c>
    </row>
    <row r="121">
      <c r="B121" s="18" t="str">
        <f>Resumen!B56</f>
        <v/>
      </c>
      <c r="C121" s="99">
        <f>SUMIFS(Historias!$H$5:$H$150,Historias!$F$5:$F$150,$B121,Historias!$A$5:$A$150,C$67)</f>
        <v>0</v>
      </c>
      <c r="D121" s="99">
        <f>SUMIFS(Historias!$H$5:$H$200,Historias!$F$5:$F$200,$B121,Historias!$A$5:$A$200,D$67)</f>
        <v>0</v>
      </c>
      <c r="E121" s="99">
        <f>SUMIFS(Historias!$H$5:$H$200,Historias!$F$5:$F$200,$B121,Historias!$A$5:$A$200,E$67)</f>
        <v>0</v>
      </c>
      <c r="F121" s="99">
        <f>SUMIFS(Historias!$H$5:$H$200,Historias!$F$5:$F$200,$B121,Historias!$A$5:$A$200,F$67)</f>
        <v>0</v>
      </c>
      <c r="G121" s="99">
        <f>SUMIFS(Historias!$H$5:$H$150,Historias!$F$5:$F$150,$B121,Historias!$A$5:$A$150,G$67)</f>
        <v>0</v>
      </c>
      <c r="H121" s="99">
        <f>SUMIFS(Historias!$H$5:$H$150,Historias!$F$5:$F$150,$B121,Historias!$A$5:$A$150,H$67)</f>
        <v>0</v>
      </c>
    </row>
    <row r="122">
      <c r="B122" s="18" t="str">
        <f>Resumen!B57</f>
        <v/>
      </c>
      <c r="C122" s="99">
        <f>SUMIFS(Historias!$H$5:$H$150,Historias!$F$5:$F$150,$B122,Historias!$A$5:$A$150,C$67)</f>
        <v>0</v>
      </c>
      <c r="D122" s="99">
        <f>SUMIFS(Historias!$H$5:$H$200,Historias!$F$5:$F$200,$B122,Historias!$A$5:$A$200,D$67)</f>
        <v>0</v>
      </c>
      <c r="E122" s="99">
        <f>SUMIFS(Historias!$H$5:$H$200,Historias!$F$5:$F$200,$B122,Historias!$A$5:$A$200,E$67)</f>
        <v>0</v>
      </c>
      <c r="F122" s="99">
        <f>SUMIFS(Historias!$H$5:$H$200,Historias!$F$5:$F$200,$B122,Historias!$A$5:$A$200,F$67)</f>
        <v>0</v>
      </c>
      <c r="G122" s="99">
        <f>SUMIFS(Historias!$H$5:$H$150,Historias!$F$5:$F$150,$B122,Historias!$A$5:$A$150,G$67)</f>
        <v>0</v>
      </c>
      <c r="H122" s="99">
        <f>SUMIFS(Historias!$H$5:$H$150,Historias!$F$5:$F$150,$B122,Historias!$A$5:$A$150,H$67)</f>
        <v>0</v>
      </c>
    </row>
    <row r="123">
      <c r="B123" s="18" t="str">
        <f>Resumen!B58</f>
        <v/>
      </c>
      <c r="C123" s="99">
        <f>SUMIFS(Historias!$H$5:$H$150,Historias!$F$5:$F$150,$B123,Historias!$A$5:$A$150,C$67)</f>
        <v>0</v>
      </c>
      <c r="D123" s="99">
        <f>SUMIFS(Historias!$H$5:$H$200,Historias!$F$5:$F$200,$B123,Historias!$A$5:$A$200,D$67)</f>
        <v>0</v>
      </c>
      <c r="E123" s="99">
        <f>SUMIFS(Historias!$H$5:$H$150,Historias!$F$5:$F$150,$B123,Historias!$A$5:$A$150,E$67)</f>
        <v>0</v>
      </c>
      <c r="F123" s="99">
        <f>SUMIFS(Historias!$H$5:$H$150,Historias!$F$5:$F$150,$B123,Historias!$A$5:$A$150,F$67)</f>
        <v>0</v>
      </c>
      <c r="G123" s="99">
        <f>SUMIFS(Historias!$H$5:$H$150,Historias!$F$5:$F$150,$B123,Historias!$A$5:$A$150,G$67)</f>
        <v>0</v>
      </c>
      <c r="H123" s="99">
        <f>SUMIFS(Historias!$H$5:$H$150,Historias!$F$5:$F$150,$B123,Historias!$A$5:$A$150,H$67)</f>
        <v>0</v>
      </c>
    </row>
    <row r="124">
      <c r="B124" s="97"/>
      <c r="C124" s="99"/>
      <c r="D124" s="99"/>
      <c r="E124" s="99"/>
      <c r="F124" s="99"/>
      <c r="G124" s="99"/>
      <c r="H124" s="99"/>
    </row>
    <row r="126">
      <c r="B126" s="94"/>
    </row>
    <row r="127">
      <c r="B127" s="94"/>
    </row>
    <row r="128">
      <c r="B128" s="94"/>
    </row>
    <row r="129">
      <c r="B129" s="94"/>
    </row>
    <row r="130">
      <c r="B130" s="94"/>
    </row>
    <row r="131">
      <c r="B131" s="94"/>
    </row>
    <row r="132">
      <c r="B132" s="94"/>
    </row>
    <row r="133">
      <c r="B133" s="94"/>
    </row>
    <row r="134">
      <c r="B134" s="94"/>
    </row>
    <row r="135">
      <c r="B135" s="94"/>
    </row>
    <row r="136">
      <c r="B136" s="94"/>
    </row>
    <row r="137">
      <c r="B137" s="94"/>
    </row>
    <row r="138">
      <c r="B138" s="94"/>
    </row>
    <row r="139">
      <c r="B139" s="94"/>
    </row>
    <row r="140">
      <c r="B140" s="94"/>
    </row>
    <row r="141">
      <c r="B141" s="94"/>
    </row>
    <row r="142">
      <c r="B142" s="94"/>
    </row>
    <row r="143">
      <c r="B143" s="94"/>
    </row>
    <row r="144">
      <c r="B144" s="94"/>
    </row>
    <row r="145">
      <c r="B145" s="94"/>
    </row>
    <row r="146">
      <c r="B146" s="94"/>
    </row>
    <row r="147">
      <c r="B147" s="94"/>
    </row>
    <row r="148">
      <c r="B148" s="94"/>
    </row>
    <row r="149">
      <c r="B149" s="94"/>
    </row>
    <row r="150">
      <c r="B150" s="94"/>
    </row>
    <row r="151">
      <c r="B151" s="94"/>
    </row>
    <row r="152">
      <c r="B152" s="94"/>
    </row>
    <row r="153">
      <c r="B153" s="94"/>
    </row>
    <row r="154">
      <c r="B154" s="94"/>
    </row>
    <row r="155">
      <c r="B155" s="94"/>
    </row>
    <row r="156">
      <c r="B156" s="94"/>
    </row>
    <row r="157">
      <c r="B157" s="94"/>
    </row>
    <row r="158">
      <c r="B158" s="94"/>
    </row>
    <row r="159">
      <c r="B159" s="94"/>
    </row>
    <row r="160">
      <c r="B160" s="94"/>
    </row>
    <row r="161">
      <c r="B161" s="94"/>
    </row>
    <row r="162">
      <c r="B162" s="94"/>
    </row>
    <row r="163">
      <c r="B163" s="94"/>
    </row>
    <row r="164">
      <c r="B164" s="94"/>
    </row>
    <row r="165">
      <c r="B165" s="94"/>
    </row>
    <row r="166">
      <c r="B166" s="94"/>
    </row>
    <row r="167">
      <c r="B167" s="94"/>
    </row>
    <row r="168">
      <c r="B168" s="94"/>
    </row>
    <row r="169">
      <c r="B169" s="94"/>
    </row>
    <row r="170">
      <c r="B170" s="94"/>
    </row>
    <row r="171">
      <c r="B171" s="94"/>
    </row>
    <row r="172">
      <c r="B172" s="94"/>
    </row>
    <row r="173">
      <c r="B173" s="94"/>
    </row>
    <row r="174">
      <c r="B174" s="94"/>
    </row>
    <row r="175">
      <c r="B175" s="94"/>
    </row>
    <row r="176">
      <c r="B176" s="94"/>
    </row>
    <row r="177">
      <c r="B177" s="94"/>
    </row>
    <row r="178">
      <c r="B178" s="94"/>
    </row>
    <row r="179">
      <c r="B179" s="94"/>
    </row>
    <row r="180">
      <c r="B180" s="94"/>
    </row>
    <row r="181">
      <c r="B181" s="94"/>
    </row>
    <row r="182">
      <c r="B182" s="94"/>
    </row>
    <row r="183">
      <c r="B183" s="94"/>
    </row>
    <row r="184">
      <c r="B184" s="94"/>
    </row>
    <row r="185">
      <c r="B185" s="94"/>
    </row>
    <row r="186">
      <c r="B186" s="94"/>
    </row>
    <row r="187">
      <c r="B187" s="94"/>
    </row>
    <row r="188">
      <c r="B188" s="94"/>
    </row>
    <row r="189">
      <c r="B189" s="94"/>
    </row>
    <row r="190">
      <c r="B190" s="94"/>
    </row>
    <row r="191">
      <c r="B191" s="94"/>
    </row>
    <row r="192">
      <c r="B192" s="94"/>
    </row>
    <row r="193">
      <c r="B193" s="94"/>
    </row>
    <row r="194">
      <c r="B194" s="94"/>
    </row>
    <row r="195">
      <c r="B195" s="94"/>
    </row>
    <row r="196">
      <c r="B196" s="94"/>
    </row>
    <row r="197">
      <c r="B197" s="94"/>
    </row>
    <row r="198">
      <c r="B198" s="94"/>
    </row>
    <row r="199">
      <c r="B199" s="94"/>
    </row>
    <row r="200">
      <c r="B200" s="94"/>
    </row>
    <row r="201">
      <c r="B201" s="94"/>
    </row>
  </sheetData>
  <mergeCells count="2">
    <mergeCell ref="B1:E1"/>
    <mergeCell ref="B66:C66"/>
  </mergeCells>
  <conditionalFormatting sqref="K15:K53">
    <cfRule type="containsText" dxfId="0" priority="1" operator="containsText" text="TO DO">
      <formula>NOT(ISERROR(SEARCH(("TO DO"),(K15))))</formula>
    </cfRule>
  </conditionalFormatting>
  <conditionalFormatting sqref="K15:K53">
    <cfRule type="containsText" dxfId="1" priority="2" operator="containsText" text="PROGRESS">
      <formula>NOT(ISERROR(SEARCH(("PROGRESS"),(K15))))</formula>
    </cfRule>
  </conditionalFormatting>
  <conditionalFormatting sqref="K15:K53">
    <cfRule type="containsText" dxfId="2" priority="3" operator="containsText" text="DONE">
      <formula>NOT(ISERROR(SEARCH(("DONE"),(K15))))</formula>
    </cfRule>
  </conditionalFormatting>
  <drawing r:id="rId1"/>
</worksheet>
</file>