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PESAJE\Desktop\"/>
    </mc:Choice>
  </mc:AlternateContent>
  <bookViews>
    <workbookView xWindow="0" yWindow="0" windowWidth="2370" windowHeight="0" firstSheet="2" activeTab="8"/>
  </bookViews>
  <sheets>
    <sheet name="STOCK PRECINTOS" sheetId="17" r:id="rId1"/>
    <sheet name="20-Ago-22" sheetId="10" r:id="rId2"/>
    <sheet name="22-Ago-22 " sheetId="4" r:id="rId3"/>
    <sheet name="23-Ago-22" sheetId="5" r:id="rId4"/>
    <sheet name="24-Ago-22" sheetId="7" r:id="rId5"/>
    <sheet name="25-Ago-22" sheetId="8" r:id="rId6"/>
    <sheet name="26-Ago-22" sheetId="11" r:id="rId7"/>
    <sheet name="27-Ago-22" sheetId="14" r:id="rId8"/>
    <sheet name="29-Ago-22" sheetId="18" r:id="rId9"/>
    <sheet name="TOTAL PRECINTOS" sheetId="16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6" l="1"/>
  <c r="S24" i="18"/>
  <c r="R24" i="18"/>
  <c r="Q24" i="18"/>
  <c r="S23" i="18"/>
  <c r="R23" i="18"/>
  <c r="Q23" i="18"/>
  <c r="S22" i="18"/>
  <c r="R22" i="18"/>
  <c r="Q22" i="18"/>
  <c r="S21" i="18"/>
  <c r="R21" i="18"/>
  <c r="Q21" i="18"/>
  <c r="S20" i="18"/>
  <c r="R20" i="18"/>
  <c r="Q20" i="18"/>
  <c r="S19" i="18"/>
  <c r="R19" i="18"/>
  <c r="Q19" i="18"/>
  <c r="S18" i="18"/>
  <c r="R18" i="18"/>
  <c r="Q18" i="18"/>
  <c r="S17" i="18"/>
  <c r="R17" i="18"/>
  <c r="Q17" i="18"/>
  <c r="S16" i="18"/>
  <c r="R16" i="18"/>
  <c r="Q16" i="18"/>
  <c r="S15" i="18"/>
  <c r="R15" i="18"/>
  <c r="Q15" i="18"/>
  <c r="S14" i="18"/>
  <c r="R14" i="18"/>
  <c r="Q14" i="18"/>
  <c r="S13" i="18"/>
  <c r="R13" i="18"/>
  <c r="Q13" i="18"/>
  <c r="S12" i="18"/>
  <c r="R12" i="18"/>
  <c r="Q12" i="18"/>
  <c r="S11" i="18"/>
  <c r="R11" i="18"/>
  <c r="Q11" i="18"/>
  <c r="S10" i="18"/>
  <c r="R10" i="18"/>
  <c r="Q10" i="18"/>
  <c r="S9" i="18"/>
  <c r="R9" i="18"/>
  <c r="Q9" i="18"/>
  <c r="S8" i="18"/>
  <c r="R8" i="18"/>
  <c r="Q8" i="18"/>
  <c r="S7" i="18"/>
  <c r="R7" i="18"/>
  <c r="Q7" i="18"/>
  <c r="R4" i="18"/>
  <c r="H19" i="16" l="1"/>
  <c r="H20" i="16" s="1"/>
  <c r="F19" i="16"/>
  <c r="F20" i="16" s="1"/>
  <c r="Q25" i="18"/>
  <c r="J19" i="16" s="1"/>
  <c r="J20" i="16" s="1"/>
  <c r="S25" i="18"/>
  <c r="R25" i="18"/>
  <c r="C4" i="17"/>
  <c r="J17" i="16"/>
  <c r="J16" i="16"/>
  <c r="J15" i="16"/>
  <c r="J14" i="16"/>
  <c r="J13" i="16"/>
  <c r="J12" i="16"/>
  <c r="H18" i="16"/>
  <c r="F18" i="16"/>
  <c r="F17" i="16"/>
  <c r="H17" i="16"/>
  <c r="H16" i="16"/>
  <c r="F16" i="16"/>
  <c r="H15" i="16"/>
  <c r="F15" i="16"/>
  <c r="H14" i="16"/>
  <c r="F14" i="16"/>
  <c r="H13" i="16"/>
  <c r="F13" i="16"/>
  <c r="F12" i="16"/>
  <c r="H12" i="16"/>
  <c r="S25" i="14"/>
  <c r="R25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7" i="14"/>
  <c r="S25" i="11"/>
  <c r="R25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7" i="8"/>
  <c r="R25" i="8" s="1"/>
  <c r="T25" i="7"/>
  <c r="U25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7" i="7"/>
  <c r="U25" i="5"/>
  <c r="T25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7" i="5"/>
  <c r="T7" i="4"/>
  <c r="T8" i="4"/>
  <c r="T9" i="4"/>
  <c r="T10" i="4"/>
  <c r="T11" i="4"/>
  <c r="T25" i="4" s="1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U8" i="4"/>
  <c r="U9" i="4"/>
  <c r="U10" i="4"/>
  <c r="U11" i="4"/>
  <c r="U25" i="4" s="1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7" i="4"/>
  <c r="U25" i="10"/>
  <c r="T25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7" i="10"/>
  <c r="E18" i="16"/>
  <c r="E20" i="16" s="1"/>
  <c r="E17" i="16"/>
  <c r="E16" i="16"/>
  <c r="E15" i="16"/>
  <c r="E14" i="16"/>
  <c r="E13" i="16"/>
  <c r="E12" i="16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S25" i="8" l="1"/>
  <c r="S25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7" i="7"/>
  <c r="T4" i="5"/>
  <c r="Q7" i="14"/>
  <c r="Q25" i="14" s="1"/>
  <c r="J18" i="16" s="1"/>
  <c r="R4" i="14"/>
  <c r="R4" i="11"/>
  <c r="Q25" i="11"/>
  <c r="Q7" i="11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7" i="8"/>
  <c r="Q25" i="8" s="1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7" i="4"/>
  <c r="S8" i="4"/>
  <c r="S9" i="4"/>
  <c r="S10" i="4"/>
  <c r="S25" i="4" s="1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7" i="5"/>
  <c r="S8" i="5"/>
  <c r="S9" i="5"/>
  <c r="S25" i="5"/>
  <c r="S7" i="10"/>
  <c r="S25" i="10" s="1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R4" i="8"/>
  <c r="T4" i="7"/>
  <c r="T4" i="4"/>
  <c r="T4" i="10"/>
  <c r="E4" i="17" l="1"/>
  <c r="G4" i="17" s="1"/>
  <c r="F7" i="16"/>
</calcChain>
</file>

<file path=xl/sharedStrings.xml><?xml version="1.0" encoding="utf-8"?>
<sst xmlns="http://schemas.openxmlformats.org/spreadsheetml/2006/main" count="613" uniqueCount="308">
  <si>
    <t xml:space="preserve">SERVICIO </t>
  </si>
  <si>
    <t>CIERRE E INSPECCION DE CISTERNAS DESPUES DE LA CARGA</t>
  </si>
  <si>
    <t>FECHA</t>
  </si>
  <si>
    <t>CLIENTE</t>
  </si>
  <si>
    <t>TOTAL DE UNIDADES DIA</t>
  </si>
  <si>
    <t xml:space="preserve">Placa </t>
  </si>
  <si>
    <t>Producto</t>
  </si>
  <si>
    <t>PRECINTOS</t>
  </si>
  <si>
    <t>Cod</t>
  </si>
  <si>
    <t>Hora de entrada</t>
  </si>
  <si>
    <t>Tracto</t>
  </si>
  <si>
    <t>Cisterna</t>
  </si>
  <si>
    <t>Peso de Entrada</t>
  </si>
  <si>
    <t>Hora de salida</t>
  </si>
  <si>
    <t>RUC</t>
  </si>
  <si>
    <t xml:space="preserve">RUC </t>
  </si>
  <si>
    <t>OBSERVACIONES</t>
  </si>
  <si>
    <t>OPERADOR TURNO A</t>
  </si>
  <si>
    <t>OPERADOR TURNO  B</t>
  </si>
  <si>
    <t>OPERADOR TURNO C</t>
  </si>
  <si>
    <t>Gasolina 90</t>
  </si>
  <si>
    <t>TOTAL PRECINTOS</t>
  </si>
  <si>
    <t>TERMINAL DE CARGA</t>
  </si>
  <si>
    <t>MONTE AZUL SUR</t>
  </si>
  <si>
    <t>DIESSEL</t>
  </si>
  <si>
    <t>SCHARFF LOGISTICA INTEGRADA S.A.</t>
  </si>
  <si>
    <t>Peso de salida</t>
  </si>
  <si>
    <t>4453-KRU</t>
  </si>
  <si>
    <t>BA10429</t>
  </si>
  <si>
    <t>5210-DGD</t>
  </si>
  <si>
    <t>BA09734</t>
  </si>
  <si>
    <t>2869-HEL</t>
  </si>
  <si>
    <t>BG02323</t>
  </si>
  <si>
    <t>3044-IFS</t>
  </si>
  <si>
    <t>BC11928</t>
  </si>
  <si>
    <t>001-114156</t>
  </si>
  <si>
    <t>001-114166</t>
  </si>
  <si>
    <t>001-114151</t>
  </si>
  <si>
    <t>001-114165</t>
  </si>
  <si>
    <t>001-114200</t>
  </si>
  <si>
    <t>001-114171</t>
  </si>
  <si>
    <t>001-114152</t>
  </si>
  <si>
    <t>001-114161</t>
  </si>
  <si>
    <t>X</t>
  </si>
  <si>
    <t>001-114162</t>
  </si>
  <si>
    <t>001-114172</t>
  </si>
  <si>
    <t>001-114153</t>
  </si>
  <si>
    <t>001-114167</t>
  </si>
  <si>
    <t>001-114170</t>
  </si>
  <si>
    <t>001-114175</t>
  </si>
  <si>
    <t>3022-HBH</t>
  </si>
  <si>
    <t>BJ06056</t>
  </si>
  <si>
    <t>001-114164</t>
  </si>
  <si>
    <t>001-114160</t>
  </si>
  <si>
    <t>2540-EAA</t>
  </si>
  <si>
    <t>BH08784</t>
  </si>
  <si>
    <t>001-114154</t>
  </si>
  <si>
    <t>001-114155</t>
  </si>
  <si>
    <t>001-114173</t>
  </si>
  <si>
    <t>001-114174</t>
  </si>
  <si>
    <t>001-114157</t>
  </si>
  <si>
    <t>1646-UYT</t>
  </si>
  <si>
    <t>10.32</t>
  </si>
  <si>
    <t>001-114169</t>
  </si>
  <si>
    <t>001-114163</t>
  </si>
  <si>
    <t>001-114168</t>
  </si>
  <si>
    <t>001-114196</t>
  </si>
  <si>
    <t>001-114197</t>
  </si>
  <si>
    <t>001-114158</t>
  </si>
  <si>
    <t>001-114159</t>
  </si>
  <si>
    <t>4024-SFD</t>
  </si>
  <si>
    <t>BA02691</t>
  </si>
  <si>
    <t>1386-UGG</t>
  </si>
  <si>
    <t>BA05261</t>
  </si>
  <si>
    <t>001-114198</t>
  </si>
  <si>
    <t>001-114199</t>
  </si>
  <si>
    <t>001-114191</t>
  </si>
  <si>
    <t>001-114187</t>
  </si>
  <si>
    <t>001-114192</t>
  </si>
  <si>
    <t>001-114194</t>
  </si>
  <si>
    <t>001-114189</t>
  </si>
  <si>
    <t>4143-BHL</t>
  </si>
  <si>
    <t>5676-FAA</t>
  </si>
  <si>
    <t>001-114176</t>
  </si>
  <si>
    <t>001-114181</t>
  </si>
  <si>
    <t>001-114190</t>
  </si>
  <si>
    <t>001-114195</t>
  </si>
  <si>
    <t>001-114186</t>
  </si>
  <si>
    <t>BS12279</t>
  </si>
  <si>
    <t>BC06600</t>
  </si>
  <si>
    <t>BB05265</t>
  </si>
  <si>
    <t>001-114177</t>
  </si>
  <si>
    <t>001-114188</t>
  </si>
  <si>
    <t>001-114193</t>
  </si>
  <si>
    <t>001-114182</t>
  </si>
  <si>
    <t>2155ERS</t>
  </si>
  <si>
    <t>BW12127</t>
  </si>
  <si>
    <t>001-113996</t>
  </si>
  <si>
    <t>001-113915</t>
  </si>
  <si>
    <t>001-114178</t>
  </si>
  <si>
    <t>001-114183</t>
  </si>
  <si>
    <t>001-113951</t>
  </si>
  <si>
    <t>001-113941</t>
  </si>
  <si>
    <t>001-113946</t>
  </si>
  <si>
    <t>001-113901</t>
  </si>
  <si>
    <t>001-113960</t>
  </si>
  <si>
    <t>001-114180</t>
  </si>
  <si>
    <t>3105UNS</t>
  </si>
  <si>
    <t>BK04789</t>
  </si>
  <si>
    <t>001-114185</t>
  </si>
  <si>
    <t>001-113961</t>
  </si>
  <si>
    <t>4289YYI</t>
  </si>
  <si>
    <t>BG05504</t>
  </si>
  <si>
    <t>001-113942</t>
  </si>
  <si>
    <t>001-113956</t>
  </si>
  <si>
    <t>001-114184</t>
  </si>
  <si>
    <t>001-114179</t>
  </si>
  <si>
    <t>001-113930</t>
  </si>
  <si>
    <t>001-113928</t>
  </si>
  <si>
    <t>001-113920</t>
  </si>
  <si>
    <t>001-113965</t>
  </si>
  <si>
    <t>001-113935</t>
  </si>
  <si>
    <t>001-113949</t>
  </si>
  <si>
    <t>001-113966</t>
  </si>
  <si>
    <t>001-113950</t>
  </si>
  <si>
    <t>BG00029</t>
  </si>
  <si>
    <t>3105-LYL</t>
  </si>
  <si>
    <t>001-113927</t>
  </si>
  <si>
    <t>001-113947</t>
  </si>
  <si>
    <t>001-113957</t>
  </si>
  <si>
    <t>001-113925</t>
  </si>
  <si>
    <t>001-113940</t>
  </si>
  <si>
    <t>001-113958</t>
  </si>
  <si>
    <t>3850-AZT</t>
  </si>
  <si>
    <t>BJ05131</t>
  </si>
  <si>
    <t>001-113945</t>
  </si>
  <si>
    <t>001-113922</t>
  </si>
  <si>
    <t>001-113916</t>
  </si>
  <si>
    <t>2473-UTH</t>
  </si>
  <si>
    <t>BD06798</t>
  </si>
  <si>
    <t>4802-NTD</t>
  </si>
  <si>
    <t>BJ07715</t>
  </si>
  <si>
    <t>001-113924</t>
  </si>
  <si>
    <t>001-113934</t>
  </si>
  <si>
    <t>001-113944</t>
  </si>
  <si>
    <t>001-113964</t>
  </si>
  <si>
    <t>001-113933</t>
  </si>
  <si>
    <t>001-113917</t>
  </si>
  <si>
    <t>001-113921</t>
  </si>
  <si>
    <t>001-113963</t>
  </si>
  <si>
    <t>3116-NRP</t>
  </si>
  <si>
    <t>BA10521</t>
  </si>
  <si>
    <t>2807-PNG</t>
  </si>
  <si>
    <t>BI12165</t>
  </si>
  <si>
    <t>001-113931</t>
  </si>
  <si>
    <t>001-113962</t>
  </si>
  <si>
    <t>001-113919</t>
  </si>
  <si>
    <t>TOTAL PRECINTOS POR DIA</t>
  </si>
  <si>
    <t>001-113932</t>
  </si>
  <si>
    <t>001-113952</t>
  </si>
  <si>
    <t>001-113943</t>
  </si>
  <si>
    <t>001-113926</t>
  </si>
  <si>
    <t>001-113959</t>
  </si>
  <si>
    <t>001-114104</t>
  </si>
  <si>
    <t>001-113918</t>
  </si>
  <si>
    <t>001-113929</t>
  </si>
  <si>
    <t>001-113948</t>
  </si>
  <si>
    <t>001-114145</t>
  </si>
  <si>
    <t>001-114105</t>
  </si>
  <si>
    <t>001-113955</t>
  </si>
  <si>
    <t>001-114136</t>
  </si>
  <si>
    <t>001-114126</t>
  </si>
  <si>
    <t>001-114110</t>
  </si>
  <si>
    <t>001-114135</t>
  </si>
  <si>
    <t>001-114115</t>
  </si>
  <si>
    <t>5158-ZYN</t>
  </si>
  <si>
    <t>BG008879</t>
  </si>
  <si>
    <t>BD01828</t>
  </si>
  <si>
    <t>2349-GZC</t>
  </si>
  <si>
    <t>10;22</t>
  </si>
  <si>
    <t>BD02509</t>
  </si>
  <si>
    <t>3781-XZG</t>
  </si>
  <si>
    <t>5210-ZHD</t>
  </si>
  <si>
    <t>BE09113</t>
  </si>
  <si>
    <t>2995-TBN</t>
  </si>
  <si>
    <t>BE06069</t>
  </si>
  <si>
    <t>11.57</t>
  </si>
  <si>
    <t>001-114140</t>
  </si>
  <si>
    <t>001-114120</t>
  </si>
  <si>
    <t>001-114147</t>
  </si>
  <si>
    <t>BD00085</t>
  </si>
  <si>
    <t>3438-LTB</t>
  </si>
  <si>
    <t>001-114139</t>
  </si>
  <si>
    <t>001-114144</t>
  </si>
  <si>
    <t>001-113954</t>
  </si>
  <si>
    <t>BE08242</t>
  </si>
  <si>
    <t>2552-TXK</t>
  </si>
  <si>
    <t>001-114134</t>
  </si>
  <si>
    <t>001-114130</t>
  </si>
  <si>
    <t>001-114137</t>
  </si>
  <si>
    <t>001-114127</t>
  </si>
  <si>
    <t>001-114133</t>
  </si>
  <si>
    <t>4243-YEC</t>
  </si>
  <si>
    <t>BC01598</t>
  </si>
  <si>
    <t>4228-PPY</t>
  </si>
  <si>
    <t>BA00604</t>
  </si>
  <si>
    <t>3591-FUH</t>
  </si>
  <si>
    <t>BK02710</t>
  </si>
  <si>
    <t>001-114141</t>
  </si>
  <si>
    <t>001-113953</t>
  </si>
  <si>
    <t>001-114129</t>
  </si>
  <si>
    <t>001-114138</t>
  </si>
  <si>
    <t>001-114128</t>
  </si>
  <si>
    <t>001-114143</t>
  </si>
  <si>
    <t>001-114131</t>
  </si>
  <si>
    <t>REPORTE DE PRECINTOS SEMANAL</t>
  </si>
  <si>
    <t xml:space="preserve">Se utilizó la cantidad de </t>
  </si>
  <si>
    <t>3106-PFT</t>
  </si>
  <si>
    <t>BE07140</t>
  </si>
  <si>
    <t>5250-HHI</t>
  </si>
  <si>
    <t>BC10078</t>
  </si>
  <si>
    <t>4687-BPK</t>
  </si>
  <si>
    <t>BG07362</t>
  </si>
  <si>
    <t>3629-LUI</t>
  </si>
  <si>
    <t>BK06560</t>
  </si>
  <si>
    <t>2897-LAS</t>
  </si>
  <si>
    <t>BD06501</t>
  </si>
  <si>
    <t>5201-IFD</t>
  </si>
  <si>
    <t>BF09346</t>
  </si>
  <si>
    <t>4276-IYG</t>
  </si>
  <si>
    <t>BF11096</t>
  </si>
  <si>
    <t>001-114109</t>
  </si>
  <si>
    <t>001-114102</t>
  </si>
  <si>
    <t>001-114125</t>
  </si>
  <si>
    <t>001-114117</t>
  </si>
  <si>
    <t>001-114103</t>
  </si>
  <si>
    <t>001-114108</t>
  </si>
  <si>
    <t>001-114149</t>
  </si>
  <si>
    <t>001-114114</t>
  </si>
  <si>
    <t>001-114119</t>
  </si>
  <si>
    <t>001-114148</t>
  </si>
  <si>
    <t>001-114106</t>
  </si>
  <si>
    <t>001-114112</t>
  </si>
  <si>
    <t>001-113923</t>
  </si>
  <si>
    <t>001-114150</t>
  </si>
  <si>
    <t>001-114118</t>
  </si>
  <si>
    <t>001-114142</t>
  </si>
  <si>
    <t>001-114111</t>
  </si>
  <si>
    <t>001-114107</t>
  </si>
  <si>
    <t>001-114113</t>
  </si>
  <si>
    <t>001-114146</t>
  </si>
  <si>
    <t>001-114122</t>
  </si>
  <si>
    <t>001-114121</t>
  </si>
  <si>
    <t>001-114132</t>
  </si>
  <si>
    <t>001-114116</t>
  </si>
  <si>
    <t>PRECINTOS RECIBIDOS</t>
  </si>
  <si>
    <t>PRECINTOS UTILIZADOS</t>
  </si>
  <si>
    <t>STOCK TOTAL</t>
  </si>
  <si>
    <t>001-112088</t>
  </si>
  <si>
    <t>001-112096</t>
  </si>
  <si>
    <t>001-111913</t>
  </si>
  <si>
    <t>Precintos</t>
  </si>
  <si>
    <t>001-114101</t>
  </si>
  <si>
    <t>TOTAL DE UNIDADES</t>
  </si>
  <si>
    <t>PESO TOTALES DIA</t>
  </si>
  <si>
    <t>GASOLINA 90</t>
  </si>
  <si>
    <t>PRECINTOS POR DIA</t>
  </si>
  <si>
    <t>TOTALES</t>
  </si>
  <si>
    <t>PESO NETO DIESSEL</t>
  </si>
  <si>
    <t>PESO NETO GASOLINA</t>
  </si>
  <si>
    <t>Ingresaron 200 precintos</t>
  </si>
  <si>
    <t>Ingresaron 100 precintos</t>
  </si>
  <si>
    <t>Ingresaron 50 precintos</t>
  </si>
  <si>
    <t>Fecha</t>
  </si>
  <si>
    <t>Cantidad</t>
  </si>
  <si>
    <t>Observación</t>
  </si>
  <si>
    <t>001-114123</t>
  </si>
  <si>
    <t>BD00192</t>
  </si>
  <si>
    <t>2473-SNP</t>
  </si>
  <si>
    <t>BC10109</t>
  </si>
  <si>
    <t>001-112253</t>
  </si>
  <si>
    <t>001-111919</t>
  </si>
  <si>
    <t>001-114124</t>
  </si>
  <si>
    <t>001-111716</t>
  </si>
  <si>
    <t>001-112204</t>
  </si>
  <si>
    <t>001-112108</t>
  </si>
  <si>
    <t>001-112105</t>
  </si>
  <si>
    <t>001-112107</t>
  </si>
  <si>
    <t>5234-CST</t>
  </si>
  <si>
    <t>BB09547</t>
  </si>
  <si>
    <t>001-111918</t>
  </si>
  <si>
    <t>001-111931</t>
  </si>
  <si>
    <t>001-111664</t>
  </si>
  <si>
    <t>001-111668</t>
  </si>
  <si>
    <t>5304-HXF</t>
  </si>
  <si>
    <t>4228-PRC</t>
  </si>
  <si>
    <t>BA05643</t>
  </si>
  <si>
    <t>17.02</t>
  </si>
  <si>
    <t>3061-RHD</t>
  </si>
  <si>
    <t>BU12047</t>
  </si>
  <si>
    <t>001-111666</t>
  </si>
  <si>
    <t>001-111665</t>
  </si>
  <si>
    <t>001-111911</t>
  </si>
  <si>
    <t>001-111929</t>
  </si>
  <si>
    <t>001-111921</t>
  </si>
  <si>
    <t>001-111904</t>
  </si>
  <si>
    <t>001-111796</t>
  </si>
  <si>
    <t>001-111928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</si>
</sst>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8"/>
      <color theme="6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1" fillId="0" borderId="20" applyNumberFormat="0" applyFill="0" applyAlignment="0" applyProtection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21" fontId="0" fillId="0" borderId="1" xfId="0" applyNumberFormat="1" applyBorder="1" applyAlignment="1">
      <alignment horizontal="center" vertical="center" wrapText="1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0" fontId="0" fillId="0" borderId="4" xfId="0" applyBorder="1" applyAlignment="1"/>
    <xf numFmtId="0" fontId="0" fillId="0" borderId="1" xfId="0" applyBorder="1" applyAlignment="1"/>
    <xf numFmtId="14" fontId="1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1" fillId="2" borderId="20" xfId="1" applyFill="1" applyAlignment="1">
      <alignment horizontal="center"/>
    </xf>
    <xf numFmtId="0" fontId="11" fillId="2" borderId="20" xfId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3" fontId="10" fillId="0" borderId="2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quotePrefix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D893CDB4-C705-4CE7-A516-DF6A6E12E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17930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C9B721B-63AD-4FA4-B792-5C1027200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219636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3C527A4-8292-429A-A2AD-1DF0E1C3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264459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F2D8CC8-2A34-4F1F-8690-203B527B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6ED030B-7BD2-41D8-A6CA-446FD1A8B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8D4624B-C427-4618-9179-F65E3A4C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7499A67F-47A9-4638-AFD8-651D8813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08612" cy="10439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7499A67F-47A9-4638-AFD8-651D8813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03837" cy="1042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4"/>
  <sheetViews>
    <sheetView workbookViewId="0">
      <selection activeCell="G16" sqref="G16"/>
    </sheetView>
  </sheetViews>
  <sheetFormatPr baseColWidth="10" defaultRowHeight="15" x14ac:dyDescent="0.25"/>
  <cols>
    <col min="2" max="2" width="21.85546875" customWidth="1"/>
    <col min="4" max="4" width="17.140625" customWidth="1"/>
    <col min="6" max="6" width="18.42578125" customWidth="1"/>
    <col min="8" max="8" width="9.42578125" customWidth="1"/>
    <col min="12" max="12" width="21.28515625" customWidth="1"/>
  </cols>
  <sheetData>
    <row r="1" spans="3:13" x14ac:dyDescent="0.25">
      <c r="K1" s="68" t="s">
        <v>255</v>
      </c>
      <c r="L1" s="68"/>
      <c r="M1" s="68"/>
    </row>
    <row r="2" spans="3:13" x14ac:dyDescent="0.25">
      <c r="K2" s="68"/>
      <c r="L2" s="68"/>
      <c r="M2" s="68"/>
    </row>
    <row r="3" spans="3:13" ht="20.25" thickBot="1" x14ac:dyDescent="0.35">
      <c r="C3" s="69" t="s">
        <v>255</v>
      </c>
      <c r="D3" s="69"/>
      <c r="E3" s="69" t="s">
        <v>256</v>
      </c>
      <c r="F3" s="69"/>
      <c r="G3" s="69" t="s">
        <v>257</v>
      </c>
      <c r="H3" s="69"/>
      <c r="K3" s="67" t="s">
        <v>273</v>
      </c>
      <c r="L3" s="67" t="s">
        <v>275</v>
      </c>
      <c r="M3" s="67" t="s">
        <v>274</v>
      </c>
    </row>
    <row r="4" spans="3:13" ht="16.5" thickTop="1" thickBot="1" x14ac:dyDescent="0.3">
      <c r="C4" s="70">
        <f>SUM(M4:M12)</f>
        <v>350</v>
      </c>
      <c r="D4" s="70"/>
      <c r="E4" s="70">
        <f>SUM('27-Ago-22'!Q25:Q26,'26-Ago-22'!Q25:Q26,'25-Ago-22'!Q25:Q26,'24-Ago-22'!S25:S26,'23-Ago-22'!S25:S26,'22-Ago-22 '!S25:S26,'20-Ago-22'!S25:S26)</f>
        <v>152</v>
      </c>
      <c r="F4" s="70"/>
      <c r="G4" s="70">
        <f>(C4-E4)</f>
        <v>198</v>
      </c>
      <c r="H4" s="70"/>
      <c r="K4" s="66">
        <v>44792</v>
      </c>
      <c r="L4" s="48" t="s">
        <v>271</v>
      </c>
      <c r="M4" s="48">
        <v>100</v>
      </c>
    </row>
    <row r="5" spans="3:13" ht="16.5" thickTop="1" thickBot="1" x14ac:dyDescent="0.3">
      <c r="C5" s="70"/>
      <c r="D5" s="70"/>
      <c r="E5" s="70"/>
      <c r="F5" s="70"/>
      <c r="G5" s="70"/>
      <c r="H5" s="70"/>
      <c r="K5" s="66">
        <v>44798</v>
      </c>
      <c r="L5" s="49" t="s">
        <v>272</v>
      </c>
      <c r="M5" s="48">
        <v>50</v>
      </c>
    </row>
    <row r="6" spans="3:13" ht="15.75" thickTop="1" x14ac:dyDescent="0.25">
      <c r="K6" s="66">
        <v>44800</v>
      </c>
      <c r="L6" s="48" t="s">
        <v>270</v>
      </c>
      <c r="M6" s="48">
        <v>200</v>
      </c>
    </row>
    <row r="7" spans="3:13" x14ac:dyDescent="0.25">
      <c r="K7" s="58"/>
      <c r="L7" s="58"/>
      <c r="M7" s="58"/>
    </row>
    <row r="8" spans="3:13" x14ac:dyDescent="0.25">
      <c r="K8" s="48"/>
      <c r="L8" s="48"/>
      <c r="M8" s="48"/>
    </row>
    <row r="9" spans="3:13" x14ac:dyDescent="0.25">
      <c r="K9" s="48"/>
      <c r="L9" s="48"/>
      <c r="M9" s="48"/>
    </row>
    <row r="10" spans="3:13" x14ac:dyDescent="0.25">
      <c r="K10" s="48"/>
      <c r="L10" s="48"/>
      <c r="M10" s="48"/>
    </row>
    <row r="11" spans="3:13" x14ac:dyDescent="0.25">
      <c r="K11" s="48"/>
      <c r="L11" s="48"/>
      <c r="M11" s="48"/>
    </row>
    <row r="12" spans="3:13" x14ac:dyDescent="0.25">
      <c r="K12" s="48"/>
      <c r="L12" s="48"/>
      <c r="M12" s="48"/>
    </row>
    <row r="13" spans="3:13" x14ac:dyDescent="0.25">
      <c r="K13" s="48"/>
      <c r="L13" s="48"/>
      <c r="M13" s="48"/>
    </row>
    <row r="14" spans="3:13" x14ac:dyDescent="0.25">
      <c r="K14" s="48"/>
      <c r="L14" s="48"/>
      <c r="M14" s="48"/>
    </row>
  </sheetData>
  <mergeCells count="7">
    <mergeCell ref="K1:M2"/>
    <mergeCell ref="C3:D3"/>
    <mergeCell ref="E3:F3"/>
    <mergeCell ref="G3:H3"/>
    <mergeCell ref="C4:D5"/>
    <mergeCell ref="E4:F5"/>
    <mergeCell ref="G4:H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workbookViewId="0">
      <selection activeCell="F20" sqref="F20:G20"/>
    </sheetView>
  </sheetViews>
  <sheetFormatPr baseColWidth="10" defaultRowHeight="15" x14ac:dyDescent="0.25"/>
  <cols>
    <col min="5" max="5" width="11.85546875" bestFit="1" customWidth="1"/>
    <col min="8" max="8" width="11.42578125" customWidth="1"/>
    <col min="10" max="10" width="11.5703125" customWidth="1"/>
  </cols>
  <sheetData>
    <row r="3" spans="3:11" x14ac:dyDescent="0.25">
      <c r="D3" s="74" t="s">
        <v>215</v>
      </c>
      <c r="E3" s="74"/>
      <c r="F3" s="74"/>
      <c r="G3" s="74"/>
      <c r="H3" s="74"/>
    </row>
    <row r="4" spans="3:11" x14ac:dyDescent="0.25">
      <c r="D4" s="74"/>
      <c r="E4" s="74"/>
      <c r="F4" s="74"/>
      <c r="G4" s="74"/>
      <c r="H4" s="74"/>
    </row>
    <row r="5" spans="3:11" x14ac:dyDescent="0.25">
      <c r="D5" s="74"/>
      <c r="E5" s="74"/>
      <c r="F5" s="74"/>
      <c r="G5" s="74"/>
      <c r="H5" s="74"/>
    </row>
    <row r="7" spans="3:11" x14ac:dyDescent="0.25">
      <c r="D7" s="118" t="s">
        <v>216</v>
      </c>
      <c r="E7" s="118"/>
      <c r="F7" s="117">
        <f>SUM('27-Ago-22'!Q25:Q26,'26-Ago-22'!Q25:Q26,'25-Ago-22'!Q25:Q26,'24-Ago-22'!S25:S26,'23-Ago-22'!S25:S26,'22-Ago-22 '!S25:S26,'20-Ago-22'!S25:S26)</f>
        <v>152</v>
      </c>
      <c r="G7" s="117"/>
      <c r="H7" s="117"/>
      <c r="I7" s="94" t="s">
        <v>261</v>
      </c>
      <c r="J7" s="94"/>
    </row>
    <row r="8" spans="3:11" x14ac:dyDescent="0.25">
      <c r="D8" s="118"/>
      <c r="E8" s="118"/>
      <c r="F8" s="117"/>
      <c r="G8" s="117"/>
      <c r="H8" s="117"/>
      <c r="I8" s="94"/>
      <c r="J8" s="94"/>
    </row>
    <row r="9" spans="3:11" x14ac:dyDescent="0.25">
      <c r="C9" s="46"/>
      <c r="D9" s="57"/>
      <c r="E9" s="57"/>
      <c r="F9" s="57"/>
      <c r="G9" s="57"/>
      <c r="H9" s="57"/>
      <c r="I9" s="46"/>
      <c r="J9" s="46"/>
    </row>
    <row r="10" spans="3:11" x14ac:dyDescent="0.25">
      <c r="C10" s="46"/>
      <c r="D10" s="118" t="s">
        <v>263</v>
      </c>
      <c r="E10" s="118"/>
      <c r="F10" s="68" t="s">
        <v>264</v>
      </c>
      <c r="G10" s="68"/>
      <c r="H10" s="119" t="s">
        <v>264</v>
      </c>
      <c r="I10" s="119"/>
      <c r="J10" s="77" t="s">
        <v>266</v>
      </c>
      <c r="K10" s="77"/>
    </row>
    <row r="11" spans="3:11" x14ac:dyDescent="0.25">
      <c r="C11" s="46"/>
      <c r="D11" s="118" t="s">
        <v>2</v>
      </c>
      <c r="E11" s="118"/>
      <c r="F11" s="68" t="s">
        <v>24</v>
      </c>
      <c r="G11" s="68"/>
      <c r="H11" s="119" t="s">
        <v>265</v>
      </c>
      <c r="I11" s="119"/>
      <c r="J11" s="77"/>
      <c r="K11" s="77"/>
    </row>
    <row r="12" spans="3:11" x14ac:dyDescent="0.25">
      <c r="C12" s="46"/>
      <c r="D12" s="62">
        <v>44793</v>
      </c>
      <c r="E12" s="59">
        <f>COUNTA('20-Ago-22'!C7:C24)</f>
        <v>4</v>
      </c>
      <c r="F12" s="114">
        <f>SUM('20-Ago-22'!U25:U26)</f>
        <v>26580</v>
      </c>
      <c r="G12" s="112"/>
      <c r="H12" s="113">
        <f>SUM('20-Ago-22'!T25:T26)</f>
        <v>75390</v>
      </c>
      <c r="I12" s="112"/>
      <c r="J12" s="109">
        <f>SUM('20-Ago-22'!S25:S26)</f>
        <v>16</v>
      </c>
      <c r="K12" s="110"/>
    </row>
    <row r="13" spans="3:11" ht="14.45" customHeight="1" x14ac:dyDescent="0.25">
      <c r="C13" s="46"/>
      <c r="D13" s="62">
        <v>44795</v>
      </c>
      <c r="E13" s="50">
        <f>COUNTA('22-Ago-22 '!C7:C24)</f>
        <v>10</v>
      </c>
      <c r="F13" s="115">
        <f>SUM('22-Ago-22 '!U25:U26)</f>
        <v>166400</v>
      </c>
      <c r="G13" s="116"/>
      <c r="H13" s="113">
        <f>SUM('22-Ago-22 '!T25:T26)</f>
        <v>25160</v>
      </c>
      <c r="I13" s="112"/>
      <c r="J13" s="109">
        <f>SUM('22-Ago-22 '!S25:S26)</f>
        <v>44</v>
      </c>
      <c r="K13" s="110"/>
    </row>
    <row r="14" spans="3:11" ht="14.45" customHeight="1" x14ac:dyDescent="0.25">
      <c r="C14" s="46"/>
      <c r="D14" s="62">
        <v>44796</v>
      </c>
      <c r="E14" s="50">
        <f>COUNTA('23-Ago-22'!C7:C24)</f>
        <v>3</v>
      </c>
      <c r="F14" s="115">
        <f>SUM('23-Ago-22'!U25:U26)</f>
        <v>85600</v>
      </c>
      <c r="G14" s="116"/>
      <c r="H14" s="111">
        <f>SUM('23-Ago-22'!T25:T26)</f>
        <v>0</v>
      </c>
      <c r="I14" s="112"/>
      <c r="J14" s="109">
        <f>SUM('23-Ago-22'!S25:S26)</f>
        <v>12</v>
      </c>
      <c r="K14" s="110"/>
    </row>
    <row r="15" spans="3:11" ht="14.45" customHeight="1" x14ac:dyDescent="0.25">
      <c r="C15" s="46"/>
      <c r="D15" s="62">
        <v>44797</v>
      </c>
      <c r="E15" s="50">
        <f>COUNTA('24-Ago-22'!C7:C24)</f>
        <v>1</v>
      </c>
      <c r="F15" s="115">
        <f>SUM('24-Ago-22'!U25:U26)</f>
        <v>28010</v>
      </c>
      <c r="G15" s="116"/>
      <c r="H15" s="113">
        <f>SUM('24-Ago-22'!T25:T26)</f>
        <v>0</v>
      </c>
      <c r="I15" s="112"/>
      <c r="J15" s="109">
        <f>SUM('24-Ago-22'!S25:S26)</f>
        <v>4</v>
      </c>
      <c r="K15" s="110"/>
    </row>
    <row r="16" spans="3:11" ht="14.45" customHeight="1" x14ac:dyDescent="0.25">
      <c r="C16" s="46"/>
      <c r="D16" s="62">
        <v>44798</v>
      </c>
      <c r="E16" s="50">
        <f>COUNTA('25-Ago-22'!C7:C24)</f>
        <v>2</v>
      </c>
      <c r="F16" s="115">
        <f>SUM('25-Ago-22'!S25:S26)</f>
        <v>27930</v>
      </c>
      <c r="G16" s="116"/>
      <c r="H16" s="113">
        <f>SUM('25-Ago-22'!R25:R26)</f>
        <v>26420</v>
      </c>
      <c r="I16" s="112"/>
      <c r="J16" s="109">
        <f>SUM('25-Ago-22'!Q25:Q26)</f>
        <v>8</v>
      </c>
      <c r="K16" s="110"/>
    </row>
    <row r="17" spans="3:11" ht="14.45" customHeight="1" x14ac:dyDescent="0.25">
      <c r="C17" s="46"/>
      <c r="D17" s="62">
        <v>44799</v>
      </c>
      <c r="E17" s="50">
        <f>COUNTA('26-Ago-22'!C7:C24)</f>
        <v>10</v>
      </c>
      <c r="F17" s="115">
        <f>SUM('26-Ago-22'!S25:S26)</f>
        <v>223390</v>
      </c>
      <c r="G17" s="116"/>
      <c r="H17" s="113">
        <f>SUM('26-Ago-22'!R25:R26)</f>
        <v>50690</v>
      </c>
      <c r="I17" s="112"/>
      <c r="J17" s="109">
        <f>SUM('26-Ago-22'!Q25:Q26)</f>
        <v>40</v>
      </c>
      <c r="K17" s="110"/>
    </row>
    <row r="18" spans="3:11" x14ac:dyDescent="0.25">
      <c r="C18" s="46"/>
      <c r="D18" s="62">
        <v>44800</v>
      </c>
      <c r="E18" s="63">
        <f>COUNTA('27-Ago-22'!C7:C24)</f>
        <v>7</v>
      </c>
      <c r="F18" s="107">
        <f>SUM('27-Ago-22'!S25:S26)</f>
        <v>141900</v>
      </c>
      <c r="G18" s="108"/>
      <c r="H18" s="113">
        <f>SUM('27-Ago-22'!R25:R26)</f>
        <v>51160</v>
      </c>
      <c r="I18" s="112"/>
      <c r="J18" s="109">
        <f>SUM('27-Ago-22'!Q25:Q26)</f>
        <v>28</v>
      </c>
      <c r="K18" s="110"/>
    </row>
    <row r="19" spans="3:11" x14ac:dyDescent="0.25">
      <c r="C19" s="46"/>
      <c r="D19" s="62">
        <v>44802</v>
      </c>
      <c r="E19" s="52">
        <f>COUNTA('29-Ago-22'!C7:C24)</f>
        <v>5</v>
      </c>
      <c r="F19" s="109">
        <f>SUM('29-Ago-22'!S7:S24)</f>
        <v>139810</v>
      </c>
      <c r="G19" s="110"/>
      <c r="H19" s="109">
        <f>SUM('29-Ago-22'!R7:R24)</f>
        <v>0</v>
      </c>
      <c r="I19" s="110"/>
      <c r="J19" s="109">
        <f>SUM('29-Ago-22'!Q25:Q26)</f>
        <v>20</v>
      </c>
      <c r="K19" s="110"/>
    </row>
    <row r="20" spans="3:11" x14ac:dyDescent="0.25">
      <c r="C20" s="46"/>
      <c r="D20" s="48" t="s">
        <v>267</v>
      </c>
      <c r="E20" s="48">
        <f>SUM(E12:E18)</f>
        <v>37</v>
      </c>
      <c r="F20" s="107" t="str">
        <f>CONCATENATE(SUM(F12:G19)," Kg")</f>
        <v>839620 Kg</v>
      </c>
      <c r="G20" s="108"/>
      <c r="H20" s="107" t="str">
        <f>CONCATENATE(SUM(H12:I19)," Kg")</f>
        <v>228820 Kg</v>
      </c>
      <c r="I20" s="108"/>
      <c r="J20" s="109" t="str">
        <f>CONCATENATE(SUM(J12:K19)," Precintos")</f>
        <v>172 Precintos</v>
      </c>
      <c r="K20" s="110"/>
    </row>
    <row r="21" spans="3:11" x14ac:dyDescent="0.25">
      <c r="C21" s="46"/>
      <c r="D21" s="46"/>
      <c r="E21" s="46"/>
      <c r="F21" s="46"/>
      <c r="G21" s="46"/>
      <c r="H21" s="46"/>
      <c r="I21" s="46"/>
      <c r="J21" s="46"/>
    </row>
    <row r="22" spans="3:11" x14ac:dyDescent="0.25">
      <c r="C22" s="46"/>
      <c r="D22" s="46"/>
      <c r="E22" s="46"/>
      <c r="F22" s="46"/>
      <c r="G22" s="46"/>
      <c r="H22" s="46"/>
      <c r="I22" s="46"/>
      <c r="J22" s="46"/>
    </row>
    <row r="23" spans="3:11" x14ac:dyDescent="0.25">
      <c r="C23" s="46"/>
      <c r="D23" s="46"/>
      <c r="E23" s="46"/>
      <c r="F23" s="46"/>
      <c r="G23" s="46"/>
      <c r="H23" s="46"/>
      <c r="I23" s="46"/>
      <c r="J23" s="46"/>
    </row>
    <row r="24" spans="3:11" x14ac:dyDescent="0.25">
      <c r="C24" s="46"/>
      <c r="D24" s="46"/>
      <c r="E24" s="46"/>
      <c r="F24" s="46"/>
      <c r="G24" s="46"/>
      <c r="H24" s="46"/>
      <c r="I24" s="46"/>
      <c r="J24" s="46"/>
    </row>
    <row r="25" spans="3:11" x14ac:dyDescent="0.25">
      <c r="C25" s="46"/>
      <c r="D25" s="46"/>
      <c r="E25" s="46"/>
      <c r="F25" s="46"/>
      <c r="G25" s="46"/>
      <c r="H25" s="46"/>
      <c r="I25" s="46"/>
      <c r="J25" s="46"/>
    </row>
  </sheetData>
  <mergeCells count="38">
    <mergeCell ref="H20:I20"/>
    <mergeCell ref="I7:J8"/>
    <mergeCell ref="D3:H5"/>
    <mergeCell ref="F7:H8"/>
    <mergeCell ref="D7:E8"/>
    <mergeCell ref="D10:E10"/>
    <mergeCell ref="D11:E11"/>
    <mergeCell ref="F10:G10"/>
    <mergeCell ref="H10:I10"/>
    <mergeCell ref="F11:G11"/>
    <mergeCell ref="H11:I11"/>
    <mergeCell ref="J10:K11"/>
    <mergeCell ref="J19:K19"/>
    <mergeCell ref="H19:I19"/>
    <mergeCell ref="F19:G19"/>
    <mergeCell ref="H15:I15"/>
    <mergeCell ref="H16:I16"/>
    <mergeCell ref="H17:I17"/>
    <mergeCell ref="H18:I18"/>
    <mergeCell ref="F16:G16"/>
    <mergeCell ref="F17:G17"/>
    <mergeCell ref="F18:G18"/>
    <mergeCell ref="F20:G20"/>
    <mergeCell ref="J13:K13"/>
    <mergeCell ref="J12:K12"/>
    <mergeCell ref="J20:K20"/>
    <mergeCell ref="J18:K18"/>
    <mergeCell ref="J17:K17"/>
    <mergeCell ref="J16:K16"/>
    <mergeCell ref="J15:K15"/>
    <mergeCell ref="J14:K14"/>
    <mergeCell ref="H14:I14"/>
    <mergeCell ref="H13:I13"/>
    <mergeCell ref="F12:G12"/>
    <mergeCell ref="H12:I12"/>
    <mergeCell ref="F15:G15"/>
    <mergeCell ref="F13:G13"/>
    <mergeCell ref="F14:G1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topLeftCell="C1" zoomScale="85" zoomScaleNormal="85" workbookViewId="0">
      <pane ySplit="6" topLeftCell="A7" activePane="bottomLeft" state="frozen"/>
      <selection activeCell="G30" sqref="G30"/>
      <selection pane="bottomLeft" activeCell="T7" sqref="T7"/>
    </sheetView>
  </sheetViews>
  <sheetFormatPr baseColWidth="10" defaultColWidth="10.7109375" defaultRowHeight="15" x14ac:dyDescent="0.25"/>
  <cols>
    <col min="1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2" width="10.85546875" bestFit="1" customWidth="1"/>
    <col min="13" max="13" width="11.85546875" bestFit="1" customWidth="1"/>
    <col min="14" max="14" width="11" bestFit="1" customWidth="1"/>
    <col min="15" max="15" width="10.7109375" bestFit="1" customWidth="1"/>
    <col min="16" max="17" width="10.7109375" customWidth="1"/>
    <col min="19" max="19" width="22.5703125" bestFit="1" customWidth="1"/>
    <col min="20" max="20" width="11.7109375" bestFit="1" customWidth="1"/>
    <col min="21" max="21" width="11.7109375" customWidth="1"/>
    <col min="22" max="22" width="10.28515625" customWidth="1"/>
    <col min="23" max="23" width="9.7109375" customWidth="1"/>
    <col min="25" max="25" width="6.7109375" customWidth="1"/>
    <col min="26" max="26" width="4.28515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93"/>
      <c r="B1" s="93"/>
      <c r="C1" s="93"/>
      <c r="D1" s="93"/>
      <c r="E1" s="93"/>
      <c r="F1" s="93"/>
      <c r="G1" s="94" t="s">
        <v>15</v>
      </c>
      <c r="H1" s="94"/>
      <c r="I1" s="94"/>
      <c r="J1" s="94"/>
      <c r="K1" s="74">
        <v>20563180898</v>
      </c>
      <c r="L1" s="74"/>
      <c r="M1" s="93"/>
      <c r="N1" s="93"/>
      <c r="O1" s="93"/>
      <c r="P1" s="93"/>
      <c r="Q1" s="93"/>
      <c r="R1" s="93"/>
      <c r="S1" s="93"/>
      <c r="T1" s="93"/>
      <c r="U1" s="61"/>
      <c r="V1" s="61"/>
      <c r="W1" s="61"/>
      <c r="X1" s="61"/>
      <c r="Y1" s="61"/>
      <c r="Z1" s="61"/>
      <c r="AA1" s="61"/>
      <c r="AB1" s="61"/>
      <c r="AC1" s="61"/>
      <c r="AD1" s="61"/>
    </row>
    <row r="2" spans="1:30" ht="68.45" customHeight="1" x14ac:dyDescent="0.25">
      <c r="A2" s="93"/>
      <c r="B2" s="93"/>
      <c r="C2" s="93"/>
      <c r="D2" s="93"/>
      <c r="E2" s="93"/>
      <c r="F2" s="93"/>
      <c r="G2" s="94"/>
      <c r="H2" s="94"/>
      <c r="I2" s="94"/>
      <c r="J2" s="94"/>
      <c r="K2" s="74"/>
      <c r="L2" s="74"/>
      <c r="M2" s="93"/>
      <c r="N2" s="93"/>
      <c r="O2" s="93"/>
      <c r="P2" s="93"/>
      <c r="Q2" s="93"/>
      <c r="R2" s="93"/>
      <c r="S2" s="93"/>
      <c r="T2" s="93"/>
      <c r="U2" s="61"/>
      <c r="V2" s="61"/>
      <c r="W2" s="61"/>
      <c r="X2" s="61"/>
      <c r="Y2" s="61"/>
      <c r="Z2" s="61"/>
      <c r="AA2" s="61"/>
      <c r="AB2" s="61"/>
      <c r="AC2" s="61"/>
      <c r="AD2" s="61"/>
    </row>
    <row r="3" spans="1:30" ht="33" customHeight="1" x14ac:dyDescent="0.25">
      <c r="A3" s="94" t="s">
        <v>0</v>
      </c>
      <c r="B3" s="94"/>
      <c r="C3" s="94"/>
      <c r="D3" s="95" t="s">
        <v>1</v>
      </c>
      <c r="E3" s="96"/>
      <c r="F3" s="96"/>
      <c r="G3" s="96"/>
      <c r="H3" s="96"/>
      <c r="I3" s="96"/>
      <c r="J3" s="96"/>
      <c r="K3" s="96"/>
      <c r="L3" s="97"/>
      <c r="M3" s="94" t="s">
        <v>2</v>
      </c>
      <c r="N3" s="94"/>
      <c r="O3" s="98">
        <v>44793</v>
      </c>
      <c r="P3" s="99"/>
      <c r="Q3" s="99"/>
      <c r="R3" s="97"/>
      <c r="S3" s="93"/>
      <c r="T3" s="93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0" ht="33" customHeight="1" x14ac:dyDescent="0.25">
      <c r="A4" s="94" t="s">
        <v>3</v>
      </c>
      <c r="B4" s="94"/>
      <c r="C4" s="94"/>
      <c r="D4" s="75" t="s">
        <v>25</v>
      </c>
      <c r="E4" s="75"/>
      <c r="F4" s="75"/>
      <c r="G4" s="94" t="s">
        <v>14</v>
      </c>
      <c r="H4" s="94"/>
      <c r="I4" s="94"/>
      <c r="J4" s="94"/>
      <c r="K4" s="74">
        <v>20463958590</v>
      </c>
      <c r="L4" s="74"/>
      <c r="M4" s="75" t="s">
        <v>22</v>
      </c>
      <c r="N4" s="74"/>
      <c r="O4" s="75" t="s">
        <v>23</v>
      </c>
      <c r="P4" s="75"/>
      <c r="Q4" s="75"/>
      <c r="R4" s="75"/>
      <c r="S4" s="24" t="s">
        <v>4</v>
      </c>
      <c r="T4" s="42">
        <f>COUNT(B7:B26)</f>
        <v>4</v>
      </c>
      <c r="U4" s="61"/>
      <c r="V4" s="61"/>
      <c r="W4" s="61"/>
      <c r="X4" s="61"/>
      <c r="Y4" s="61"/>
      <c r="Z4" s="61"/>
      <c r="AA4" s="61"/>
      <c r="AB4" s="61"/>
      <c r="AC4" s="61"/>
      <c r="AD4" s="61"/>
    </row>
    <row r="5" spans="1:30" ht="17.45" customHeight="1" x14ac:dyDescent="0.25">
      <c r="A5" s="1"/>
      <c r="B5" s="1"/>
      <c r="C5" s="77" t="s">
        <v>5</v>
      </c>
      <c r="D5" s="77"/>
      <c r="E5" s="1"/>
      <c r="F5" s="1"/>
      <c r="G5" s="77" t="s">
        <v>6</v>
      </c>
      <c r="H5" s="77"/>
      <c r="I5" s="77"/>
      <c r="J5" s="77"/>
      <c r="K5" s="77" t="s">
        <v>7</v>
      </c>
      <c r="L5" s="77"/>
      <c r="M5" s="77"/>
      <c r="N5" s="77"/>
      <c r="O5" s="77"/>
      <c r="P5" s="77"/>
      <c r="Q5" s="77"/>
      <c r="R5" s="77"/>
      <c r="S5" s="77" t="s">
        <v>21</v>
      </c>
      <c r="T5" s="71" t="s">
        <v>269</v>
      </c>
      <c r="U5" s="71" t="s">
        <v>268</v>
      </c>
      <c r="V5" s="61"/>
      <c r="W5" s="61"/>
      <c r="X5" s="61"/>
      <c r="Y5" s="61"/>
      <c r="Z5" s="61"/>
      <c r="AA5" s="61"/>
      <c r="AB5" s="61"/>
      <c r="AC5" s="61"/>
      <c r="AD5" s="61"/>
    </row>
    <row r="6" spans="1:30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26</v>
      </c>
      <c r="I6" s="1" t="s">
        <v>20</v>
      </c>
      <c r="J6" s="1" t="s">
        <v>26</v>
      </c>
      <c r="K6" s="77"/>
      <c r="L6" s="77"/>
      <c r="M6" s="77"/>
      <c r="N6" s="77"/>
      <c r="O6" s="77"/>
      <c r="P6" s="77"/>
      <c r="Q6" s="77"/>
      <c r="R6" s="77"/>
      <c r="S6" s="77"/>
      <c r="T6" s="71"/>
      <c r="U6" s="71"/>
      <c r="V6" s="61"/>
      <c r="W6" s="61"/>
      <c r="X6" s="61"/>
      <c r="Y6" s="61"/>
      <c r="Z6" s="61"/>
      <c r="AA6" s="61"/>
      <c r="AB6" s="61"/>
      <c r="AC6" s="61"/>
      <c r="AD6" s="61"/>
    </row>
    <row r="7" spans="1:30" x14ac:dyDescent="0.25">
      <c r="A7" s="3">
        <v>1</v>
      </c>
      <c r="B7" s="4">
        <v>0.34722222222222227</v>
      </c>
      <c r="C7" s="5" t="s">
        <v>27</v>
      </c>
      <c r="D7" s="5" t="s">
        <v>28</v>
      </c>
      <c r="E7" s="5">
        <v>15430</v>
      </c>
      <c r="F7" s="29">
        <v>0.4597222222222222</v>
      </c>
      <c r="G7" s="26" t="s">
        <v>43</v>
      </c>
      <c r="H7" s="26" t="s">
        <v>43</v>
      </c>
      <c r="I7" s="26">
        <v>9000</v>
      </c>
      <c r="J7" s="30">
        <v>40540</v>
      </c>
      <c r="K7" s="6" t="s">
        <v>36</v>
      </c>
      <c r="L7" s="6" t="s">
        <v>35</v>
      </c>
      <c r="M7" s="6" t="s">
        <v>37</v>
      </c>
      <c r="N7" s="6" t="s">
        <v>38</v>
      </c>
      <c r="O7" s="6"/>
      <c r="P7" s="6"/>
      <c r="Q7" s="6"/>
      <c r="R7" s="7"/>
      <c r="S7" s="39">
        <f>COUNTA(K7:R7)</f>
        <v>4</v>
      </c>
      <c r="T7" s="5">
        <f>IF(J7="X",0,J7-E7)</f>
        <v>25110</v>
      </c>
      <c r="U7" s="64">
        <f>IF(H7="X",0,H7-E7)</f>
        <v>0</v>
      </c>
      <c r="V7" s="8"/>
      <c r="W7" s="9"/>
      <c r="X7" s="10"/>
      <c r="Y7" s="10"/>
      <c r="Z7" s="10"/>
      <c r="AA7" s="10"/>
      <c r="AB7" s="10"/>
      <c r="AC7" s="10"/>
      <c r="AD7" s="10"/>
    </row>
    <row r="8" spans="1:30" x14ac:dyDescent="0.25">
      <c r="A8" s="3">
        <v>2</v>
      </c>
      <c r="B8" s="4">
        <v>0.35069444444444442</v>
      </c>
      <c r="C8" s="5" t="s">
        <v>29</v>
      </c>
      <c r="D8" s="5" t="s">
        <v>30</v>
      </c>
      <c r="E8" s="5">
        <v>17040</v>
      </c>
      <c r="F8" s="29">
        <v>0.47361111111111115</v>
      </c>
      <c r="G8" s="26" t="s">
        <v>43</v>
      </c>
      <c r="H8" s="26" t="s">
        <v>43</v>
      </c>
      <c r="I8" s="26">
        <v>9000</v>
      </c>
      <c r="J8" s="30">
        <v>42170</v>
      </c>
      <c r="K8" s="6" t="s">
        <v>39</v>
      </c>
      <c r="L8" s="6" t="s">
        <v>40</v>
      </c>
      <c r="M8" s="6" t="s">
        <v>41</v>
      </c>
      <c r="N8" s="6" t="s">
        <v>42</v>
      </c>
      <c r="O8" s="6"/>
      <c r="P8" s="6"/>
      <c r="Q8" s="6"/>
      <c r="R8" s="7"/>
      <c r="S8" s="39">
        <f t="shared" ref="S8:S24" si="0">COUNTA(K8:R8)</f>
        <v>4</v>
      </c>
      <c r="T8" s="5">
        <f t="shared" ref="T8:T24" si="1">IF(J8="X",0,J8-E8)</f>
        <v>25130</v>
      </c>
      <c r="U8" s="64">
        <f t="shared" ref="U8:U24" si="2">IF(H8="X",0,H8-E8)</f>
        <v>0</v>
      </c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25">
      <c r="A9" s="3">
        <v>3</v>
      </c>
      <c r="B9" s="4">
        <v>0.35347222222222219</v>
      </c>
      <c r="C9" s="5" t="s">
        <v>31</v>
      </c>
      <c r="D9" s="5" t="s">
        <v>32</v>
      </c>
      <c r="E9" s="5">
        <v>16760</v>
      </c>
      <c r="F9" s="4">
        <v>0.4826388888888889</v>
      </c>
      <c r="G9" s="26" t="s">
        <v>43</v>
      </c>
      <c r="H9" s="26" t="s">
        <v>43</v>
      </c>
      <c r="I9" s="26">
        <v>9000</v>
      </c>
      <c r="J9" s="26">
        <v>41910</v>
      </c>
      <c r="K9" s="6" t="s">
        <v>44</v>
      </c>
      <c r="L9" s="6" t="s">
        <v>45</v>
      </c>
      <c r="M9" s="6" t="s">
        <v>46</v>
      </c>
      <c r="N9" s="6" t="s">
        <v>47</v>
      </c>
      <c r="O9" s="6"/>
      <c r="P9" s="6"/>
      <c r="Q9" s="6"/>
      <c r="R9" s="7"/>
      <c r="S9" s="39">
        <f t="shared" si="0"/>
        <v>4</v>
      </c>
      <c r="T9" s="5">
        <f t="shared" si="1"/>
        <v>25150</v>
      </c>
      <c r="U9" s="64">
        <f t="shared" si="2"/>
        <v>0</v>
      </c>
      <c r="V9" s="10"/>
      <c r="W9" s="10"/>
      <c r="X9" s="10"/>
      <c r="Y9" s="10"/>
      <c r="Z9" s="10"/>
      <c r="AA9" s="10"/>
      <c r="AB9" s="10"/>
      <c r="AC9" s="10"/>
      <c r="AD9" s="10"/>
    </row>
    <row r="10" spans="1:30" x14ac:dyDescent="0.25">
      <c r="A10" s="3">
        <v>4</v>
      </c>
      <c r="B10" s="4">
        <v>0.45902777777777781</v>
      </c>
      <c r="C10" s="5" t="s">
        <v>50</v>
      </c>
      <c r="D10" s="5" t="s">
        <v>51</v>
      </c>
      <c r="E10" s="5">
        <v>15690</v>
      </c>
      <c r="F10" s="4">
        <v>0.55555555555555558</v>
      </c>
      <c r="G10" s="26">
        <v>8400</v>
      </c>
      <c r="H10" s="26">
        <v>42270</v>
      </c>
      <c r="I10" s="26" t="s">
        <v>43</v>
      </c>
      <c r="J10" s="26" t="s">
        <v>43</v>
      </c>
      <c r="K10" s="6" t="s">
        <v>48</v>
      </c>
      <c r="L10" s="6" t="s">
        <v>53</v>
      </c>
      <c r="M10" s="6" t="s">
        <v>49</v>
      </c>
      <c r="N10" s="6" t="s">
        <v>52</v>
      </c>
      <c r="O10" s="6"/>
      <c r="P10" s="6"/>
      <c r="Q10" s="6"/>
      <c r="R10" s="6"/>
      <c r="S10" s="39">
        <f t="shared" si="0"/>
        <v>4</v>
      </c>
      <c r="T10" s="5">
        <f t="shared" si="1"/>
        <v>0</v>
      </c>
      <c r="U10" s="64">
        <f t="shared" si="2"/>
        <v>26580</v>
      </c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x14ac:dyDescent="0.25">
      <c r="A11" s="3">
        <v>5</v>
      </c>
      <c r="B11" s="4"/>
      <c r="C11" s="5"/>
      <c r="D11" s="5"/>
      <c r="E11" s="5"/>
      <c r="F11" s="27"/>
      <c r="G11" s="26"/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39">
        <f t="shared" si="0"/>
        <v>0</v>
      </c>
      <c r="T11" s="5">
        <f t="shared" si="1"/>
        <v>0</v>
      </c>
      <c r="U11" s="64">
        <f t="shared" si="2"/>
        <v>0</v>
      </c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x14ac:dyDescent="0.25">
      <c r="A12" s="3">
        <v>6</v>
      </c>
      <c r="B12" s="4"/>
      <c r="C12" s="5"/>
      <c r="D12" s="5"/>
      <c r="E12" s="5"/>
      <c r="F12" s="27"/>
      <c r="G12" s="26"/>
      <c r="H12" s="26"/>
      <c r="I12" s="26"/>
      <c r="J12" s="26"/>
      <c r="K12" s="6"/>
      <c r="L12" s="6"/>
      <c r="M12" s="6"/>
      <c r="N12" s="6"/>
      <c r="O12" s="6"/>
      <c r="P12" s="6"/>
      <c r="Q12" s="6"/>
      <c r="R12" s="6"/>
      <c r="S12" s="39">
        <f t="shared" si="0"/>
        <v>0</v>
      </c>
      <c r="T12" s="5">
        <f t="shared" si="1"/>
        <v>0</v>
      </c>
      <c r="U12" s="64">
        <f t="shared" si="2"/>
        <v>0</v>
      </c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x14ac:dyDescent="0.25">
      <c r="A13" s="3">
        <v>7</v>
      </c>
      <c r="B13" s="4"/>
      <c r="C13" s="5"/>
      <c r="D13" s="5"/>
      <c r="E13" s="5"/>
      <c r="F13" s="27"/>
      <c r="G13" s="31"/>
      <c r="H13" s="26"/>
      <c r="I13" s="26"/>
      <c r="J13" s="26"/>
      <c r="K13" s="6"/>
      <c r="L13" s="6"/>
      <c r="M13" s="6"/>
      <c r="N13" s="6"/>
      <c r="O13" s="6"/>
      <c r="P13" s="6"/>
      <c r="Q13" s="6"/>
      <c r="R13" s="6"/>
      <c r="S13" s="39">
        <f t="shared" si="0"/>
        <v>0</v>
      </c>
      <c r="T13" s="5">
        <f t="shared" si="1"/>
        <v>0</v>
      </c>
      <c r="U13" s="64">
        <f t="shared" si="2"/>
        <v>0</v>
      </c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x14ac:dyDescent="0.25">
      <c r="A14" s="3">
        <v>8</v>
      </c>
      <c r="B14" s="4"/>
      <c r="C14" s="5"/>
      <c r="D14" s="5"/>
      <c r="E14" s="5"/>
      <c r="F14" s="27"/>
      <c r="G14" s="26"/>
      <c r="H14" s="26"/>
      <c r="I14" s="26"/>
      <c r="J14" s="26"/>
      <c r="K14" s="6"/>
      <c r="L14" s="6"/>
      <c r="M14" s="6"/>
      <c r="N14" s="6"/>
      <c r="O14" s="6"/>
      <c r="P14" s="6"/>
      <c r="Q14" s="6"/>
      <c r="R14" s="6"/>
      <c r="S14" s="39">
        <f t="shared" si="0"/>
        <v>0</v>
      </c>
      <c r="T14" s="5">
        <f t="shared" si="1"/>
        <v>0</v>
      </c>
      <c r="U14" s="64">
        <f t="shared" si="2"/>
        <v>0</v>
      </c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x14ac:dyDescent="0.25">
      <c r="A15" s="3">
        <v>9</v>
      </c>
      <c r="B15" s="4"/>
      <c r="C15" s="5"/>
      <c r="D15" s="5"/>
      <c r="E15" s="5"/>
      <c r="F15" s="4"/>
      <c r="G15" s="26"/>
      <c r="H15" s="26"/>
      <c r="I15" s="26"/>
      <c r="J15" s="26"/>
      <c r="K15" s="6"/>
      <c r="L15" s="6"/>
      <c r="M15" s="6"/>
      <c r="N15" s="6"/>
      <c r="O15" s="6"/>
      <c r="P15" s="6"/>
      <c r="Q15" s="6"/>
      <c r="R15" s="7"/>
      <c r="S15" s="39">
        <f t="shared" si="0"/>
        <v>0</v>
      </c>
      <c r="T15" s="5">
        <f t="shared" si="1"/>
        <v>0</v>
      </c>
      <c r="U15" s="64">
        <f t="shared" si="2"/>
        <v>0</v>
      </c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x14ac:dyDescent="0.25">
      <c r="A16" s="3">
        <v>10</v>
      </c>
      <c r="B16" s="4"/>
      <c r="C16" s="5"/>
      <c r="D16" s="5"/>
      <c r="E16" s="5"/>
      <c r="F16" s="4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7"/>
      <c r="S16" s="39">
        <f t="shared" si="0"/>
        <v>0</v>
      </c>
      <c r="T16" s="5">
        <f t="shared" si="1"/>
        <v>0</v>
      </c>
      <c r="U16" s="64">
        <f t="shared" si="2"/>
        <v>0</v>
      </c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x14ac:dyDescent="0.25">
      <c r="A17" s="3">
        <v>11</v>
      </c>
      <c r="B17" s="4"/>
      <c r="C17" s="5"/>
      <c r="D17" s="5"/>
      <c r="E17" s="5"/>
      <c r="F17" s="27"/>
      <c r="G17" s="26"/>
      <c r="H17" s="26"/>
      <c r="I17" s="26"/>
      <c r="J17" s="26"/>
      <c r="K17" s="6"/>
      <c r="L17" s="6"/>
      <c r="M17" s="6"/>
      <c r="N17" s="6"/>
      <c r="O17" s="6"/>
      <c r="P17" s="6"/>
      <c r="Q17" s="6"/>
      <c r="R17" s="7"/>
      <c r="S17" s="39">
        <f t="shared" si="0"/>
        <v>0</v>
      </c>
      <c r="T17" s="5">
        <f t="shared" si="1"/>
        <v>0</v>
      </c>
      <c r="U17" s="64">
        <f t="shared" si="2"/>
        <v>0</v>
      </c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x14ac:dyDescent="0.25">
      <c r="A18" s="3">
        <v>12</v>
      </c>
      <c r="B18" s="4"/>
      <c r="C18" s="5"/>
      <c r="D18" s="5"/>
      <c r="E18" s="5"/>
      <c r="F18" s="27"/>
      <c r="G18" s="26"/>
      <c r="H18" s="26"/>
      <c r="I18" s="26"/>
      <c r="J18" s="26"/>
      <c r="K18" s="6"/>
      <c r="L18" s="6"/>
      <c r="M18" s="6"/>
      <c r="N18" s="6"/>
      <c r="O18" s="6"/>
      <c r="P18" s="6"/>
      <c r="Q18" s="6"/>
      <c r="R18" s="7"/>
      <c r="S18" s="39">
        <f t="shared" si="0"/>
        <v>0</v>
      </c>
      <c r="T18" s="5">
        <f t="shared" si="1"/>
        <v>0</v>
      </c>
      <c r="U18" s="64">
        <f t="shared" si="2"/>
        <v>0</v>
      </c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25">
      <c r="A19" s="3">
        <v>13</v>
      </c>
      <c r="B19" s="4"/>
      <c r="C19" s="5"/>
      <c r="D19" s="5"/>
      <c r="E19" s="5"/>
      <c r="F19" s="27"/>
      <c r="G19" s="26"/>
      <c r="H19" s="26"/>
      <c r="I19" s="26"/>
      <c r="J19" s="26"/>
      <c r="K19" s="6"/>
      <c r="L19" s="6"/>
      <c r="M19" s="6"/>
      <c r="N19" s="6"/>
      <c r="O19" s="6"/>
      <c r="P19" s="6"/>
      <c r="Q19" s="6"/>
      <c r="R19" s="7"/>
      <c r="S19" s="39">
        <f t="shared" si="0"/>
        <v>0</v>
      </c>
      <c r="T19" s="5">
        <f t="shared" si="1"/>
        <v>0</v>
      </c>
      <c r="U19" s="64">
        <f t="shared" si="2"/>
        <v>0</v>
      </c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25">
      <c r="A20" s="13">
        <v>14</v>
      </c>
      <c r="B20" s="14"/>
      <c r="C20" s="15"/>
      <c r="D20" s="15"/>
      <c r="E20" s="15"/>
      <c r="F20" s="28"/>
      <c r="G20" s="32"/>
      <c r="H20" s="26"/>
      <c r="I20" s="26"/>
      <c r="J20" s="26"/>
      <c r="K20" s="16"/>
      <c r="L20" s="16"/>
      <c r="M20" s="16"/>
      <c r="N20" s="16"/>
      <c r="O20" s="16"/>
      <c r="P20" s="16"/>
      <c r="Q20" s="16"/>
      <c r="R20" s="17"/>
      <c r="S20" s="39">
        <f t="shared" si="0"/>
        <v>0</v>
      </c>
      <c r="T20" s="5">
        <f t="shared" si="1"/>
        <v>0</v>
      </c>
      <c r="U20" s="64">
        <f t="shared" si="2"/>
        <v>0</v>
      </c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x14ac:dyDescent="0.25">
      <c r="A21" s="13">
        <v>15</v>
      </c>
      <c r="B21" s="4"/>
      <c r="C21" s="5"/>
      <c r="D21" s="5"/>
      <c r="E21" s="5"/>
      <c r="F21" s="27"/>
      <c r="G21" s="26"/>
      <c r="H21" s="26"/>
      <c r="I21" s="26"/>
      <c r="J21" s="26"/>
      <c r="K21" s="6"/>
      <c r="L21" s="6"/>
      <c r="M21" s="6"/>
      <c r="N21" s="6"/>
      <c r="O21" s="6"/>
      <c r="P21" s="6"/>
      <c r="Q21" s="6"/>
      <c r="R21" s="7"/>
      <c r="S21" s="39">
        <f t="shared" si="0"/>
        <v>0</v>
      </c>
      <c r="T21" s="5">
        <f t="shared" si="1"/>
        <v>0</v>
      </c>
      <c r="U21" s="64">
        <f t="shared" si="2"/>
        <v>0</v>
      </c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x14ac:dyDescent="0.25">
      <c r="A22" s="13">
        <v>16</v>
      </c>
      <c r="B22" s="4"/>
      <c r="C22" s="5"/>
      <c r="D22" s="5"/>
      <c r="E22" s="5"/>
      <c r="F22" s="27"/>
      <c r="G22" s="26"/>
      <c r="H22" s="26"/>
      <c r="I22" s="26"/>
      <c r="J22" s="26"/>
      <c r="K22" s="6"/>
      <c r="L22" s="6"/>
      <c r="M22" s="6"/>
      <c r="N22" s="6"/>
      <c r="O22" s="6"/>
      <c r="P22" s="6"/>
      <c r="Q22" s="6"/>
      <c r="R22" s="7"/>
      <c r="S22" s="39">
        <f t="shared" si="0"/>
        <v>0</v>
      </c>
      <c r="T22" s="5">
        <f t="shared" si="1"/>
        <v>0</v>
      </c>
      <c r="U22" s="64">
        <f t="shared" si="2"/>
        <v>0</v>
      </c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25">
      <c r="A23" s="13">
        <v>17</v>
      </c>
      <c r="B23" s="4"/>
      <c r="C23" s="5"/>
      <c r="D23" s="5"/>
      <c r="E23" s="5"/>
      <c r="F23" s="27"/>
      <c r="G23" s="26"/>
      <c r="H23" s="26"/>
      <c r="I23" s="26"/>
      <c r="J23" s="26"/>
      <c r="K23" s="6"/>
      <c r="L23" s="6"/>
      <c r="M23" s="6"/>
      <c r="N23" s="6"/>
      <c r="O23" s="6"/>
      <c r="P23" s="6"/>
      <c r="Q23" s="6"/>
      <c r="R23" s="7"/>
      <c r="S23" s="39">
        <f t="shared" si="0"/>
        <v>0</v>
      </c>
      <c r="T23" s="5">
        <f t="shared" si="1"/>
        <v>0</v>
      </c>
      <c r="U23" s="64">
        <f t="shared" si="2"/>
        <v>0</v>
      </c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5">
      <c r="A24" s="13">
        <v>18</v>
      </c>
      <c r="B24" s="4"/>
      <c r="C24" s="5"/>
      <c r="D24" s="5"/>
      <c r="E24" s="5"/>
      <c r="F24" s="27"/>
      <c r="G24" s="26"/>
      <c r="H24" s="26"/>
      <c r="I24" s="26"/>
      <c r="J24" s="26"/>
      <c r="K24" s="6"/>
      <c r="L24" s="6"/>
      <c r="M24" s="6"/>
      <c r="N24" s="6"/>
      <c r="O24" s="6"/>
      <c r="P24" s="6"/>
      <c r="Q24" s="6"/>
      <c r="R24" s="7"/>
      <c r="S24" s="39">
        <f t="shared" si="0"/>
        <v>0</v>
      </c>
      <c r="T24" s="5">
        <f t="shared" si="1"/>
        <v>0</v>
      </c>
      <c r="U24" s="64">
        <f t="shared" si="2"/>
        <v>0</v>
      </c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25">
      <c r="A25" s="83" t="s">
        <v>157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S25" s="89">
        <f>SUM(S7:S24)</f>
        <v>16</v>
      </c>
      <c r="T25" s="91">
        <f>SUM(T7:T24)</f>
        <v>75390</v>
      </c>
      <c r="U25" s="72">
        <f>SUM(U7:U24)</f>
        <v>26580</v>
      </c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6" customHeight="1" x14ac:dyDescent="0.25">
      <c r="A26" s="86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8"/>
      <c r="S26" s="90"/>
      <c r="T26" s="92"/>
      <c r="U26" s="73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thickBot="1" x14ac:dyDescent="0.3">
      <c r="A27" s="18"/>
      <c r="B27" s="19"/>
      <c r="C27" s="20"/>
      <c r="D27" s="20"/>
      <c r="E27" s="20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23"/>
      <c r="T27" s="5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25">
      <c r="A28" s="18"/>
      <c r="B28" s="78" t="s">
        <v>16</v>
      </c>
      <c r="C28" s="79"/>
      <c r="D28" s="79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thickBot="1" x14ac:dyDescent="0.3">
      <c r="A29" s="18"/>
      <c r="B29" s="80"/>
      <c r="C29" s="81"/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25">
      <c r="A30" s="18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25">
      <c r="A31" s="18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.75" thickBot="1" x14ac:dyDescent="0.3">
      <c r="A32" s="18"/>
      <c r="B32" s="12"/>
      <c r="C32" s="12"/>
      <c r="D32" s="12"/>
      <c r="F32" s="12"/>
      <c r="G32" s="12"/>
      <c r="H32" s="12"/>
      <c r="I32" s="12"/>
      <c r="J32" s="12"/>
      <c r="L32" s="12"/>
      <c r="M32" s="12"/>
      <c r="N32" s="12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25">
      <c r="A33" s="18"/>
      <c r="C33" t="s">
        <v>17</v>
      </c>
      <c r="F33" s="76" t="s">
        <v>18</v>
      </c>
      <c r="G33" s="76"/>
      <c r="H33" s="76"/>
      <c r="I33" s="76"/>
      <c r="J33" s="76"/>
      <c r="L33" s="76" t="s">
        <v>19</v>
      </c>
      <c r="M33" s="76"/>
      <c r="N33" s="76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25">
      <c r="A34" s="18"/>
      <c r="B34" s="19"/>
      <c r="C34" s="20"/>
      <c r="D34" s="20"/>
      <c r="E34" s="20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23"/>
      <c r="T34" s="2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25">
      <c r="A35" s="18"/>
      <c r="B35" s="19"/>
      <c r="C35" s="20"/>
      <c r="D35" s="20"/>
      <c r="E35" s="20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3"/>
      <c r="T35" s="2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8"/>
      <c r="B36" s="19"/>
      <c r="C36" s="20"/>
      <c r="D36" s="20"/>
      <c r="E36" s="20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3"/>
      <c r="T36" s="2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</sheetData>
  <mergeCells count="29">
    <mergeCell ref="A1:F2"/>
    <mergeCell ref="G1:J2"/>
    <mergeCell ref="K1:L2"/>
    <mergeCell ref="M1:T2"/>
    <mergeCell ref="A4:C4"/>
    <mergeCell ref="D4:F4"/>
    <mergeCell ref="G4:J4"/>
    <mergeCell ref="A3:C3"/>
    <mergeCell ref="D3:L3"/>
    <mergeCell ref="M3:N3"/>
    <mergeCell ref="O3:R3"/>
    <mergeCell ref="S3:T3"/>
    <mergeCell ref="C5:D5"/>
    <mergeCell ref="G5:J5"/>
    <mergeCell ref="K5:R6"/>
    <mergeCell ref="B28:D29"/>
    <mergeCell ref="E28:T29"/>
    <mergeCell ref="A25:R26"/>
    <mergeCell ref="S25:S26"/>
    <mergeCell ref="T25:T26"/>
    <mergeCell ref="S5:S6"/>
    <mergeCell ref="T5:T6"/>
    <mergeCell ref="U5:U6"/>
    <mergeCell ref="U25:U26"/>
    <mergeCell ref="K4:L4"/>
    <mergeCell ref="M4:N4"/>
    <mergeCell ref="F33:J33"/>
    <mergeCell ref="L33:N33"/>
    <mergeCell ref="O4:R4"/>
  </mergeCells>
  <pageMargins left="0.7" right="0.7" top="0.75" bottom="0.75" header="0.3" footer="0.3"/>
  <pageSetup scale="85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0" zoomScaleNormal="80" workbookViewId="0">
      <pane ySplit="6" topLeftCell="A7" activePane="bottomLeft" state="frozen"/>
      <selection activeCell="G30" sqref="G30"/>
      <selection pane="bottomLeft" activeCell="U7" sqref="U7"/>
    </sheetView>
  </sheetViews>
  <sheetFormatPr baseColWidth="10" defaultColWidth="10.7109375" defaultRowHeight="15" x14ac:dyDescent="0.25"/>
  <cols>
    <col min="1" max="2" width="8.28515625" customWidth="1"/>
    <col min="3" max="3" width="19.28515625" bestFit="1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7109375" bestFit="1" customWidth="1"/>
    <col min="14" max="14" width="11" bestFit="1" customWidth="1"/>
    <col min="15" max="15" width="10.7109375" bestFit="1" customWidth="1"/>
    <col min="16" max="17" width="10.7109375" customWidth="1"/>
    <col min="19" max="19" width="22.5703125" bestFit="1" customWidth="1"/>
    <col min="20" max="20" width="11.7109375" bestFit="1" customWidth="1"/>
    <col min="21" max="21" width="13.140625" customWidth="1"/>
    <col min="22" max="22" width="10.28515625" customWidth="1"/>
    <col min="23" max="23" width="9.7109375" customWidth="1"/>
    <col min="25" max="25" width="6.7109375" customWidth="1"/>
    <col min="26" max="26" width="4.28515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93"/>
      <c r="B1" s="93"/>
      <c r="C1" s="93"/>
      <c r="D1" s="93"/>
      <c r="E1" s="93"/>
      <c r="F1" s="93"/>
      <c r="G1" s="94" t="s">
        <v>15</v>
      </c>
      <c r="H1" s="94"/>
      <c r="I1" s="94"/>
      <c r="J1" s="94"/>
      <c r="K1" s="74">
        <v>20563180898</v>
      </c>
      <c r="L1" s="74"/>
      <c r="M1" s="93"/>
      <c r="N1" s="93"/>
      <c r="O1" s="93"/>
      <c r="P1" s="93"/>
      <c r="Q1" s="93"/>
      <c r="R1" s="93"/>
      <c r="S1" s="93"/>
      <c r="T1" s="93"/>
      <c r="U1" s="61"/>
      <c r="V1" s="61"/>
      <c r="W1" s="61"/>
      <c r="X1" s="61"/>
      <c r="Y1" s="61"/>
      <c r="Z1" s="61"/>
      <c r="AA1" s="61"/>
      <c r="AB1" s="61"/>
      <c r="AC1" s="61"/>
      <c r="AD1" s="61"/>
    </row>
    <row r="2" spans="1:30" ht="68.45" customHeight="1" x14ac:dyDescent="0.25">
      <c r="A2" s="93"/>
      <c r="B2" s="93"/>
      <c r="C2" s="93"/>
      <c r="D2" s="93"/>
      <c r="E2" s="93"/>
      <c r="F2" s="93"/>
      <c r="G2" s="94"/>
      <c r="H2" s="94"/>
      <c r="I2" s="94"/>
      <c r="J2" s="94"/>
      <c r="K2" s="74"/>
      <c r="L2" s="74"/>
      <c r="M2" s="93"/>
      <c r="N2" s="93"/>
      <c r="O2" s="93"/>
      <c r="P2" s="93"/>
      <c r="Q2" s="93"/>
      <c r="R2" s="93"/>
      <c r="S2" s="93"/>
      <c r="T2" s="93"/>
      <c r="U2" s="61"/>
      <c r="V2" s="61"/>
      <c r="W2" s="61"/>
      <c r="X2" s="61"/>
      <c r="Y2" s="61"/>
      <c r="Z2" s="61"/>
      <c r="AA2" s="61"/>
      <c r="AB2" s="61"/>
      <c r="AC2" s="61"/>
      <c r="AD2" s="61"/>
    </row>
    <row r="3" spans="1:30" ht="33" customHeight="1" x14ac:dyDescent="0.25">
      <c r="A3" s="94" t="s">
        <v>0</v>
      </c>
      <c r="B3" s="94"/>
      <c r="C3" s="94"/>
      <c r="D3" s="95" t="s">
        <v>1</v>
      </c>
      <c r="E3" s="96"/>
      <c r="F3" s="96"/>
      <c r="G3" s="96"/>
      <c r="H3" s="96"/>
      <c r="I3" s="96"/>
      <c r="J3" s="96"/>
      <c r="K3" s="96"/>
      <c r="L3" s="97"/>
      <c r="M3" s="94" t="s">
        <v>2</v>
      </c>
      <c r="N3" s="94"/>
      <c r="O3" s="98">
        <v>44795</v>
      </c>
      <c r="P3" s="99"/>
      <c r="Q3" s="99"/>
      <c r="R3" s="97"/>
      <c r="S3" s="93"/>
      <c r="T3" s="93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0" ht="33" customHeight="1" x14ac:dyDescent="0.25">
      <c r="A4" s="94" t="s">
        <v>3</v>
      </c>
      <c r="B4" s="94"/>
      <c r="C4" s="94"/>
      <c r="D4" s="75" t="s">
        <v>25</v>
      </c>
      <c r="E4" s="75"/>
      <c r="F4" s="75"/>
      <c r="G4" s="94" t="s">
        <v>14</v>
      </c>
      <c r="H4" s="94"/>
      <c r="I4" s="94"/>
      <c r="J4" s="94"/>
      <c r="K4" s="74">
        <v>20463958590</v>
      </c>
      <c r="L4" s="74"/>
      <c r="M4" s="75" t="s">
        <v>22</v>
      </c>
      <c r="N4" s="74"/>
      <c r="O4" s="75" t="s">
        <v>23</v>
      </c>
      <c r="P4" s="75"/>
      <c r="Q4" s="75"/>
      <c r="R4" s="75"/>
      <c r="S4" s="24" t="s">
        <v>4</v>
      </c>
      <c r="T4" s="42">
        <f>COUNTA(C7:C26)</f>
        <v>10</v>
      </c>
      <c r="U4" s="61"/>
      <c r="V4" s="61"/>
      <c r="W4" s="61"/>
      <c r="X4" s="61"/>
      <c r="Y4" s="61"/>
      <c r="Z4" s="61"/>
      <c r="AA4" s="61"/>
      <c r="AB4" s="61"/>
      <c r="AC4" s="61"/>
      <c r="AD4" s="61"/>
    </row>
    <row r="5" spans="1:30" ht="17.45" customHeight="1" x14ac:dyDescent="0.25">
      <c r="A5" s="1"/>
      <c r="B5" s="1"/>
      <c r="C5" s="77" t="s">
        <v>5</v>
      </c>
      <c r="D5" s="77"/>
      <c r="E5" s="1"/>
      <c r="F5" s="1"/>
      <c r="G5" s="77" t="s">
        <v>6</v>
      </c>
      <c r="H5" s="77"/>
      <c r="I5" s="77"/>
      <c r="J5" s="77"/>
      <c r="K5" s="77" t="s">
        <v>7</v>
      </c>
      <c r="L5" s="77"/>
      <c r="M5" s="77"/>
      <c r="N5" s="77"/>
      <c r="O5" s="77"/>
      <c r="P5" s="77"/>
      <c r="Q5" s="77"/>
      <c r="R5" s="77"/>
      <c r="S5" s="77" t="s">
        <v>21</v>
      </c>
      <c r="T5" s="71" t="s">
        <v>269</v>
      </c>
      <c r="U5" s="71" t="s">
        <v>268</v>
      </c>
      <c r="V5" s="60"/>
      <c r="W5" s="61"/>
      <c r="X5" s="61"/>
      <c r="Y5" s="61"/>
      <c r="Z5" s="61"/>
      <c r="AA5" s="61"/>
      <c r="AB5" s="61"/>
      <c r="AC5" s="61"/>
      <c r="AD5" s="61"/>
    </row>
    <row r="6" spans="1:30" ht="44.2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26</v>
      </c>
      <c r="I6" s="1" t="s">
        <v>20</v>
      </c>
      <c r="J6" s="1" t="s">
        <v>26</v>
      </c>
      <c r="K6" s="77"/>
      <c r="L6" s="77"/>
      <c r="M6" s="77"/>
      <c r="N6" s="77"/>
      <c r="O6" s="77"/>
      <c r="P6" s="77"/>
      <c r="Q6" s="77"/>
      <c r="R6" s="77"/>
      <c r="S6" s="77"/>
      <c r="T6" s="71"/>
      <c r="U6" s="71"/>
      <c r="V6" s="60"/>
      <c r="W6" s="61"/>
      <c r="X6" s="61"/>
      <c r="Y6" s="61"/>
      <c r="Z6" s="61"/>
      <c r="AA6" s="61"/>
      <c r="AB6" s="61"/>
      <c r="AC6" s="61"/>
      <c r="AD6" s="61"/>
    </row>
    <row r="7" spans="1:30" x14ac:dyDescent="0.25">
      <c r="A7" s="37">
        <v>1</v>
      </c>
      <c r="B7" s="4">
        <v>0.36041666666666666</v>
      </c>
      <c r="C7" s="5" t="s">
        <v>54</v>
      </c>
      <c r="D7" s="5" t="s">
        <v>55</v>
      </c>
      <c r="E7" s="5">
        <v>15590</v>
      </c>
      <c r="F7" s="4">
        <v>0.42291666666666666</v>
      </c>
      <c r="G7" s="6">
        <v>8400</v>
      </c>
      <c r="H7" s="6">
        <v>42210</v>
      </c>
      <c r="I7" s="6" t="s">
        <v>43</v>
      </c>
      <c r="J7" s="6" t="s">
        <v>43</v>
      </c>
      <c r="K7" s="6" t="s">
        <v>63</v>
      </c>
      <c r="L7" s="6" t="s">
        <v>57</v>
      </c>
      <c r="M7" s="6" t="s">
        <v>58</v>
      </c>
      <c r="N7" s="6" t="s">
        <v>60</v>
      </c>
      <c r="O7" s="6"/>
      <c r="P7" s="6"/>
      <c r="Q7" s="6"/>
      <c r="R7" s="7"/>
      <c r="S7" s="39">
        <f>COUNTA(K7:R7)</f>
        <v>4</v>
      </c>
      <c r="T7" s="5">
        <f>IF(J7="X",0,J7-E7)</f>
        <v>0</v>
      </c>
      <c r="U7" s="64">
        <f>IF(H7="X",0,H7-E7)</f>
        <v>26620</v>
      </c>
      <c r="V7" s="8"/>
      <c r="W7" s="9"/>
      <c r="X7" s="10"/>
      <c r="Y7" s="10"/>
      <c r="Z7" s="10"/>
      <c r="AA7" s="10"/>
      <c r="AB7" s="10"/>
      <c r="AC7" s="10"/>
      <c r="AD7" s="10"/>
    </row>
    <row r="8" spans="1:30" x14ac:dyDescent="0.25">
      <c r="A8" s="37">
        <v>2</v>
      </c>
      <c r="B8" s="4">
        <v>0.3576388888888889</v>
      </c>
      <c r="C8" s="5" t="s">
        <v>61</v>
      </c>
      <c r="D8" s="5" t="s">
        <v>90</v>
      </c>
      <c r="E8" s="5">
        <v>16740</v>
      </c>
      <c r="F8" s="11" t="s">
        <v>62</v>
      </c>
      <c r="G8" s="6">
        <v>8600</v>
      </c>
      <c r="H8" s="6">
        <v>43950</v>
      </c>
      <c r="I8" s="6" t="s">
        <v>43</v>
      </c>
      <c r="J8" s="6" t="s">
        <v>43</v>
      </c>
      <c r="K8" s="6" t="s">
        <v>59</v>
      </c>
      <c r="L8" s="6" t="s">
        <v>56</v>
      </c>
      <c r="M8" s="6" t="s">
        <v>64</v>
      </c>
      <c r="N8" s="6" t="s">
        <v>65</v>
      </c>
      <c r="O8" s="6"/>
      <c r="P8" s="6"/>
      <c r="Q8" s="6"/>
      <c r="R8" s="7"/>
      <c r="S8" s="39">
        <f t="shared" ref="S8:S24" si="0">COUNTA(K8:R8)</f>
        <v>4</v>
      </c>
      <c r="T8" s="5">
        <f t="shared" ref="T8:T24" si="1">IF(J8="X",0,J8-E8)</f>
        <v>0</v>
      </c>
      <c r="U8" s="64">
        <f t="shared" ref="U8:U24" si="2">IF(H8="X",0,H8-E8)</f>
        <v>27210</v>
      </c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25">
      <c r="A9" s="37">
        <v>3</v>
      </c>
      <c r="B9" s="4">
        <v>0.36736111111111108</v>
      </c>
      <c r="C9" s="5" t="s">
        <v>70</v>
      </c>
      <c r="D9" s="5" t="s">
        <v>71</v>
      </c>
      <c r="E9" s="5">
        <v>16830</v>
      </c>
      <c r="F9" s="4">
        <v>0.45694444444444443</v>
      </c>
      <c r="G9" s="6">
        <v>8800</v>
      </c>
      <c r="H9" s="6">
        <v>44690</v>
      </c>
      <c r="I9" s="6" t="s">
        <v>43</v>
      </c>
      <c r="J9" s="6" t="s">
        <v>43</v>
      </c>
      <c r="K9" s="6" t="s">
        <v>66</v>
      </c>
      <c r="L9" s="6" t="s">
        <v>67</v>
      </c>
      <c r="M9" s="6" t="s">
        <v>68</v>
      </c>
      <c r="N9" s="6" t="s">
        <v>69</v>
      </c>
      <c r="O9" s="6"/>
      <c r="P9" s="6"/>
      <c r="Q9" s="6"/>
      <c r="R9" s="7"/>
      <c r="S9" s="39">
        <f t="shared" si="0"/>
        <v>4</v>
      </c>
      <c r="T9" s="5">
        <f t="shared" si="1"/>
        <v>0</v>
      </c>
      <c r="U9" s="64">
        <f t="shared" si="2"/>
        <v>27860</v>
      </c>
      <c r="V9" s="10"/>
      <c r="W9" s="10"/>
      <c r="X9" s="10"/>
      <c r="Y9" s="10"/>
      <c r="Z9" s="10"/>
      <c r="AA9" s="10"/>
      <c r="AB9" s="10"/>
      <c r="AC9" s="10"/>
      <c r="AD9" s="10"/>
    </row>
    <row r="10" spans="1:30" x14ac:dyDescent="0.25">
      <c r="A10" s="37">
        <v>4</v>
      </c>
      <c r="B10" s="4">
        <v>0.375</v>
      </c>
      <c r="C10" s="5" t="s">
        <v>72</v>
      </c>
      <c r="D10" s="5" t="s">
        <v>73</v>
      </c>
      <c r="E10" s="5">
        <v>16780</v>
      </c>
      <c r="F10" s="4">
        <v>0.375</v>
      </c>
      <c r="G10" s="6">
        <v>8600</v>
      </c>
      <c r="H10" s="6">
        <v>44020</v>
      </c>
      <c r="I10" s="6" t="s">
        <v>43</v>
      </c>
      <c r="J10" s="6" t="s">
        <v>43</v>
      </c>
      <c r="K10" s="6" t="s">
        <v>74</v>
      </c>
      <c r="L10" s="6" t="s">
        <v>75</v>
      </c>
      <c r="M10" s="6" t="s">
        <v>76</v>
      </c>
      <c r="N10" s="6" t="s">
        <v>87</v>
      </c>
      <c r="O10" s="6"/>
      <c r="P10" s="6"/>
      <c r="Q10" s="6"/>
      <c r="R10" s="6"/>
      <c r="S10" s="39">
        <f t="shared" si="0"/>
        <v>4</v>
      </c>
      <c r="T10" s="5">
        <f t="shared" si="1"/>
        <v>0</v>
      </c>
      <c r="U10" s="64">
        <f t="shared" si="2"/>
        <v>27240</v>
      </c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x14ac:dyDescent="0.25">
      <c r="A11" s="37">
        <v>5</v>
      </c>
      <c r="B11" s="4">
        <v>0.48888888888888887</v>
      </c>
      <c r="C11" s="5" t="s">
        <v>82</v>
      </c>
      <c r="D11" s="5" t="s">
        <v>88</v>
      </c>
      <c r="E11" s="5">
        <v>15650</v>
      </c>
      <c r="F11" s="4">
        <v>0.56805555555555554</v>
      </c>
      <c r="G11" s="6">
        <v>8900</v>
      </c>
      <c r="H11" s="6">
        <v>43830</v>
      </c>
      <c r="I11" s="6" t="s">
        <v>43</v>
      </c>
      <c r="J11" s="6" t="s">
        <v>43</v>
      </c>
      <c r="K11" s="6" t="s">
        <v>77</v>
      </c>
      <c r="L11" s="6" t="s">
        <v>78</v>
      </c>
      <c r="M11" s="6" t="s">
        <v>79</v>
      </c>
      <c r="N11" s="6" t="s">
        <v>80</v>
      </c>
      <c r="O11" s="6"/>
      <c r="P11" s="6"/>
      <c r="Q11" s="6"/>
      <c r="R11" s="6"/>
      <c r="S11" s="39">
        <f t="shared" si="0"/>
        <v>4</v>
      </c>
      <c r="T11" s="5">
        <f t="shared" si="1"/>
        <v>0</v>
      </c>
      <c r="U11" s="64">
        <f t="shared" si="2"/>
        <v>28180</v>
      </c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x14ac:dyDescent="0.25">
      <c r="A12" s="37">
        <v>6</v>
      </c>
      <c r="B12" s="4">
        <v>0.49305555555555558</v>
      </c>
      <c r="C12" s="5" t="s">
        <v>81</v>
      </c>
      <c r="D12" s="5" t="s">
        <v>89</v>
      </c>
      <c r="E12" s="5">
        <v>16230</v>
      </c>
      <c r="F12" s="4">
        <v>0.57430555555555551</v>
      </c>
      <c r="G12" s="6">
        <v>9000</v>
      </c>
      <c r="H12" s="6">
        <v>44750</v>
      </c>
      <c r="I12" s="6" t="s">
        <v>43</v>
      </c>
      <c r="J12" s="6" t="s">
        <v>43</v>
      </c>
      <c r="K12" s="6" t="s">
        <v>83</v>
      </c>
      <c r="L12" s="6" t="s">
        <v>84</v>
      </c>
      <c r="M12" s="6" t="s">
        <v>85</v>
      </c>
      <c r="N12" s="6" t="s">
        <v>86</v>
      </c>
      <c r="O12" s="6"/>
      <c r="P12" s="6"/>
      <c r="Q12" s="6"/>
      <c r="R12" s="6"/>
      <c r="S12" s="39">
        <f t="shared" si="0"/>
        <v>4</v>
      </c>
      <c r="T12" s="5">
        <f t="shared" si="1"/>
        <v>0</v>
      </c>
      <c r="U12" s="64">
        <f t="shared" si="2"/>
        <v>28520</v>
      </c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x14ac:dyDescent="0.25">
      <c r="A13" s="37">
        <v>7</v>
      </c>
      <c r="B13" s="4">
        <v>0.69791666666666663</v>
      </c>
      <c r="C13" s="33" t="s">
        <v>33</v>
      </c>
      <c r="D13" s="5" t="s">
        <v>34</v>
      </c>
      <c r="E13" s="5">
        <v>15470</v>
      </c>
      <c r="F13" s="4">
        <v>0.76597222222222217</v>
      </c>
      <c r="G13" s="25" t="s">
        <v>43</v>
      </c>
      <c r="H13" s="6" t="s">
        <v>43</v>
      </c>
      <c r="I13" s="6">
        <v>9000</v>
      </c>
      <c r="J13" s="6">
        <v>40630</v>
      </c>
      <c r="K13" s="6" t="s">
        <v>91</v>
      </c>
      <c r="L13" s="6" t="s">
        <v>92</v>
      </c>
      <c r="M13" s="6" t="s">
        <v>93</v>
      </c>
      <c r="N13" s="6" t="s">
        <v>94</v>
      </c>
      <c r="O13" s="6"/>
      <c r="P13" s="6"/>
      <c r="Q13" s="6"/>
      <c r="R13" s="6"/>
      <c r="S13" s="39">
        <f t="shared" si="0"/>
        <v>4</v>
      </c>
      <c r="T13" s="5">
        <f t="shared" si="1"/>
        <v>25160</v>
      </c>
      <c r="U13" s="64">
        <f t="shared" si="2"/>
        <v>0</v>
      </c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x14ac:dyDescent="0.25">
      <c r="A14" s="37">
        <v>8</v>
      </c>
      <c r="B14" s="4">
        <v>0.78819444444444453</v>
      </c>
      <c r="C14" s="5" t="s">
        <v>95</v>
      </c>
      <c r="D14" s="5" t="s">
        <v>96</v>
      </c>
      <c r="E14" s="5">
        <v>16140</v>
      </c>
      <c r="F14" s="4">
        <v>0.85486111111111107</v>
      </c>
      <c r="G14" s="6">
        <v>8800</v>
      </c>
      <c r="H14" s="6">
        <v>44050</v>
      </c>
      <c r="I14" s="6" t="s">
        <v>43</v>
      </c>
      <c r="J14" s="6" t="s">
        <v>43</v>
      </c>
      <c r="K14" s="6" t="s">
        <v>97</v>
      </c>
      <c r="L14" s="6" t="s">
        <v>98</v>
      </c>
      <c r="M14" s="6" t="s">
        <v>99</v>
      </c>
      <c r="N14" s="6" t="s">
        <v>100</v>
      </c>
      <c r="O14" s="6"/>
      <c r="P14" s="6"/>
      <c r="Q14" s="6"/>
      <c r="R14" s="6"/>
      <c r="S14" s="39">
        <f t="shared" si="0"/>
        <v>4</v>
      </c>
      <c r="T14" s="5">
        <f t="shared" si="1"/>
        <v>0</v>
      </c>
      <c r="U14" s="64">
        <f t="shared" si="2"/>
        <v>27910</v>
      </c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x14ac:dyDescent="0.25">
      <c r="A15" s="37">
        <v>9</v>
      </c>
      <c r="B15" s="4">
        <v>0.79375000000000007</v>
      </c>
      <c r="C15" s="5" t="s">
        <v>107</v>
      </c>
      <c r="D15" s="5" t="s">
        <v>108</v>
      </c>
      <c r="E15" s="5">
        <v>13280</v>
      </c>
      <c r="F15" s="4">
        <v>0.86319444444444438</v>
      </c>
      <c r="G15" s="6">
        <v>8700</v>
      </c>
      <c r="H15" s="6">
        <v>40860</v>
      </c>
      <c r="I15" s="6" t="s">
        <v>43</v>
      </c>
      <c r="J15" s="6" t="s">
        <v>43</v>
      </c>
      <c r="K15" s="6" t="s">
        <v>101</v>
      </c>
      <c r="L15" s="6" t="s">
        <v>102</v>
      </c>
      <c r="M15" s="6" t="s">
        <v>103</v>
      </c>
      <c r="N15" s="6" t="s">
        <v>104</v>
      </c>
      <c r="O15" s="6" t="s">
        <v>105</v>
      </c>
      <c r="P15" s="6" t="s">
        <v>109</v>
      </c>
      <c r="Q15" s="6" t="s">
        <v>110</v>
      </c>
      <c r="R15" s="7" t="s">
        <v>106</v>
      </c>
      <c r="S15" s="39">
        <f t="shared" si="0"/>
        <v>8</v>
      </c>
      <c r="T15" s="5">
        <f t="shared" si="1"/>
        <v>0</v>
      </c>
      <c r="U15" s="64">
        <f t="shared" si="2"/>
        <v>27580</v>
      </c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x14ac:dyDescent="0.25">
      <c r="A16" s="37">
        <v>10</v>
      </c>
      <c r="B16" s="4">
        <v>0.875</v>
      </c>
      <c r="C16" s="5" t="s">
        <v>111</v>
      </c>
      <c r="D16" s="5" t="s">
        <v>112</v>
      </c>
      <c r="E16" s="5">
        <v>17480</v>
      </c>
      <c r="F16" s="4">
        <v>0.89097222222222217</v>
      </c>
      <c r="G16" s="6">
        <v>8500</v>
      </c>
      <c r="H16" s="6">
        <v>44450</v>
      </c>
      <c r="I16" s="6" t="s">
        <v>43</v>
      </c>
      <c r="J16" s="6" t="s">
        <v>43</v>
      </c>
      <c r="K16" s="6" t="s">
        <v>113</v>
      </c>
      <c r="L16" s="6" t="s">
        <v>114</v>
      </c>
      <c r="M16" s="6" t="s">
        <v>115</v>
      </c>
      <c r="N16" s="6" t="s">
        <v>116</v>
      </c>
      <c r="O16" s="6"/>
      <c r="P16" s="6"/>
      <c r="Q16" s="6"/>
      <c r="R16" s="7"/>
      <c r="S16" s="39">
        <f t="shared" si="0"/>
        <v>4</v>
      </c>
      <c r="T16" s="5">
        <f t="shared" si="1"/>
        <v>0</v>
      </c>
      <c r="U16" s="64">
        <f t="shared" si="2"/>
        <v>26970</v>
      </c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x14ac:dyDescent="0.25">
      <c r="A17" s="37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  <c r="S17" s="39">
        <f t="shared" si="0"/>
        <v>0</v>
      </c>
      <c r="T17" s="5">
        <f t="shared" si="1"/>
        <v>0</v>
      </c>
      <c r="U17" s="64">
        <f t="shared" si="2"/>
        <v>0</v>
      </c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x14ac:dyDescent="0.25">
      <c r="A18" s="37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39">
        <f t="shared" si="0"/>
        <v>0</v>
      </c>
      <c r="T18" s="5">
        <f t="shared" si="1"/>
        <v>0</v>
      </c>
      <c r="U18" s="64">
        <f t="shared" si="2"/>
        <v>0</v>
      </c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25">
      <c r="A19" s="37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39">
        <f t="shared" si="0"/>
        <v>0</v>
      </c>
      <c r="T19" s="5">
        <f t="shared" si="1"/>
        <v>0</v>
      </c>
      <c r="U19" s="64">
        <f t="shared" si="2"/>
        <v>0</v>
      </c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25">
      <c r="A20" s="38">
        <v>14</v>
      </c>
      <c r="B20" s="14"/>
      <c r="C20" s="15"/>
      <c r="D20" s="15"/>
      <c r="E20" s="15"/>
      <c r="F20" s="14"/>
      <c r="G20" s="16"/>
      <c r="H20" s="6"/>
      <c r="I20" s="6"/>
      <c r="J20" s="6"/>
      <c r="K20" s="16"/>
      <c r="L20" s="16"/>
      <c r="M20" s="16"/>
      <c r="N20" s="16"/>
      <c r="O20" s="16"/>
      <c r="P20" s="16"/>
      <c r="Q20" s="16"/>
      <c r="R20" s="17"/>
      <c r="S20" s="39">
        <f t="shared" si="0"/>
        <v>0</v>
      </c>
      <c r="T20" s="5">
        <f t="shared" si="1"/>
        <v>0</v>
      </c>
      <c r="U20" s="64">
        <f t="shared" si="2"/>
        <v>0</v>
      </c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x14ac:dyDescent="0.25">
      <c r="A21" s="38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39">
        <f t="shared" si="0"/>
        <v>0</v>
      </c>
      <c r="T21" s="5">
        <f t="shared" si="1"/>
        <v>0</v>
      </c>
      <c r="U21" s="64">
        <f t="shared" si="2"/>
        <v>0</v>
      </c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x14ac:dyDescent="0.25">
      <c r="A22" s="38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39">
        <f t="shared" si="0"/>
        <v>0</v>
      </c>
      <c r="T22" s="5">
        <f t="shared" si="1"/>
        <v>0</v>
      </c>
      <c r="U22" s="64">
        <f t="shared" si="2"/>
        <v>0</v>
      </c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25">
      <c r="A23" s="38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39">
        <f t="shared" si="0"/>
        <v>0</v>
      </c>
      <c r="T23" s="5">
        <f t="shared" si="1"/>
        <v>0</v>
      </c>
      <c r="U23" s="64">
        <f t="shared" si="2"/>
        <v>0</v>
      </c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5">
      <c r="A24" s="38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39">
        <f t="shared" si="0"/>
        <v>0</v>
      </c>
      <c r="T24" s="5">
        <f t="shared" si="1"/>
        <v>0</v>
      </c>
      <c r="U24" s="64">
        <f t="shared" si="2"/>
        <v>0</v>
      </c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25">
      <c r="A25" s="83" t="s">
        <v>157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S25" s="89">
        <f>SUM(S7:S24)</f>
        <v>44</v>
      </c>
      <c r="T25" s="91">
        <f>SUM(T10:T24)</f>
        <v>25160</v>
      </c>
      <c r="U25" s="94">
        <f>SUM(U10:U24)</f>
        <v>166400</v>
      </c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6" customHeigh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2"/>
      <c r="S26" s="90"/>
      <c r="T26" s="92"/>
      <c r="U26" s="94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thickBot="1" x14ac:dyDescent="0.3">
      <c r="A27" s="18"/>
      <c r="B27" s="19"/>
      <c r="C27" s="20"/>
      <c r="D27" s="20"/>
      <c r="E27" s="20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23"/>
      <c r="T27" s="5"/>
      <c r="U27" s="61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25">
      <c r="A28" s="18"/>
      <c r="B28" s="78" t="s">
        <v>16</v>
      </c>
      <c r="C28" s="79"/>
      <c r="D28" s="79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thickBot="1" x14ac:dyDescent="0.3">
      <c r="A29" s="18"/>
      <c r="B29" s="80"/>
      <c r="C29" s="81"/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25">
      <c r="A30" s="18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25">
      <c r="A31" s="18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.75" thickBot="1" x14ac:dyDescent="0.3">
      <c r="A32" s="18"/>
      <c r="B32" s="12"/>
      <c r="C32" s="12"/>
      <c r="D32" s="12"/>
      <c r="F32" s="12"/>
      <c r="G32" s="12"/>
      <c r="H32" s="12"/>
      <c r="I32" s="12"/>
      <c r="J32" s="12"/>
      <c r="L32" s="12"/>
      <c r="M32" s="12"/>
      <c r="N32" s="12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25">
      <c r="A33" s="18"/>
      <c r="C33" t="s">
        <v>17</v>
      </c>
      <c r="F33" s="76" t="s">
        <v>18</v>
      </c>
      <c r="G33" s="76"/>
      <c r="H33" s="76"/>
      <c r="I33" s="76"/>
      <c r="J33" s="76"/>
      <c r="L33" s="76" t="s">
        <v>19</v>
      </c>
      <c r="M33" s="76"/>
      <c r="N33" s="76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25">
      <c r="A34" s="18"/>
      <c r="B34" s="19"/>
      <c r="C34" s="20"/>
      <c r="D34" s="20"/>
      <c r="E34" s="20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23"/>
      <c r="T34" s="2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25">
      <c r="A35" s="18"/>
      <c r="B35" s="19"/>
      <c r="C35" s="20"/>
      <c r="D35" s="20"/>
      <c r="E35" s="20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3"/>
      <c r="T35" s="2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8"/>
      <c r="B36" s="19"/>
      <c r="C36" s="20"/>
      <c r="D36" s="20"/>
      <c r="E36" s="20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3"/>
      <c r="T36" s="2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</sheetData>
  <mergeCells count="29">
    <mergeCell ref="A1:F2"/>
    <mergeCell ref="G1:J2"/>
    <mergeCell ref="K1:L2"/>
    <mergeCell ref="M1:T2"/>
    <mergeCell ref="A4:C4"/>
    <mergeCell ref="D4:F4"/>
    <mergeCell ref="G4:J4"/>
    <mergeCell ref="A3:C3"/>
    <mergeCell ref="D3:L3"/>
    <mergeCell ref="M3:N3"/>
    <mergeCell ref="O3:R3"/>
    <mergeCell ref="S3:T3"/>
    <mergeCell ref="C5:D5"/>
    <mergeCell ref="G5:J5"/>
    <mergeCell ref="K5:R6"/>
    <mergeCell ref="A25:R26"/>
    <mergeCell ref="B28:D29"/>
    <mergeCell ref="E28:T29"/>
    <mergeCell ref="S25:S26"/>
    <mergeCell ref="T25:T26"/>
    <mergeCell ref="S5:S6"/>
    <mergeCell ref="T5:T6"/>
    <mergeCell ref="U5:U6"/>
    <mergeCell ref="U25:U26"/>
    <mergeCell ref="K4:L4"/>
    <mergeCell ref="M4:N4"/>
    <mergeCell ref="F33:J33"/>
    <mergeCell ref="L33:N33"/>
    <mergeCell ref="O4:R4"/>
  </mergeCells>
  <pageMargins left="0.7" right="0.7" top="0.75" bottom="0.75" header="0.3" footer="0.3"/>
  <pageSetup scale="83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0" zoomScaleNormal="80" workbookViewId="0">
      <pane ySplit="6" topLeftCell="A7" activePane="bottomLeft" state="frozen"/>
      <selection activeCell="G30" sqref="G30"/>
      <selection pane="bottomLeft" activeCell="U7" sqref="U7"/>
    </sheetView>
  </sheetViews>
  <sheetFormatPr baseColWidth="10" defaultColWidth="10.7109375" defaultRowHeight="15" x14ac:dyDescent="0.25"/>
  <cols>
    <col min="1" max="1" width="8.28515625" customWidth="1"/>
    <col min="2" max="2" width="13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7109375" bestFit="1" customWidth="1"/>
    <col min="14" max="14" width="11" bestFit="1" customWidth="1"/>
    <col min="15" max="15" width="10.7109375" bestFit="1" customWidth="1"/>
    <col min="16" max="17" width="10.7109375" customWidth="1"/>
    <col min="19" max="19" width="22.5703125" bestFit="1" customWidth="1"/>
    <col min="20" max="20" width="11.7109375" bestFit="1" customWidth="1"/>
    <col min="21" max="21" width="11.42578125" customWidth="1"/>
    <col min="22" max="22" width="10.28515625" customWidth="1"/>
    <col min="23" max="23" width="9.7109375" customWidth="1"/>
    <col min="25" max="25" width="6.7109375" customWidth="1"/>
    <col min="26" max="26" width="4.28515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93"/>
      <c r="B1" s="93"/>
      <c r="C1" s="93"/>
      <c r="D1" s="93"/>
      <c r="E1" s="93"/>
      <c r="F1" s="93"/>
      <c r="G1" s="94" t="s">
        <v>15</v>
      </c>
      <c r="H1" s="94"/>
      <c r="I1" s="94"/>
      <c r="J1" s="94"/>
      <c r="K1" s="74">
        <v>20563180898</v>
      </c>
      <c r="L1" s="74"/>
      <c r="M1" s="93"/>
      <c r="N1" s="93"/>
      <c r="O1" s="93"/>
      <c r="P1" s="93"/>
      <c r="Q1" s="93"/>
      <c r="R1" s="93"/>
      <c r="S1" s="93"/>
      <c r="T1" s="93"/>
      <c r="U1" s="61"/>
      <c r="V1" s="61"/>
      <c r="W1" s="61"/>
      <c r="X1" s="61"/>
      <c r="Y1" s="61"/>
      <c r="Z1" s="61"/>
      <c r="AA1" s="61"/>
      <c r="AB1" s="61"/>
      <c r="AC1" s="61"/>
      <c r="AD1" s="61"/>
    </row>
    <row r="2" spans="1:30" ht="68.45" customHeight="1" x14ac:dyDescent="0.25">
      <c r="A2" s="93"/>
      <c r="B2" s="93"/>
      <c r="C2" s="93"/>
      <c r="D2" s="93"/>
      <c r="E2" s="93"/>
      <c r="F2" s="93"/>
      <c r="G2" s="94"/>
      <c r="H2" s="94"/>
      <c r="I2" s="94"/>
      <c r="J2" s="94"/>
      <c r="K2" s="74"/>
      <c r="L2" s="74"/>
      <c r="M2" s="93"/>
      <c r="N2" s="93"/>
      <c r="O2" s="93"/>
      <c r="P2" s="93"/>
      <c r="Q2" s="93"/>
      <c r="R2" s="93"/>
      <c r="S2" s="93"/>
      <c r="T2" s="93"/>
      <c r="U2" s="61"/>
      <c r="V2" s="61"/>
      <c r="W2" s="61"/>
      <c r="X2" s="61"/>
      <c r="Y2" s="61"/>
      <c r="Z2" s="61"/>
      <c r="AA2" s="61"/>
      <c r="AB2" s="61"/>
      <c r="AC2" s="61"/>
      <c r="AD2" s="61"/>
    </row>
    <row r="3" spans="1:30" ht="33" customHeight="1" x14ac:dyDescent="0.25">
      <c r="A3" s="94" t="s">
        <v>0</v>
      </c>
      <c r="B3" s="94"/>
      <c r="C3" s="94"/>
      <c r="D3" s="95" t="s">
        <v>1</v>
      </c>
      <c r="E3" s="96"/>
      <c r="F3" s="96"/>
      <c r="G3" s="96"/>
      <c r="H3" s="96"/>
      <c r="I3" s="96"/>
      <c r="J3" s="96"/>
      <c r="K3" s="96"/>
      <c r="L3" s="97"/>
      <c r="M3" s="94" t="s">
        <v>2</v>
      </c>
      <c r="N3" s="94"/>
      <c r="O3" s="98">
        <v>44796</v>
      </c>
      <c r="P3" s="99"/>
      <c r="Q3" s="99"/>
      <c r="R3" s="97"/>
      <c r="S3" s="93"/>
      <c r="T3" s="93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0" ht="33" customHeight="1" x14ac:dyDescent="0.25">
      <c r="A4" s="94" t="s">
        <v>3</v>
      </c>
      <c r="B4" s="94"/>
      <c r="C4" s="94"/>
      <c r="D4" s="75" t="s">
        <v>25</v>
      </c>
      <c r="E4" s="75"/>
      <c r="F4" s="75"/>
      <c r="G4" s="94" t="s">
        <v>14</v>
      </c>
      <c r="H4" s="94"/>
      <c r="I4" s="94"/>
      <c r="J4" s="94"/>
      <c r="K4" s="74">
        <v>20463958590</v>
      </c>
      <c r="L4" s="74"/>
      <c r="M4" s="75" t="s">
        <v>22</v>
      </c>
      <c r="N4" s="74"/>
      <c r="O4" s="75" t="s">
        <v>23</v>
      </c>
      <c r="P4" s="75"/>
      <c r="Q4" s="75"/>
      <c r="R4" s="75"/>
      <c r="S4" s="24" t="s">
        <v>4</v>
      </c>
      <c r="T4" s="42">
        <f>COUNTA(B7:B24)</f>
        <v>3</v>
      </c>
      <c r="U4" s="61"/>
      <c r="V4" s="61"/>
      <c r="W4" s="61"/>
      <c r="X4" s="61"/>
      <c r="Y4" s="61"/>
      <c r="Z4" s="61"/>
      <c r="AA4" s="61"/>
      <c r="AB4" s="61"/>
      <c r="AC4" s="61"/>
      <c r="AD4" s="61"/>
    </row>
    <row r="5" spans="1:30" ht="17.45" customHeight="1" x14ac:dyDescent="0.25">
      <c r="A5" s="1"/>
      <c r="B5" s="1"/>
      <c r="C5" s="77" t="s">
        <v>5</v>
      </c>
      <c r="D5" s="77"/>
      <c r="E5" s="1"/>
      <c r="F5" s="1"/>
      <c r="G5" s="77" t="s">
        <v>6</v>
      </c>
      <c r="H5" s="77"/>
      <c r="I5" s="77"/>
      <c r="J5" s="77"/>
      <c r="K5" s="77" t="s">
        <v>7</v>
      </c>
      <c r="L5" s="77"/>
      <c r="M5" s="77"/>
      <c r="N5" s="77"/>
      <c r="O5" s="77"/>
      <c r="P5" s="77"/>
      <c r="Q5" s="77"/>
      <c r="R5" s="77"/>
      <c r="S5" s="77" t="s">
        <v>21</v>
      </c>
      <c r="T5" s="71" t="s">
        <v>269</v>
      </c>
      <c r="U5" s="71" t="s">
        <v>268</v>
      </c>
      <c r="V5" s="60"/>
      <c r="W5" s="61"/>
      <c r="X5" s="61"/>
      <c r="Y5" s="61"/>
      <c r="Z5" s="61"/>
      <c r="AA5" s="61"/>
      <c r="AB5" s="61"/>
      <c r="AC5" s="61"/>
      <c r="AD5" s="61"/>
    </row>
    <row r="6" spans="1:30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26</v>
      </c>
      <c r="I6" s="1" t="s">
        <v>20</v>
      </c>
      <c r="J6" s="1" t="s">
        <v>26</v>
      </c>
      <c r="K6" s="77"/>
      <c r="L6" s="77"/>
      <c r="M6" s="77"/>
      <c r="N6" s="77"/>
      <c r="O6" s="77"/>
      <c r="P6" s="77"/>
      <c r="Q6" s="77"/>
      <c r="R6" s="77"/>
      <c r="S6" s="77"/>
      <c r="T6" s="71"/>
      <c r="U6" s="71"/>
      <c r="V6" s="60"/>
      <c r="W6" s="61"/>
      <c r="X6" s="61"/>
      <c r="Y6" s="61"/>
      <c r="Z6" s="61"/>
      <c r="AA6" s="61"/>
      <c r="AB6" s="61"/>
      <c r="AC6" s="61"/>
      <c r="AD6" s="61"/>
    </row>
    <row r="7" spans="1:30" x14ac:dyDescent="0.25">
      <c r="A7" s="3">
        <v>1</v>
      </c>
      <c r="B7" s="4">
        <v>0.84166666666666667</v>
      </c>
      <c r="C7" s="5" t="s">
        <v>126</v>
      </c>
      <c r="D7" s="5" t="s">
        <v>125</v>
      </c>
      <c r="E7" s="34">
        <v>16920</v>
      </c>
      <c r="F7" s="4">
        <v>0.91180555555555554</v>
      </c>
      <c r="G7" s="6">
        <v>9000</v>
      </c>
      <c r="H7" s="6">
        <v>45480</v>
      </c>
      <c r="I7" s="6" t="s">
        <v>43</v>
      </c>
      <c r="J7" s="35" t="s">
        <v>43</v>
      </c>
      <c r="K7" s="6" t="s">
        <v>117</v>
      </c>
      <c r="L7" s="6" t="s">
        <v>119</v>
      </c>
      <c r="M7" s="6" t="s">
        <v>120</v>
      </c>
      <c r="N7" s="6" t="s">
        <v>122</v>
      </c>
      <c r="O7" s="6"/>
      <c r="P7" s="6"/>
      <c r="Q7" s="6"/>
      <c r="R7" s="7"/>
      <c r="S7" s="39">
        <f>COUNTA(K7:N7)</f>
        <v>4</v>
      </c>
      <c r="T7" s="34">
        <f>IF(J7="X",0,J7-E7)</f>
        <v>0</v>
      </c>
      <c r="U7" s="64">
        <f>IF(H7="X",0,H7-E7)</f>
        <v>28560</v>
      </c>
      <c r="V7" s="8"/>
      <c r="W7" s="9"/>
      <c r="X7" s="10"/>
      <c r="Y7" s="10"/>
      <c r="Z7" s="10"/>
      <c r="AA7" s="10"/>
      <c r="AB7" s="10"/>
      <c r="AC7" s="10"/>
      <c r="AD7" s="10"/>
    </row>
    <row r="8" spans="1:30" x14ac:dyDescent="0.25">
      <c r="A8" s="3">
        <v>2</v>
      </c>
      <c r="B8" s="4">
        <v>0.83888888888888891</v>
      </c>
      <c r="C8" s="5" t="s">
        <v>133</v>
      </c>
      <c r="D8" s="5" t="s">
        <v>134</v>
      </c>
      <c r="E8" s="34">
        <v>16320</v>
      </c>
      <c r="F8" s="11">
        <v>0.9194444444444444</v>
      </c>
      <c r="G8" s="6">
        <v>9000</v>
      </c>
      <c r="H8" s="6">
        <v>44850</v>
      </c>
      <c r="I8" s="6" t="s">
        <v>43</v>
      </c>
      <c r="J8" s="35" t="s">
        <v>43</v>
      </c>
      <c r="K8" s="6" t="s">
        <v>127</v>
      </c>
      <c r="L8" s="6" t="s">
        <v>130</v>
      </c>
      <c r="M8" s="6" t="s">
        <v>131</v>
      </c>
      <c r="N8" s="6" t="s">
        <v>132</v>
      </c>
      <c r="O8" s="6"/>
      <c r="P8" s="6"/>
      <c r="Q8" s="6"/>
      <c r="R8" s="7"/>
      <c r="S8" s="39">
        <f t="shared" ref="S8:S24" si="0">COUNTA(K8:N8)</f>
        <v>4</v>
      </c>
      <c r="T8" s="34">
        <f t="shared" ref="T8:T24" si="1">IF(J8="X",0,J8-E8)</f>
        <v>0</v>
      </c>
      <c r="U8" s="64">
        <f t="shared" ref="U8:U24" si="2">IF(H8="X",0,H8-E8)</f>
        <v>28530</v>
      </c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25">
      <c r="A9" s="3">
        <v>3</v>
      </c>
      <c r="B9" s="4">
        <v>0.8340277777777777</v>
      </c>
      <c r="C9" s="5" t="s">
        <v>138</v>
      </c>
      <c r="D9" s="5" t="s">
        <v>139</v>
      </c>
      <c r="E9" s="34">
        <v>15750</v>
      </c>
      <c r="F9" s="4">
        <v>0.9472222222222223</v>
      </c>
      <c r="G9" s="6">
        <v>8982</v>
      </c>
      <c r="H9" s="6">
        <v>44260</v>
      </c>
      <c r="I9" s="6" t="s">
        <v>43</v>
      </c>
      <c r="J9" s="35" t="s">
        <v>43</v>
      </c>
      <c r="K9" s="6" t="s">
        <v>135</v>
      </c>
      <c r="L9" s="6" t="s">
        <v>136</v>
      </c>
      <c r="M9" s="6" t="s">
        <v>121</v>
      </c>
      <c r="N9" s="6" t="s">
        <v>137</v>
      </c>
      <c r="O9" s="6"/>
      <c r="P9" s="6"/>
      <c r="Q9" s="6"/>
      <c r="R9" s="7"/>
      <c r="S9" s="39">
        <f t="shared" si="0"/>
        <v>4</v>
      </c>
      <c r="T9" s="34">
        <f t="shared" si="1"/>
        <v>0</v>
      </c>
      <c r="U9" s="64">
        <f t="shared" si="2"/>
        <v>28510</v>
      </c>
      <c r="V9" s="10"/>
      <c r="W9" s="10"/>
      <c r="X9" s="10"/>
      <c r="Y9" s="10"/>
      <c r="Z9" s="10"/>
      <c r="AA9" s="10"/>
      <c r="AB9" s="10"/>
      <c r="AC9" s="10"/>
      <c r="AD9" s="10"/>
    </row>
    <row r="10" spans="1:30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39">
        <f t="shared" si="0"/>
        <v>0</v>
      </c>
      <c r="T10" s="34">
        <f t="shared" si="1"/>
        <v>0</v>
      </c>
      <c r="U10" s="64">
        <f t="shared" si="2"/>
        <v>0</v>
      </c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39">
        <f t="shared" si="0"/>
        <v>0</v>
      </c>
      <c r="T11" s="34">
        <f t="shared" si="1"/>
        <v>0</v>
      </c>
      <c r="U11" s="64">
        <f t="shared" si="2"/>
        <v>0</v>
      </c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39">
        <f t="shared" si="0"/>
        <v>0</v>
      </c>
      <c r="T12" s="34">
        <f t="shared" si="1"/>
        <v>0</v>
      </c>
      <c r="U12" s="64">
        <f t="shared" si="2"/>
        <v>0</v>
      </c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x14ac:dyDescent="0.25">
      <c r="A13" s="3">
        <v>7</v>
      </c>
      <c r="B13" s="4"/>
      <c r="C13" s="5"/>
      <c r="D13" s="5"/>
      <c r="E13" s="5"/>
      <c r="F13" s="4"/>
      <c r="G13" s="2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39">
        <f t="shared" si="0"/>
        <v>0</v>
      </c>
      <c r="T13" s="34">
        <f t="shared" si="1"/>
        <v>0</v>
      </c>
      <c r="U13" s="64">
        <f t="shared" si="2"/>
        <v>0</v>
      </c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39">
        <f t="shared" si="0"/>
        <v>0</v>
      </c>
      <c r="T14" s="34">
        <f t="shared" si="1"/>
        <v>0</v>
      </c>
      <c r="U14" s="64">
        <f t="shared" si="2"/>
        <v>0</v>
      </c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9">
        <f t="shared" si="0"/>
        <v>0</v>
      </c>
      <c r="T15" s="34">
        <f t="shared" si="1"/>
        <v>0</v>
      </c>
      <c r="U15" s="64">
        <f t="shared" si="2"/>
        <v>0</v>
      </c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39">
        <f t="shared" si="0"/>
        <v>0</v>
      </c>
      <c r="T16" s="34">
        <f t="shared" si="1"/>
        <v>0</v>
      </c>
      <c r="U16" s="64">
        <f t="shared" si="2"/>
        <v>0</v>
      </c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39">
        <f t="shared" si="0"/>
        <v>0</v>
      </c>
      <c r="T17" s="34">
        <f t="shared" si="1"/>
        <v>0</v>
      </c>
      <c r="U17" s="64">
        <f t="shared" si="2"/>
        <v>0</v>
      </c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39">
        <f t="shared" si="0"/>
        <v>0</v>
      </c>
      <c r="T18" s="34">
        <f t="shared" si="1"/>
        <v>0</v>
      </c>
      <c r="U18" s="64">
        <f t="shared" si="2"/>
        <v>0</v>
      </c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39">
        <f t="shared" si="0"/>
        <v>0</v>
      </c>
      <c r="T19" s="34">
        <f t="shared" si="1"/>
        <v>0</v>
      </c>
      <c r="U19" s="64">
        <f t="shared" si="2"/>
        <v>0</v>
      </c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25">
      <c r="A20" s="13">
        <v>14</v>
      </c>
      <c r="B20" s="14"/>
      <c r="C20" s="15"/>
      <c r="D20" s="15"/>
      <c r="E20" s="15"/>
      <c r="F20" s="14"/>
      <c r="G20" s="16"/>
      <c r="H20" s="6"/>
      <c r="I20" s="6"/>
      <c r="J20" s="6"/>
      <c r="K20" s="16"/>
      <c r="L20" s="16"/>
      <c r="M20" s="16"/>
      <c r="N20" s="16"/>
      <c r="O20" s="16"/>
      <c r="P20" s="16"/>
      <c r="Q20" s="16"/>
      <c r="R20" s="17"/>
      <c r="S20" s="39">
        <f t="shared" si="0"/>
        <v>0</v>
      </c>
      <c r="T20" s="34">
        <f t="shared" si="1"/>
        <v>0</v>
      </c>
      <c r="U20" s="64">
        <f t="shared" si="2"/>
        <v>0</v>
      </c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x14ac:dyDescent="0.25">
      <c r="A21" s="13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39">
        <f t="shared" si="0"/>
        <v>0</v>
      </c>
      <c r="T21" s="34">
        <f t="shared" si="1"/>
        <v>0</v>
      </c>
      <c r="U21" s="64">
        <f t="shared" si="2"/>
        <v>0</v>
      </c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x14ac:dyDescent="0.25">
      <c r="A22" s="13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39">
        <f t="shared" si="0"/>
        <v>0</v>
      </c>
      <c r="T22" s="34">
        <f t="shared" si="1"/>
        <v>0</v>
      </c>
      <c r="U22" s="64">
        <f t="shared" si="2"/>
        <v>0</v>
      </c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25">
      <c r="A23" s="13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39">
        <f t="shared" si="0"/>
        <v>0</v>
      </c>
      <c r="T23" s="34">
        <f t="shared" si="1"/>
        <v>0</v>
      </c>
      <c r="U23" s="64">
        <f t="shared" si="2"/>
        <v>0</v>
      </c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5">
      <c r="A24" s="13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39">
        <f t="shared" si="0"/>
        <v>0</v>
      </c>
      <c r="T24" s="34">
        <f t="shared" si="1"/>
        <v>0</v>
      </c>
      <c r="U24" s="64">
        <f t="shared" si="2"/>
        <v>0</v>
      </c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25">
      <c r="A25" s="83" t="s">
        <v>157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S25" s="89">
        <f>SUM(S7:S9)</f>
        <v>12</v>
      </c>
      <c r="T25" s="103">
        <f>SUM(T7:T24)</f>
        <v>0</v>
      </c>
      <c r="U25" s="94">
        <f>SUM(U7:U24)</f>
        <v>85600</v>
      </c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6" customHeigh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2"/>
      <c r="S26" s="90"/>
      <c r="T26" s="92"/>
      <c r="U26" s="94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thickBot="1" x14ac:dyDescent="0.3">
      <c r="A27" s="18"/>
      <c r="B27" s="19"/>
      <c r="C27" s="20"/>
      <c r="D27" s="20"/>
      <c r="E27" s="20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23"/>
      <c r="T27" s="5"/>
      <c r="U27" s="61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25">
      <c r="A28" s="18"/>
      <c r="B28" s="78" t="s">
        <v>16</v>
      </c>
      <c r="C28" s="79"/>
      <c r="D28" s="79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thickBot="1" x14ac:dyDescent="0.3">
      <c r="A29" s="18"/>
      <c r="B29" s="80"/>
      <c r="C29" s="81"/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25">
      <c r="A30" s="18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25">
      <c r="A31" s="18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.75" thickBot="1" x14ac:dyDescent="0.3">
      <c r="A32" s="18"/>
      <c r="B32" s="12"/>
      <c r="C32" s="12"/>
      <c r="D32" s="12"/>
      <c r="F32" s="12"/>
      <c r="G32" s="12"/>
      <c r="H32" s="12"/>
      <c r="I32" s="12"/>
      <c r="J32" s="12"/>
      <c r="L32" s="12"/>
      <c r="M32" s="12"/>
      <c r="N32" s="12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25">
      <c r="A33" s="18"/>
      <c r="C33" t="s">
        <v>17</v>
      </c>
      <c r="F33" s="76" t="s">
        <v>18</v>
      </c>
      <c r="G33" s="76"/>
      <c r="H33" s="76"/>
      <c r="I33" s="76"/>
      <c r="J33" s="76"/>
      <c r="L33" s="76" t="s">
        <v>19</v>
      </c>
      <c r="M33" s="76"/>
      <c r="N33" s="76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25">
      <c r="A34" s="18"/>
      <c r="B34" s="19"/>
      <c r="C34" s="20"/>
      <c r="D34" s="20"/>
      <c r="E34" s="20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23"/>
      <c r="T34" s="2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25">
      <c r="A35" s="18"/>
      <c r="B35" s="19"/>
      <c r="C35" s="20"/>
      <c r="D35" s="20"/>
      <c r="E35" s="20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3"/>
      <c r="T35" s="2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8"/>
      <c r="B36" s="19"/>
      <c r="C36" s="20"/>
      <c r="D36" s="20"/>
      <c r="E36" s="20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3"/>
      <c r="T36" s="2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</sheetData>
  <mergeCells count="29">
    <mergeCell ref="A1:F2"/>
    <mergeCell ref="G1:J2"/>
    <mergeCell ref="K1:L2"/>
    <mergeCell ref="M1:T2"/>
    <mergeCell ref="A4:C4"/>
    <mergeCell ref="D4:F4"/>
    <mergeCell ref="G4:J4"/>
    <mergeCell ref="A3:C3"/>
    <mergeCell ref="D3:L3"/>
    <mergeCell ref="M3:N3"/>
    <mergeCell ref="O3:R3"/>
    <mergeCell ref="S3:T3"/>
    <mergeCell ref="F33:J33"/>
    <mergeCell ref="L33:N33"/>
    <mergeCell ref="C5:D5"/>
    <mergeCell ref="G5:J5"/>
    <mergeCell ref="K5:R6"/>
    <mergeCell ref="A25:R26"/>
    <mergeCell ref="B28:D29"/>
    <mergeCell ref="E28:T29"/>
    <mergeCell ref="S25:S26"/>
    <mergeCell ref="S5:S6"/>
    <mergeCell ref="T5:T6"/>
    <mergeCell ref="U5:U6"/>
    <mergeCell ref="T25:T26"/>
    <mergeCell ref="U25:U26"/>
    <mergeCell ref="K4:L4"/>
    <mergeCell ref="M4:N4"/>
    <mergeCell ref="O4:R4"/>
  </mergeCells>
  <pageMargins left="0.7" right="0.7" top="0.75" bottom="0.75" header="0.3" footer="0.3"/>
  <pageSetup scale="85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topLeftCell="C1" zoomScale="85" zoomScaleNormal="85" workbookViewId="0">
      <pane ySplit="6" topLeftCell="A7" activePane="bottomLeft" state="frozen"/>
      <selection pane="bottomLeft" activeCell="U7" sqref="U7"/>
    </sheetView>
  </sheetViews>
  <sheetFormatPr baseColWidth="10" defaultColWidth="10.7109375" defaultRowHeight="15" x14ac:dyDescent="0.25"/>
  <cols>
    <col min="1" max="1" width="8.28515625" customWidth="1"/>
    <col min="2" max="2" width="12.57031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7109375" bestFit="1" customWidth="1"/>
    <col min="14" max="14" width="11" bestFit="1" customWidth="1"/>
    <col min="15" max="16" width="11" customWidth="1"/>
    <col min="17" max="17" width="10.7109375" bestFit="1" customWidth="1"/>
    <col min="19" max="19" width="22.5703125" bestFit="1" customWidth="1"/>
    <col min="20" max="20" width="11.7109375" bestFit="1" customWidth="1"/>
    <col min="21" max="21" width="11.5703125" customWidth="1"/>
    <col min="22" max="22" width="10.28515625" customWidth="1"/>
    <col min="23" max="23" width="9.7109375" customWidth="1"/>
    <col min="25" max="25" width="6.7109375" customWidth="1"/>
    <col min="26" max="26" width="4.28515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93"/>
      <c r="B1" s="93"/>
      <c r="C1" s="93"/>
      <c r="D1" s="93"/>
      <c r="E1" s="93"/>
      <c r="F1" s="93"/>
      <c r="G1" s="94" t="s">
        <v>15</v>
      </c>
      <c r="H1" s="94"/>
      <c r="I1" s="94"/>
      <c r="J1" s="94"/>
      <c r="K1" s="74">
        <v>20563180898</v>
      </c>
      <c r="L1" s="74"/>
      <c r="M1" s="93"/>
      <c r="N1" s="93"/>
      <c r="O1" s="93"/>
      <c r="P1" s="93"/>
      <c r="Q1" s="93"/>
      <c r="R1" s="93"/>
      <c r="S1" s="93"/>
      <c r="T1" s="93"/>
      <c r="U1" s="61"/>
      <c r="V1" s="61"/>
      <c r="W1" s="61"/>
      <c r="X1" s="61"/>
      <c r="Y1" s="61"/>
      <c r="Z1" s="61"/>
      <c r="AA1" s="61"/>
      <c r="AB1" s="61"/>
      <c r="AC1" s="61"/>
      <c r="AD1" s="61"/>
    </row>
    <row r="2" spans="1:30" ht="68.45" customHeight="1" x14ac:dyDescent="0.25">
      <c r="A2" s="93"/>
      <c r="B2" s="93"/>
      <c r="C2" s="93"/>
      <c r="D2" s="93"/>
      <c r="E2" s="93"/>
      <c r="F2" s="93"/>
      <c r="G2" s="94"/>
      <c r="H2" s="94"/>
      <c r="I2" s="94"/>
      <c r="J2" s="94"/>
      <c r="K2" s="74"/>
      <c r="L2" s="74"/>
      <c r="M2" s="93"/>
      <c r="N2" s="93"/>
      <c r="O2" s="93"/>
      <c r="P2" s="93"/>
      <c r="Q2" s="93"/>
      <c r="R2" s="93"/>
      <c r="S2" s="93"/>
      <c r="T2" s="93"/>
      <c r="U2" s="61"/>
      <c r="V2" s="61"/>
      <c r="W2" s="61"/>
      <c r="X2" s="61"/>
      <c r="Y2" s="61"/>
      <c r="Z2" s="61"/>
      <c r="AA2" s="61"/>
      <c r="AB2" s="61"/>
      <c r="AC2" s="61"/>
      <c r="AD2" s="61"/>
    </row>
    <row r="3" spans="1:30" ht="33" customHeight="1" x14ac:dyDescent="0.25">
      <c r="A3" s="94" t="s">
        <v>0</v>
      </c>
      <c r="B3" s="94"/>
      <c r="C3" s="94"/>
      <c r="D3" s="95" t="s">
        <v>1</v>
      </c>
      <c r="E3" s="96"/>
      <c r="F3" s="96"/>
      <c r="G3" s="96"/>
      <c r="H3" s="96"/>
      <c r="I3" s="96"/>
      <c r="J3" s="96"/>
      <c r="K3" s="96"/>
      <c r="L3" s="97"/>
      <c r="M3" s="95" t="s">
        <v>2</v>
      </c>
      <c r="N3" s="96"/>
      <c r="O3" s="96"/>
      <c r="P3" s="97"/>
      <c r="Q3" s="98">
        <v>44797</v>
      </c>
      <c r="R3" s="97"/>
      <c r="S3" s="93"/>
      <c r="T3" s="93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0" ht="33" customHeight="1" x14ac:dyDescent="0.25">
      <c r="A4" s="94" t="s">
        <v>3</v>
      </c>
      <c r="B4" s="94"/>
      <c r="C4" s="94"/>
      <c r="D4" s="75" t="s">
        <v>25</v>
      </c>
      <c r="E4" s="75"/>
      <c r="F4" s="75"/>
      <c r="G4" s="94" t="s">
        <v>14</v>
      </c>
      <c r="H4" s="94"/>
      <c r="I4" s="94"/>
      <c r="J4" s="94"/>
      <c r="K4" s="74">
        <v>20463958590</v>
      </c>
      <c r="L4" s="74"/>
      <c r="M4" s="104" t="s">
        <v>22</v>
      </c>
      <c r="N4" s="105"/>
      <c r="O4" s="105"/>
      <c r="P4" s="106"/>
      <c r="Q4" s="75" t="s">
        <v>23</v>
      </c>
      <c r="R4" s="75"/>
      <c r="S4" s="24" t="s">
        <v>4</v>
      </c>
      <c r="T4" s="24">
        <f>COUNTA(B7:B26)</f>
        <v>1</v>
      </c>
      <c r="U4" s="61"/>
      <c r="V4" s="61"/>
      <c r="W4" s="61"/>
      <c r="X4" s="61"/>
      <c r="Y4" s="61"/>
      <c r="Z4" s="61"/>
      <c r="AA4" s="61"/>
      <c r="AB4" s="61"/>
      <c r="AC4" s="61"/>
      <c r="AD4" s="61"/>
    </row>
    <row r="5" spans="1:30" ht="17.45" customHeight="1" x14ac:dyDescent="0.25">
      <c r="A5" s="1"/>
      <c r="B5" s="1"/>
      <c r="C5" s="77" t="s">
        <v>5</v>
      </c>
      <c r="D5" s="77"/>
      <c r="E5" s="1"/>
      <c r="F5" s="1"/>
      <c r="G5" s="77" t="s">
        <v>6</v>
      </c>
      <c r="H5" s="77"/>
      <c r="I5" s="77"/>
      <c r="J5" s="77"/>
      <c r="K5" s="77" t="s">
        <v>7</v>
      </c>
      <c r="L5" s="77"/>
      <c r="M5" s="77"/>
      <c r="N5" s="77"/>
      <c r="O5" s="77"/>
      <c r="P5" s="77"/>
      <c r="Q5" s="77"/>
      <c r="R5" s="77"/>
      <c r="S5" s="77" t="s">
        <v>21</v>
      </c>
      <c r="T5" s="71" t="s">
        <v>269</v>
      </c>
      <c r="U5" s="71" t="s">
        <v>268</v>
      </c>
      <c r="V5" s="61"/>
      <c r="W5" s="61"/>
      <c r="X5" s="61"/>
      <c r="Y5" s="61"/>
      <c r="Z5" s="61"/>
      <c r="AA5" s="61"/>
      <c r="AB5" s="61"/>
      <c r="AC5" s="61"/>
      <c r="AD5" s="61"/>
    </row>
    <row r="6" spans="1:30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26</v>
      </c>
      <c r="I6" s="1" t="s">
        <v>20</v>
      </c>
      <c r="J6" s="1" t="s">
        <v>26</v>
      </c>
      <c r="K6" s="77"/>
      <c r="L6" s="77"/>
      <c r="M6" s="77"/>
      <c r="N6" s="77"/>
      <c r="O6" s="77"/>
      <c r="P6" s="77"/>
      <c r="Q6" s="77"/>
      <c r="R6" s="77"/>
      <c r="S6" s="77"/>
      <c r="T6" s="71"/>
      <c r="U6" s="71"/>
      <c r="V6" s="61"/>
      <c r="W6" s="61"/>
      <c r="X6" s="61"/>
      <c r="Y6" s="61"/>
      <c r="Z6" s="61"/>
      <c r="AA6" s="61"/>
      <c r="AB6" s="61"/>
      <c r="AC6" s="61"/>
      <c r="AD6" s="61"/>
    </row>
    <row r="7" spans="1:30" x14ac:dyDescent="0.25">
      <c r="A7" s="3">
        <v>1</v>
      </c>
      <c r="B7" s="4">
        <v>0.55208333333333337</v>
      </c>
      <c r="C7" s="5" t="s">
        <v>140</v>
      </c>
      <c r="D7" s="5" t="s">
        <v>141</v>
      </c>
      <c r="E7" s="5">
        <v>16420</v>
      </c>
      <c r="F7" s="4">
        <v>0.63888888888888895</v>
      </c>
      <c r="G7" s="6">
        <v>8850</v>
      </c>
      <c r="H7" s="6">
        <v>44430</v>
      </c>
      <c r="I7" s="6" t="s">
        <v>43</v>
      </c>
      <c r="J7" s="6" t="s">
        <v>43</v>
      </c>
      <c r="K7" s="6" t="s">
        <v>142</v>
      </c>
      <c r="L7" s="6" t="s">
        <v>143</v>
      </c>
      <c r="M7" s="6" t="s">
        <v>144</v>
      </c>
      <c r="N7" s="6" t="s">
        <v>145</v>
      </c>
      <c r="O7" s="6"/>
      <c r="P7" s="6"/>
      <c r="Q7" s="6"/>
      <c r="R7" s="7"/>
      <c r="S7" s="39">
        <f>COUNTA(K7:R7)</f>
        <v>4</v>
      </c>
      <c r="T7" s="5">
        <f>IF(J7="X",0,J7-E7)</f>
        <v>0</v>
      </c>
      <c r="U7" s="65">
        <f>IF(H7="X",0,H7-E7)</f>
        <v>28010</v>
      </c>
      <c r="V7" s="8"/>
      <c r="W7" s="9"/>
      <c r="X7" s="10"/>
      <c r="Y7" s="10"/>
      <c r="Z7" s="10"/>
      <c r="AA7" s="10"/>
      <c r="AB7" s="10"/>
      <c r="AC7" s="10"/>
      <c r="AD7" s="10"/>
    </row>
    <row r="8" spans="1:30" x14ac:dyDescent="0.25">
      <c r="A8" s="3">
        <v>2</v>
      </c>
      <c r="B8" s="4"/>
      <c r="C8" s="5"/>
      <c r="D8" s="5"/>
      <c r="E8" s="5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39">
        <f t="shared" ref="S8:S24" si="0">COUNTA(K8:R8)</f>
        <v>0</v>
      </c>
      <c r="T8" s="5">
        <f t="shared" ref="T8:T24" si="1">IF(J8="X",0,J8-E8)</f>
        <v>0</v>
      </c>
      <c r="U8" s="65">
        <f t="shared" ref="U8:U24" si="2">IF(H8="X",0,H8-E8)</f>
        <v>0</v>
      </c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S9" s="39">
        <f t="shared" si="0"/>
        <v>0</v>
      </c>
      <c r="T9" s="5">
        <f t="shared" si="1"/>
        <v>0</v>
      </c>
      <c r="U9" s="65">
        <f t="shared" si="2"/>
        <v>0</v>
      </c>
      <c r="V9" s="10"/>
      <c r="W9" s="10"/>
      <c r="X9" s="10"/>
      <c r="Y9" s="10"/>
      <c r="Z9" s="10"/>
      <c r="AA9" s="10"/>
      <c r="AB9" s="10"/>
      <c r="AC9" s="10"/>
      <c r="AD9" s="10"/>
    </row>
    <row r="10" spans="1:30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  <c r="S10" s="39">
        <f t="shared" si="0"/>
        <v>0</v>
      </c>
      <c r="T10" s="5">
        <f t="shared" si="1"/>
        <v>0</v>
      </c>
      <c r="U10" s="65">
        <f t="shared" si="2"/>
        <v>0</v>
      </c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39">
        <f t="shared" si="0"/>
        <v>0</v>
      </c>
      <c r="T11" s="5">
        <f t="shared" si="1"/>
        <v>0</v>
      </c>
      <c r="U11" s="65">
        <f t="shared" si="2"/>
        <v>0</v>
      </c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39">
        <f t="shared" si="0"/>
        <v>0</v>
      </c>
      <c r="T12" s="5">
        <f t="shared" si="1"/>
        <v>0</v>
      </c>
      <c r="U12" s="65">
        <f t="shared" si="2"/>
        <v>0</v>
      </c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x14ac:dyDescent="0.25">
      <c r="A13" s="3">
        <v>7</v>
      </c>
      <c r="B13" s="4"/>
      <c r="C13" s="5"/>
      <c r="D13" s="5"/>
      <c r="E13" s="5"/>
      <c r="F13" s="4"/>
      <c r="G13" s="25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39">
        <f t="shared" si="0"/>
        <v>0</v>
      </c>
      <c r="T13" s="5">
        <f t="shared" si="1"/>
        <v>0</v>
      </c>
      <c r="U13" s="65">
        <f t="shared" si="2"/>
        <v>0</v>
      </c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39">
        <f t="shared" si="0"/>
        <v>0</v>
      </c>
      <c r="T14" s="5">
        <f t="shared" si="1"/>
        <v>0</v>
      </c>
      <c r="U14" s="65">
        <f t="shared" si="2"/>
        <v>0</v>
      </c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39">
        <f t="shared" si="0"/>
        <v>0</v>
      </c>
      <c r="T15" s="5">
        <f t="shared" si="1"/>
        <v>0</v>
      </c>
      <c r="U15" s="65">
        <f t="shared" si="2"/>
        <v>0</v>
      </c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  <c r="S16" s="39">
        <f t="shared" si="0"/>
        <v>0</v>
      </c>
      <c r="T16" s="5">
        <f t="shared" si="1"/>
        <v>0</v>
      </c>
      <c r="U16" s="65">
        <f t="shared" si="2"/>
        <v>0</v>
      </c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  <c r="S17" s="39">
        <f t="shared" si="0"/>
        <v>0</v>
      </c>
      <c r="T17" s="5">
        <f t="shared" si="1"/>
        <v>0</v>
      </c>
      <c r="U17" s="65">
        <f t="shared" si="2"/>
        <v>0</v>
      </c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39">
        <f t="shared" si="0"/>
        <v>0</v>
      </c>
      <c r="T18" s="5">
        <f t="shared" si="1"/>
        <v>0</v>
      </c>
      <c r="U18" s="65">
        <f t="shared" si="2"/>
        <v>0</v>
      </c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39">
        <f t="shared" si="0"/>
        <v>0</v>
      </c>
      <c r="T19" s="5">
        <f t="shared" si="1"/>
        <v>0</v>
      </c>
      <c r="U19" s="65">
        <f t="shared" si="2"/>
        <v>0</v>
      </c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25">
      <c r="A20" s="13">
        <v>14</v>
      </c>
      <c r="B20" s="14"/>
      <c r="C20" s="15"/>
      <c r="D20" s="15"/>
      <c r="E20" s="15"/>
      <c r="F20" s="14"/>
      <c r="G20" s="16"/>
      <c r="H20" s="6"/>
      <c r="I20" s="6"/>
      <c r="J20" s="6"/>
      <c r="K20" s="16"/>
      <c r="L20" s="16"/>
      <c r="M20" s="16"/>
      <c r="N20" s="16"/>
      <c r="O20" s="16"/>
      <c r="P20" s="16"/>
      <c r="Q20" s="16"/>
      <c r="R20" s="17"/>
      <c r="S20" s="39">
        <f t="shared" si="0"/>
        <v>0</v>
      </c>
      <c r="T20" s="5">
        <f t="shared" si="1"/>
        <v>0</v>
      </c>
      <c r="U20" s="65">
        <f t="shared" si="2"/>
        <v>0</v>
      </c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x14ac:dyDescent="0.25">
      <c r="A21" s="13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39">
        <f t="shared" si="0"/>
        <v>0</v>
      </c>
      <c r="T21" s="5">
        <f t="shared" si="1"/>
        <v>0</v>
      </c>
      <c r="U21" s="65">
        <f t="shared" si="2"/>
        <v>0</v>
      </c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x14ac:dyDescent="0.25">
      <c r="A22" s="13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39">
        <f t="shared" si="0"/>
        <v>0</v>
      </c>
      <c r="T22" s="5">
        <f t="shared" si="1"/>
        <v>0</v>
      </c>
      <c r="U22" s="65">
        <f t="shared" si="2"/>
        <v>0</v>
      </c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25">
      <c r="A23" s="13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39">
        <f t="shared" si="0"/>
        <v>0</v>
      </c>
      <c r="T23" s="5">
        <f t="shared" si="1"/>
        <v>0</v>
      </c>
      <c r="U23" s="65">
        <f t="shared" si="2"/>
        <v>0</v>
      </c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5">
      <c r="A24" s="13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39">
        <f t="shared" si="0"/>
        <v>0</v>
      </c>
      <c r="T24" s="5">
        <f t="shared" si="1"/>
        <v>0</v>
      </c>
      <c r="U24" s="65">
        <f t="shared" si="2"/>
        <v>0</v>
      </c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5" customHeight="1" x14ac:dyDescent="0.25">
      <c r="A25" s="83" t="s">
        <v>157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S25" s="89">
        <f>SUM(S7:S24)</f>
        <v>4</v>
      </c>
      <c r="T25" s="91">
        <f>SUM(T7:T24)</f>
        <v>0</v>
      </c>
      <c r="U25" s="94">
        <f>SUM(U7:U24)</f>
        <v>28010</v>
      </c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5.6" customHeigh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2"/>
      <c r="S26" s="90"/>
      <c r="T26" s="92"/>
      <c r="U26" s="94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5.75" thickBot="1" x14ac:dyDescent="0.3">
      <c r="A27" s="36"/>
      <c r="B27" s="19"/>
      <c r="C27" s="20"/>
      <c r="D27" s="20"/>
      <c r="E27" s="20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23"/>
      <c r="T27" s="5"/>
      <c r="U27" s="61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25">
      <c r="A28" s="18"/>
      <c r="B28" s="78" t="s">
        <v>16</v>
      </c>
      <c r="C28" s="79"/>
      <c r="D28" s="79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5.75" thickBot="1" x14ac:dyDescent="0.3">
      <c r="A29" s="18"/>
      <c r="B29" s="80"/>
      <c r="C29" s="81"/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25">
      <c r="A30" s="18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25">
      <c r="A31" s="18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5.75" thickBot="1" x14ac:dyDescent="0.3">
      <c r="A32" s="18"/>
      <c r="B32" s="12"/>
      <c r="C32" s="12"/>
      <c r="D32" s="12"/>
      <c r="F32" s="12"/>
      <c r="G32" s="12"/>
      <c r="H32" s="12"/>
      <c r="I32" s="12"/>
      <c r="J32" s="12"/>
      <c r="L32" s="12"/>
      <c r="M32" s="12"/>
      <c r="N32" s="12"/>
      <c r="O32" s="46"/>
      <c r="P32" s="46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25">
      <c r="A33" s="18"/>
      <c r="C33" t="s">
        <v>17</v>
      </c>
      <c r="F33" s="76" t="s">
        <v>18</v>
      </c>
      <c r="G33" s="76"/>
      <c r="H33" s="76"/>
      <c r="I33" s="76"/>
      <c r="J33" s="76"/>
      <c r="L33" s="76" t="s">
        <v>19</v>
      </c>
      <c r="M33" s="76"/>
      <c r="N33" s="76"/>
      <c r="O33" s="47"/>
      <c r="P33" s="47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25">
      <c r="A34" s="18"/>
      <c r="B34" s="19"/>
      <c r="C34" s="20"/>
      <c r="D34" s="20"/>
      <c r="E34" s="20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23"/>
      <c r="T34" s="2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25">
      <c r="A35" s="18"/>
      <c r="B35" s="19"/>
      <c r="C35" s="20"/>
      <c r="D35" s="20"/>
      <c r="E35" s="20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3"/>
      <c r="T35" s="2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8"/>
      <c r="B36" s="19"/>
      <c r="C36" s="20"/>
      <c r="D36" s="20"/>
      <c r="E36" s="20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3"/>
      <c r="T36" s="2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</sheetData>
  <mergeCells count="29">
    <mergeCell ref="K5:R6"/>
    <mergeCell ref="A1:F2"/>
    <mergeCell ref="G1:J2"/>
    <mergeCell ref="K1:L2"/>
    <mergeCell ref="M1:T2"/>
    <mergeCell ref="A4:C4"/>
    <mergeCell ref="D4:F4"/>
    <mergeCell ref="G4:J4"/>
    <mergeCell ref="K4:L4"/>
    <mergeCell ref="A3:C3"/>
    <mergeCell ref="D3:L3"/>
    <mergeCell ref="Q3:R3"/>
    <mergeCell ref="S3:T3"/>
    <mergeCell ref="U5:U6"/>
    <mergeCell ref="U25:U26"/>
    <mergeCell ref="M3:P3"/>
    <mergeCell ref="M4:P4"/>
    <mergeCell ref="F33:J33"/>
    <mergeCell ref="L33:N33"/>
    <mergeCell ref="A25:R26"/>
    <mergeCell ref="B28:D29"/>
    <mergeCell ref="E28:T29"/>
    <mergeCell ref="S25:S26"/>
    <mergeCell ref="T25:T26"/>
    <mergeCell ref="S5:S6"/>
    <mergeCell ref="T5:T6"/>
    <mergeCell ref="Q4:R4"/>
    <mergeCell ref="C5:D5"/>
    <mergeCell ref="G5:J5"/>
  </mergeCells>
  <pageMargins left="0.7" right="0.7" top="0.75" bottom="0.75" header="0.3" footer="0.3"/>
  <pageSetup scale="8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R5" sqref="R5:R6"/>
    </sheetView>
  </sheetViews>
  <sheetFormatPr baseColWidth="10" defaultColWidth="10.7109375" defaultRowHeight="15" x14ac:dyDescent="0.25"/>
  <cols>
    <col min="1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7109375" bestFit="1" customWidth="1"/>
    <col min="14" max="14" width="11" bestFit="1" customWidth="1"/>
    <col min="15" max="15" width="10.7109375" bestFit="1" customWidth="1"/>
    <col min="17" max="17" width="22.5703125" bestFit="1" customWidth="1"/>
    <col min="18" max="18" width="11.7109375" bestFit="1" customWidth="1"/>
    <col min="19" max="19" width="11.28515625" customWidth="1"/>
    <col min="20" max="20" width="10.28515625" customWidth="1"/>
    <col min="21" max="21" width="9.7109375" customWidth="1"/>
    <col min="23" max="23" width="6.7109375" customWidth="1"/>
    <col min="24" max="24" width="4.28515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93"/>
      <c r="B1" s="93"/>
      <c r="C1" s="93"/>
      <c r="D1" s="93"/>
      <c r="E1" s="93"/>
      <c r="F1" s="93"/>
      <c r="G1" s="94" t="s">
        <v>15</v>
      </c>
      <c r="H1" s="94"/>
      <c r="I1" s="94"/>
      <c r="J1" s="94"/>
      <c r="K1" s="74">
        <v>20563180898</v>
      </c>
      <c r="L1" s="74"/>
      <c r="M1" s="93"/>
      <c r="N1" s="93"/>
      <c r="O1" s="93"/>
      <c r="P1" s="93"/>
      <c r="Q1" s="93"/>
      <c r="R1" s="93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68.45" customHeight="1" x14ac:dyDescent="0.25">
      <c r="A2" s="93"/>
      <c r="B2" s="93"/>
      <c r="C2" s="93"/>
      <c r="D2" s="93"/>
      <c r="E2" s="93"/>
      <c r="F2" s="93"/>
      <c r="G2" s="94"/>
      <c r="H2" s="94"/>
      <c r="I2" s="94"/>
      <c r="J2" s="94"/>
      <c r="K2" s="74"/>
      <c r="L2" s="74"/>
      <c r="M2" s="93"/>
      <c r="N2" s="93"/>
      <c r="O2" s="93"/>
      <c r="P2" s="93"/>
      <c r="Q2" s="93"/>
      <c r="R2" s="93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33" customHeight="1" x14ac:dyDescent="0.25">
      <c r="A3" s="94" t="s">
        <v>0</v>
      </c>
      <c r="B3" s="94"/>
      <c r="C3" s="94"/>
      <c r="D3" s="95" t="s">
        <v>1</v>
      </c>
      <c r="E3" s="96"/>
      <c r="F3" s="96"/>
      <c r="G3" s="96"/>
      <c r="H3" s="96"/>
      <c r="I3" s="96"/>
      <c r="J3" s="96"/>
      <c r="K3" s="96"/>
      <c r="L3" s="97"/>
      <c r="M3" s="94" t="s">
        <v>2</v>
      </c>
      <c r="N3" s="94"/>
      <c r="O3" s="98">
        <v>44798</v>
      </c>
      <c r="P3" s="97"/>
      <c r="Q3" s="93"/>
      <c r="R3" s="93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spans="1:28" ht="33" customHeight="1" x14ac:dyDescent="0.25">
      <c r="A4" s="94" t="s">
        <v>3</v>
      </c>
      <c r="B4" s="94"/>
      <c r="C4" s="94"/>
      <c r="D4" s="75" t="s">
        <v>25</v>
      </c>
      <c r="E4" s="75"/>
      <c r="F4" s="75"/>
      <c r="G4" s="94" t="s">
        <v>14</v>
      </c>
      <c r="H4" s="94"/>
      <c r="I4" s="94"/>
      <c r="J4" s="94"/>
      <c r="K4" s="74">
        <v>20463958590</v>
      </c>
      <c r="L4" s="74"/>
      <c r="M4" s="75" t="s">
        <v>22</v>
      </c>
      <c r="N4" s="74"/>
      <c r="O4" s="75" t="s">
        <v>23</v>
      </c>
      <c r="P4" s="75"/>
      <c r="Q4" s="24" t="s">
        <v>4</v>
      </c>
      <c r="R4" s="42">
        <f>COUNTA(B7:B26)</f>
        <v>2</v>
      </c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spans="1:28" ht="17.45" customHeight="1" x14ac:dyDescent="0.25">
      <c r="A5" s="1"/>
      <c r="B5" s="1"/>
      <c r="C5" s="77" t="s">
        <v>5</v>
      </c>
      <c r="D5" s="77"/>
      <c r="E5" s="1"/>
      <c r="F5" s="1"/>
      <c r="G5" s="77" t="s">
        <v>6</v>
      </c>
      <c r="H5" s="77"/>
      <c r="I5" s="77"/>
      <c r="J5" s="77"/>
      <c r="K5" s="77" t="s">
        <v>7</v>
      </c>
      <c r="L5" s="77"/>
      <c r="M5" s="77"/>
      <c r="N5" s="77"/>
      <c r="O5" s="77"/>
      <c r="P5" s="77"/>
      <c r="Q5" s="77" t="s">
        <v>21</v>
      </c>
      <c r="R5" s="71" t="s">
        <v>269</v>
      </c>
      <c r="S5" s="71" t="s">
        <v>268</v>
      </c>
      <c r="T5" s="61"/>
      <c r="U5" s="61"/>
      <c r="V5" s="61"/>
      <c r="W5" s="61"/>
      <c r="X5" s="61"/>
      <c r="Y5" s="61"/>
      <c r="Z5" s="61"/>
      <c r="AA5" s="61"/>
      <c r="AB5" s="61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26</v>
      </c>
      <c r="I6" s="1" t="s">
        <v>20</v>
      </c>
      <c r="J6" s="1" t="s">
        <v>26</v>
      </c>
      <c r="K6" s="77"/>
      <c r="L6" s="77"/>
      <c r="M6" s="77"/>
      <c r="N6" s="77"/>
      <c r="O6" s="77"/>
      <c r="P6" s="77"/>
      <c r="Q6" s="77"/>
      <c r="R6" s="71"/>
      <c r="S6" s="71"/>
      <c r="T6" s="61"/>
      <c r="U6" s="61"/>
      <c r="V6" s="61"/>
      <c r="W6" s="61"/>
      <c r="X6" s="61"/>
      <c r="Y6" s="61"/>
      <c r="Z6" s="61"/>
      <c r="AA6" s="61"/>
      <c r="AB6" s="61"/>
    </row>
    <row r="7" spans="1:28" x14ac:dyDescent="0.25">
      <c r="A7" s="3">
        <v>1</v>
      </c>
      <c r="B7" s="4">
        <v>0.40277777777777773</v>
      </c>
      <c r="C7" s="5" t="s">
        <v>150</v>
      </c>
      <c r="D7" s="5" t="s">
        <v>151</v>
      </c>
      <c r="E7" s="5">
        <v>16160</v>
      </c>
      <c r="F7" s="4">
        <v>0.75694444444444453</v>
      </c>
      <c r="G7" s="6">
        <v>8800</v>
      </c>
      <c r="H7" s="6">
        <v>44090</v>
      </c>
      <c r="I7" s="6" t="s">
        <v>43</v>
      </c>
      <c r="J7" s="6" t="s">
        <v>43</v>
      </c>
      <c r="K7" s="6" t="s">
        <v>146</v>
      </c>
      <c r="L7" s="6" t="s">
        <v>147</v>
      </c>
      <c r="M7" s="6" t="s">
        <v>148</v>
      </c>
      <c r="N7" s="6" t="s">
        <v>149</v>
      </c>
      <c r="O7" s="6"/>
      <c r="P7" s="7"/>
      <c r="Q7" s="39">
        <f>COUNTA(K7:P7)</f>
        <v>4</v>
      </c>
      <c r="R7" s="5">
        <f>IF(J7="X",0,J7-E7)</f>
        <v>0</v>
      </c>
      <c r="S7" s="65">
        <f>IF(H7="X",0,H7-E7)</f>
        <v>27930</v>
      </c>
      <c r="T7" s="8"/>
      <c r="U7" s="9"/>
      <c r="V7" s="10"/>
      <c r="W7" s="10"/>
      <c r="X7" s="10"/>
      <c r="Y7" s="10"/>
      <c r="Z7" s="10"/>
      <c r="AA7" s="10"/>
      <c r="AB7" s="10"/>
    </row>
    <row r="8" spans="1:28" x14ac:dyDescent="0.25">
      <c r="A8" s="3">
        <v>2</v>
      </c>
      <c r="B8" s="4">
        <v>0.4201388888888889</v>
      </c>
      <c r="C8" s="5" t="s">
        <v>152</v>
      </c>
      <c r="D8" s="5" t="s">
        <v>153</v>
      </c>
      <c r="E8" s="5">
        <v>15050</v>
      </c>
      <c r="F8" s="11">
        <v>0.77083333333333337</v>
      </c>
      <c r="G8" s="6" t="s">
        <v>43</v>
      </c>
      <c r="H8" s="6" t="s">
        <v>43</v>
      </c>
      <c r="I8" s="6">
        <v>9510</v>
      </c>
      <c r="J8" s="6">
        <v>41470</v>
      </c>
      <c r="K8" s="6" t="s">
        <v>154</v>
      </c>
      <c r="L8" s="6" t="s">
        <v>155</v>
      </c>
      <c r="M8" s="6" t="s">
        <v>124</v>
      </c>
      <c r="N8" s="6" t="s">
        <v>156</v>
      </c>
      <c r="O8" s="6"/>
      <c r="P8" s="7"/>
      <c r="Q8" s="39">
        <f t="shared" ref="Q8:Q24" si="0">COUNTA(K8:P8)</f>
        <v>4</v>
      </c>
      <c r="R8" s="5">
        <f t="shared" ref="R8:R24" si="1">IF(J8="X",0,J8-E8)</f>
        <v>26420</v>
      </c>
      <c r="S8" s="65">
        <f t="shared" ref="S8:S24" si="2">IF(H8="X",0,H8-E8)</f>
        <v>0</v>
      </c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39">
        <f t="shared" si="0"/>
        <v>0</v>
      </c>
      <c r="R9" s="5">
        <f t="shared" si="1"/>
        <v>0</v>
      </c>
      <c r="S9" s="65">
        <f t="shared" si="2"/>
        <v>0</v>
      </c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39">
        <f t="shared" si="0"/>
        <v>0</v>
      </c>
      <c r="R10" s="5">
        <f t="shared" si="1"/>
        <v>0</v>
      </c>
      <c r="S10" s="65">
        <f t="shared" si="2"/>
        <v>0</v>
      </c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39">
        <f t="shared" si="0"/>
        <v>0</v>
      </c>
      <c r="R11" s="5">
        <f t="shared" si="1"/>
        <v>0</v>
      </c>
      <c r="S11" s="65">
        <f t="shared" si="2"/>
        <v>0</v>
      </c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39">
        <f t="shared" si="0"/>
        <v>0</v>
      </c>
      <c r="R12" s="5">
        <f t="shared" si="1"/>
        <v>0</v>
      </c>
      <c r="S12" s="65">
        <f t="shared" si="2"/>
        <v>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25">
      <c r="A13" s="3">
        <v>7</v>
      </c>
      <c r="B13" s="4"/>
      <c r="C13" s="5"/>
      <c r="D13" s="5"/>
      <c r="E13" s="5"/>
      <c r="F13" s="4"/>
      <c r="G13" s="25"/>
      <c r="H13" s="6"/>
      <c r="I13" s="6"/>
      <c r="J13" s="6"/>
      <c r="K13" s="6"/>
      <c r="L13" s="6"/>
      <c r="M13" s="6"/>
      <c r="N13" s="6"/>
      <c r="O13" s="6"/>
      <c r="P13" s="7"/>
      <c r="Q13" s="39">
        <f t="shared" si="0"/>
        <v>0</v>
      </c>
      <c r="R13" s="5">
        <f t="shared" si="1"/>
        <v>0</v>
      </c>
      <c r="S13" s="65">
        <f t="shared" si="2"/>
        <v>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39">
        <f t="shared" si="0"/>
        <v>0</v>
      </c>
      <c r="R14" s="5">
        <f t="shared" si="1"/>
        <v>0</v>
      </c>
      <c r="S14" s="65">
        <f t="shared" si="2"/>
        <v>0</v>
      </c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39">
        <f t="shared" si="0"/>
        <v>0</v>
      </c>
      <c r="R15" s="5">
        <f t="shared" si="1"/>
        <v>0</v>
      </c>
      <c r="S15" s="65">
        <f t="shared" si="2"/>
        <v>0</v>
      </c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39">
        <f t="shared" si="0"/>
        <v>0</v>
      </c>
      <c r="R16" s="5">
        <f t="shared" si="1"/>
        <v>0</v>
      </c>
      <c r="S16" s="65">
        <f t="shared" si="2"/>
        <v>0</v>
      </c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39">
        <f t="shared" si="0"/>
        <v>0</v>
      </c>
      <c r="R17" s="5">
        <f t="shared" si="1"/>
        <v>0</v>
      </c>
      <c r="S17" s="65">
        <f t="shared" si="2"/>
        <v>0</v>
      </c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39">
        <f t="shared" si="0"/>
        <v>0</v>
      </c>
      <c r="R18" s="5">
        <f t="shared" si="1"/>
        <v>0</v>
      </c>
      <c r="S18" s="65">
        <f t="shared" si="2"/>
        <v>0</v>
      </c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39">
        <f t="shared" si="0"/>
        <v>0</v>
      </c>
      <c r="R19" s="5">
        <f t="shared" si="1"/>
        <v>0</v>
      </c>
      <c r="S19" s="65">
        <f t="shared" si="2"/>
        <v>0</v>
      </c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13">
        <v>14</v>
      </c>
      <c r="B20" s="14"/>
      <c r="C20" s="15"/>
      <c r="D20" s="15"/>
      <c r="E20" s="15"/>
      <c r="F20" s="14"/>
      <c r="G20" s="16"/>
      <c r="H20" s="6"/>
      <c r="I20" s="6"/>
      <c r="J20" s="6"/>
      <c r="K20" s="16"/>
      <c r="L20" s="16"/>
      <c r="M20" s="16"/>
      <c r="N20" s="16"/>
      <c r="O20" s="16"/>
      <c r="P20" s="17"/>
      <c r="Q20" s="39">
        <f t="shared" si="0"/>
        <v>0</v>
      </c>
      <c r="R20" s="5">
        <f t="shared" si="1"/>
        <v>0</v>
      </c>
      <c r="S20" s="65">
        <f t="shared" si="2"/>
        <v>0</v>
      </c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13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39">
        <f t="shared" si="0"/>
        <v>0</v>
      </c>
      <c r="R21" s="5">
        <f t="shared" si="1"/>
        <v>0</v>
      </c>
      <c r="S21" s="65">
        <f t="shared" si="2"/>
        <v>0</v>
      </c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13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39">
        <f t="shared" si="0"/>
        <v>0</v>
      </c>
      <c r="R22" s="5">
        <f t="shared" si="1"/>
        <v>0</v>
      </c>
      <c r="S22" s="65">
        <f t="shared" si="2"/>
        <v>0</v>
      </c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13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39">
        <f t="shared" si="0"/>
        <v>0</v>
      </c>
      <c r="R23" s="5">
        <f t="shared" si="1"/>
        <v>0</v>
      </c>
      <c r="S23" s="65">
        <f t="shared" si="2"/>
        <v>0</v>
      </c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13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39">
        <f t="shared" si="0"/>
        <v>0</v>
      </c>
      <c r="R24" s="5">
        <f t="shared" si="1"/>
        <v>0</v>
      </c>
      <c r="S24" s="65">
        <f t="shared" si="2"/>
        <v>0</v>
      </c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 s="83" t="s">
        <v>157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5"/>
      <c r="Q25" s="89">
        <f>SUM(Q7:Q18)</f>
        <v>8</v>
      </c>
      <c r="R25" s="91">
        <f>SUM(R7:R24)</f>
        <v>26420</v>
      </c>
      <c r="S25" s="94">
        <f>SUM(S7:S24)</f>
        <v>27930</v>
      </c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6" customHeigh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2"/>
      <c r="Q26" s="90"/>
      <c r="R26" s="92"/>
      <c r="S26" s="94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thickBot="1" x14ac:dyDescent="0.3">
      <c r="A27" s="18"/>
      <c r="B27" s="19"/>
      <c r="C27" s="20"/>
      <c r="D27" s="20"/>
      <c r="E27" s="20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3"/>
      <c r="R27" s="5"/>
      <c r="S27" s="61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 s="18"/>
      <c r="B28" s="78" t="s">
        <v>16</v>
      </c>
      <c r="C28" s="79"/>
      <c r="D28" s="79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thickBot="1" x14ac:dyDescent="0.3">
      <c r="A29" s="18"/>
      <c r="B29" s="80"/>
      <c r="C29" s="81"/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 s="18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 s="18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thickBot="1" x14ac:dyDescent="0.3">
      <c r="A32" s="18"/>
      <c r="B32" s="12"/>
      <c r="C32" s="12"/>
      <c r="D32" s="12"/>
      <c r="F32" s="12"/>
      <c r="G32" s="12"/>
      <c r="H32" s="12"/>
      <c r="I32" s="12"/>
      <c r="J32" s="12"/>
      <c r="L32" s="12"/>
      <c r="M32" s="12"/>
      <c r="N32" s="12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 s="18"/>
      <c r="C33" t="s">
        <v>17</v>
      </c>
      <c r="F33" s="76" t="s">
        <v>18</v>
      </c>
      <c r="G33" s="76"/>
      <c r="H33" s="76"/>
      <c r="I33" s="76"/>
      <c r="J33" s="76"/>
      <c r="L33" s="76" t="s">
        <v>19</v>
      </c>
      <c r="M33" s="76"/>
      <c r="N33" s="76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 s="18"/>
      <c r="B34" s="19"/>
      <c r="C34" s="20"/>
      <c r="D34" s="20"/>
      <c r="E34" s="20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2"/>
      <c r="Q34" s="23"/>
      <c r="R34" s="2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18"/>
      <c r="B35" s="19"/>
      <c r="C35" s="20"/>
      <c r="D35" s="20"/>
      <c r="E35" s="20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23"/>
      <c r="R35" s="2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 s="18"/>
      <c r="B36" s="19"/>
      <c r="C36" s="20"/>
      <c r="D36" s="20"/>
      <c r="E36" s="20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2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</sheetData>
  <mergeCells count="29">
    <mergeCell ref="A1:F2"/>
    <mergeCell ref="G1:J2"/>
    <mergeCell ref="K1:L2"/>
    <mergeCell ref="M1:R2"/>
    <mergeCell ref="A4:C4"/>
    <mergeCell ref="D4:F4"/>
    <mergeCell ref="G4:J4"/>
    <mergeCell ref="A3:C3"/>
    <mergeCell ref="D3:L3"/>
    <mergeCell ref="M3:N3"/>
    <mergeCell ref="O3:P3"/>
    <mergeCell ref="Q3:R3"/>
    <mergeCell ref="C5:D5"/>
    <mergeCell ref="G5:J5"/>
    <mergeCell ref="K5:P6"/>
    <mergeCell ref="A25:P26"/>
    <mergeCell ref="B28:D29"/>
    <mergeCell ref="E28:R29"/>
    <mergeCell ref="Q25:Q26"/>
    <mergeCell ref="R25:R26"/>
    <mergeCell ref="Q5:Q6"/>
    <mergeCell ref="R5:R6"/>
    <mergeCell ref="S5:S6"/>
    <mergeCell ref="S25:S26"/>
    <mergeCell ref="K4:L4"/>
    <mergeCell ref="M4:N4"/>
    <mergeCell ref="F33:J33"/>
    <mergeCell ref="L33:N33"/>
    <mergeCell ref="O4:P4"/>
  </mergeCells>
  <pageMargins left="0.7" right="0.7" top="0.75" bottom="0.75" header="0.3" footer="0.3"/>
  <pageSetup scale="85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activeCell="O1" sqref="O1"/>
      <selection pane="bottomLeft" activeCell="R7" sqref="R7"/>
    </sheetView>
  </sheetViews>
  <sheetFormatPr baseColWidth="10" defaultColWidth="10.7109375" defaultRowHeight="15" x14ac:dyDescent="0.25"/>
  <cols>
    <col min="1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2" width="11.85546875" bestFit="1" customWidth="1"/>
    <col min="13" max="13" width="10.7109375" bestFit="1" customWidth="1"/>
    <col min="14" max="14" width="11" bestFit="1" customWidth="1"/>
    <col min="15" max="15" width="10.7109375" bestFit="1" customWidth="1"/>
    <col min="17" max="17" width="22.5703125" bestFit="1" customWidth="1"/>
    <col min="18" max="18" width="11.7109375" bestFit="1" customWidth="1"/>
    <col min="19" max="19" width="10.85546875" customWidth="1"/>
    <col min="20" max="20" width="10.28515625" customWidth="1"/>
    <col min="21" max="21" width="9.7109375" customWidth="1"/>
    <col min="23" max="23" width="6.7109375" customWidth="1"/>
    <col min="24" max="24" width="4.28515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93"/>
      <c r="B1" s="93"/>
      <c r="C1" s="93"/>
      <c r="D1" s="93"/>
      <c r="E1" s="93"/>
      <c r="F1" s="93"/>
      <c r="G1" s="94" t="s">
        <v>15</v>
      </c>
      <c r="H1" s="94"/>
      <c r="I1" s="94"/>
      <c r="J1" s="94"/>
      <c r="K1" s="74">
        <v>20563180898</v>
      </c>
      <c r="L1" s="74"/>
      <c r="M1" s="93"/>
      <c r="N1" s="93"/>
      <c r="O1" s="93"/>
      <c r="P1" s="93"/>
      <c r="Q1" s="93"/>
      <c r="R1" s="93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68.45" customHeight="1" x14ac:dyDescent="0.25">
      <c r="A2" s="93"/>
      <c r="B2" s="93"/>
      <c r="C2" s="93"/>
      <c r="D2" s="93"/>
      <c r="E2" s="93"/>
      <c r="F2" s="93"/>
      <c r="G2" s="94"/>
      <c r="H2" s="94"/>
      <c r="I2" s="94"/>
      <c r="J2" s="94"/>
      <c r="K2" s="74"/>
      <c r="L2" s="74"/>
      <c r="M2" s="93"/>
      <c r="N2" s="93"/>
      <c r="O2" s="93"/>
      <c r="P2" s="93"/>
      <c r="Q2" s="93"/>
      <c r="R2" s="93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33" customHeight="1" x14ac:dyDescent="0.25">
      <c r="A3" s="94" t="s">
        <v>0</v>
      </c>
      <c r="B3" s="94"/>
      <c r="C3" s="94"/>
      <c r="D3" s="95" t="s">
        <v>1</v>
      </c>
      <c r="E3" s="96"/>
      <c r="F3" s="96"/>
      <c r="G3" s="96"/>
      <c r="H3" s="96"/>
      <c r="I3" s="96"/>
      <c r="J3" s="96"/>
      <c r="K3" s="96"/>
      <c r="L3" s="97"/>
      <c r="M3" s="94" t="s">
        <v>2</v>
      </c>
      <c r="N3" s="94"/>
      <c r="O3" s="98">
        <v>44799</v>
      </c>
      <c r="P3" s="97"/>
      <c r="Q3" s="93"/>
      <c r="R3" s="93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spans="1:28" ht="33" customHeight="1" x14ac:dyDescent="0.25">
      <c r="A4" s="94" t="s">
        <v>3</v>
      </c>
      <c r="B4" s="94"/>
      <c r="C4" s="94"/>
      <c r="D4" s="75" t="s">
        <v>25</v>
      </c>
      <c r="E4" s="75"/>
      <c r="F4" s="75"/>
      <c r="G4" s="94" t="s">
        <v>14</v>
      </c>
      <c r="H4" s="94"/>
      <c r="I4" s="94"/>
      <c r="J4" s="94"/>
      <c r="K4" s="74">
        <v>20463958590</v>
      </c>
      <c r="L4" s="74"/>
      <c r="M4" s="75" t="s">
        <v>22</v>
      </c>
      <c r="N4" s="74"/>
      <c r="O4" s="75" t="s">
        <v>23</v>
      </c>
      <c r="P4" s="75"/>
      <c r="Q4" s="24" t="s">
        <v>4</v>
      </c>
      <c r="R4" s="42">
        <f>COUNT(B7:B24)</f>
        <v>10</v>
      </c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spans="1:28" ht="17.45" customHeight="1" x14ac:dyDescent="0.25">
      <c r="A5" s="1"/>
      <c r="B5" s="1"/>
      <c r="C5" s="77" t="s">
        <v>5</v>
      </c>
      <c r="D5" s="77"/>
      <c r="E5" s="1"/>
      <c r="F5" s="1"/>
      <c r="G5" s="77" t="s">
        <v>6</v>
      </c>
      <c r="H5" s="77"/>
      <c r="I5" s="77"/>
      <c r="J5" s="77"/>
      <c r="K5" s="77" t="s">
        <v>7</v>
      </c>
      <c r="L5" s="77"/>
      <c r="M5" s="77"/>
      <c r="N5" s="77"/>
      <c r="O5" s="77"/>
      <c r="P5" s="77"/>
      <c r="Q5" s="77" t="s">
        <v>21</v>
      </c>
      <c r="R5" s="71" t="s">
        <v>269</v>
      </c>
      <c r="S5" s="71" t="s">
        <v>268</v>
      </c>
      <c r="T5" s="61"/>
      <c r="U5" s="61"/>
      <c r="V5" s="61"/>
      <c r="W5" s="61"/>
      <c r="X5" s="61"/>
      <c r="Y5" s="61"/>
      <c r="Z5" s="61"/>
      <c r="AA5" s="61"/>
      <c r="AB5" s="61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26</v>
      </c>
      <c r="I6" s="1" t="s">
        <v>20</v>
      </c>
      <c r="J6" s="1" t="s">
        <v>26</v>
      </c>
      <c r="K6" s="77"/>
      <c r="L6" s="77"/>
      <c r="M6" s="77"/>
      <c r="N6" s="77"/>
      <c r="O6" s="77"/>
      <c r="P6" s="77"/>
      <c r="Q6" s="77"/>
      <c r="R6" s="71"/>
      <c r="S6" s="71"/>
      <c r="T6" s="61"/>
      <c r="U6" s="61"/>
      <c r="V6" s="61"/>
      <c r="W6" s="61"/>
      <c r="X6" s="61"/>
      <c r="Y6" s="61"/>
      <c r="Z6" s="61"/>
      <c r="AA6" s="61"/>
      <c r="AB6" s="61"/>
    </row>
    <row r="7" spans="1:28" x14ac:dyDescent="0.25">
      <c r="A7" s="3">
        <v>1</v>
      </c>
      <c r="B7" s="4">
        <v>0.38055555555555554</v>
      </c>
      <c r="C7" s="5" t="s">
        <v>175</v>
      </c>
      <c r="D7" s="5" t="s">
        <v>176</v>
      </c>
      <c r="E7" s="5">
        <v>15820</v>
      </c>
      <c r="F7" s="4">
        <v>0.42569444444444443</v>
      </c>
      <c r="G7" s="6">
        <v>9050</v>
      </c>
      <c r="H7" s="6">
        <v>44500</v>
      </c>
      <c r="I7" s="6" t="s">
        <v>43</v>
      </c>
      <c r="J7" s="6" t="s">
        <v>43</v>
      </c>
      <c r="K7" s="6" t="s">
        <v>158</v>
      </c>
      <c r="L7" s="6" t="s">
        <v>128</v>
      </c>
      <c r="M7" s="6" t="s">
        <v>159</v>
      </c>
      <c r="N7" s="6" t="s">
        <v>123</v>
      </c>
      <c r="O7" s="6"/>
      <c r="P7" s="7"/>
      <c r="Q7" s="39">
        <f>COUNTA(K7:P7)</f>
        <v>4</v>
      </c>
      <c r="R7" s="5">
        <f>IF(J7="X",0,J7-E7)</f>
        <v>0</v>
      </c>
      <c r="S7" s="64">
        <f>IF(H7="X",0,H7-E7)</f>
        <v>28680</v>
      </c>
      <c r="T7" s="8"/>
      <c r="U7" s="9"/>
      <c r="V7" s="10"/>
      <c r="W7" s="10"/>
      <c r="X7" s="10"/>
      <c r="Y7" s="10"/>
      <c r="Z7" s="10"/>
      <c r="AA7" s="10"/>
      <c r="AB7" s="10"/>
    </row>
    <row r="8" spans="1:28" x14ac:dyDescent="0.25">
      <c r="A8" s="3">
        <v>2</v>
      </c>
      <c r="B8" s="4">
        <v>0.375</v>
      </c>
      <c r="C8" s="5" t="s">
        <v>178</v>
      </c>
      <c r="D8" s="5" t="s">
        <v>177</v>
      </c>
      <c r="E8" s="5">
        <v>15950</v>
      </c>
      <c r="F8" s="11" t="s">
        <v>179</v>
      </c>
      <c r="G8" s="6">
        <v>9000</v>
      </c>
      <c r="H8" s="6">
        <v>44500</v>
      </c>
      <c r="I8" s="6" t="s">
        <v>43</v>
      </c>
      <c r="J8" s="6" t="s">
        <v>43</v>
      </c>
      <c r="K8" s="6" t="s">
        <v>160</v>
      </c>
      <c r="L8" s="6" t="s">
        <v>161</v>
      </c>
      <c r="M8" s="6" t="s">
        <v>162</v>
      </c>
      <c r="N8" s="6" t="s">
        <v>262</v>
      </c>
      <c r="O8" s="6"/>
      <c r="P8" s="7"/>
      <c r="Q8" s="39">
        <f t="shared" ref="Q8:Q24" si="0">COUNTA(K8:P8)</f>
        <v>4</v>
      </c>
      <c r="R8" s="5">
        <f t="shared" ref="R8:R24" si="1">IF(J8="X",0,J8-E8)</f>
        <v>0</v>
      </c>
      <c r="S8" s="64">
        <f t="shared" ref="S8:S24" si="2">IF(H8="X",0,H8-E8)</f>
        <v>28550</v>
      </c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25">
      <c r="A9" s="3">
        <v>3</v>
      </c>
      <c r="B9" s="4">
        <v>0.38680555555555557</v>
      </c>
      <c r="C9" s="5" t="s">
        <v>181</v>
      </c>
      <c r="D9" s="5" t="s">
        <v>180</v>
      </c>
      <c r="E9" s="5">
        <v>17040</v>
      </c>
      <c r="F9" s="4">
        <v>0.44722222222222219</v>
      </c>
      <c r="G9" s="6">
        <v>8800</v>
      </c>
      <c r="H9" s="6">
        <v>44930</v>
      </c>
      <c r="I9" s="6" t="s">
        <v>43</v>
      </c>
      <c r="J9" s="6" t="s">
        <v>43</v>
      </c>
      <c r="K9" s="6" t="s">
        <v>129</v>
      </c>
      <c r="L9" s="6" t="s">
        <v>164</v>
      </c>
      <c r="M9" s="6" t="s">
        <v>165</v>
      </c>
      <c r="N9" s="6" t="s">
        <v>166</v>
      </c>
      <c r="O9" s="6"/>
      <c r="P9" s="7"/>
      <c r="Q9" s="39">
        <f t="shared" si="0"/>
        <v>4</v>
      </c>
      <c r="R9" s="5">
        <f t="shared" si="1"/>
        <v>0</v>
      </c>
      <c r="S9" s="64">
        <f t="shared" si="2"/>
        <v>27890</v>
      </c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25">
      <c r="A10" s="3">
        <v>4</v>
      </c>
      <c r="B10" s="4">
        <v>0.37222222222222223</v>
      </c>
      <c r="C10" s="5" t="s">
        <v>182</v>
      </c>
      <c r="D10" s="5" t="s">
        <v>183</v>
      </c>
      <c r="E10" s="5">
        <v>16170</v>
      </c>
      <c r="F10" s="4">
        <v>0.48749999999999999</v>
      </c>
      <c r="G10" s="6">
        <v>9114</v>
      </c>
      <c r="H10" s="6">
        <v>41480</v>
      </c>
      <c r="I10" s="6" t="s">
        <v>43</v>
      </c>
      <c r="J10" s="6" t="s">
        <v>43</v>
      </c>
      <c r="K10" s="6" t="s">
        <v>167</v>
      </c>
      <c r="L10" s="6" t="s">
        <v>168</v>
      </c>
      <c r="M10" s="6" t="s">
        <v>169</v>
      </c>
      <c r="N10" s="6" t="s">
        <v>170</v>
      </c>
      <c r="O10" s="6"/>
      <c r="P10" s="7"/>
      <c r="Q10" s="39">
        <f t="shared" si="0"/>
        <v>4</v>
      </c>
      <c r="R10" s="5">
        <f t="shared" si="1"/>
        <v>0</v>
      </c>
      <c r="S10" s="64">
        <f t="shared" si="2"/>
        <v>25310</v>
      </c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25">
      <c r="A11" s="3">
        <v>5</v>
      </c>
      <c r="B11" s="4">
        <v>0.39444444444444443</v>
      </c>
      <c r="C11" s="5" t="s">
        <v>184</v>
      </c>
      <c r="D11" s="5" t="s">
        <v>185</v>
      </c>
      <c r="E11" s="5">
        <v>15580</v>
      </c>
      <c r="F11" s="4" t="s">
        <v>186</v>
      </c>
      <c r="G11" s="6">
        <v>9000</v>
      </c>
      <c r="H11" s="6">
        <v>44070</v>
      </c>
      <c r="I11" s="6" t="s">
        <v>43</v>
      </c>
      <c r="J11" s="6" t="s">
        <v>43</v>
      </c>
      <c r="K11" s="6" t="s">
        <v>171</v>
      </c>
      <c r="L11" s="6" t="s">
        <v>172</v>
      </c>
      <c r="M11" s="6" t="s">
        <v>173</v>
      </c>
      <c r="N11" s="6" t="s">
        <v>174</v>
      </c>
      <c r="O11" s="6"/>
      <c r="P11" s="7"/>
      <c r="Q11" s="39">
        <f t="shared" si="0"/>
        <v>4</v>
      </c>
      <c r="R11" s="5">
        <f t="shared" si="1"/>
        <v>0</v>
      </c>
      <c r="S11" s="64">
        <f t="shared" si="2"/>
        <v>28490</v>
      </c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25">
      <c r="A12" s="3">
        <v>6</v>
      </c>
      <c r="B12" s="4">
        <v>0.39999999999999997</v>
      </c>
      <c r="C12" s="5" t="s">
        <v>191</v>
      </c>
      <c r="D12" s="5" t="s">
        <v>190</v>
      </c>
      <c r="E12" s="5">
        <v>16890</v>
      </c>
      <c r="F12" s="4">
        <v>0.50347222222222221</v>
      </c>
      <c r="G12" s="6">
        <v>8600</v>
      </c>
      <c r="H12" s="6">
        <v>44130</v>
      </c>
      <c r="I12" s="6" t="s">
        <v>43</v>
      </c>
      <c r="J12" s="6" t="s">
        <v>43</v>
      </c>
      <c r="K12" s="6" t="s">
        <v>163</v>
      </c>
      <c r="L12" s="6" t="s">
        <v>187</v>
      </c>
      <c r="M12" s="6" t="s">
        <v>188</v>
      </c>
      <c r="N12" s="6" t="s">
        <v>189</v>
      </c>
      <c r="O12" s="6"/>
      <c r="P12" s="7"/>
      <c r="Q12" s="39">
        <f t="shared" si="0"/>
        <v>4</v>
      </c>
      <c r="R12" s="5">
        <f t="shared" si="1"/>
        <v>0</v>
      </c>
      <c r="S12" s="64">
        <f t="shared" si="2"/>
        <v>27240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25">
      <c r="A13" s="3">
        <v>7</v>
      </c>
      <c r="B13" s="4">
        <v>0.4465277777777778</v>
      </c>
      <c r="C13" s="5" t="s">
        <v>196</v>
      </c>
      <c r="D13" s="5" t="s">
        <v>195</v>
      </c>
      <c r="E13" s="5">
        <v>16150</v>
      </c>
      <c r="F13" s="4">
        <v>0.55555555555555558</v>
      </c>
      <c r="G13" s="6">
        <v>9000</v>
      </c>
      <c r="H13" s="6">
        <v>44670</v>
      </c>
      <c r="I13" s="6" t="s">
        <v>43</v>
      </c>
      <c r="J13" s="6" t="s">
        <v>43</v>
      </c>
      <c r="K13" s="6" t="s">
        <v>192</v>
      </c>
      <c r="L13" s="6" t="s">
        <v>193</v>
      </c>
      <c r="M13" s="6" t="s">
        <v>118</v>
      </c>
      <c r="N13" s="6" t="s">
        <v>194</v>
      </c>
      <c r="O13" s="6"/>
      <c r="P13" s="7"/>
      <c r="Q13" s="39">
        <f t="shared" si="0"/>
        <v>4</v>
      </c>
      <c r="R13" s="5">
        <f t="shared" si="1"/>
        <v>0</v>
      </c>
      <c r="S13" s="64">
        <f t="shared" si="2"/>
        <v>28520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25">
      <c r="A14" s="3">
        <v>8</v>
      </c>
      <c r="B14" s="4">
        <v>0.40416666666666662</v>
      </c>
      <c r="C14" s="5" t="s">
        <v>202</v>
      </c>
      <c r="D14" s="5" t="s">
        <v>203</v>
      </c>
      <c r="E14" s="5">
        <v>17060</v>
      </c>
      <c r="F14" s="4">
        <v>0.63750000000000007</v>
      </c>
      <c r="G14" s="6" t="s">
        <v>43</v>
      </c>
      <c r="H14" s="6" t="s">
        <v>43</v>
      </c>
      <c r="I14" s="6">
        <v>9000</v>
      </c>
      <c r="J14" s="6">
        <v>42020</v>
      </c>
      <c r="K14" s="6" t="s">
        <v>197</v>
      </c>
      <c r="L14" s="6" t="s">
        <v>198</v>
      </c>
      <c r="M14" s="6" t="s">
        <v>200</v>
      </c>
      <c r="N14" s="6" t="s">
        <v>201</v>
      </c>
      <c r="O14" s="6"/>
      <c r="P14" s="7"/>
      <c r="Q14" s="39">
        <f t="shared" si="0"/>
        <v>4</v>
      </c>
      <c r="R14" s="5">
        <f t="shared" si="1"/>
        <v>24960</v>
      </c>
      <c r="S14" s="64">
        <f t="shared" si="2"/>
        <v>0</v>
      </c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3">
        <v>9</v>
      </c>
      <c r="B15" s="4">
        <v>0.63402777777777775</v>
      </c>
      <c r="C15" s="5" t="s">
        <v>204</v>
      </c>
      <c r="D15" s="5" t="s">
        <v>205</v>
      </c>
      <c r="E15" s="5">
        <v>17430</v>
      </c>
      <c r="F15" s="4">
        <v>0.6972222222222223</v>
      </c>
      <c r="G15" s="6" t="s">
        <v>43</v>
      </c>
      <c r="H15" s="6" t="s">
        <v>43</v>
      </c>
      <c r="I15" s="6">
        <v>9246</v>
      </c>
      <c r="J15" s="6">
        <v>43160</v>
      </c>
      <c r="K15" s="6" t="s">
        <v>211</v>
      </c>
      <c r="L15" s="6" t="s">
        <v>214</v>
      </c>
      <c r="M15" s="6" t="s">
        <v>212</v>
      </c>
      <c r="N15" s="6" t="s">
        <v>213</v>
      </c>
      <c r="O15" s="6"/>
      <c r="P15" s="7"/>
      <c r="Q15" s="39">
        <f t="shared" si="0"/>
        <v>4</v>
      </c>
      <c r="R15" s="5">
        <f t="shared" si="1"/>
        <v>25730</v>
      </c>
      <c r="S15" s="64">
        <f t="shared" si="2"/>
        <v>0</v>
      </c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3">
        <v>10</v>
      </c>
      <c r="B16" s="45">
        <v>0.64097222222222217</v>
      </c>
      <c r="C16" s="4" t="s">
        <v>206</v>
      </c>
      <c r="D16" s="5" t="s">
        <v>207</v>
      </c>
      <c r="E16" s="5">
        <v>15670</v>
      </c>
      <c r="F16" s="4">
        <v>0.68263888888888891</v>
      </c>
      <c r="G16" s="6">
        <v>8800</v>
      </c>
      <c r="H16" s="6">
        <v>44380</v>
      </c>
      <c r="I16" s="6" t="s">
        <v>43</v>
      </c>
      <c r="J16" s="6" t="s">
        <v>43</v>
      </c>
      <c r="K16" s="6" t="s">
        <v>208</v>
      </c>
      <c r="L16" s="6" t="s">
        <v>199</v>
      </c>
      <c r="M16" s="6" t="s">
        <v>209</v>
      </c>
      <c r="N16" s="6" t="s">
        <v>210</v>
      </c>
      <c r="O16" s="6"/>
      <c r="P16" s="7"/>
      <c r="Q16" s="39">
        <f t="shared" si="0"/>
        <v>4</v>
      </c>
      <c r="R16" s="5">
        <f t="shared" si="1"/>
        <v>0</v>
      </c>
      <c r="S16" s="64">
        <f t="shared" si="2"/>
        <v>28710</v>
      </c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39">
        <f t="shared" si="0"/>
        <v>0</v>
      </c>
      <c r="R17" s="5">
        <f t="shared" si="1"/>
        <v>0</v>
      </c>
      <c r="S17" s="64">
        <f t="shared" si="2"/>
        <v>0</v>
      </c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39">
        <f t="shared" si="0"/>
        <v>0</v>
      </c>
      <c r="R18" s="5">
        <f t="shared" si="1"/>
        <v>0</v>
      </c>
      <c r="S18" s="64">
        <f t="shared" si="2"/>
        <v>0</v>
      </c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39">
        <f t="shared" si="0"/>
        <v>0</v>
      </c>
      <c r="R19" s="5">
        <f t="shared" si="1"/>
        <v>0</v>
      </c>
      <c r="S19" s="64">
        <f t="shared" si="2"/>
        <v>0</v>
      </c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13">
        <v>14</v>
      </c>
      <c r="B20" s="14"/>
      <c r="C20" s="44"/>
      <c r="D20" s="44"/>
      <c r="E20" s="44"/>
      <c r="F20" s="14"/>
      <c r="G20" s="16"/>
      <c r="H20" s="6"/>
      <c r="I20" s="6"/>
      <c r="J20" s="6"/>
      <c r="K20" s="16"/>
      <c r="L20" s="16"/>
      <c r="M20" s="16"/>
      <c r="N20" s="16"/>
      <c r="O20" s="16"/>
      <c r="P20" s="17"/>
      <c r="Q20" s="39">
        <f t="shared" si="0"/>
        <v>0</v>
      </c>
      <c r="R20" s="5">
        <f t="shared" si="1"/>
        <v>0</v>
      </c>
      <c r="S20" s="64">
        <f t="shared" si="2"/>
        <v>0</v>
      </c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13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39">
        <f t="shared" si="0"/>
        <v>0</v>
      </c>
      <c r="R21" s="5">
        <f t="shared" si="1"/>
        <v>0</v>
      </c>
      <c r="S21" s="64">
        <f t="shared" si="2"/>
        <v>0</v>
      </c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13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39">
        <f t="shared" si="0"/>
        <v>0</v>
      </c>
      <c r="R22" s="5">
        <f t="shared" si="1"/>
        <v>0</v>
      </c>
      <c r="S22" s="64">
        <f t="shared" si="2"/>
        <v>0</v>
      </c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13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39">
        <f t="shared" si="0"/>
        <v>0</v>
      </c>
      <c r="R23" s="5">
        <f t="shared" si="1"/>
        <v>0</v>
      </c>
      <c r="S23" s="64">
        <f t="shared" si="2"/>
        <v>0</v>
      </c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13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39">
        <f t="shared" si="0"/>
        <v>0</v>
      </c>
      <c r="R24" s="5">
        <f t="shared" si="1"/>
        <v>0</v>
      </c>
      <c r="S24" s="64">
        <f t="shared" si="2"/>
        <v>0</v>
      </c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 s="83" t="s">
        <v>157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5"/>
      <c r="Q25" s="89">
        <f>SUM(Q7:Q24)</f>
        <v>40</v>
      </c>
      <c r="R25" s="91">
        <f>SUM(R7:R24)</f>
        <v>50690</v>
      </c>
      <c r="S25" s="94">
        <f>SUM(S7:S24)</f>
        <v>223390</v>
      </c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6" customHeigh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2"/>
      <c r="Q26" s="90"/>
      <c r="R26" s="92"/>
      <c r="S26" s="94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thickBot="1" x14ac:dyDescent="0.3">
      <c r="A27" s="18"/>
      <c r="B27" s="19"/>
      <c r="C27" s="20"/>
      <c r="D27" s="20"/>
      <c r="E27" s="20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3"/>
      <c r="R27" s="5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 s="18"/>
      <c r="B28" s="78" t="s">
        <v>16</v>
      </c>
      <c r="C28" s="79"/>
      <c r="D28" s="79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thickBot="1" x14ac:dyDescent="0.3">
      <c r="A29" s="18"/>
      <c r="B29" s="80"/>
      <c r="C29" s="81"/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 s="18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 s="18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thickBot="1" x14ac:dyDescent="0.3">
      <c r="A32" s="18"/>
      <c r="B32" s="12"/>
      <c r="C32" s="12"/>
      <c r="D32" s="12"/>
      <c r="F32" s="12"/>
      <c r="G32" s="12"/>
      <c r="H32" s="12"/>
      <c r="I32" s="12"/>
      <c r="J32" s="12"/>
      <c r="L32" s="12"/>
      <c r="M32" s="12"/>
      <c r="N32" s="12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 s="18"/>
      <c r="C33" t="s">
        <v>17</v>
      </c>
      <c r="F33" s="76" t="s">
        <v>18</v>
      </c>
      <c r="G33" s="76"/>
      <c r="H33" s="76"/>
      <c r="I33" s="76"/>
      <c r="J33" s="76"/>
      <c r="L33" s="76" t="s">
        <v>19</v>
      </c>
      <c r="M33" s="76"/>
      <c r="N33" s="76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 s="18"/>
      <c r="B34" s="19"/>
      <c r="C34" s="20"/>
      <c r="D34" s="20"/>
      <c r="E34" s="20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2"/>
      <c r="Q34" s="23"/>
      <c r="R34" s="2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18"/>
      <c r="B35" s="19"/>
      <c r="C35" s="20"/>
      <c r="D35" s="20"/>
      <c r="E35" s="20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23"/>
      <c r="R35" s="2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 s="18"/>
      <c r="B36" s="19"/>
      <c r="C36" s="20"/>
      <c r="D36" s="20"/>
      <c r="E36" s="20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2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</sheetData>
  <mergeCells count="29">
    <mergeCell ref="A1:F2"/>
    <mergeCell ref="G1:J2"/>
    <mergeCell ref="K1:L2"/>
    <mergeCell ref="M1:R2"/>
    <mergeCell ref="A4:C4"/>
    <mergeCell ref="D4:F4"/>
    <mergeCell ref="G4:J4"/>
    <mergeCell ref="A3:C3"/>
    <mergeCell ref="D3:L3"/>
    <mergeCell ref="M3:N3"/>
    <mergeCell ref="O3:P3"/>
    <mergeCell ref="Q3:R3"/>
    <mergeCell ref="C5:D5"/>
    <mergeCell ref="G5:J5"/>
    <mergeCell ref="K5:P6"/>
    <mergeCell ref="A25:P26"/>
    <mergeCell ref="B28:D29"/>
    <mergeCell ref="E28:R29"/>
    <mergeCell ref="Q25:Q26"/>
    <mergeCell ref="R25:R26"/>
    <mergeCell ref="Q5:Q6"/>
    <mergeCell ref="R5:R6"/>
    <mergeCell ref="S5:S6"/>
    <mergeCell ref="S25:S26"/>
    <mergeCell ref="K4:L4"/>
    <mergeCell ref="M4:N4"/>
    <mergeCell ref="F33:J33"/>
    <mergeCell ref="L33:N33"/>
    <mergeCell ref="O4:P4"/>
  </mergeCells>
  <pageMargins left="0.7" right="0.7" top="0.75" bottom="0.75" header="0.3" footer="0.3"/>
  <pageSetup scale="85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activeCell="O1" sqref="O1"/>
      <selection pane="bottomLeft" activeCell="L18" sqref="L18"/>
    </sheetView>
  </sheetViews>
  <sheetFormatPr baseColWidth="10" defaultColWidth="10.7109375" defaultRowHeight="15" x14ac:dyDescent="0.25"/>
  <cols>
    <col min="1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2" width="11.85546875" bestFit="1" customWidth="1"/>
    <col min="13" max="13" width="10.7109375" bestFit="1" customWidth="1"/>
    <col min="14" max="14" width="11" bestFit="1" customWidth="1"/>
    <col min="15" max="15" width="10.7109375" bestFit="1" customWidth="1"/>
    <col min="17" max="17" width="22.5703125" bestFit="1" customWidth="1"/>
    <col min="18" max="18" width="11.7109375" bestFit="1" customWidth="1"/>
    <col min="19" max="19" width="12.85546875" customWidth="1"/>
    <col min="20" max="20" width="10.28515625" customWidth="1"/>
    <col min="21" max="21" width="9.7109375" customWidth="1"/>
    <col min="23" max="23" width="6.7109375" customWidth="1"/>
    <col min="24" max="24" width="4.28515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93"/>
      <c r="B1" s="93"/>
      <c r="C1" s="93"/>
      <c r="D1" s="93"/>
      <c r="E1" s="93"/>
      <c r="F1" s="93"/>
      <c r="G1" s="94" t="s">
        <v>15</v>
      </c>
      <c r="H1" s="94"/>
      <c r="I1" s="94"/>
      <c r="J1" s="94"/>
      <c r="K1" s="74">
        <v>20563180898</v>
      </c>
      <c r="L1" s="74"/>
      <c r="M1" s="93"/>
      <c r="N1" s="93"/>
      <c r="O1" s="93"/>
      <c r="P1" s="93"/>
      <c r="Q1" s="93"/>
      <c r="R1" s="93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68.45" customHeight="1" x14ac:dyDescent="0.25">
      <c r="A2" s="93"/>
      <c r="B2" s="93"/>
      <c r="C2" s="93"/>
      <c r="D2" s="93"/>
      <c r="E2" s="93"/>
      <c r="F2" s="93"/>
      <c r="G2" s="94"/>
      <c r="H2" s="94"/>
      <c r="I2" s="94"/>
      <c r="J2" s="94"/>
      <c r="K2" s="74"/>
      <c r="L2" s="74"/>
      <c r="M2" s="93"/>
      <c r="N2" s="93"/>
      <c r="O2" s="93"/>
      <c r="P2" s="93"/>
      <c r="Q2" s="93"/>
      <c r="R2" s="93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33" customHeight="1" x14ac:dyDescent="0.25">
      <c r="A3" s="94" t="s">
        <v>0</v>
      </c>
      <c r="B3" s="94"/>
      <c r="C3" s="94"/>
      <c r="D3" s="95" t="s">
        <v>1</v>
      </c>
      <c r="E3" s="96"/>
      <c r="F3" s="96"/>
      <c r="G3" s="96"/>
      <c r="H3" s="96"/>
      <c r="I3" s="96"/>
      <c r="J3" s="96"/>
      <c r="K3" s="96"/>
      <c r="L3" s="97"/>
      <c r="M3" s="94" t="s">
        <v>2</v>
      </c>
      <c r="N3" s="94"/>
      <c r="O3" s="98">
        <v>44800</v>
      </c>
      <c r="P3" s="97"/>
      <c r="Q3" s="93"/>
      <c r="R3" s="93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spans="1:28" ht="33" customHeight="1" x14ac:dyDescent="0.25">
      <c r="A4" s="94" t="s">
        <v>3</v>
      </c>
      <c r="B4" s="94"/>
      <c r="C4" s="94"/>
      <c r="D4" s="75" t="s">
        <v>25</v>
      </c>
      <c r="E4" s="75"/>
      <c r="F4" s="75"/>
      <c r="G4" s="94" t="s">
        <v>14</v>
      </c>
      <c r="H4" s="94"/>
      <c r="I4" s="94"/>
      <c r="J4" s="94"/>
      <c r="K4" s="74">
        <v>20463958590</v>
      </c>
      <c r="L4" s="74"/>
      <c r="M4" s="75" t="s">
        <v>22</v>
      </c>
      <c r="N4" s="74"/>
      <c r="O4" s="75" t="s">
        <v>23</v>
      </c>
      <c r="P4" s="75"/>
      <c r="Q4" s="41" t="s">
        <v>4</v>
      </c>
      <c r="R4" s="41">
        <f>COUNT(B7:B24)</f>
        <v>7</v>
      </c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spans="1:28" ht="17.45" customHeight="1" x14ac:dyDescent="0.25">
      <c r="A5" s="40"/>
      <c r="B5" s="40"/>
      <c r="C5" s="77" t="s">
        <v>5</v>
      </c>
      <c r="D5" s="77"/>
      <c r="E5" s="40"/>
      <c r="F5" s="40"/>
      <c r="G5" s="77" t="s">
        <v>6</v>
      </c>
      <c r="H5" s="77"/>
      <c r="I5" s="77"/>
      <c r="J5" s="77"/>
      <c r="K5" s="77" t="s">
        <v>7</v>
      </c>
      <c r="L5" s="77"/>
      <c r="M5" s="77"/>
      <c r="N5" s="77"/>
      <c r="O5" s="77"/>
      <c r="P5" s="77"/>
      <c r="Q5" s="77" t="s">
        <v>21</v>
      </c>
      <c r="R5" s="71" t="s">
        <v>269</v>
      </c>
      <c r="S5" s="71" t="s">
        <v>268</v>
      </c>
      <c r="T5" s="61"/>
      <c r="U5" s="61"/>
      <c r="V5" s="61"/>
      <c r="W5" s="61"/>
      <c r="X5" s="61"/>
      <c r="Y5" s="61"/>
      <c r="Z5" s="61"/>
      <c r="AA5" s="61"/>
      <c r="AB5" s="61"/>
    </row>
    <row r="6" spans="1:28" ht="28.15" customHeight="1" x14ac:dyDescent="0.25">
      <c r="A6" s="40" t="s">
        <v>8</v>
      </c>
      <c r="B6" s="43" t="s">
        <v>9</v>
      </c>
      <c r="C6" s="40" t="s">
        <v>10</v>
      </c>
      <c r="D6" s="40" t="s">
        <v>11</v>
      </c>
      <c r="E6" s="43" t="s">
        <v>12</v>
      </c>
      <c r="F6" s="43" t="s">
        <v>13</v>
      </c>
      <c r="G6" s="40" t="s">
        <v>24</v>
      </c>
      <c r="H6" s="40" t="s">
        <v>26</v>
      </c>
      <c r="I6" s="40" t="s">
        <v>20</v>
      </c>
      <c r="J6" s="40" t="s">
        <v>26</v>
      </c>
      <c r="K6" s="77"/>
      <c r="L6" s="77"/>
      <c r="M6" s="77"/>
      <c r="N6" s="77"/>
      <c r="O6" s="77"/>
      <c r="P6" s="77"/>
      <c r="Q6" s="77"/>
      <c r="R6" s="71"/>
      <c r="S6" s="71"/>
      <c r="T6" s="61"/>
      <c r="U6" s="61"/>
      <c r="V6" s="61"/>
      <c r="W6" s="61"/>
      <c r="X6" s="61"/>
      <c r="Y6" s="61"/>
      <c r="Z6" s="61"/>
      <c r="AA6" s="61"/>
      <c r="AB6" s="61"/>
    </row>
    <row r="7" spans="1:28" x14ac:dyDescent="0.25">
      <c r="A7" s="3">
        <v>1</v>
      </c>
      <c r="B7" s="45">
        <v>0.65625</v>
      </c>
      <c r="C7" s="4" t="s">
        <v>217</v>
      </c>
      <c r="D7" s="5" t="s">
        <v>218</v>
      </c>
      <c r="E7" s="5">
        <v>16380</v>
      </c>
      <c r="F7" s="51">
        <v>0.71875</v>
      </c>
      <c r="G7" s="6" t="s">
        <v>43</v>
      </c>
      <c r="H7" s="6" t="s">
        <v>43</v>
      </c>
      <c r="I7" s="6">
        <v>9200</v>
      </c>
      <c r="J7" s="6">
        <v>41940</v>
      </c>
      <c r="K7" s="6" t="s">
        <v>232</v>
      </c>
      <c r="L7" s="6" t="s">
        <v>231</v>
      </c>
      <c r="M7" s="6" t="s">
        <v>233</v>
      </c>
      <c r="N7" s="6" t="s">
        <v>234</v>
      </c>
      <c r="O7" s="6"/>
      <c r="P7" s="7"/>
      <c r="Q7" s="39">
        <f>COUNTA(K7:P7)</f>
        <v>4</v>
      </c>
      <c r="R7" s="5">
        <f>IF(J7="X",0,J7-E7)</f>
        <v>25560</v>
      </c>
      <c r="S7" s="64">
        <f>IF(H7="X",0,H7-E7)</f>
        <v>0</v>
      </c>
      <c r="T7" s="8"/>
      <c r="U7" s="9"/>
      <c r="V7" s="10"/>
      <c r="W7" s="10"/>
      <c r="X7" s="10"/>
      <c r="Y7" s="10"/>
      <c r="Z7" s="10"/>
      <c r="AA7" s="10"/>
      <c r="AB7" s="10"/>
    </row>
    <row r="8" spans="1:28" x14ac:dyDescent="0.25">
      <c r="A8" s="3">
        <v>2</v>
      </c>
      <c r="B8" s="4">
        <v>0.66041666666666665</v>
      </c>
      <c r="C8" s="5" t="s">
        <v>219</v>
      </c>
      <c r="D8" s="5" t="s">
        <v>220</v>
      </c>
      <c r="E8" s="5">
        <v>16760</v>
      </c>
      <c r="F8" s="51">
        <v>0.72569444444444453</v>
      </c>
      <c r="G8" s="6" t="s">
        <v>43</v>
      </c>
      <c r="H8" s="6" t="s">
        <v>43</v>
      </c>
      <c r="I8" s="6">
        <v>9200</v>
      </c>
      <c r="J8" s="6">
        <v>42360</v>
      </c>
      <c r="K8" s="6" t="s">
        <v>236</v>
      </c>
      <c r="L8" s="6" t="s">
        <v>237</v>
      </c>
      <c r="M8" s="6" t="s">
        <v>238</v>
      </c>
      <c r="N8" s="6" t="s">
        <v>239</v>
      </c>
      <c r="O8" s="6"/>
      <c r="P8" s="7"/>
      <c r="Q8" s="39">
        <f t="shared" ref="Q8:Q24" si="0">COUNTA(K8:P8)</f>
        <v>4</v>
      </c>
      <c r="R8" s="5">
        <f t="shared" ref="R8:R24" si="1">IF(J8="X",0,J8-E8)</f>
        <v>25600</v>
      </c>
      <c r="S8" s="64">
        <f t="shared" ref="S8:S24" si="2">IF(H8="X",0,H8-E8)</f>
        <v>0</v>
      </c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25">
      <c r="A9" s="3">
        <v>3</v>
      </c>
      <c r="B9" s="4">
        <v>0.66875000000000007</v>
      </c>
      <c r="C9" s="5" t="s">
        <v>221</v>
      </c>
      <c r="D9" s="5" t="s">
        <v>222</v>
      </c>
      <c r="E9" s="5">
        <v>16880</v>
      </c>
      <c r="F9" s="51">
        <v>0.73611111111111116</v>
      </c>
      <c r="G9" s="6">
        <v>9000</v>
      </c>
      <c r="H9" s="6">
        <v>45420</v>
      </c>
      <c r="I9" s="6" t="s">
        <v>43</v>
      </c>
      <c r="J9" s="6" t="s">
        <v>43</v>
      </c>
      <c r="K9" s="6" t="s">
        <v>240</v>
      </c>
      <c r="L9" s="6" t="s">
        <v>241</v>
      </c>
      <c r="M9" s="6" t="s">
        <v>242</v>
      </c>
      <c r="N9" s="6" t="s">
        <v>243</v>
      </c>
      <c r="O9" s="6"/>
      <c r="P9" s="7"/>
      <c r="Q9" s="39">
        <f t="shared" si="0"/>
        <v>4</v>
      </c>
      <c r="R9" s="5">
        <f t="shared" si="1"/>
        <v>0</v>
      </c>
      <c r="S9" s="64">
        <f t="shared" si="2"/>
        <v>28540</v>
      </c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25">
      <c r="A10" s="3">
        <v>4</v>
      </c>
      <c r="B10" s="4">
        <v>0.67361111111111116</v>
      </c>
      <c r="C10" s="5" t="s">
        <v>223</v>
      </c>
      <c r="D10" s="5" t="s">
        <v>224</v>
      </c>
      <c r="E10" s="5">
        <v>16540</v>
      </c>
      <c r="F10" s="51">
        <v>0.74305555555555547</v>
      </c>
      <c r="G10" s="6">
        <v>8800</v>
      </c>
      <c r="H10" s="6">
        <v>44420</v>
      </c>
      <c r="I10" s="6" t="s">
        <v>43</v>
      </c>
      <c r="J10" s="6" t="s">
        <v>43</v>
      </c>
      <c r="K10" s="6" t="s">
        <v>244</v>
      </c>
      <c r="L10" s="6" t="s">
        <v>245</v>
      </c>
      <c r="M10" s="6" t="s">
        <v>247</v>
      </c>
      <c r="N10" s="6" t="s">
        <v>246</v>
      </c>
      <c r="O10" s="6"/>
      <c r="P10" s="7"/>
      <c r="Q10" s="39">
        <f t="shared" si="0"/>
        <v>4</v>
      </c>
      <c r="R10" s="5">
        <f t="shared" si="1"/>
        <v>0</v>
      </c>
      <c r="S10" s="64">
        <f t="shared" si="2"/>
        <v>27880</v>
      </c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25">
      <c r="A11" s="3">
        <v>5</v>
      </c>
      <c r="B11" s="4">
        <v>0.67638888888888893</v>
      </c>
      <c r="C11" s="5" t="s">
        <v>225</v>
      </c>
      <c r="D11" s="5" t="s">
        <v>226</v>
      </c>
      <c r="E11" s="5">
        <v>16480</v>
      </c>
      <c r="F11" s="51">
        <v>0.76388888888888884</v>
      </c>
      <c r="G11" s="6">
        <v>9000</v>
      </c>
      <c r="H11" s="6">
        <v>45010</v>
      </c>
      <c r="I11" s="6" t="s">
        <v>43</v>
      </c>
      <c r="J11" s="6" t="s">
        <v>43</v>
      </c>
      <c r="K11" s="6" t="s">
        <v>252</v>
      </c>
      <c r="L11" s="6" t="s">
        <v>253</v>
      </c>
      <c r="M11" s="6" t="s">
        <v>254</v>
      </c>
      <c r="N11" s="6" t="s">
        <v>235</v>
      </c>
      <c r="O11" s="6"/>
      <c r="P11" s="7"/>
      <c r="Q11" s="39">
        <f t="shared" si="0"/>
        <v>4</v>
      </c>
      <c r="R11" s="5">
        <f t="shared" si="1"/>
        <v>0</v>
      </c>
      <c r="S11" s="64">
        <f t="shared" si="2"/>
        <v>28530</v>
      </c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25">
      <c r="A12" s="3">
        <v>6</v>
      </c>
      <c r="B12" s="4">
        <v>0.67986111111111114</v>
      </c>
      <c r="C12" s="5" t="s">
        <v>227</v>
      </c>
      <c r="D12" s="5" t="s">
        <v>228</v>
      </c>
      <c r="E12" s="5">
        <v>16170</v>
      </c>
      <c r="F12" s="51">
        <v>0.75694444444444453</v>
      </c>
      <c r="G12" s="6">
        <v>9000</v>
      </c>
      <c r="H12" s="6">
        <v>44700</v>
      </c>
      <c r="I12" s="6" t="s">
        <v>43</v>
      </c>
      <c r="J12" s="6" t="s">
        <v>43</v>
      </c>
      <c r="K12" s="6" t="s">
        <v>248</v>
      </c>
      <c r="L12" s="6" t="s">
        <v>249</v>
      </c>
      <c r="M12" s="6" t="s">
        <v>250</v>
      </c>
      <c r="N12" s="6" t="s">
        <v>251</v>
      </c>
      <c r="O12" s="6"/>
      <c r="P12" s="7"/>
      <c r="Q12" s="39">
        <f t="shared" si="0"/>
        <v>4</v>
      </c>
      <c r="R12" s="5">
        <f t="shared" si="1"/>
        <v>0</v>
      </c>
      <c r="S12" s="64">
        <f t="shared" si="2"/>
        <v>28530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25">
      <c r="A13" s="3">
        <v>7</v>
      </c>
      <c r="B13" s="4">
        <v>0.68611111111111101</v>
      </c>
      <c r="C13" s="5" t="s">
        <v>229</v>
      </c>
      <c r="D13" s="5" t="s">
        <v>230</v>
      </c>
      <c r="E13" s="5">
        <v>16800</v>
      </c>
      <c r="F13" s="51">
        <v>0.79166666666666663</v>
      </c>
      <c r="G13" s="6">
        <v>9000</v>
      </c>
      <c r="H13" s="6">
        <v>45220</v>
      </c>
      <c r="I13" s="6" t="s">
        <v>43</v>
      </c>
      <c r="J13" s="6" t="s">
        <v>43</v>
      </c>
      <c r="K13" s="6" t="s">
        <v>276</v>
      </c>
      <c r="L13" s="6" t="s">
        <v>258</v>
      </c>
      <c r="M13" s="6" t="s">
        <v>259</v>
      </c>
      <c r="N13" s="6" t="s">
        <v>260</v>
      </c>
      <c r="O13" s="6"/>
      <c r="P13" s="7"/>
      <c r="Q13" s="39">
        <f t="shared" si="0"/>
        <v>4</v>
      </c>
      <c r="R13" s="5">
        <f t="shared" si="1"/>
        <v>0</v>
      </c>
      <c r="S13" s="64">
        <f t="shared" si="2"/>
        <v>28420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39">
        <f t="shared" si="0"/>
        <v>0</v>
      </c>
      <c r="R14" s="5">
        <f t="shared" si="1"/>
        <v>0</v>
      </c>
      <c r="S14" s="64">
        <f t="shared" si="2"/>
        <v>0</v>
      </c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39">
        <f t="shared" si="0"/>
        <v>0</v>
      </c>
      <c r="R15" s="5">
        <f t="shared" si="1"/>
        <v>0</v>
      </c>
      <c r="S15" s="64">
        <f t="shared" si="2"/>
        <v>0</v>
      </c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3">
        <v>10</v>
      </c>
      <c r="B16" s="45"/>
      <c r="C16" s="4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39">
        <f t="shared" si="0"/>
        <v>0</v>
      </c>
      <c r="R16" s="5">
        <f t="shared" si="1"/>
        <v>0</v>
      </c>
      <c r="S16" s="64">
        <f t="shared" si="2"/>
        <v>0</v>
      </c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39">
        <f t="shared" si="0"/>
        <v>0</v>
      </c>
      <c r="R17" s="5">
        <f t="shared" si="1"/>
        <v>0</v>
      </c>
      <c r="S17" s="64">
        <f t="shared" si="2"/>
        <v>0</v>
      </c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39">
        <f t="shared" si="0"/>
        <v>0</v>
      </c>
      <c r="R18" s="5">
        <f t="shared" si="1"/>
        <v>0</v>
      </c>
      <c r="S18" s="64">
        <f t="shared" si="2"/>
        <v>0</v>
      </c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39">
        <f t="shared" si="0"/>
        <v>0</v>
      </c>
      <c r="R19" s="5">
        <f t="shared" si="1"/>
        <v>0</v>
      </c>
      <c r="S19" s="64">
        <f t="shared" si="2"/>
        <v>0</v>
      </c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13">
        <v>14</v>
      </c>
      <c r="B20" s="14"/>
      <c r="C20" s="44"/>
      <c r="D20" s="44"/>
      <c r="E20" s="44"/>
      <c r="F20" s="14"/>
      <c r="G20" s="16"/>
      <c r="H20" s="6"/>
      <c r="I20" s="6"/>
      <c r="J20" s="6"/>
      <c r="K20" s="16"/>
      <c r="L20" s="16"/>
      <c r="M20" s="16"/>
      <c r="N20" s="16"/>
      <c r="O20" s="16"/>
      <c r="P20" s="17"/>
      <c r="Q20" s="39">
        <f t="shared" si="0"/>
        <v>0</v>
      </c>
      <c r="R20" s="5">
        <f t="shared" si="1"/>
        <v>0</v>
      </c>
      <c r="S20" s="64">
        <f t="shared" si="2"/>
        <v>0</v>
      </c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13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39">
        <f t="shared" si="0"/>
        <v>0</v>
      </c>
      <c r="R21" s="5">
        <f t="shared" si="1"/>
        <v>0</v>
      </c>
      <c r="S21" s="64">
        <f t="shared" si="2"/>
        <v>0</v>
      </c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13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39">
        <f t="shared" si="0"/>
        <v>0</v>
      </c>
      <c r="R22" s="5">
        <f t="shared" si="1"/>
        <v>0</v>
      </c>
      <c r="S22" s="64">
        <f t="shared" si="2"/>
        <v>0</v>
      </c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13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39">
        <f t="shared" si="0"/>
        <v>0</v>
      </c>
      <c r="R23" s="5">
        <f t="shared" si="1"/>
        <v>0</v>
      </c>
      <c r="S23" s="64">
        <f t="shared" si="2"/>
        <v>0</v>
      </c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13"/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39">
        <f t="shared" si="0"/>
        <v>0</v>
      </c>
      <c r="R24" s="5">
        <f t="shared" si="1"/>
        <v>0</v>
      </c>
      <c r="S24" s="64">
        <f t="shared" si="2"/>
        <v>0</v>
      </c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 s="83" t="s">
        <v>157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5"/>
      <c r="Q25" s="89">
        <f>SUM(Q7:Q24)</f>
        <v>28</v>
      </c>
      <c r="R25" s="91">
        <f>SUM(R7:R24)</f>
        <v>51160</v>
      </c>
      <c r="S25" s="94">
        <f>SUM(S7:S24)</f>
        <v>141900</v>
      </c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6" customHeigh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2"/>
      <c r="Q26" s="90"/>
      <c r="R26" s="92"/>
      <c r="S26" s="94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thickBot="1" x14ac:dyDescent="0.3">
      <c r="A27" s="18"/>
      <c r="B27" s="19"/>
      <c r="C27" s="20"/>
      <c r="D27" s="20"/>
      <c r="E27" s="20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3"/>
      <c r="R27" s="5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 s="18"/>
      <c r="B28" s="78" t="s">
        <v>16</v>
      </c>
      <c r="C28" s="79"/>
      <c r="D28" s="79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thickBot="1" x14ac:dyDescent="0.3">
      <c r="A29" s="18"/>
      <c r="B29" s="80"/>
      <c r="C29" s="81"/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 s="18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 s="18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thickBot="1" x14ac:dyDescent="0.3">
      <c r="A32" s="18"/>
      <c r="B32" s="12"/>
      <c r="C32" s="12"/>
      <c r="D32" s="12"/>
      <c r="F32" s="12"/>
      <c r="G32" s="12"/>
      <c r="H32" s="12"/>
      <c r="I32" s="12"/>
      <c r="J32" s="12"/>
      <c r="L32" s="12"/>
      <c r="M32" s="12"/>
      <c r="N32" s="12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 s="18"/>
      <c r="C33" t="s">
        <v>17</v>
      </c>
      <c r="F33" s="76" t="s">
        <v>18</v>
      </c>
      <c r="G33" s="76"/>
      <c r="H33" s="76"/>
      <c r="I33" s="76"/>
      <c r="J33" s="76"/>
      <c r="L33" s="76" t="s">
        <v>19</v>
      </c>
      <c r="M33" s="76"/>
      <c r="N33" s="76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 s="18"/>
      <c r="B34" s="19"/>
      <c r="C34" s="20"/>
      <c r="D34" s="20"/>
      <c r="E34" s="20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2"/>
      <c r="Q34" s="23"/>
      <c r="R34" s="2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18"/>
      <c r="B35" s="19"/>
      <c r="C35" s="20"/>
      <c r="D35" s="20"/>
      <c r="E35" s="20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23"/>
      <c r="R35" s="2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 s="18"/>
      <c r="B36" s="19"/>
      <c r="C36" s="20"/>
      <c r="D36" s="20"/>
      <c r="E36" s="20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2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</sheetData>
  <mergeCells count="29">
    <mergeCell ref="O4:P4"/>
    <mergeCell ref="A1:F2"/>
    <mergeCell ref="G1:J2"/>
    <mergeCell ref="K1:L2"/>
    <mergeCell ref="M1:R2"/>
    <mergeCell ref="A4:C4"/>
    <mergeCell ref="D4:F4"/>
    <mergeCell ref="G4:J4"/>
    <mergeCell ref="K4:L4"/>
    <mergeCell ref="M4:N4"/>
    <mergeCell ref="A3:C3"/>
    <mergeCell ref="D3:L3"/>
    <mergeCell ref="M3:N3"/>
    <mergeCell ref="O3:P3"/>
    <mergeCell ref="Q3:R3"/>
    <mergeCell ref="S5:S6"/>
    <mergeCell ref="S25:S26"/>
    <mergeCell ref="B28:D29"/>
    <mergeCell ref="E28:R29"/>
    <mergeCell ref="F33:J33"/>
    <mergeCell ref="L33:N33"/>
    <mergeCell ref="C5:D5"/>
    <mergeCell ref="G5:J5"/>
    <mergeCell ref="K5:P6"/>
    <mergeCell ref="Q5:Q6"/>
    <mergeCell ref="R5:R6"/>
    <mergeCell ref="A25:P26"/>
    <mergeCell ref="Q25:Q26"/>
    <mergeCell ref="R25:R26"/>
  </mergeCells>
  <pageMargins left="0.7" right="0.7" top="0.75" bottom="0.75" header="0.3" footer="0.3"/>
  <pageSetup scale="85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tabSelected="1" zoomScale="85" zoomScaleNormal="85" workbookViewId="0">
      <pane ySplit="6" topLeftCell="A7" activePane="bottomLeft" state="frozen"/>
      <selection activeCell="O1" sqref="O1"/>
      <selection pane="bottomLeft" activeCell="F8" sqref="F8"/>
    </sheetView>
  </sheetViews>
  <sheetFormatPr baseColWidth="10" defaultColWidth="10.7109375" defaultRowHeight="15" x14ac:dyDescent="0.25"/>
  <cols>
    <col min="1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2" width="11.85546875" bestFit="1" customWidth="1"/>
    <col min="13" max="13" width="10.7109375" bestFit="1" customWidth="1"/>
    <col min="14" max="14" width="11" bestFit="1" customWidth="1"/>
    <col min="15" max="15" width="10.7109375" bestFit="1" customWidth="1"/>
    <col min="17" max="17" width="22.5703125" bestFit="1" customWidth="1"/>
    <col min="18" max="18" width="11.7109375" bestFit="1" customWidth="1"/>
    <col min="19" max="19" width="12.85546875" customWidth="1"/>
    <col min="20" max="20" width="10.28515625" customWidth="1"/>
    <col min="21" max="21" width="9.7109375" customWidth="1"/>
    <col min="23" max="23" width="6.7109375" customWidth="1"/>
    <col min="24" max="24" width="4.28515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93"/>
      <c r="B1" s="93"/>
      <c r="C1" s="93"/>
      <c r="D1" s="93"/>
      <c r="E1" s="93"/>
      <c r="F1" s="93"/>
      <c r="G1" s="94" t="s">
        <v>15</v>
      </c>
      <c r="H1" s="94"/>
      <c r="I1" s="94"/>
      <c r="J1" s="94"/>
      <c r="K1" s="74">
        <v>20563180898</v>
      </c>
      <c r="L1" s="74"/>
      <c r="M1" s="93"/>
      <c r="N1" s="93"/>
      <c r="O1" s="93"/>
      <c r="P1" s="93"/>
      <c r="Q1" s="93"/>
      <c r="R1" s="93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68.45" customHeight="1" x14ac:dyDescent="0.25">
      <c r="A2" s="93"/>
      <c r="B2" s="93"/>
      <c r="C2" s="93"/>
      <c r="D2" s="93"/>
      <c r="E2" s="93"/>
      <c r="F2" s="93"/>
      <c r="G2" s="94"/>
      <c r="H2" s="94"/>
      <c r="I2" s="94"/>
      <c r="J2" s="94"/>
      <c r="K2" s="74"/>
      <c r="L2" s="74"/>
      <c r="M2" s="93"/>
      <c r="N2" s="93"/>
      <c r="O2" s="93"/>
      <c r="P2" s="93"/>
      <c r="Q2" s="93"/>
      <c r="R2" s="93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33" customHeight="1" x14ac:dyDescent="0.25">
      <c r="A3" s="94" t="s">
        <v>0</v>
      </c>
      <c r="B3" s="94"/>
      <c r="C3" s="94"/>
      <c r="D3" s="95" t="s">
        <v>1</v>
      </c>
      <c r="E3" s="96"/>
      <c r="F3" s="96"/>
      <c r="G3" s="96"/>
      <c r="H3" s="96"/>
      <c r="I3" s="96"/>
      <c r="J3" s="96"/>
      <c r="K3" s="96"/>
      <c r="L3" s="97"/>
      <c r="M3" s="94" t="s">
        <v>2</v>
      </c>
      <c r="N3" s="94"/>
      <c r="O3" s="98">
        <v>44800</v>
      </c>
      <c r="P3" s="97"/>
      <c r="Q3" s="93"/>
      <c r="R3" s="93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spans="1:28" ht="33" customHeight="1" x14ac:dyDescent="0.25">
      <c r="A4" s="94" t="s">
        <v>3</v>
      </c>
      <c r="B4" s="94"/>
      <c r="C4" s="94"/>
      <c r="D4" s="75" t="s">
        <v>25</v>
      </c>
      <c r="E4" s="75"/>
      <c r="F4" s="75"/>
      <c r="G4" s="94" t="s">
        <v>14</v>
      </c>
      <c r="H4" s="94"/>
      <c r="I4" s="94"/>
      <c r="J4" s="94"/>
      <c r="K4" s="74">
        <v>20463958590</v>
      </c>
      <c r="L4" s="74"/>
      <c r="M4" s="75" t="s">
        <v>22</v>
      </c>
      <c r="N4" s="74"/>
      <c r="O4" s="75" t="s">
        <v>23</v>
      </c>
      <c r="P4" s="75"/>
      <c r="Q4" s="53" t="s">
        <v>4</v>
      </c>
      <c r="R4" s="53">
        <f>COUNT(B7:B24)</f>
        <v>4</v>
      </c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spans="1:28" ht="17.45" customHeight="1" x14ac:dyDescent="0.25">
      <c r="A5" s="54"/>
      <c r="B5" s="54"/>
      <c r="C5" s="77" t="s">
        <v>5</v>
      </c>
      <c r="D5" s="77"/>
      <c r="E5" s="54"/>
      <c r="F5" s="54"/>
      <c r="G5" s="77" t="s">
        <v>6</v>
      </c>
      <c r="H5" s="77"/>
      <c r="I5" s="77"/>
      <c r="J5" s="77"/>
      <c r="K5" s="77" t="s">
        <v>7</v>
      </c>
      <c r="L5" s="77"/>
      <c r="M5" s="77"/>
      <c r="N5" s="77"/>
      <c r="O5" s="77"/>
      <c r="P5" s="77"/>
      <c r="Q5" s="77" t="s">
        <v>21</v>
      </c>
      <c r="R5" s="71" t="s">
        <v>269</v>
      </c>
      <c r="S5" s="71" t="s">
        <v>268</v>
      </c>
      <c r="T5" s="61"/>
      <c r="U5" s="61"/>
      <c r="V5" s="61"/>
      <c r="W5" s="61"/>
      <c r="X5" s="61"/>
      <c r="Y5" s="61"/>
      <c r="Z5" s="61"/>
      <c r="AA5" s="61"/>
      <c r="AB5" s="61"/>
    </row>
    <row r="6" spans="1:28" ht="28.15" customHeight="1" x14ac:dyDescent="0.25">
      <c r="A6" s="54" t="s">
        <v>8</v>
      </c>
      <c r="B6" s="55" t="s">
        <v>9</v>
      </c>
      <c r="C6" s="54" t="s">
        <v>10</v>
      </c>
      <c r="D6" s="54" t="s">
        <v>11</v>
      </c>
      <c r="E6" s="55" t="s">
        <v>12</v>
      </c>
      <c r="F6" s="55" t="s">
        <v>13</v>
      </c>
      <c r="G6" s="54" t="s">
        <v>24</v>
      </c>
      <c r="H6" s="54" t="s">
        <v>26</v>
      </c>
      <c r="I6" s="54" t="s">
        <v>20</v>
      </c>
      <c r="J6" s="54" t="s">
        <v>26</v>
      </c>
      <c r="K6" s="77"/>
      <c r="L6" s="77"/>
      <c r="M6" s="77"/>
      <c r="N6" s="77"/>
      <c r="O6" s="77"/>
      <c r="P6" s="77"/>
      <c r="Q6" s="77"/>
      <c r="R6" s="71"/>
      <c r="S6" s="71"/>
      <c r="T6" s="61"/>
      <c r="U6" s="61"/>
      <c r="V6" s="61"/>
      <c r="W6" s="61"/>
      <c r="X6" s="61"/>
      <c r="Y6" s="61"/>
      <c r="Z6" s="61"/>
      <c r="AA6" s="61"/>
      <c r="AB6" s="61"/>
    </row>
    <row r="7" spans="1:28" x14ac:dyDescent="0.25">
      <c r="A7" s="3">
        <v>1</v>
      </c>
      <c r="B7" s="45">
        <v>0.41944444444444445</v>
      </c>
      <c r="C7" s="4" t="s">
        <v>278</v>
      </c>
      <c r="D7" s="5" t="s">
        <v>277</v>
      </c>
      <c r="E7" s="5">
        <v>15840</v>
      </c>
      <c r="F7" s="51">
        <v>0.49027777777777781</v>
      </c>
      <c r="G7" s="6">
        <v>8850</v>
      </c>
      <c r="H7" s="6">
        <v>43880</v>
      </c>
      <c r="I7" s="6" t="s">
        <v>43</v>
      </c>
      <c r="J7" s="6" t="s">
        <v>43</v>
      </c>
      <c r="K7" s="6" t="s">
        <v>280</v>
      </c>
      <c r="L7" s="6" t="s">
        <v>281</v>
      </c>
      <c r="M7" s="6" t="s">
        <v>282</v>
      </c>
      <c r="N7" s="6" t="s">
        <v>283</v>
      </c>
      <c r="O7" s="6"/>
      <c r="P7" s="7"/>
      <c r="Q7" s="39">
        <f>COUNTA(K7:P7)</f>
        <v>4</v>
      </c>
      <c r="R7" s="5">
        <f>IF(J7="X",0,J7-E7)</f>
        <v>0</v>
      </c>
      <c r="S7" s="64">
        <f>IF(H7="X",0,H7-E7)</f>
        <v>28040</v>
      </c>
      <c r="T7" s="8"/>
      <c r="U7" s="9"/>
      <c r="V7" s="10"/>
      <c r="W7" s="10"/>
      <c r="X7" s="10"/>
      <c r="Y7" s="10"/>
      <c r="Z7" s="10"/>
      <c r="AA7" s="10"/>
      <c r="AB7" s="10"/>
    </row>
    <row r="8" spans="1:28" x14ac:dyDescent="0.25">
      <c r="A8" s="3">
        <v>2</v>
      </c>
      <c r="B8" s="4">
        <v>0.48888888888888887</v>
      </c>
      <c r="C8" s="5" t="s">
        <v>294</v>
      </c>
      <c r="D8" s="5" t="s">
        <v>279</v>
      </c>
      <c r="E8" s="5">
        <v>17080</v>
      </c>
      <c r="F8" s="51">
        <v>0.53611111111111109</v>
      </c>
      <c r="G8" s="6">
        <v>8900</v>
      </c>
      <c r="H8" s="6">
        <v>45270</v>
      </c>
      <c r="I8" s="6" t="s">
        <v>43</v>
      </c>
      <c r="J8" s="6" t="s">
        <v>43</v>
      </c>
      <c r="K8" s="6" t="s">
        <v>284</v>
      </c>
      <c r="L8" s="6" t="s">
        <v>285</v>
      </c>
      <c r="M8" s="6" t="s">
        <v>286</v>
      </c>
      <c r="N8" s="6" t="s">
        <v>287</v>
      </c>
      <c r="O8" s="6"/>
      <c r="P8" s="7"/>
      <c r="Q8" s="39">
        <f t="shared" ref="Q8:Q24" si="0">COUNTA(K8:P8)</f>
        <v>4</v>
      </c>
      <c r="R8" s="5">
        <f t="shared" ref="R8:R24" si="1">IF(J8="X",0,J8-E8)</f>
        <v>0</v>
      </c>
      <c r="S8" s="64">
        <f t="shared" ref="S8:S24" si="2">IF(H8="X",0,H8-E8)</f>
        <v>28190</v>
      </c>
      <c r="T8" s="10"/>
      <c r="U8" s="10"/>
      <c r="V8" s="10"/>
      <c r="W8" s="10"/>
      <c r="X8" s="10"/>
      <c r="Y8" s="10"/>
      <c r="Z8" s="10"/>
      <c r="AA8" s="10"/>
      <c r="AB8" s="10"/>
    </row>
    <row r="9" spans="1:28" x14ac:dyDescent="0.25">
      <c r="A9" s="3">
        <v>3</v>
      </c>
      <c r="B9" s="4">
        <v>0.49513888888888885</v>
      </c>
      <c r="C9" s="5" t="s">
        <v>288</v>
      </c>
      <c r="D9" s="5" t="s">
        <v>289</v>
      </c>
      <c r="E9" s="5">
        <v>16670</v>
      </c>
      <c r="F9" s="51">
        <v>0.56388888888888888</v>
      </c>
      <c r="G9" s="6">
        <v>8900</v>
      </c>
      <c r="H9" s="6">
        <v>44890</v>
      </c>
      <c r="I9" s="6" t="s">
        <v>43</v>
      </c>
      <c r="J9" s="6" t="s">
        <v>43</v>
      </c>
      <c r="K9" s="6" t="s">
        <v>290</v>
      </c>
      <c r="L9" s="6" t="s">
        <v>291</v>
      </c>
      <c r="M9" s="6" t="s">
        <v>292</v>
      </c>
      <c r="N9" s="6" t="s">
        <v>293</v>
      </c>
      <c r="O9" s="6"/>
      <c r="P9" s="7"/>
      <c r="Q9" s="39">
        <f t="shared" si="0"/>
        <v>4</v>
      </c>
      <c r="R9" s="5">
        <f t="shared" si="1"/>
        <v>0</v>
      </c>
      <c r="S9" s="64">
        <f t="shared" si="2"/>
        <v>28220</v>
      </c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25">
      <c r="A10" s="3">
        <v>4</v>
      </c>
      <c r="B10" s="4">
        <v>0.70416666666666661</v>
      </c>
      <c r="C10" s="5" t="s">
        <v>295</v>
      </c>
      <c r="D10" s="5" t="s">
        <v>296</v>
      </c>
      <c r="E10" s="5">
        <v>16830</v>
      </c>
      <c r="F10" s="51">
        <v>0.79999999999999993</v>
      </c>
      <c r="G10" s="6">
        <v>8600</v>
      </c>
      <c r="H10" s="6">
        <v>44120</v>
      </c>
      <c r="I10" s="6" t="s">
        <v>43</v>
      </c>
      <c r="J10" s="6" t="s">
        <v>43</v>
      </c>
      <c r="K10" s="6" t="s">
        <v>300</v>
      </c>
      <c r="L10" s="6" t="s">
        <v>301</v>
      </c>
      <c r="M10" s="6" t="s">
        <v>302</v>
      </c>
      <c r="N10" s="6" t="s">
        <v>303</v>
      </c>
      <c r="O10" s="6"/>
      <c r="P10" s="7"/>
      <c r="Q10" s="39">
        <f t="shared" si="0"/>
        <v>4</v>
      </c>
      <c r="R10" s="5">
        <f t="shared" si="1"/>
        <v>0</v>
      </c>
      <c r="S10" s="64">
        <f t="shared" si="2"/>
        <v>27290</v>
      </c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25">
      <c r="A11" s="3">
        <v>5</v>
      </c>
      <c r="B11" s="4" t="s">
        <v>297</v>
      </c>
      <c r="C11" s="5" t="s">
        <v>298</v>
      </c>
      <c r="D11" s="5" t="s">
        <v>299</v>
      </c>
      <c r="E11" s="5">
        <v>15100</v>
      </c>
      <c r="F11" s="51">
        <v>0.82916666666666661</v>
      </c>
      <c r="G11" s="6">
        <v>8848</v>
      </c>
      <c r="H11" s="6">
        <v>43170</v>
      </c>
      <c r="I11" s="6" t="s">
        <v>43</v>
      </c>
      <c r="J11" s="6" t="s">
        <v>43</v>
      </c>
      <c r="K11" s="6" t="s">
        <v>304</v>
      </c>
      <c r="L11" s="6" t="s">
        <v>305</v>
      </c>
      <c r="M11" s="6" t="s">
        <v>306</v>
      </c>
      <c r="N11" s="6" t="s">
        <v>307</v>
      </c>
      <c r="O11" s="6"/>
      <c r="P11" s="7"/>
      <c r="Q11" s="39">
        <f t="shared" si="0"/>
        <v>4</v>
      </c>
      <c r="R11" s="5">
        <f t="shared" si="1"/>
        <v>0</v>
      </c>
      <c r="S11" s="64">
        <f t="shared" si="2"/>
        <v>28070</v>
      </c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25">
      <c r="A12" s="3">
        <v>6</v>
      </c>
      <c r="B12" s="4"/>
      <c r="C12" s="5"/>
      <c r="D12" s="5"/>
      <c r="E12" s="5"/>
      <c r="F12" s="51"/>
      <c r="G12" s="6"/>
      <c r="H12" s="6"/>
      <c r="I12" s="6"/>
      <c r="J12" s="6"/>
      <c r="K12" s="6"/>
      <c r="L12" s="6"/>
      <c r="M12" s="6"/>
      <c r="N12" s="6"/>
      <c r="O12" s="6"/>
      <c r="P12" s="7"/>
      <c r="Q12" s="39">
        <f t="shared" si="0"/>
        <v>0</v>
      </c>
      <c r="R12" s="5">
        <f t="shared" si="1"/>
        <v>0</v>
      </c>
      <c r="S12" s="64">
        <f t="shared" si="2"/>
        <v>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25">
      <c r="A13" s="3">
        <v>7</v>
      </c>
      <c r="B13" s="4"/>
      <c r="C13" s="5"/>
      <c r="D13" s="5"/>
      <c r="E13" s="5"/>
      <c r="F13" s="51"/>
      <c r="G13" s="6"/>
      <c r="H13" s="6"/>
      <c r="I13" s="6"/>
      <c r="J13" s="6"/>
      <c r="K13" s="6"/>
      <c r="L13" s="6"/>
      <c r="M13" s="6"/>
      <c r="N13" s="6"/>
      <c r="O13" s="6"/>
      <c r="P13" s="7"/>
      <c r="Q13" s="39">
        <f t="shared" si="0"/>
        <v>0</v>
      </c>
      <c r="R13" s="5">
        <f t="shared" si="1"/>
        <v>0</v>
      </c>
      <c r="S13" s="64">
        <f t="shared" si="2"/>
        <v>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39">
        <f t="shared" si="0"/>
        <v>0</v>
      </c>
      <c r="R14" s="5">
        <f t="shared" si="1"/>
        <v>0</v>
      </c>
      <c r="S14" s="64">
        <f t="shared" si="2"/>
        <v>0</v>
      </c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39">
        <f t="shared" si="0"/>
        <v>0</v>
      </c>
      <c r="R15" s="5">
        <f t="shared" si="1"/>
        <v>0</v>
      </c>
      <c r="S15" s="64">
        <f t="shared" si="2"/>
        <v>0</v>
      </c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3">
        <v>10</v>
      </c>
      <c r="B16" s="45"/>
      <c r="C16" s="4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39">
        <f t="shared" si="0"/>
        <v>0</v>
      </c>
      <c r="R16" s="5">
        <f t="shared" si="1"/>
        <v>0</v>
      </c>
      <c r="S16" s="64">
        <f t="shared" si="2"/>
        <v>0</v>
      </c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39">
        <f t="shared" si="0"/>
        <v>0</v>
      </c>
      <c r="R17" s="5">
        <f t="shared" si="1"/>
        <v>0</v>
      </c>
      <c r="S17" s="64">
        <f t="shared" si="2"/>
        <v>0</v>
      </c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39">
        <f t="shared" si="0"/>
        <v>0</v>
      </c>
      <c r="R18" s="5">
        <f t="shared" si="1"/>
        <v>0</v>
      </c>
      <c r="S18" s="64">
        <f t="shared" si="2"/>
        <v>0</v>
      </c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39">
        <f t="shared" si="0"/>
        <v>0</v>
      </c>
      <c r="R19" s="5">
        <f t="shared" si="1"/>
        <v>0</v>
      </c>
      <c r="S19" s="64">
        <f t="shared" si="2"/>
        <v>0</v>
      </c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13">
        <v>14</v>
      </c>
      <c r="B20" s="14"/>
      <c r="C20" s="56"/>
      <c r="D20" s="56"/>
      <c r="E20" s="56"/>
      <c r="F20" s="14"/>
      <c r="G20" s="16"/>
      <c r="H20" s="6"/>
      <c r="I20" s="6"/>
      <c r="J20" s="6"/>
      <c r="K20" s="16"/>
      <c r="L20" s="16"/>
      <c r="M20" s="16"/>
      <c r="N20" s="16"/>
      <c r="O20" s="16"/>
      <c r="P20" s="17"/>
      <c r="Q20" s="39">
        <f t="shared" si="0"/>
        <v>0</v>
      </c>
      <c r="R20" s="5">
        <f t="shared" si="1"/>
        <v>0</v>
      </c>
      <c r="S20" s="64">
        <f t="shared" si="2"/>
        <v>0</v>
      </c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13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39">
        <f t="shared" si="0"/>
        <v>0</v>
      </c>
      <c r="R21" s="5">
        <f t="shared" si="1"/>
        <v>0</v>
      </c>
      <c r="S21" s="64">
        <f t="shared" si="2"/>
        <v>0</v>
      </c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13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39">
        <f t="shared" si="0"/>
        <v>0</v>
      </c>
      <c r="R22" s="5">
        <f t="shared" si="1"/>
        <v>0</v>
      </c>
      <c r="S22" s="64">
        <f t="shared" si="2"/>
        <v>0</v>
      </c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13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39">
        <f t="shared" si="0"/>
        <v>0</v>
      </c>
      <c r="R23" s="5">
        <f t="shared" si="1"/>
        <v>0</v>
      </c>
      <c r="S23" s="64">
        <f t="shared" si="2"/>
        <v>0</v>
      </c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13"/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39">
        <f t="shared" si="0"/>
        <v>0</v>
      </c>
      <c r="R24" s="5">
        <f t="shared" si="1"/>
        <v>0</v>
      </c>
      <c r="S24" s="64">
        <f t="shared" si="2"/>
        <v>0</v>
      </c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 s="83" t="s">
        <v>157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5"/>
      <c r="Q25" s="89">
        <f>SUM(Q7:Q24)</f>
        <v>20</v>
      </c>
      <c r="R25" s="91">
        <f>SUM(R7:R24)</f>
        <v>0</v>
      </c>
      <c r="S25" s="94">
        <f>SUM(S7:S24)</f>
        <v>139810</v>
      </c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6" customHeigh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2"/>
      <c r="Q26" s="90"/>
      <c r="R26" s="92"/>
      <c r="S26" s="94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thickBot="1" x14ac:dyDescent="0.3">
      <c r="A27" s="18"/>
      <c r="B27" s="19"/>
      <c r="C27" s="20"/>
      <c r="D27" s="20"/>
      <c r="E27" s="20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3"/>
      <c r="R27" s="5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 s="18"/>
      <c r="B28" s="78" t="s">
        <v>16</v>
      </c>
      <c r="C28" s="79"/>
      <c r="D28" s="79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thickBot="1" x14ac:dyDescent="0.3">
      <c r="A29" s="18"/>
      <c r="B29" s="80"/>
      <c r="C29" s="81"/>
      <c r="D29" s="8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 s="18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 s="18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thickBot="1" x14ac:dyDescent="0.3">
      <c r="A32" s="18"/>
      <c r="B32" s="12"/>
      <c r="C32" s="12"/>
      <c r="D32" s="12"/>
      <c r="F32" s="12"/>
      <c r="G32" s="12"/>
      <c r="H32" s="12"/>
      <c r="I32" s="12"/>
      <c r="J32" s="12"/>
      <c r="L32" s="12"/>
      <c r="M32" s="12"/>
      <c r="N32" s="12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 s="18"/>
      <c r="C33" t="s">
        <v>17</v>
      </c>
      <c r="F33" s="76" t="s">
        <v>18</v>
      </c>
      <c r="G33" s="76"/>
      <c r="H33" s="76"/>
      <c r="I33" s="76"/>
      <c r="J33" s="76"/>
      <c r="L33" s="76" t="s">
        <v>19</v>
      </c>
      <c r="M33" s="76"/>
      <c r="N33" s="76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 s="18"/>
      <c r="B34" s="19"/>
      <c r="C34" s="20"/>
      <c r="D34" s="20"/>
      <c r="E34" s="20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2"/>
      <c r="Q34" s="23"/>
      <c r="R34" s="2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 s="18"/>
      <c r="B35" s="19"/>
      <c r="C35" s="20"/>
      <c r="D35" s="20"/>
      <c r="E35" s="20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23"/>
      <c r="R35" s="2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 s="18"/>
      <c r="B36" s="19"/>
      <c r="C36" s="20"/>
      <c r="D36" s="20"/>
      <c r="E36" s="20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2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</sheetData>
  <mergeCells count="29">
    <mergeCell ref="F33:J33"/>
    <mergeCell ref="L33:N33"/>
    <mergeCell ref="A25:P26"/>
    <mergeCell ref="Q25:Q26"/>
    <mergeCell ref="R25:R26"/>
    <mergeCell ref="S25:S26"/>
    <mergeCell ref="B28:D29"/>
    <mergeCell ref="E28:R29"/>
    <mergeCell ref="C5:D5"/>
    <mergeCell ref="G5:J5"/>
    <mergeCell ref="K5:P6"/>
    <mergeCell ref="Q5:Q6"/>
    <mergeCell ref="R5:R6"/>
    <mergeCell ref="S5:S6"/>
    <mergeCell ref="O4:P4"/>
    <mergeCell ref="A1:F2"/>
    <mergeCell ref="G1:J2"/>
    <mergeCell ref="K1:L2"/>
    <mergeCell ref="M1:R2"/>
    <mergeCell ref="A3:C3"/>
    <mergeCell ref="D3:L3"/>
    <mergeCell ref="M3:N3"/>
    <mergeCell ref="O3:P3"/>
    <mergeCell ref="Q3:R3"/>
    <mergeCell ref="A4:C4"/>
    <mergeCell ref="D4:F4"/>
    <mergeCell ref="G4:J4"/>
    <mergeCell ref="K4:L4"/>
    <mergeCell ref="M4:N4"/>
  </mergeCells>
  <pageMargins left="0.7" right="0.7" top="0.75" bottom="0.75" header="0.3" footer="0.3"/>
  <pageSetup scale="8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STOCK PRECINTOS</vt:lpstr>
      <vt:lpstr>20-Ago-22</vt:lpstr>
      <vt:lpstr>22-Ago-22 </vt:lpstr>
      <vt:lpstr>23-Ago-22</vt:lpstr>
      <vt:lpstr>24-Ago-22</vt:lpstr>
      <vt:lpstr>25-Ago-22</vt:lpstr>
      <vt:lpstr>26-Ago-22</vt:lpstr>
      <vt:lpstr>27-Ago-22</vt:lpstr>
      <vt:lpstr>29-Ago-22</vt:lpstr>
      <vt:lpstr>TOTAL PRECINTOS</vt:lpstr>
    </vt:vector>
  </TitlesOfParts>
  <Company>Dixguel03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PC-PESAJE</cp:lastModifiedBy>
  <cp:lastPrinted>2022-08-20T05:35:35Z</cp:lastPrinted>
  <dcterms:created xsi:type="dcterms:W3CDTF">2022-08-20T03:16:05Z</dcterms:created>
  <dcterms:modified xsi:type="dcterms:W3CDTF">2022-08-30T01:29:41Z</dcterms:modified>
</cp:coreProperties>
</file>