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<sst xmlns="http://schemas.openxmlformats.org/spreadsheetml/2006/main" count="217" uniqueCount="160">
  <si>
    <t>Data source</t>
  </si>
  <si>
    <t>EUROCONTROL - PRU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</si>
  <si>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</si>
  <si>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</si>
  <si>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</si>
  <si>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</si>
  <si>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</si>
  <si>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</si>
  <si>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</si>
  <si>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</si>
  <si>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JAN-OCT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</si>
  <si>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</si>
  <si>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</si>
  <si>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</si>
  <si>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</si>
  <si>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</si>
  <si>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</si>
  <si>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</si>
  <si>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</si>
  <si>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</si>
  <si>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</si>
  <si>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</si>
  <si>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</si>
  <si>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</si>
  <si>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</si>
  <si>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</si>
  <si>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</si>
  <si>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</si>
  <si>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</si>
  <si>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</si>
  <si>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</si>
  <si>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</si>
  <si>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</si>
  <si>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</si>
  <si>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</si>
  <si>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</si>
  <si>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</si>
  <si>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</si>
  <si>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</si>
  <si>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</si>
  <si>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</si>
  <si>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</si>
  <si>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</si>
  <si>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</si>
  <si>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</si>
  <si>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</si>
  <si>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</si>
  <si>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</si>
  <si>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</si>
  <si>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</si>
  <si>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</si>
  <si>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</si>
  <si>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</si>
  <si>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</si>
  <si>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</si>
  <si>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</si>
  <si>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</si>
  <si>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</si>
  <si>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</si>
  <si>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</si>
  <si>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</si>
  <si>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</si>
  <si>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</si>
  <si>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</si>
  <si>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</si>
  <si>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</si>
  <si>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</si>
  <si>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</si>
  <si>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</si>
  <si>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</si>
  <si>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</si>
  <si>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</si>
  <si>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</si>
  <si>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</si>
  <si>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</si>
  <si>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</si>
  <si>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</si>
  <si>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</si>
  <si>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</si>
  <si>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</si>
  <si>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</si>
  <si>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</si>
  <si>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</si>
  <si>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</si>
  <si>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</si>
  <si>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</si>
  <si>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</si>
  <si>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</si>
  <si>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</si>
  <si>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</si>
  <si>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</si>
  <si>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</si>
  <si>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</si>
  <si>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</si>
  <si>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</si>
  <si>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</si>
  <si>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</si>
  <si>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</si>
  <si>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</si>
  <si>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</si>
  <si>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</si>
  <si>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</si>
  <si>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</si>
  <si>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</si>
  <si>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</si>
  <si>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</si>
  <si>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</si>
  <si>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</si>
  <si>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</si>
  <si>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[2022]</t>
  </si>
  <si>
    <t>FLTS [TOT]</t>
  </si>
  <si>
    <t>En-route ATFM delay [min.]</t>
  </si>
  <si>
    <t>Actual [2022]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</si>
  <si>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</si>
  <si>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</si>
  <si>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</si>
  <si>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</si>
  <si>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</si>
  <si>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</si>
  <si>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</si>
  <si>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</si>
  <si>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</si>
  <si>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</si>
  <si>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Entity</t>
  </si>
  <si>
    <t>Plan [2021]</t>
  </si>
  <si>
    <t>Actual [2021]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</si>
  <si>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</si>
  <si>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</si>
  <si>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</si>
  <si>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</si>
  <si>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</si>
  <si>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</si>
  <si>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</si>
  <si>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</si>
  <si>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</si>
  <si>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</si>
  <si>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</si>
  <si>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</si>
  <si>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HASP</t>
  </si>
  <si>
    <t>HungaroControl (EC)</t>
  </si>
  <si>
    <t>IAA</t>
  </si>
  <si>
    <t>LFV</t>
  </si>
  <si>
    <t>LGS</t>
  </si>
  <si>
    <t>LPS</t>
  </si>
  <si>
    <t>LVNL</t>
  </si>
  <si>
    <t>Maastricht UAC</t>
  </si>
  <si>
    <t>MATS</t>
  </si>
  <si>
    <t>NAV Portugal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</si>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</sst>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5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5" fillId="0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3" fillId="5" fontId="6" numFmtId="4" xfId="0" applyAlignment="1" applyBorder="1" applyFont="1" applyNumberFormat="1">
      <alignment readingOrder="0" shrinkToFit="0" vertical="center" wrapText="0"/>
    </xf>
    <xf borderId="24" fillId="5" fontId="6" numFmtId="2" xfId="0" applyAlignment="1" applyBorder="1" applyFont="1" applyNumberFormat="1">
      <alignment horizontal="right" shrinkToFit="0" wrapText="0"/>
    </xf>
    <xf borderId="16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5"/>
    <col customWidth="1" min="5" max="5" width="13.0"/>
    <col customWidth="1" min="6" max="6" width="11.5"/>
    <col customWidth="1" min="7" max="7" width="10.38"/>
    <col customWidth="1" min="8" max="8" width="20.2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 t="s">
        <v>4</v>
      </c>
    </row>
    <row r="2" ht="12.0" customHeight="1">
      <c r="A2" s="9" t="s">
        <v>5</v>
      </c>
      <c r="B2" s="10">
        <v>44881.0</v>
      </c>
      <c r="C2" s="11" t="s">
        <v>6</v>
      </c>
      <c r="D2" s="12">
        <v>44865.0</v>
      </c>
      <c r="E2" s="13" t="s">
        <v>7</v>
      </c>
      <c r="F2" s="14" t="s">
        <v>8</v>
      </c>
      <c r="G2" s="15"/>
      <c r="H2" s="8" t="s">
        <v>4</v>
      </c>
    </row>
    <row r="3" ht="12.0" customHeight="1">
      <c r="A3" s="16"/>
      <c r="B3" s="17"/>
      <c r="C3" s="18"/>
      <c r="D3" s="18"/>
      <c r="E3" s="16"/>
      <c r="F3" s="19" t="s">
        <v>4</v>
      </c>
      <c r="G3" s="20" t="s">
        <v>9</v>
      </c>
      <c r="H3" s="21" t="s">
        <v>4</v>
      </c>
    </row>
    <row r="4" ht="13.5" customHeight="1">
      <c r="A4" s="22" t="s">
        <v>10</v>
      </c>
      <c r="B4" s="22" t="s">
        <v>11</v>
      </c>
      <c r="C4" s="23"/>
      <c r="D4" s="22" t="s">
        <v>4</v>
      </c>
      <c r="E4" s="22" t="s">
        <v>4</v>
      </c>
      <c r="F4" s="22" t="s">
        <v>4</v>
      </c>
      <c r="G4" s="24" t="s">
        <v>4</v>
      </c>
      <c r="H4" s="24"/>
    </row>
    <row r="5" ht="12.0" customHeight="1">
      <c r="A5" s="25" t="s">
        <v>12</v>
      </c>
      <c r="B5" s="25" t="s">
        <v>13</v>
      </c>
      <c r="C5" s="26" t="s">
        <v>14</v>
      </c>
      <c r="D5" s="27" t="s">
        <v>15</v>
      </c>
      <c r="E5" s="28" t="s">
        <v>16</v>
      </c>
      <c r="F5" s="28" t="s">
        <v>17</v>
      </c>
      <c r="G5" s="28" t="s">
        <v>18</v>
      </c>
      <c r="H5" s="29" t="s">
        <v>19</v>
      </c>
    </row>
    <row r="6">
      <c r="A6" s="30" t="s">
        <v>20</v>
      </c>
      <c r="B6" s="31" t="s">
        <v>21</v>
      </c>
      <c r="C6" s="32">
        <f t="shared" ref="C6:C13" si="1">E6/D6</f>
        <v>0.7877730801</v>
      </c>
      <c r="D6" s="33">
        <v>7541376.0</v>
      </c>
      <c r="E6" s="34">
        <v>5940893.0</v>
      </c>
      <c r="F6" s="35"/>
      <c r="G6" s="36">
        <f t="shared" ref="G6:G13" si="2">C6-F6</f>
        <v>0.7877730801</v>
      </c>
      <c r="H6" s="37">
        <v>0.0196</v>
      </c>
    </row>
    <row r="7" ht="12.0" customHeight="1">
      <c r="A7" s="30" t="s">
        <v>20</v>
      </c>
      <c r="B7" s="38" t="s">
        <v>22</v>
      </c>
      <c r="C7" s="32">
        <f t="shared" si="1"/>
        <v>0.9733370269</v>
      </c>
      <c r="D7" s="39">
        <v>7761325.0</v>
      </c>
      <c r="E7" s="40">
        <v>7554385.0</v>
      </c>
      <c r="F7" s="41"/>
      <c r="G7" s="42">
        <f t="shared" si="2"/>
        <v>0.9733370269</v>
      </c>
      <c r="H7" s="37">
        <v>0.023</v>
      </c>
    </row>
    <row r="8" ht="12.0" customHeight="1">
      <c r="A8" s="30" t="s">
        <v>20</v>
      </c>
      <c r="B8" s="38" t="s">
        <v>23</v>
      </c>
      <c r="C8" s="32">
        <f t="shared" si="1"/>
        <v>1.055434514</v>
      </c>
      <c r="D8" s="39">
        <v>8066545.0</v>
      </c>
      <c r="E8" s="40">
        <v>8513710.0</v>
      </c>
      <c r="F8" s="35"/>
      <c r="G8" s="42">
        <f t="shared" si="2"/>
        <v>1.055434514</v>
      </c>
      <c r="H8" s="37">
        <v>0.0244</v>
      </c>
    </row>
    <row r="9" ht="12.0" customHeight="1">
      <c r="A9" s="30" t="s">
        <v>20</v>
      </c>
      <c r="B9" s="38" t="s">
        <v>24</v>
      </c>
      <c r="C9" s="32">
        <f t="shared" si="1"/>
        <v>2.030555813</v>
      </c>
      <c r="D9" s="39">
        <v>8363875.0</v>
      </c>
      <c r="E9" s="40">
        <v>1.6983315E7</v>
      </c>
      <c r="F9" s="35"/>
      <c r="G9" s="42">
        <f t="shared" si="2"/>
        <v>2.030555813</v>
      </c>
      <c r="H9" s="37">
        <v>0.0486</v>
      </c>
    </row>
    <row r="10" ht="12.0" customHeight="1">
      <c r="A10" s="30" t="s">
        <v>20</v>
      </c>
      <c r="B10" s="38" t="s">
        <v>25</v>
      </c>
      <c r="C10" s="32">
        <f t="shared" si="1"/>
        <v>1.82320655</v>
      </c>
      <c r="D10" s="39">
        <v>8511028.0</v>
      </c>
      <c r="E10" s="40">
        <v>1.5517362E7</v>
      </c>
      <c r="F10" s="35"/>
      <c r="G10" s="42">
        <f t="shared" si="2"/>
        <v>1.82320655</v>
      </c>
      <c r="H10" s="37">
        <v>0.0431</v>
      </c>
    </row>
    <row r="11" ht="12.0" customHeight="1">
      <c r="A11" s="30" t="s">
        <v>20</v>
      </c>
      <c r="B11" s="38" t="s">
        <v>26</v>
      </c>
      <c r="C11" s="32">
        <f t="shared" si="1"/>
        <v>0.405801008</v>
      </c>
      <c r="D11" s="39">
        <v>3887945.0</v>
      </c>
      <c r="E11" s="40">
        <v>1577732.0</v>
      </c>
      <c r="F11" s="43">
        <v>0.9</v>
      </c>
      <c r="G11" s="42">
        <f t="shared" si="2"/>
        <v>-0.494198992</v>
      </c>
      <c r="H11" s="37">
        <v>0.0081</v>
      </c>
    </row>
    <row r="12" ht="12.0" customHeight="1">
      <c r="A12" s="30" t="s">
        <v>20</v>
      </c>
      <c r="B12" s="38" t="s">
        <v>27</v>
      </c>
      <c r="C12" s="32">
        <f t="shared" si="1"/>
        <v>0.3552505087</v>
      </c>
      <c r="D12" s="39">
        <v>4370986.0</v>
      </c>
      <c r="E12" s="40">
        <v>1552795.0</v>
      </c>
      <c r="F12" s="43">
        <v>0.35</v>
      </c>
      <c r="G12" s="42">
        <f t="shared" si="2"/>
        <v>0.005250508695</v>
      </c>
      <c r="H12" s="37">
        <v>0.0078</v>
      </c>
    </row>
    <row r="13" ht="12.0" customHeight="1">
      <c r="A13" s="30" t="s">
        <v>20</v>
      </c>
      <c r="B13" s="38" t="s">
        <v>28</v>
      </c>
      <c r="C13" s="32">
        <f t="shared" si="1"/>
        <v>1.936382961</v>
      </c>
      <c r="D13" s="39">
        <v>7069301.0</v>
      </c>
      <c r="E13" s="40">
        <v>1.3688874E7</v>
      </c>
      <c r="F13" s="43">
        <v>0.5</v>
      </c>
      <c r="G13" s="42">
        <f t="shared" si="2"/>
        <v>1.436382961</v>
      </c>
      <c r="H13" s="37">
        <v>0.0452</v>
      </c>
    </row>
    <row r="14" ht="12.0" customHeight="1">
      <c r="A14" s="30" t="s">
        <v>20</v>
      </c>
      <c r="B14" s="38" t="s">
        <v>29</v>
      </c>
      <c r="C14" s="32"/>
      <c r="D14" s="39"/>
      <c r="E14" s="40"/>
      <c r="F14" s="43">
        <v>0.5</v>
      </c>
      <c r="G14" s="42"/>
      <c r="H14" s="23"/>
    </row>
    <row r="15" ht="12.0" customHeight="1">
      <c r="A15" s="30" t="s">
        <v>20</v>
      </c>
      <c r="B15" s="38" t="s">
        <v>30</v>
      </c>
      <c r="C15" s="32"/>
      <c r="D15" s="39"/>
      <c r="E15" s="40"/>
      <c r="F15" s="43">
        <v>0.5</v>
      </c>
      <c r="G15" s="42"/>
      <c r="H15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5.25"/>
    <col customWidth="1" min="2" max="2" width="16.75"/>
    <col customWidth="1" min="3" max="3" width="14.5"/>
    <col customWidth="1" min="4" max="4" width="12.38"/>
    <col customWidth="1" min="5" max="5" width="9.13"/>
    <col customWidth="1" min="6" max="6" width="8.25"/>
    <col customWidth="1" min="7" max="7" width="8.0"/>
  </cols>
  <sheetData>
    <row r="1" ht="12.0" customHeight="1">
      <c r="A1" s="44" t="s">
        <v>0</v>
      </c>
      <c r="B1" s="45" t="s">
        <v>1</v>
      </c>
      <c r="C1" s="46" t="s">
        <v>2</v>
      </c>
      <c r="D1" s="47">
        <v>43466.0</v>
      </c>
      <c r="E1" s="48" t="s">
        <v>3</v>
      </c>
      <c r="F1" s="49" t="str">
        <f>HYPERLINK("https://www.eurocontrol.int/prudata/dashboard/metadata/minutes-of-en-route-atfm-delay-per-flight-ses-rp2/","En route ATFM delay")</f>
        <v>En route ATFM delay</v>
      </c>
      <c r="G1" s="50"/>
    </row>
    <row r="2" ht="12.0" customHeight="1">
      <c r="A2" s="51" t="s">
        <v>5</v>
      </c>
      <c r="B2" s="52">
        <f>ERT_ATFM_YY!B2</f>
        <v>44881</v>
      </c>
      <c r="C2" s="11" t="s">
        <v>6</v>
      </c>
      <c r="D2" s="12">
        <f>ERT_ATFM_YY!D2</f>
        <v>44865</v>
      </c>
      <c r="E2" s="53" t="s">
        <v>7</v>
      </c>
      <c r="F2" s="54" t="s">
        <v>8</v>
      </c>
      <c r="G2" s="55"/>
    </row>
    <row r="3" ht="13.5" customHeight="1">
      <c r="A3" s="56"/>
      <c r="B3" s="56"/>
      <c r="C3" s="56"/>
      <c r="D3" s="56"/>
      <c r="E3" s="56"/>
      <c r="F3" s="56"/>
      <c r="G3" s="56"/>
    </row>
    <row r="4" ht="12.0" customHeight="1">
      <c r="A4" s="57" t="s">
        <v>11</v>
      </c>
      <c r="B4" s="58"/>
      <c r="C4" s="58"/>
      <c r="D4" s="59" t="s">
        <v>4</v>
      </c>
      <c r="E4" s="60" t="s">
        <v>4</v>
      </c>
      <c r="F4" s="61"/>
    </row>
    <row r="5" ht="51.0" customHeight="1">
      <c r="A5" s="62" t="s">
        <v>31</v>
      </c>
      <c r="B5" s="62" t="s">
        <v>14</v>
      </c>
      <c r="C5" s="62" t="s">
        <v>15</v>
      </c>
      <c r="D5" s="62" t="s">
        <v>16</v>
      </c>
      <c r="E5" s="62" t="s">
        <v>32</v>
      </c>
      <c r="F5" s="62" t="s">
        <v>33</v>
      </c>
    </row>
    <row r="6" ht="12.0" customHeight="1">
      <c r="A6" s="63" t="s">
        <v>34</v>
      </c>
      <c r="B6" s="64">
        <f t="shared" ref="B6:B51" si="1">D6/C6</f>
        <v>0.4041344334</v>
      </c>
      <c r="C6" s="65">
        <v>699975.0</v>
      </c>
      <c r="D6" s="66">
        <v>282884.0</v>
      </c>
      <c r="E6" s="67"/>
      <c r="F6" s="68">
        <v>1.0</v>
      </c>
    </row>
    <row r="7" ht="12.0" customHeight="1">
      <c r="A7" s="63" t="s">
        <v>35</v>
      </c>
      <c r="B7" s="69">
        <f t="shared" si="1"/>
        <v>0.4933644225</v>
      </c>
      <c r="C7" s="70">
        <v>657893.0</v>
      </c>
      <c r="D7" s="71">
        <v>324581.0</v>
      </c>
      <c r="E7" s="67"/>
      <c r="F7" s="68">
        <v>1.0</v>
      </c>
    </row>
    <row r="8" ht="12.0" customHeight="1">
      <c r="A8" s="63" t="s">
        <v>36</v>
      </c>
      <c r="B8" s="69">
        <f t="shared" si="1"/>
        <v>1.012783337</v>
      </c>
      <c r="C8" s="70">
        <v>753872.0</v>
      </c>
      <c r="D8" s="71">
        <v>763509.0</v>
      </c>
      <c r="E8" s="67"/>
      <c r="F8" s="68">
        <v>1.0</v>
      </c>
    </row>
    <row r="9" ht="12.0" customHeight="1">
      <c r="A9" s="63" t="s">
        <v>37</v>
      </c>
      <c r="B9" s="69">
        <f t="shared" si="1"/>
        <v>1.148831511</v>
      </c>
      <c r="C9" s="71">
        <v>815412.0</v>
      </c>
      <c r="D9" s="71">
        <v>936771.0</v>
      </c>
      <c r="E9" s="67"/>
      <c r="F9" s="68">
        <v>1.0</v>
      </c>
    </row>
    <row r="10" ht="12.0" customHeight="1">
      <c r="A10" s="63" t="s">
        <v>38</v>
      </c>
      <c r="B10" s="69">
        <f t="shared" si="1"/>
        <v>1.914318462</v>
      </c>
      <c r="C10" s="71">
        <v>886422.0</v>
      </c>
      <c r="D10" s="71">
        <v>1696894.0</v>
      </c>
      <c r="E10" s="67"/>
      <c r="F10" s="68">
        <v>1.0</v>
      </c>
    </row>
    <row r="11" ht="12.0" customHeight="1">
      <c r="A11" s="63" t="s">
        <v>39</v>
      </c>
      <c r="B11" s="69">
        <f t="shared" si="1"/>
        <v>2.988936024</v>
      </c>
      <c r="C11" s="71">
        <v>932305.0</v>
      </c>
      <c r="D11" s="71">
        <v>2786600.0</v>
      </c>
      <c r="E11" s="67"/>
      <c r="F11" s="68">
        <v>1.0</v>
      </c>
    </row>
    <row r="12" ht="12.0" customHeight="1">
      <c r="A12" s="63" t="s">
        <v>40</v>
      </c>
      <c r="B12" s="69">
        <f t="shared" si="1"/>
        <v>3.369078543</v>
      </c>
      <c r="C12" s="71">
        <v>982444.0</v>
      </c>
      <c r="D12" s="71">
        <v>3309931.0</v>
      </c>
      <c r="E12" s="72" t="s">
        <v>4</v>
      </c>
      <c r="F12" s="68">
        <v>1.0</v>
      </c>
    </row>
    <row r="13" ht="12.0" customHeight="1">
      <c r="A13" s="63" t="s">
        <v>41</v>
      </c>
      <c r="B13" s="69">
        <f t="shared" si="1"/>
        <v>2.808366039</v>
      </c>
      <c r="C13" s="71">
        <v>970256.0</v>
      </c>
      <c r="D13" s="71">
        <v>2724834.0</v>
      </c>
      <c r="E13" s="67"/>
      <c r="F13" s="68">
        <v>1.0</v>
      </c>
    </row>
    <row r="14" ht="12.0" customHeight="1">
      <c r="A14" s="63" t="s">
        <v>42</v>
      </c>
      <c r="B14" s="69">
        <f t="shared" si="1"/>
        <v>1.895806678</v>
      </c>
      <c r="C14" s="71">
        <v>932411.0</v>
      </c>
      <c r="D14" s="71">
        <v>1767671.0</v>
      </c>
      <c r="E14" s="67"/>
      <c r="F14" s="68">
        <v>1.0</v>
      </c>
    </row>
    <row r="15" ht="12.0" customHeight="1">
      <c r="A15" s="63" t="s">
        <v>43</v>
      </c>
      <c r="B15" s="69">
        <f t="shared" si="1"/>
        <v>1.049598995</v>
      </c>
      <c r="C15" s="71">
        <v>880038.0</v>
      </c>
      <c r="D15" s="71">
        <v>923687.0</v>
      </c>
      <c r="E15" s="67"/>
      <c r="F15" s="68">
        <v>1.0</v>
      </c>
    </row>
    <row r="16" ht="12.0" customHeight="1">
      <c r="A16" s="63" t="s">
        <v>44</v>
      </c>
      <c r="B16" s="69">
        <f t="shared" si="1"/>
        <v>0.3515899995</v>
      </c>
      <c r="C16" s="71">
        <v>713365.0</v>
      </c>
      <c r="D16" s="71">
        <v>250812.0</v>
      </c>
      <c r="E16" s="67"/>
      <c r="F16" s="68">
        <v>1.0</v>
      </c>
    </row>
    <row r="17" ht="12.0" customHeight="1">
      <c r="A17" s="63" t="s">
        <v>45</v>
      </c>
      <c r="B17" s="73">
        <f t="shared" si="1"/>
        <v>1.297685975</v>
      </c>
      <c r="C17" s="74">
        <v>709543.0</v>
      </c>
      <c r="D17" s="74">
        <v>920764.0</v>
      </c>
      <c r="E17" s="75"/>
      <c r="F17" s="68">
        <v>1.0</v>
      </c>
    </row>
    <row r="18" ht="12.0" customHeight="1">
      <c r="A18" s="63" t="s">
        <v>46</v>
      </c>
      <c r="B18" s="64">
        <f t="shared" si="1"/>
        <v>0.5179546649</v>
      </c>
      <c r="C18" s="66">
        <v>700208.0</v>
      </c>
      <c r="D18" s="66">
        <v>362676.0</v>
      </c>
      <c r="E18" s="76">
        <f>D18/C18</f>
        <v>0.5179546649</v>
      </c>
      <c r="F18" s="77">
        <v>1.0</v>
      </c>
    </row>
    <row r="19" ht="12.0" customHeight="1">
      <c r="A19" s="63" t="s">
        <v>47</v>
      </c>
      <c r="B19" s="69">
        <f t="shared" si="1"/>
        <v>0.8578355891</v>
      </c>
      <c r="C19" s="71">
        <v>666306.0</v>
      </c>
      <c r="D19" s="71">
        <v>571581.0</v>
      </c>
      <c r="E19" s="69">
        <f t="shared" ref="E19:E29" si="2">sum(D$18:D19)/sum(C$18:C19)</f>
        <v>0.6836790549</v>
      </c>
      <c r="F19" s="78">
        <v>1.0</v>
      </c>
    </row>
    <row r="20" ht="12.0" customHeight="1">
      <c r="A20" s="63" t="s">
        <v>48</v>
      </c>
      <c r="B20" s="69">
        <f t="shared" si="1"/>
        <v>1.374425536</v>
      </c>
      <c r="C20" s="71">
        <v>443239.0</v>
      </c>
      <c r="D20" s="71">
        <v>609199.0</v>
      </c>
      <c r="E20" s="69">
        <f t="shared" si="2"/>
        <v>0.8528545056</v>
      </c>
      <c r="F20" s="78">
        <v>1.0</v>
      </c>
    </row>
    <row r="21" ht="12.0" customHeight="1">
      <c r="A21" s="63" t="s">
        <v>49</v>
      </c>
      <c r="B21" s="69">
        <f t="shared" si="1"/>
        <v>0.001553583396</v>
      </c>
      <c r="C21" s="71">
        <v>98482.0</v>
      </c>
      <c r="D21" s="71">
        <v>153.0</v>
      </c>
      <c r="E21" s="69">
        <f t="shared" si="2"/>
        <v>0.8089197609</v>
      </c>
      <c r="F21" s="78">
        <v>1.0</v>
      </c>
    </row>
    <row r="22" ht="12.0" customHeight="1">
      <c r="A22" s="63" t="s">
        <v>50</v>
      </c>
      <c r="B22" s="69">
        <f t="shared" si="1"/>
        <v>0.02419386359</v>
      </c>
      <c r="C22" s="71">
        <v>127925.0</v>
      </c>
      <c r="D22" s="71">
        <v>3095.0</v>
      </c>
      <c r="E22" s="69">
        <f t="shared" si="2"/>
        <v>0.7596181047</v>
      </c>
      <c r="F22" s="78">
        <v>1.0</v>
      </c>
    </row>
    <row r="23" ht="12.0" customHeight="1">
      <c r="A23" s="63" t="s">
        <v>51</v>
      </c>
      <c r="B23" s="69">
        <f t="shared" si="1"/>
        <v>0.01580281065</v>
      </c>
      <c r="C23" s="71">
        <v>193763.0</v>
      </c>
      <c r="D23" s="71">
        <v>3062.0</v>
      </c>
      <c r="E23" s="69">
        <f t="shared" si="2"/>
        <v>0.6949863291</v>
      </c>
      <c r="F23" s="78">
        <v>1.0</v>
      </c>
    </row>
    <row r="24" ht="12.0" customHeight="1">
      <c r="A24" s="63" t="s">
        <v>52</v>
      </c>
      <c r="B24" s="69">
        <f t="shared" si="1"/>
        <v>0.01835972393</v>
      </c>
      <c r="C24" s="71">
        <v>388459.0</v>
      </c>
      <c r="D24" s="71">
        <v>7132.0</v>
      </c>
      <c r="E24" s="69">
        <f t="shared" si="2"/>
        <v>0.5946030793</v>
      </c>
      <c r="F24" s="78">
        <v>1.0</v>
      </c>
    </row>
    <row r="25" ht="12.0" customHeight="1">
      <c r="A25" s="63" t="s">
        <v>53</v>
      </c>
      <c r="B25" s="69">
        <f t="shared" si="1"/>
        <v>0.01736281183</v>
      </c>
      <c r="C25" s="71">
        <v>473656.0</v>
      </c>
      <c r="D25" s="71">
        <v>8224.0</v>
      </c>
      <c r="E25" s="69">
        <f t="shared" si="2"/>
        <v>0.5061781259</v>
      </c>
      <c r="F25" s="78">
        <v>1.0</v>
      </c>
    </row>
    <row r="26" ht="12.0" customHeight="1">
      <c r="A26" s="63" t="s">
        <v>54</v>
      </c>
      <c r="B26" s="69">
        <f t="shared" si="1"/>
        <v>0.007348057912</v>
      </c>
      <c r="C26" s="71">
        <v>421608.0</v>
      </c>
      <c r="D26" s="71">
        <v>3098.0</v>
      </c>
      <c r="E26" s="69">
        <f t="shared" si="2"/>
        <v>0.4463227087</v>
      </c>
      <c r="F26" s="78">
        <v>1.0</v>
      </c>
    </row>
    <row r="27" ht="12.0" customHeight="1">
      <c r="A27" s="63" t="s">
        <v>55</v>
      </c>
      <c r="B27" s="69">
        <f t="shared" si="1"/>
        <v>0.0254128384</v>
      </c>
      <c r="C27" s="71">
        <v>374299.0</v>
      </c>
      <c r="D27" s="71">
        <v>9512.0</v>
      </c>
      <c r="E27" s="69">
        <f t="shared" si="2"/>
        <v>0.405801008</v>
      </c>
      <c r="F27" s="78">
        <v>1.0</v>
      </c>
    </row>
    <row r="28" ht="12.0" customHeight="1">
      <c r="A28" s="63" t="s">
        <v>56</v>
      </c>
      <c r="B28" s="69">
        <f t="shared" si="1"/>
        <v>0.01331426098</v>
      </c>
      <c r="C28" s="71">
        <v>265655.0</v>
      </c>
      <c r="D28" s="71">
        <v>3537.0</v>
      </c>
      <c r="E28" s="69">
        <f t="shared" si="2"/>
        <v>0.3806984303</v>
      </c>
      <c r="F28" s="78">
        <v>1.0</v>
      </c>
    </row>
    <row r="29" ht="12.0" customHeight="1">
      <c r="A29" s="63" t="s">
        <v>57</v>
      </c>
      <c r="B29" s="73">
        <f t="shared" si="1"/>
        <v>0.005765633256</v>
      </c>
      <c r="C29" s="74">
        <v>280108.0</v>
      </c>
      <c r="D29" s="74">
        <v>1615.0</v>
      </c>
      <c r="E29" s="73">
        <f t="shared" si="2"/>
        <v>0.3570113323</v>
      </c>
      <c r="F29" s="79">
        <v>1.0</v>
      </c>
    </row>
    <row r="30" ht="12.0" customHeight="1">
      <c r="A30" s="63" t="s">
        <v>58</v>
      </c>
      <c r="B30" s="64">
        <f t="shared" si="1"/>
        <v>0.02086406998</v>
      </c>
      <c r="C30" s="66">
        <v>248753.0</v>
      </c>
      <c r="D30" s="66">
        <v>5190.0</v>
      </c>
      <c r="E30" s="76">
        <f>D30/C30</f>
        <v>0.02086406998</v>
      </c>
      <c r="F30" s="80">
        <v>1.0</v>
      </c>
    </row>
    <row r="31" ht="12.0" customHeight="1">
      <c r="A31" s="63" t="s">
        <v>59</v>
      </c>
      <c r="B31" s="69">
        <f t="shared" si="1"/>
        <v>0.03576514533</v>
      </c>
      <c r="C31" s="71">
        <v>214175.0</v>
      </c>
      <c r="D31" s="71">
        <v>7660.0</v>
      </c>
      <c r="E31" s="69">
        <f t="shared" ref="E31:E41" si="3">sum(D$30:D31)/sum(C$30:C31)</f>
        <v>0.02775809629</v>
      </c>
      <c r="F31" s="78">
        <v>1.0</v>
      </c>
    </row>
    <row r="32" ht="12.0" customHeight="1">
      <c r="A32" s="63" t="s">
        <v>60</v>
      </c>
      <c r="B32" s="64">
        <f t="shared" si="1"/>
        <v>0.02954633341</v>
      </c>
      <c r="C32" s="71">
        <v>261183.0</v>
      </c>
      <c r="D32" s="71">
        <v>7717.0</v>
      </c>
      <c r="E32" s="69">
        <f t="shared" si="3"/>
        <v>0.02840310394</v>
      </c>
      <c r="F32" s="78">
        <v>1.0</v>
      </c>
    </row>
    <row r="33" ht="12.0" customHeight="1">
      <c r="A33" s="63" t="s">
        <v>61</v>
      </c>
      <c r="B33" s="64">
        <f t="shared" si="1"/>
        <v>0.01548864461</v>
      </c>
      <c r="C33" s="71">
        <v>282465.0</v>
      </c>
      <c r="D33" s="71">
        <v>4375.0</v>
      </c>
      <c r="E33" s="69">
        <f t="shared" si="3"/>
        <v>0.02477905295</v>
      </c>
      <c r="F33" s="78">
        <v>1.0</v>
      </c>
    </row>
    <row r="34" ht="12.0" customHeight="1">
      <c r="A34" s="63" t="s">
        <v>62</v>
      </c>
      <c r="B34" s="64">
        <f t="shared" si="1"/>
        <v>0.02489684698</v>
      </c>
      <c r="C34" s="71">
        <v>335424.0</v>
      </c>
      <c r="D34" s="71">
        <v>8351.0</v>
      </c>
      <c r="E34" s="69">
        <f t="shared" si="3"/>
        <v>0.02480849478</v>
      </c>
      <c r="F34" s="78">
        <v>1.0</v>
      </c>
    </row>
    <row r="35" ht="12.0" customHeight="1">
      <c r="A35" s="63" t="s">
        <v>63</v>
      </c>
      <c r="B35" s="64">
        <f t="shared" si="1"/>
        <v>0.0698667918</v>
      </c>
      <c r="C35" s="71">
        <v>451774.0</v>
      </c>
      <c r="D35" s="71">
        <v>31564.0</v>
      </c>
      <c r="E35" s="69">
        <f t="shared" si="3"/>
        <v>0.03615672877</v>
      </c>
      <c r="F35" s="78">
        <v>1.0</v>
      </c>
    </row>
    <row r="36" ht="12.0" customHeight="1">
      <c r="A36" s="63" t="s">
        <v>64</v>
      </c>
      <c r="B36" s="64">
        <f t="shared" si="1"/>
        <v>0.7470127697</v>
      </c>
      <c r="C36" s="71">
        <v>626249.0</v>
      </c>
      <c r="D36" s="71">
        <v>467816.0</v>
      </c>
      <c r="E36" s="69">
        <f t="shared" si="3"/>
        <v>0.220110718</v>
      </c>
      <c r="F36" s="78">
        <v>1.0</v>
      </c>
    </row>
    <row r="37" ht="12.0" customHeight="1">
      <c r="A37" s="63" t="s">
        <v>65</v>
      </c>
      <c r="B37" s="64">
        <f t="shared" si="1"/>
        <v>0.7516791286</v>
      </c>
      <c r="C37" s="71">
        <v>673117.0</v>
      </c>
      <c r="D37" s="71">
        <v>505968.0</v>
      </c>
      <c r="E37" s="69">
        <f t="shared" si="3"/>
        <v>0.3357885514</v>
      </c>
      <c r="F37" s="78">
        <v>1.0</v>
      </c>
    </row>
    <row r="38" ht="12.0" customHeight="1">
      <c r="A38" s="63" t="s">
        <v>66</v>
      </c>
      <c r="B38" s="64">
        <f t="shared" si="1"/>
        <v>0.4836262446</v>
      </c>
      <c r="C38" s="71">
        <v>643255.0</v>
      </c>
      <c r="D38" s="71">
        <v>311095.0</v>
      </c>
      <c r="E38" s="69">
        <f t="shared" si="3"/>
        <v>0.3612401794</v>
      </c>
      <c r="F38" s="78">
        <v>1.0</v>
      </c>
    </row>
    <row r="39" ht="12.0" customHeight="1">
      <c r="A39" s="63" t="s">
        <v>67</v>
      </c>
      <c r="B39" s="64">
        <f t="shared" si="1"/>
        <v>0.3350536015</v>
      </c>
      <c r="C39" s="71">
        <v>634591.0</v>
      </c>
      <c r="D39" s="71">
        <v>212622.0</v>
      </c>
      <c r="E39" s="69">
        <f t="shared" si="3"/>
        <v>0.3574383446</v>
      </c>
      <c r="F39" s="78">
        <v>1.0</v>
      </c>
    </row>
    <row r="40" ht="12.0" customHeight="1">
      <c r="A40" s="63" t="s">
        <v>68</v>
      </c>
      <c r="B40" s="64">
        <f t="shared" si="1"/>
        <v>0.1168186673</v>
      </c>
      <c r="C40" s="71">
        <v>547695.0</v>
      </c>
      <c r="D40" s="71">
        <v>63981.0</v>
      </c>
      <c r="E40" s="69">
        <f t="shared" si="3"/>
        <v>0.3306453498</v>
      </c>
      <c r="F40" s="78">
        <v>1.0</v>
      </c>
    </row>
    <row r="41" ht="12.0" customHeight="1">
      <c r="A41" s="63" t="s">
        <v>69</v>
      </c>
      <c r="B41" s="81">
        <f t="shared" si="1"/>
        <v>0.29345768</v>
      </c>
      <c r="C41" s="74">
        <v>552434.0</v>
      </c>
      <c r="D41" s="74">
        <v>162116.0</v>
      </c>
      <c r="E41" s="69">
        <f t="shared" si="3"/>
        <v>0.3268904053</v>
      </c>
      <c r="F41" s="78">
        <v>1.0</v>
      </c>
    </row>
    <row r="42" ht="12.0" customHeight="1">
      <c r="A42" s="63" t="s">
        <v>70</v>
      </c>
      <c r="B42" s="64">
        <f t="shared" si="1"/>
        <v>0.1678644785</v>
      </c>
      <c r="C42" s="66">
        <v>478094.0</v>
      </c>
      <c r="D42" s="66">
        <v>80255.0</v>
      </c>
      <c r="E42" s="76">
        <f>D42/C42</f>
        <v>0.1678644785</v>
      </c>
      <c r="F42" s="77">
        <v>1.0</v>
      </c>
    </row>
    <row r="43" ht="12.0" customHeight="1">
      <c r="A43" s="63" t="s">
        <v>71</v>
      </c>
      <c r="B43" s="69">
        <f t="shared" si="1"/>
        <v>0.1864517896</v>
      </c>
      <c r="C43" s="71">
        <v>463707.0</v>
      </c>
      <c r="D43" s="71">
        <v>86459.0</v>
      </c>
      <c r="E43" s="69">
        <f t="shared" ref="E43:E51" si="4">sum(D$42:D43)/sum(C$42:C43)</f>
        <v>0.1770161637</v>
      </c>
      <c r="F43" s="78">
        <v>1.0</v>
      </c>
    </row>
    <row r="44" ht="12.0" customHeight="1">
      <c r="A44" s="63" t="s">
        <v>72</v>
      </c>
      <c r="B44" s="69">
        <f t="shared" si="1"/>
        <v>0.3268656819</v>
      </c>
      <c r="C44" s="71">
        <v>580324.0</v>
      </c>
      <c r="D44" s="71">
        <v>189688.0</v>
      </c>
      <c r="E44" s="69">
        <f t="shared" si="4"/>
        <v>0.2341476554</v>
      </c>
      <c r="F44" s="78">
        <v>1.0</v>
      </c>
    </row>
    <row r="45" ht="12.0" customHeight="1">
      <c r="A45" s="63" t="s">
        <v>73</v>
      </c>
      <c r="B45" s="69">
        <f t="shared" si="1"/>
        <v>1.400135631</v>
      </c>
      <c r="C45" s="71">
        <v>675361.0</v>
      </c>
      <c r="D45" s="71">
        <v>945597.0</v>
      </c>
      <c r="E45" s="69">
        <f t="shared" si="4"/>
        <v>0.5924947872</v>
      </c>
      <c r="F45" s="78">
        <v>1.0</v>
      </c>
    </row>
    <row r="46" ht="12.0" customHeight="1">
      <c r="A46" s="63" t="s">
        <v>74</v>
      </c>
      <c r="B46" s="69">
        <f t="shared" si="1"/>
        <v>2.080701982</v>
      </c>
      <c r="C46" s="71">
        <v>769535.0</v>
      </c>
      <c r="D46" s="71">
        <v>1601173.0</v>
      </c>
      <c r="E46" s="69">
        <f t="shared" si="4"/>
        <v>0.9784804354</v>
      </c>
      <c r="F46" s="78">
        <v>1.0</v>
      </c>
    </row>
    <row r="47" ht="12.0" customHeight="1">
      <c r="A47" s="63" t="s">
        <v>75</v>
      </c>
      <c r="B47" s="69">
        <f t="shared" si="1"/>
        <v>3.594616992</v>
      </c>
      <c r="C47" s="71">
        <v>807281.0</v>
      </c>
      <c r="D47" s="71">
        <v>2901866.0</v>
      </c>
      <c r="E47" s="69">
        <f t="shared" si="4"/>
        <v>1.538042796</v>
      </c>
      <c r="F47" s="78">
        <v>1.0</v>
      </c>
    </row>
    <row r="48" ht="12.0" customHeight="1">
      <c r="A48" s="63" t="s">
        <v>76</v>
      </c>
      <c r="B48" s="69">
        <f t="shared" si="1"/>
        <v>3.260962316</v>
      </c>
      <c r="C48" s="71">
        <v>856434.0</v>
      </c>
      <c r="D48" s="71">
        <v>2792799.0</v>
      </c>
      <c r="E48" s="69">
        <f t="shared" si="4"/>
        <v>1.856689088</v>
      </c>
      <c r="F48" s="78">
        <v>1.0</v>
      </c>
    </row>
    <row r="49" ht="12.0" customHeight="1">
      <c r="A49" s="63" t="s">
        <v>77</v>
      </c>
      <c r="B49" s="69">
        <f t="shared" si="1"/>
        <v>2.523595948</v>
      </c>
      <c r="C49" s="71">
        <v>853494.0</v>
      </c>
      <c r="D49" s="71">
        <v>2153874.0</v>
      </c>
      <c r="E49" s="69">
        <f t="shared" si="4"/>
        <v>1.96047777</v>
      </c>
      <c r="F49" s="78">
        <v>1.0</v>
      </c>
    </row>
    <row r="50" ht="12.0" customHeight="1">
      <c r="A50" s="63" t="s">
        <v>78</v>
      </c>
      <c r="B50" s="69">
        <f t="shared" si="1"/>
        <v>2.456896605</v>
      </c>
      <c r="C50" s="71">
        <v>811247.0</v>
      </c>
      <c r="D50" s="71">
        <v>1993150.0</v>
      </c>
      <c r="E50" s="69">
        <f t="shared" si="4"/>
        <v>2.024447234</v>
      </c>
      <c r="F50" s="78">
        <v>1.0</v>
      </c>
    </row>
    <row r="51" ht="12.0" customHeight="1">
      <c r="A51" s="63" t="s">
        <v>79</v>
      </c>
      <c r="B51" s="69">
        <f t="shared" si="1"/>
        <v>1.219841009</v>
      </c>
      <c r="C51" s="71">
        <v>773882.0</v>
      </c>
      <c r="D51" s="71">
        <v>944013.0</v>
      </c>
      <c r="E51" s="69">
        <f t="shared" si="4"/>
        <v>1.936367074</v>
      </c>
      <c r="F51" s="78">
        <v>1.0</v>
      </c>
    </row>
    <row r="52" ht="12.0" customHeight="1">
      <c r="A52" s="63" t="s">
        <v>80</v>
      </c>
      <c r="B52" s="69"/>
      <c r="C52" s="71"/>
      <c r="D52" s="71"/>
      <c r="E52" s="67"/>
      <c r="F52" s="71"/>
    </row>
    <row r="53" ht="12.0" customHeight="1">
      <c r="A53" s="63" t="s">
        <v>81</v>
      </c>
      <c r="B53" s="73"/>
      <c r="C53" s="74"/>
      <c r="D53" s="74"/>
      <c r="E53" s="82"/>
      <c r="F53" s="79"/>
    </row>
    <row r="54" ht="12.0" customHeight="1">
      <c r="A54" s="63" t="s">
        <v>82</v>
      </c>
      <c r="B54" s="83"/>
      <c r="C54" s="66"/>
      <c r="D54" s="66"/>
      <c r="E54" s="76"/>
      <c r="F54" s="77"/>
    </row>
    <row r="55" ht="12.0" customHeight="1">
      <c r="A55" s="63" t="s">
        <v>83</v>
      </c>
      <c r="B55" s="69"/>
      <c r="C55" s="71"/>
      <c r="D55" s="71"/>
      <c r="E55" s="69"/>
      <c r="F55" s="71"/>
    </row>
    <row r="56" ht="12.0" customHeight="1">
      <c r="A56" s="63" t="s">
        <v>84</v>
      </c>
      <c r="B56" s="69"/>
      <c r="C56" s="71"/>
      <c r="D56" s="71"/>
      <c r="E56" s="69"/>
      <c r="F56" s="71"/>
    </row>
    <row r="57" ht="12.0" customHeight="1">
      <c r="A57" s="63" t="s">
        <v>85</v>
      </c>
      <c r="B57" s="69"/>
      <c r="C57" s="71"/>
      <c r="D57" s="71"/>
      <c r="E57" s="69"/>
      <c r="F57" s="71"/>
    </row>
    <row r="58" ht="12.0" customHeight="1">
      <c r="A58" s="63" t="s">
        <v>86</v>
      </c>
      <c r="B58" s="69"/>
      <c r="C58" s="71"/>
      <c r="D58" s="71"/>
      <c r="E58" s="69"/>
      <c r="F58" s="71"/>
    </row>
    <row r="59" ht="12.0" customHeight="1">
      <c r="A59" s="63" t="s">
        <v>87</v>
      </c>
      <c r="B59" s="69"/>
      <c r="C59" s="71"/>
      <c r="D59" s="71"/>
      <c r="E59" s="69"/>
      <c r="F59" s="71"/>
    </row>
    <row r="60" ht="12.0" customHeight="1">
      <c r="A60" s="63" t="s">
        <v>88</v>
      </c>
      <c r="B60" s="69"/>
      <c r="C60" s="71"/>
      <c r="D60" s="71"/>
      <c r="E60" s="69"/>
      <c r="F60" s="71"/>
    </row>
    <row r="61" ht="12.0" customHeight="1">
      <c r="A61" s="63" t="s">
        <v>89</v>
      </c>
      <c r="B61" s="69"/>
      <c r="C61" s="71"/>
      <c r="D61" s="71"/>
      <c r="E61" s="69"/>
      <c r="F61" s="71"/>
    </row>
    <row r="62" ht="12.0" customHeight="1">
      <c r="A62" s="63" t="s">
        <v>90</v>
      </c>
      <c r="B62" s="69"/>
      <c r="C62" s="71"/>
      <c r="D62" s="71"/>
      <c r="E62" s="69"/>
      <c r="F62" s="71"/>
    </row>
    <row r="63" ht="12.0" customHeight="1">
      <c r="A63" s="63" t="s">
        <v>91</v>
      </c>
      <c r="B63" s="69"/>
      <c r="C63" s="71"/>
      <c r="D63" s="71"/>
      <c r="E63" s="69"/>
      <c r="F63" s="71"/>
    </row>
    <row r="64" ht="12.0" customHeight="1">
      <c r="A64" s="63" t="s">
        <v>92</v>
      </c>
      <c r="B64" s="69"/>
      <c r="C64" s="71"/>
      <c r="D64" s="71"/>
      <c r="E64" s="69"/>
      <c r="F64" s="71"/>
    </row>
    <row r="65" ht="12.0" customHeight="1">
      <c r="A65" s="63" t="s">
        <v>93</v>
      </c>
      <c r="B65" s="73"/>
      <c r="C65" s="74"/>
      <c r="D65" s="74"/>
      <c r="E65" s="73"/>
      <c r="F65" s="74"/>
    </row>
    <row r="66" ht="12.0" customHeight="1">
      <c r="A66" s="63" t="s">
        <v>94</v>
      </c>
      <c r="B66" s="83"/>
      <c r="C66" s="66"/>
      <c r="D66" s="66"/>
      <c r="E66" s="76"/>
      <c r="F66" s="77"/>
    </row>
    <row r="67" ht="12.0" customHeight="1">
      <c r="A67" s="63" t="s">
        <v>95</v>
      </c>
      <c r="B67" s="69"/>
      <c r="C67" s="71"/>
      <c r="D67" s="71"/>
      <c r="E67" s="69"/>
      <c r="F67" s="71"/>
    </row>
    <row r="68" ht="12.0" customHeight="1">
      <c r="A68" s="63" t="s">
        <v>96</v>
      </c>
      <c r="B68" s="69"/>
      <c r="C68" s="71"/>
      <c r="D68" s="71"/>
      <c r="E68" s="69"/>
      <c r="F68" s="71"/>
    </row>
    <row r="69" ht="12.0" customHeight="1">
      <c r="A69" s="63" t="s">
        <v>97</v>
      </c>
      <c r="B69" s="69"/>
      <c r="C69" s="71"/>
      <c r="D69" s="71"/>
      <c r="E69" s="69"/>
      <c r="F69" s="71"/>
    </row>
    <row r="70" ht="12.0" customHeight="1">
      <c r="A70" s="63" t="s">
        <v>98</v>
      </c>
      <c r="B70" s="69"/>
      <c r="C70" s="71"/>
      <c r="D70" s="71"/>
      <c r="E70" s="69"/>
      <c r="F70" s="71"/>
    </row>
    <row r="71" ht="12.0" customHeight="1">
      <c r="A71" s="63" t="s">
        <v>99</v>
      </c>
      <c r="B71" s="69"/>
      <c r="C71" s="71"/>
      <c r="D71" s="71"/>
      <c r="E71" s="69"/>
      <c r="F71" s="71"/>
    </row>
    <row r="72" ht="12.0" customHeight="1">
      <c r="A72" s="63" t="s">
        <v>100</v>
      </c>
      <c r="B72" s="69"/>
      <c r="C72" s="71"/>
      <c r="D72" s="71"/>
      <c r="E72" s="69"/>
      <c r="F72" s="71"/>
    </row>
    <row r="73" ht="12.0" customHeight="1">
      <c r="A73" s="63" t="s">
        <v>101</v>
      </c>
      <c r="B73" s="69"/>
      <c r="C73" s="71"/>
      <c r="D73" s="71"/>
      <c r="E73" s="69"/>
      <c r="F73" s="71"/>
    </row>
    <row r="74" ht="12.0" customHeight="1">
      <c r="A74" s="63" t="s">
        <v>102</v>
      </c>
      <c r="B74" s="69"/>
      <c r="C74" s="71"/>
      <c r="D74" s="71"/>
      <c r="E74" s="69"/>
      <c r="F74" s="71"/>
    </row>
    <row r="75" ht="12.0" customHeight="1">
      <c r="A75" s="63" t="s">
        <v>103</v>
      </c>
      <c r="B75" s="69"/>
      <c r="C75" s="71"/>
      <c r="D75" s="71"/>
      <c r="E75" s="69"/>
      <c r="F75" s="71"/>
    </row>
    <row r="76" ht="12.0" customHeight="1">
      <c r="A76" s="63" t="s">
        <v>104</v>
      </c>
      <c r="B76" s="69"/>
      <c r="C76" s="71"/>
      <c r="D76" s="71"/>
      <c r="E76" s="69"/>
      <c r="F76" s="71"/>
    </row>
    <row r="77" ht="12.0" customHeight="1">
      <c r="A77" s="63" t="s">
        <v>105</v>
      </c>
      <c r="B77" s="73"/>
      <c r="C77" s="74"/>
      <c r="D77" s="74"/>
      <c r="E77" s="73"/>
      <c r="F77" s="74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25"/>
    <col customWidth="1" min="2" max="2" width="22.38"/>
    <col customWidth="1" min="3" max="3" width="11.38"/>
    <col customWidth="1" min="4" max="4" width="15.13"/>
    <col customWidth="1" min="5" max="5" width="10.75"/>
    <col customWidth="1" min="6" max="6" width="16.5"/>
  </cols>
  <sheetData>
    <row r="1" ht="12.75" customHeight="1">
      <c r="A1" s="1" t="s">
        <v>0</v>
      </c>
      <c r="B1" s="84" t="s">
        <v>1</v>
      </c>
      <c r="C1" s="85" t="s">
        <v>2</v>
      </c>
      <c r="D1" s="86">
        <v>43831.0</v>
      </c>
      <c r="E1" s="87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8" t="s">
        <v>5</v>
      </c>
      <c r="B2" s="52">
        <f>ERT_ATFM_YY!B2</f>
        <v>44881</v>
      </c>
      <c r="C2" s="11" t="s">
        <v>6</v>
      </c>
      <c r="D2" s="12">
        <f>ERT_ATFM_YY!D2</f>
        <v>44865</v>
      </c>
      <c r="E2" s="89" t="s">
        <v>7</v>
      </c>
      <c r="F2" s="14" t="s">
        <v>8</v>
      </c>
    </row>
    <row r="3" ht="12.75" customHeight="1">
      <c r="A3" s="90"/>
      <c r="B3" s="90"/>
      <c r="C3" s="90"/>
      <c r="D3" s="90"/>
      <c r="E3" s="90"/>
      <c r="F3" s="91" t="s">
        <v>4</v>
      </c>
    </row>
    <row r="4" ht="13.5" customHeight="1">
      <c r="A4" s="92" t="str">
        <f>ERT_ATFM_YY!A4</f>
        <v>Period: JAN-OCT</v>
      </c>
      <c r="B4" s="93" t="s">
        <v>106</v>
      </c>
      <c r="C4" s="93" t="s">
        <v>107</v>
      </c>
      <c r="D4" s="94"/>
      <c r="E4" s="94"/>
      <c r="F4" s="94"/>
    </row>
    <row r="5" ht="25.5" customHeight="1">
      <c r="A5" s="95" t="s">
        <v>108</v>
      </c>
      <c r="B5" s="95" t="s">
        <v>109</v>
      </c>
      <c r="C5" s="95" t="s">
        <v>110</v>
      </c>
      <c r="D5" s="95" t="s">
        <v>111</v>
      </c>
      <c r="E5" s="95" t="s">
        <v>112</v>
      </c>
      <c r="F5" s="95" t="s">
        <v>113</v>
      </c>
    </row>
    <row r="6" ht="12.75" customHeight="1">
      <c r="A6" s="96" t="s">
        <v>11</v>
      </c>
      <c r="B6" s="97">
        <v>0.5</v>
      </c>
      <c r="C6" s="98">
        <v>7069301.0</v>
      </c>
      <c r="D6" s="98">
        <v>1.3688874E7</v>
      </c>
      <c r="E6" s="97">
        <f t="shared" ref="E6:E15" si="1">D6/C6</f>
        <v>1.936382961</v>
      </c>
      <c r="F6" s="97">
        <f>E6-B6</f>
        <v>1.436382961</v>
      </c>
    </row>
    <row r="7" ht="12.75" customHeight="1">
      <c r="A7" s="96" t="s">
        <v>114</v>
      </c>
      <c r="B7" s="97"/>
      <c r="C7" s="98">
        <v>570301.0</v>
      </c>
      <c r="D7" s="98">
        <v>781727.0</v>
      </c>
      <c r="E7" s="97">
        <f t="shared" si="1"/>
        <v>1.370727037</v>
      </c>
      <c r="F7" s="97"/>
    </row>
    <row r="8" ht="12.75" customHeight="1">
      <c r="A8" s="96" t="s">
        <v>115</v>
      </c>
      <c r="B8" s="97"/>
      <c r="C8" s="98">
        <v>2108970.0</v>
      </c>
      <c r="D8" s="98">
        <v>500914.0</v>
      </c>
      <c r="E8" s="97">
        <f t="shared" si="1"/>
        <v>0.2375159438</v>
      </c>
      <c r="F8" s="97"/>
    </row>
    <row r="9" ht="12.75" customHeight="1">
      <c r="A9" s="96" t="s">
        <v>116</v>
      </c>
      <c r="B9" s="97"/>
      <c r="C9" s="98">
        <v>829275.0</v>
      </c>
      <c r="D9" s="98">
        <v>16.0</v>
      </c>
      <c r="E9" s="97">
        <f t="shared" si="1"/>
        <v>0.00001929396159</v>
      </c>
      <c r="F9" s="97"/>
    </row>
    <row r="10" ht="12.75" customHeight="1">
      <c r="A10" s="96" t="s">
        <v>117</v>
      </c>
      <c r="B10" s="97"/>
      <c r="C10" s="98">
        <v>694554.0</v>
      </c>
      <c r="D10" s="98">
        <v>22346.0</v>
      </c>
      <c r="E10" s="97">
        <f t="shared" si="1"/>
        <v>0.03217316436</v>
      </c>
      <c r="F10" s="97"/>
    </row>
    <row r="11" ht="12.75" customHeight="1">
      <c r="A11" s="96" t="s">
        <v>118</v>
      </c>
      <c r="B11" s="97"/>
      <c r="C11" s="98">
        <v>1675632.0</v>
      </c>
      <c r="D11" s="98">
        <v>2141937.0</v>
      </c>
      <c r="E11" s="97">
        <f t="shared" si="1"/>
        <v>1.278286044</v>
      </c>
      <c r="F11" s="97"/>
    </row>
    <row r="12" ht="12.75" customHeight="1">
      <c r="A12" s="96" t="s">
        <v>119</v>
      </c>
      <c r="B12" s="97"/>
      <c r="C12" s="98">
        <v>4468380.0</v>
      </c>
      <c r="D12" s="98">
        <v>9381805.0</v>
      </c>
      <c r="E12" s="97">
        <f t="shared" si="1"/>
        <v>2.099598736</v>
      </c>
      <c r="F12" s="97"/>
    </row>
    <row r="13" ht="12.75" customHeight="1">
      <c r="A13" s="96" t="s">
        <v>120</v>
      </c>
      <c r="B13" s="97"/>
      <c r="C13" s="98">
        <v>694945.0</v>
      </c>
      <c r="D13" s="98">
        <v>1312.0</v>
      </c>
      <c r="E13" s="97">
        <f t="shared" si="1"/>
        <v>0.001887919188</v>
      </c>
      <c r="F13" s="97"/>
    </row>
    <row r="14" ht="12.75" customHeight="1">
      <c r="A14" s="96" t="s">
        <v>121</v>
      </c>
      <c r="B14" s="97"/>
      <c r="C14" s="98">
        <v>1742886.0</v>
      </c>
      <c r="D14" s="98">
        <v>858214.0</v>
      </c>
      <c r="E14" s="97">
        <f t="shared" si="1"/>
        <v>0.4924097158</v>
      </c>
      <c r="F14" s="97"/>
    </row>
    <row r="15" ht="12.75" customHeight="1">
      <c r="A15" s="99" t="s">
        <v>122</v>
      </c>
      <c r="B15" s="97"/>
      <c r="C15" s="98">
        <v>1830770.0</v>
      </c>
      <c r="D15" s="98">
        <v>589624.0</v>
      </c>
      <c r="E15" s="97">
        <f t="shared" si="1"/>
        <v>0.3220633941</v>
      </c>
      <c r="F15" s="9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25"/>
    <col customWidth="1" min="2" max="2" width="20.0"/>
    <col customWidth="1" min="3" max="4" width="13.88"/>
    <col customWidth="1" min="5" max="5" width="13.63"/>
    <col customWidth="1" min="6" max="6" width="16.5"/>
  </cols>
  <sheetData>
    <row r="1" ht="12.75" customHeight="1">
      <c r="A1" s="1" t="s">
        <v>0</v>
      </c>
      <c r="B1" s="84" t="s">
        <v>1</v>
      </c>
      <c r="C1" s="85" t="s">
        <v>2</v>
      </c>
      <c r="D1" s="86">
        <v>43831.0</v>
      </c>
      <c r="E1" s="87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8" t="s">
        <v>5</v>
      </c>
      <c r="B2" s="52">
        <f>ERT_ATFM_YY!B2</f>
        <v>44881</v>
      </c>
      <c r="C2" s="11" t="s">
        <v>6</v>
      </c>
      <c r="D2" s="12">
        <f>ERT_ATFM_YY!D2</f>
        <v>44865</v>
      </c>
      <c r="E2" s="89" t="s">
        <v>7</v>
      </c>
      <c r="F2" s="14" t="s">
        <v>8</v>
      </c>
    </row>
    <row r="3" ht="12.75" customHeight="1">
      <c r="A3" s="90"/>
      <c r="B3" s="90"/>
      <c r="C3" s="90"/>
      <c r="D3" s="90"/>
      <c r="E3" s="90"/>
      <c r="F3" s="91" t="s">
        <v>4</v>
      </c>
    </row>
    <row r="4" ht="13.5" customHeight="1">
      <c r="A4" s="92" t="str">
        <f>ERT_ATFM_YY!A4</f>
        <v>Period: JAN-OCT</v>
      </c>
      <c r="B4" s="93" t="s">
        <v>106</v>
      </c>
      <c r="C4" s="93" t="s">
        <v>4</v>
      </c>
      <c r="D4" s="94"/>
      <c r="E4" s="94"/>
      <c r="F4" s="94"/>
    </row>
    <row r="5" ht="25.5" customHeight="1">
      <c r="A5" s="95" t="s">
        <v>123</v>
      </c>
      <c r="B5" s="95" t="s">
        <v>124</v>
      </c>
      <c r="C5" s="95" t="s">
        <v>110</v>
      </c>
      <c r="D5" s="95" t="s">
        <v>111</v>
      </c>
      <c r="E5" s="95" t="s">
        <v>125</v>
      </c>
      <c r="F5" s="95" t="s">
        <v>113</v>
      </c>
    </row>
    <row r="6" ht="12.75" customHeight="1">
      <c r="A6" s="96" t="s">
        <v>126</v>
      </c>
      <c r="B6" s="97"/>
      <c r="C6" s="98">
        <v>473731.0</v>
      </c>
      <c r="D6" s="98">
        <v>822645.0</v>
      </c>
      <c r="E6" s="100">
        <f t="shared" ref="E6:E34" si="1">D6/C6</f>
        <v>1.73652347</v>
      </c>
      <c r="F6" s="97" t="s">
        <v>4</v>
      </c>
    </row>
    <row r="7" ht="12.75" customHeight="1">
      <c r="A7" s="96" t="s">
        <v>127</v>
      </c>
      <c r="B7" s="97"/>
      <c r="C7" s="98">
        <v>902137.0</v>
      </c>
      <c r="D7" s="98">
        <v>104696.0</v>
      </c>
      <c r="E7" s="100">
        <f t="shared" si="1"/>
        <v>0.1160533267</v>
      </c>
      <c r="F7" s="97"/>
    </row>
    <row r="8" ht="12.75" customHeight="1">
      <c r="A8" s="96" t="s">
        <v>128</v>
      </c>
      <c r="B8" s="97"/>
      <c r="C8" s="98">
        <v>444620.0</v>
      </c>
      <c r="D8" s="98">
        <v>1232.0</v>
      </c>
      <c r="E8" s="100">
        <f t="shared" si="1"/>
        <v>0.002770905492</v>
      </c>
      <c r="F8" s="97"/>
    </row>
    <row r="9" ht="12.75" customHeight="1">
      <c r="A9" s="96" t="s">
        <v>129</v>
      </c>
      <c r="B9" s="97"/>
      <c r="C9" s="98">
        <v>701578.0</v>
      </c>
      <c r="D9" s="98">
        <v>16.0</v>
      </c>
      <c r="E9" s="100">
        <f t="shared" si="1"/>
        <v>0.00002280573222</v>
      </c>
      <c r="F9" s="97"/>
    </row>
    <row r="10" ht="12.75" customHeight="1">
      <c r="A10" s="96" t="s">
        <v>130</v>
      </c>
      <c r="B10" s="97"/>
      <c r="C10" s="98">
        <v>628825.0</v>
      </c>
      <c r="D10" s="98">
        <v>407715.0</v>
      </c>
      <c r="E10" s="100">
        <f t="shared" si="1"/>
        <v>0.6483759393</v>
      </c>
      <c r="F10" s="97"/>
    </row>
    <row r="11" ht="12.75" customHeight="1">
      <c r="A11" s="96" t="s">
        <v>131</v>
      </c>
      <c r="B11" s="97"/>
      <c r="C11" s="98">
        <v>286014.0</v>
      </c>
      <c r="D11" s="98">
        <v>0.0</v>
      </c>
      <c r="E11" s="100">
        <f t="shared" si="1"/>
        <v>0</v>
      </c>
      <c r="F11" s="97"/>
    </row>
    <row r="12" ht="12.75" customHeight="1">
      <c r="A12" s="96" t="s">
        <v>132</v>
      </c>
      <c r="B12" s="97"/>
      <c r="C12" s="98">
        <v>2137089.0</v>
      </c>
      <c r="D12" s="98">
        <v>5390894.0</v>
      </c>
      <c r="E12" s="100">
        <f t="shared" si="1"/>
        <v>2.522540708</v>
      </c>
      <c r="F12" s="97"/>
    </row>
    <row r="13" ht="12.75" customHeight="1">
      <c r="A13" s="96" t="s">
        <v>133</v>
      </c>
      <c r="B13" s="97"/>
      <c r="C13" s="98">
        <v>2500576.0</v>
      </c>
      <c r="D13" s="98">
        <v>3358470.0</v>
      </c>
      <c r="E13" s="100">
        <f t="shared" si="1"/>
        <v>1.343078555</v>
      </c>
      <c r="F13" s="97"/>
    </row>
    <row r="14" ht="12.75" customHeight="1">
      <c r="A14" s="96" t="s">
        <v>134</v>
      </c>
      <c r="B14" s="97"/>
      <c r="C14" s="98">
        <v>122085.0</v>
      </c>
      <c r="D14" s="98">
        <v>80.0</v>
      </c>
      <c r="E14" s="100">
        <f t="shared" si="1"/>
        <v>0.0006552811566</v>
      </c>
      <c r="F14" s="97"/>
    </row>
    <row r="15" ht="12.75" customHeight="1">
      <c r="A15" s="96" t="s">
        <v>135</v>
      </c>
      <c r="B15" s="97"/>
      <c r="C15" s="98">
        <v>1687708.0</v>
      </c>
      <c r="D15" s="98">
        <v>587710.0</v>
      </c>
      <c r="E15" s="100">
        <f t="shared" si="1"/>
        <v>0.3482296701</v>
      </c>
      <c r="F15" s="97"/>
    </row>
    <row r="16" ht="12.75" customHeight="1">
      <c r="A16" s="96" t="s">
        <v>136</v>
      </c>
      <c r="B16" s="97"/>
      <c r="C16" s="98">
        <v>1442507.0</v>
      </c>
      <c r="D16" s="98">
        <v>362824.0</v>
      </c>
      <c r="E16" s="100">
        <f t="shared" si="1"/>
        <v>0.2515232162</v>
      </c>
      <c r="F16" s="97"/>
    </row>
    <row r="17" ht="12.75" customHeight="1">
      <c r="A17" s="96" t="s">
        <v>137</v>
      </c>
      <c r="B17" s="97"/>
      <c r="C17" s="98">
        <v>159744.0</v>
      </c>
      <c r="D17" s="98">
        <v>0.0</v>
      </c>
      <c r="E17" s="100">
        <f t="shared" si="1"/>
        <v>0</v>
      </c>
      <c r="F17" s="97"/>
    </row>
    <row r="18" ht="12.75" customHeight="1">
      <c r="A18" s="96" t="s">
        <v>138</v>
      </c>
      <c r="B18" s="97"/>
      <c r="C18" s="98">
        <v>792993.0</v>
      </c>
      <c r="D18" s="98">
        <v>138090.0</v>
      </c>
      <c r="E18" s="100">
        <f t="shared" si="1"/>
        <v>0.1741377288</v>
      </c>
      <c r="F18" s="97"/>
    </row>
    <row r="19" ht="12.75" customHeight="1">
      <c r="A19" s="96" t="s">
        <v>139</v>
      </c>
      <c r="B19" s="97"/>
      <c r="C19" s="98">
        <v>764101.0</v>
      </c>
      <c r="D19" s="98">
        <v>792818.0</v>
      </c>
      <c r="E19" s="100">
        <f t="shared" si="1"/>
        <v>1.037582728</v>
      </c>
      <c r="F19" s="97"/>
    </row>
    <row r="20" ht="12.75" customHeight="1">
      <c r="A20" s="96" t="s">
        <v>140</v>
      </c>
      <c r="B20" s="97"/>
      <c r="C20" s="98">
        <v>492247.0</v>
      </c>
      <c r="D20" s="98">
        <v>603.0</v>
      </c>
      <c r="E20" s="100">
        <f t="shared" si="1"/>
        <v>0.001224994769</v>
      </c>
      <c r="F20" s="97"/>
    </row>
    <row r="21" ht="12.75" customHeight="1">
      <c r="A21" s="96" t="s">
        <v>141</v>
      </c>
      <c r="B21" s="97"/>
      <c r="C21" s="98">
        <v>454326.0</v>
      </c>
      <c r="D21" s="98">
        <v>21712.0</v>
      </c>
      <c r="E21" s="100">
        <f t="shared" si="1"/>
        <v>0.04778947276</v>
      </c>
      <c r="F21" s="97"/>
    </row>
    <row r="22" ht="12.75" customHeight="1">
      <c r="A22" s="96" t="s">
        <v>142</v>
      </c>
      <c r="B22" s="97"/>
      <c r="C22" s="98">
        <v>161797.0</v>
      </c>
      <c r="D22" s="98">
        <v>0.0</v>
      </c>
      <c r="E22" s="100">
        <f t="shared" si="1"/>
        <v>0</v>
      </c>
      <c r="F22" s="97"/>
    </row>
    <row r="23" ht="12.75" customHeight="1">
      <c r="A23" s="96" t="s">
        <v>143</v>
      </c>
      <c r="B23" s="97"/>
      <c r="C23" s="98">
        <v>408217.0</v>
      </c>
      <c r="D23" s="98">
        <v>13907.0</v>
      </c>
      <c r="E23" s="100">
        <f t="shared" si="1"/>
        <v>0.03406766499</v>
      </c>
      <c r="F23" s="97"/>
    </row>
    <row r="24" ht="12.75" customHeight="1">
      <c r="A24" s="96" t="s">
        <v>144</v>
      </c>
      <c r="B24" s="97"/>
      <c r="C24" s="98">
        <v>437515.0</v>
      </c>
      <c r="D24" s="98">
        <v>18201.0</v>
      </c>
      <c r="E24" s="100">
        <f t="shared" si="1"/>
        <v>0.0416008594</v>
      </c>
      <c r="F24" s="97"/>
    </row>
    <row r="25" ht="12.75" customHeight="1">
      <c r="A25" s="96" t="s">
        <v>145</v>
      </c>
      <c r="B25" s="97"/>
      <c r="C25" s="98">
        <v>1314372.0</v>
      </c>
      <c r="D25" s="98">
        <v>149505.0</v>
      </c>
      <c r="E25" s="100">
        <f t="shared" si="1"/>
        <v>0.1137463367</v>
      </c>
      <c r="F25" s="97"/>
    </row>
    <row r="26" ht="12.75" customHeight="1">
      <c r="A26" s="96" t="s">
        <v>146</v>
      </c>
      <c r="B26" s="97"/>
      <c r="C26" s="98">
        <v>87565.0</v>
      </c>
      <c r="D26" s="98">
        <v>0.0</v>
      </c>
      <c r="E26" s="100">
        <f t="shared" si="1"/>
        <v>0</v>
      </c>
      <c r="F26" s="97"/>
    </row>
    <row r="27" ht="12.75" customHeight="1">
      <c r="A27" s="96" t="s">
        <v>147</v>
      </c>
      <c r="B27" s="97"/>
      <c r="C27" s="98">
        <v>506806.0</v>
      </c>
      <c r="D27" s="98">
        <v>270504.0</v>
      </c>
      <c r="E27" s="100">
        <f t="shared" si="1"/>
        <v>0.5337426944</v>
      </c>
      <c r="F27" s="97"/>
    </row>
    <row r="28" ht="12.75" customHeight="1">
      <c r="A28" s="96" t="s">
        <v>148</v>
      </c>
      <c r="B28" s="97"/>
      <c r="C28" s="98">
        <v>436039.0</v>
      </c>
      <c r="D28" s="98">
        <v>634.0</v>
      </c>
      <c r="E28" s="100">
        <f t="shared" si="1"/>
        <v>0.001453998381</v>
      </c>
      <c r="F28" s="97"/>
    </row>
    <row r="29" ht="12.75" customHeight="1">
      <c r="A29" s="96" t="s">
        <v>149</v>
      </c>
      <c r="B29" s="97"/>
      <c r="C29" s="98">
        <v>142383.0</v>
      </c>
      <c r="D29" s="98">
        <v>0.0</v>
      </c>
      <c r="E29" s="100">
        <f t="shared" si="1"/>
        <v>0</v>
      </c>
      <c r="F29" s="97"/>
    </row>
    <row r="30" ht="12.75" customHeight="1">
      <c r="A30" s="96" t="s">
        <v>150</v>
      </c>
      <c r="B30" s="97"/>
      <c r="C30" s="98">
        <v>527755.0</v>
      </c>
      <c r="D30" s="98">
        <v>781727.0</v>
      </c>
      <c r="E30" s="100">
        <f t="shared" si="1"/>
        <v>1.481230874</v>
      </c>
      <c r="F30" s="97"/>
    </row>
    <row r="31" ht="12.75" customHeight="1">
      <c r="A31" s="96" t="s">
        <v>151</v>
      </c>
      <c r="B31" s="97"/>
      <c r="C31" s="98">
        <v>555450.0</v>
      </c>
      <c r="D31" s="98">
        <v>0.0</v>
      </c>
      <c r="E31" s="100">
        <f t="shared" si="1"/>
        <v>0</v>
      </c>
      <c r="F31" s="97"/>
    </row>
    <row r="32" ht="12.75" customHeight="1">
      <c r="A32" s="96" t="s">
        <v>152</v>
      </c>
      <c r="B32" s="97"/>
      <c r="C32" s="98">
        <v>439413.0</v>
      </c>
      <c r="D32" s="98">
        <v>79126.0</v>
      </c>
      <c r="E32" s="100">
        <f t="shared" si="1"/>
        <v>0.1800720507</v>
      </c>
      <c r="F32" s="97"/>
    </row>
    <row r="33" ht="12.75" customHeight="1">
      <c r="A33" s="96" t="s">
        <v>153</v>
      </c>
      <c r="B33" s="97"/>
      <c r="C33" s="98">
        <v>994650.0</v>
      </c>
      <c r="D33" s="98">
        <v>385609.0</v>
      </c>
      <c r="E33" s="100">
        <f t="shared" si="1"/>
        <v>0.3876831046</v>
      </c>
      <c r="F33" s="97"/>
    </row>
    <row r="34" ht="12.75" customHeight="1">
      <c r="A34" s="96" t="s">
        <v>154</v>
      </c>
      <c r="B34" s="97"/>
      <c r="C34" s="98">
        <v>317252.0</v>
      </c>
      <c r="D34" s="98">
        <v>156.0</v>
      </c>
      <c r="E34" s="100">
        <f t="shared" si="1"/>
        <v>0.0004917226684</v>
      </c>
      <c r="F34" s="9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5.5"/>
    <col customWidth="1" min="3" max="3" width="11.25"/>
    <col customWidth="1" min="4" max="4" width="123.13"/>
  </cols>
  <sheetData>
    <row r="1" ht="12.0" customHeight="1">
      <c r="A1" s="101" t="s">
        <v>155</v>
      </c>
      <c r="B1" s="101" t="s">
        <v>123</v>
      </c>
      <c r="C1" s="101" t="s">
        <v>156</v>
      </c>
      <c r="D1" s="101" t="s">
        <v>157</v>
      </c>
    </row>
    <row r="2" ht="15.75" customHeight="1">
      <c r="A2" s="102">
        <v>44351.0</v>
      </c>
      <c r="B2" s="103" t="s">
        <v>158</v>
      </c>
      <c r="C2" s="104"/>
      <c r="D2" s="103" t="s">
        <v>159</v>
      </c>
    </row>
    <row r="3" ht="15.75" customHeight="1">
      <c r="A3" s="105"/>
      <c r="B3" s="103"/>
      <c r="C3" s="104"/>
      <c r="D3" s="103"/>
    </row>
    <row r="4" ht="15.75" customHeight="1">
      <c r="A4" s="105"/>
      <c r="B4" s="103"/>
      <c r="C4" s="106"/>
      <c r="D4" s="103"/>
    </row>
    <row r="5" ht="15.75" customHeight="1">
      <c r="A5" s="102"/>
      <c r="B5" s="107"/>
      <c r="C5" s="104"/>
      <c r="D5" s="108"/>
    </row>
  </sheetData>
  <drawing r:id="rId1"/>
</worksheet>
</file>