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RT_ATFM_PP vs ACT" sheetId="1" r:id="rId3"/>
    <sheet state="visible" name="ERT_ATFM_YY" sheetId="2" r:id="rId4"/>
    <sheet state="visible" name="ERT_ATFM_MM" sheetId="3" r:id="rId5"/>
    <sheet state="visible" name="Change Log" sheetId="4" r:id="rId6"/>
  </sheets>
  <definedNames/>
  <calcPr/>
</workbook>
</file>

<file path=xl/sharedStrings.xml><?xml version="1.0" encoding="utf-8"?>
<sst xmlns="http://schemas.openxmlformats.org/spreadsheetml/2006/main" count="290" uniqueCount="115">
  <si>
    <t>Data source</t>
  </si>
  <si>
    <t>EUROCONTROL - PRB</t>
  </si>
  <si>
    <t>Period Start</t>
  </si>
  <si>
    <t>Meta data</t>
  </si>
  <si>
    <t>Release date</t>
  </si>
  <si>
    <t>Period End</t>
  </si>
  <si>
    <t>Contact</t>
  </si>
  <si>
    <t>NSA-PRU-Support@eurocontrol.int</t>
  </si>
  <si>
    <t>Period: JAN-DEC 2012</t>
  </si>
  <si>
    <t>Full Year</t>
  </si>
  <si>
    <t>JAN-DEC</t>
  </si>
  <si>
    <t>Entity</t>
  </si>
  <si>
    <t>ANSP/ FAB</t>
  </si>
  <si>
    <t>Plan [2012]</t>
  </si>
  <si>
    <t>FLTS [TOT]</t>
  </si>
  <si>
    <t>En-route ATFM delay [min.]</t>
  </si>
  <si>
    <t>Actual [Jan.-Dec. 2012]</t>
  </si>
  <si>
    <t>[act. vs. plan]</t>
  </si>
  <si>
    <t>Portugal Continental</t>
  </si>
  <si>
    <t>NAV Portugal (Continental)</t>
  </si>
  <si>
    <t>Norway</t>
  </si>
  <si>
    <t>Avinor</t>
  </si>
  <si>
    <t>Romania</t>
  </si>
  <si>
    <t>ROMATSA</t>
  </si>
  <si>
    <t>Estonia</t>
  </si>
  <si>
    <t>EANS</t>
  </si>
  <si>
    <t>Latvia</t>
  </si>
  <si>
    <t>LGS</t>
  </si>
  <si>
    <t>Malta</t>
  </si>
  <si>
    <t>MATS</t>
  </si>
  <si>
    <t>Finland</t>
  </si>
  <si>
    <t>Finavia</t>
  </si>
  <si>
    <t>Lithuania</t>
  </si>
  <si>
    <t>Oro Navigacija</t>
  </si>
  <si>
    <t>Ireland</t>
  </si>
  <si>
    <t>IAA</t>
  </si>
  <si>
    <t>Bulgaria</t>
  </si>
  <si>
    <t>BULATSA</t>
  </si>
  <si>
    <t>Italy</t>
  </si>
  <si>
    <t>ENAV</t>
  </si>
  <si>
    <t>Czech Republic</t>
  </si>
  <si>
    <t>ANS CR</t>
  </si>
  <si>
    <t>DK-SE FAB</t>
  </si>
  <si>
    <t>FABEC</t>
  </si>
  <si>
    <t>United Kingdom</t>
  </si>
  <si>
    <t>NATS (Continental)</t>
  </si>
  <si>
    <t>Hungary</t>
  </si>
  <si>
    <t>HungaroControl</t>
  </si>
  <si>
    <t>Slovakia</t>
  </si>
  <si>
    <t>LPS</t>
  </si>
  <si>
    <t>Slovenia</t>
  </si>
  <si>
    <t>Slovenia Control</t>
  </si>
  <si>
    <t>Cyprus</t>
  </si>
  <si>
    <t>DCAC Cyprus</t>
  </si>
  <si>
    <t>Spain</t>
  </si>
  <si>
    <t>Aena</t>
  </si>
  <si>
    <t>Poland</t>
  </si>
  <si>
    <t>PANSA</t>
  </si>
  <si>
    <t>Austria</t>
  </si>
  <si>
    <t>Austro Control</t>
  </si>
  <si>
    <t>Greece</t>
  </si>
  <si>
    <t>HCAA</t>
  </si>
  <si>
    <t>Flights</t>
  </si>
  <si>
    <t>Total en route ATFM delay [minutes]</t>
  </si>
  <si>
    <t>En route ATFM delay [min. per flight]</t>
  </si>
  <si>
    <t>% by category</t>
  </si>
  <si>
    <t>Act. vs. Plan</t>
  </si>
  <si>
    <t>Time</t>
  </si>
  <si>
    <t>FLTS</t>
  </si>
  <si>
    <t>Total [min.]</t>
  </si>
  <si>
    <t>Capacity/ staffing [codes CSG]</t>
  </si>
  <si>
    <t>ATC other [codes IRTV]</t>
  </si>
  <si>
    <t>Weather [codes W,D]</t>
  </si>
  <si>
    <t>Other [all other codes]</t>
  </si>
  <si>
    <t>Actual [Jan.-Dec.]</t>
  </si>
  <si>
    <t>Capacity/ staffing [%]</t>
  </si>
  <si>
    <t>ATC other [%]</t>
  </si>
  <si>
    <t>Weather [%]</t>
  </si>
  <si>
    <t>Other [%]</t>
  </si>
  <si>
    <t>Plan [annual]</t>
  </si>
  <si>
    <t>[actual vs. plan]</t>
  </si>
  <si>
    <t>SES AREA RP1</t>
  </si>
  <si>
    <t>2008</t>
  </si>
  <si>
    <t>2009</t>
  </si>
  <si>
    <t>2010</t>
  </si>
  <si>
    <t>2011</t>
  </si>
  <si>
    <t>2012</t>
  </si>
  <si>
    <t>2013</t>
  </si>
  <si>
    <t>2014</t>
  </si>
  <si>
    <t>Year</t>
  </si>
  <si>
    <t>Month</t>
  </si>
  <si>
    <t>Label</t>
  </si>
  <si>
    <t>Total [min. per flight]</t>
  </si>
  <si>
    <t>Cumulative Year</t>
  </si>
  <si>
    <t>Indicative reference line</t>
  </si>
  <si>
    <t>JAN</t>
  </si>
  <si>
    <t>FEB</t>
  </si>
  <si>
    <t>MAR</t>
  </si>
  <si>
    <t>APR</t>
  </si>
  <si>
    <t>MAY</t>
  </si>
  <si>
    <t>JUN</t>
  </si>
  <si>
    <t>JUL</t>
  </si>
  <si>
    <t>AUG</t>
  </si>
  <si>
    <t>SEP</t>
  </si>
  <si>
    <t>OCT</t>
  </si>
  <si>
    <t>NOV</t>
  </si>
  <si>
    <t>DEC</t>
  </si>
  <si>
    <t>Change date</t>
  </si>
  <si>
    <t>Period</t>
  </si>
  <si>
    <t>Comment</t>
  </si>
  <si>
    <t>Germany, DFS, FABEC, SES AREA RP1</t>
  </si>
  <si>
    <t>Dec. 2012</t>
  </si>
  <si>
    <t>The enroute ATFM delay for December 2012 for EDUUUAC did not take the delay related to the new Traffic volume set "EDUUFMPS" into account. Hence, the en route delay for EDUUUAC was 14 160 min instead of 2 806 min in Dec. 2012 which increases also the delay in FABEC and at SES AREA RP1 level in Dec. 2012.</t>
  </si>
  <si>
    <t>France, FABEC, SES Area</t>
  </si>
  <si>
    <t>En-route delays for France corrected (1613 minutes)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</si>
</sst>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mmm-yy"/>
  </numFmts>
  <fonts count="17">
    <font>
      <sz val="10.0"/>
      <color rgb="FF000000"/>
      <name val="Arial"/>
    </font>
    <font>
      <b/>
      <sz val="9.0"/>
      <color rgb="FF396EA2"/>
      <name val="Calibri"/>
    </font>
    <font>
      <sz val="9.0"/>
      <color rgb="FF396EA2"/>
      <name val="Calibri"/>
    </font>
    <font>
      <u/>
      <sz val="9.0"/>
      <color rgb="FF396EA2"/>
      <name val="Calibri"/>
    </font>
    <font>
      <u/>
      <sz val="9.0"/>
      <color rgb="FF396EA2"/>
      <name val="Calibri"/>
    </font>
    <font>
      <sz val="9.0"/>
      <color rgb="FF000000"/>
      <name val="Arial"/>
    </font>
    <font>
      <b/>
      <sz val="8.0"/>
      <color rgb="FFC00000"/>
      <name val="Calibri"/>
    </font>
    <font>
      <sz val="8.0"/>
      <color rgb="FFC00000"/>
      <name val="Calibri"/>
    </font>
    <font>
      <sz val="9.0"/>
      <color rgb="FFFFFFFF"/>
      <name val="Calibri"/>
    </font>
    <font>
      <sz val="9.0"/>
      <color rgb="FF000000"/>
      <name val="Calibri"/>
    </font>
    <font>
      <b/>
      <sz val="9.0"/>
      <color rgb="FF333399"/>
      <name val="Calibri"/>
    </font>
    <font>
      <sz val="9.0"/>
      <color rgb="FF333399"/>
      <name val="Calibri"/>
    </font>
    <font>
      <u/>
      <sz val="9.0"/>
      <color rgb="FF0000FF"/>
      <name val="Calibri"/>
    </font>
    <font>
      <u/>
      <sz val="9.0"/>
      <color rgb="FF0000FF"/>
      <name val="Calibri"/>
    </font>
    <font/>
    <font>
      <sz val="9.0"/>
      <color rgb="FF339966"/>
      <name val="Calibri"/>
    </font>
    <font>
      <u/>
      <sz val="9.0"/>
      <color rgb="FF396EA2"/>
      <name val="Calibri"/>
    </font>
  </fonts>
  <fills count="5">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396EA2"/>
        <bgColor rgb="FF396EA2"/>
      </patternFill>
    </fill>
  </fills>
  <borders count="31">
    <border>
      <left/>
      <right/>
      <top/>
      <bottom/>
    </border>
    <border>
      <left/>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top style="thin">
        <color rgb="FF000000"/>
      </top>
      <bottom/>
    </border>
    <border>
      <left/>
      <right style="medium">
        <color rgb="FF000000"/>
      </right>
      <top style="thin">
        <color rgb="FF000000"/>
      </top>
      <bottom/>
    </border>
    <border>
      <left style="medium">
        <color rgb="FF000000"/>
      </left>
      <right style="medium">
        <color rgb="FF000000"/>
      </right>
      <top style="medium">
        <color rgb="FF000000"/>
      </top>
      <bottom/>
    </border>
    <border>
      <left style="medium">
        <color rgb="FF000000"/>
      </left>
      <right/>
      <top style="medium">
        <color rgb="FF000000"/>
      </top>
      <bottom/>
    </border>
    <border>
      <left/>
      <right/>
      <top style="medium">
        <color rgb="FF000000"/>
      </top>
      <bottom/>
    </border>
    <border>
      <left style="medium">
        <color rgb="FF000000"/>
      </left>
      <right style="thin">
        <color rgb="FF000000"/>
      </right>
      <top/>
      <bottom/>
    </border>
    <border>
      <left style="thin">
        <color rgb="FF000000"/>
      </left>
      <right style="medium">
        <color rgb="FF000000"/>
      </right>
      <top/>
      <bottom style="thin">
        <color rgb="FF000000"/>
      </bottom>
    </border>
    <border>
      <left style="medium">
        <color rgb="FF000000"/>
      </left>
      <right style="medium">
        <color rgb="FF000000"/>
      </right>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border>
    <border>
      <left style="medium">
        <color rgb="FF000000"/>
      </left>
      <right style="medium">
        <color rgb="FF000000"/>
      </right>
      <top style="thin">
        <color rgb="FF000000"/>
      </top>
      <bottom/>
    </border>
    <border>
      <left/>
      <right/>
      <top style="thin">
        <color rgb="FF000000"/>
      </top>
      <bottom/>
    </border>
    <border>
      <left/>
      <right style="medium">
        <color rgb="FF000000"/>
      </right>
      <top/>
      <bottom/>
    </border>
    <border>
      <left style="medium">
        <color rgb="FF000000"/>
      </left>
      <right style="medium">
        <color rgb="FF000000"/>
      </right>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right/>
      <top/>
      <bottom style="medium">
        <color rgb="FF000000"/>
      </bottom>
    </border>
    <border>
      <left/>
      <right/>
      <top style="thin">
        <color rgb="FF000000"/>
      </top>
      <bottom style="medium">
        <color rgb="FF000000"/>
      </bottom>
    </border>
    <border>
      <left/>
      <right style="medium">
        <color rgb="FF000000"/>
      </right>
      <top style="medium">
        <color rgb="FF000000"/>
      </top>
      <bottom/>
    </border>
    <border>
      <left style="medium">
        <color rgb="FF000000"/>
      </left>
      <right/>
      <top/>
      <bottom style="thin">
        <color rgb="FF000000"/>
      </bottom>
    </border>
    <border>
      <left/>
      <right style="medium">
        <color rgb="FF000000"/>
      </right>
      <top/>
      <bottom style="thin">
        <color rgb="FF000000"/>
      </bottom>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151">
    <xf borderId="0" fillId="0" fontId="0" numFmtId="0" xfId="0" applyAlignment="1" applyFont="1">
      <alignment wrapText="1"/>
    </xf>
    <xf borderId="0" fillId="2" fontId="1" numFmtId="0" xfId="0" applyBorder="1" applyFill="1" applyFont="1"/>
    <xf borderId="0" fillId="2" fontId="2" numFmtId="0" xfId="0" applyAlignment="1" applyBorder="1" applyFont="1">
      <alignment horizontal="left"/>
    </xf>
    <xf borderId="0" fillId="3" fontId="1" numFmtId="0" xfId="0" applyBorder="1" applyFill="1" applyFont="1"/>
    <xf borderId="0" fillId="2" fontId="2" numFmtId="164" xfId="0" applyAlignment="1" applyBorder="1" applyFont="1" applyNumberFormat="1">
      <alignment horizontal="left"/>
    </xf>
    <xf borderId="0" fillId="2" fontId="3" numFmtId="164" xfId="0" applyAlignment="1" applyBorder="1" applyFont="1" applyNumberFormat="1">
      <alignment horizontal="left"/>
    </xf>
    <xf borderId="0" fillId="2" fontId="2" numFmtId="0" xfId="0" applyBorder="1" applyFont="1"/>
    <xf borderId="1" fillId="2" fontId="1" numFmtId="0" xfId="0" applyBorder="1" applyFont="1"/>
    <xf borderId="1" fillId="2" fontId="2" numFmtId="164" xfId="0" applyAlignment="1" applyBorder="1" applyFont="1" applyNumberFormat="1">
      <alignment horizontal="left"/>
    </xf>
    <xf borderId="1" fillId="3" fontId="1" numFmtId="0" xfId="0" applyBorder="1" applyFont="1"/>
    <xf borderId="1" fillId="2" fontId="4" numFmtId="164" xfId="0" applyAlignment="1" applyBorder="1" applyFont="1" applyNumberFormat="1">
      <alignment horizontal="left"/>
    </xf>
    <xf borderId="1" fillId="2" fontId="2" numFmtId="0" xfId="0" applyBorder="1" applyFont="1"/>
    <xf borderId="2" fillId="2" fontId="5" numFmtId="0" xfId="0" applyAlignment="1" applyBorder="1" applyFont="1">
      <alignment wrapText="1"/>
    </xf>
    <xf borderId="3" fillId="2" fontId="6" numFmtId="0" xfId="0" applyAlignment="1" applyBorder="1" applyFont="1">
      <alignment vertical="center"/>
    </xf>
    <xf borderId="3" fillId="2" fontId="7" numFmtId="0" xfId="0" applyAlignment="1" applyBorder="1" applyFont="1">
      <alignment vertical="center"/>
    </xf>
    <xf borderId="3" fillId="2" fontId="7" numFmtId="0" xfId="0" applyAlignment="1" applyBorder="1" applyFont="1">
      <alignment horizontal="center" vertical="center"/>
    </xf>
    <xf borderId="3" fillId="4" fontId="8" numFmtId="0" xfId="0" applyAlignment="1" applyBorder="1" applyFill="1" applyFont="1">
      <alignment horizontal="center" vertical="center" wrapText="1"/>
    </xf>
    <xf borderId="3" fillId="2" fontId="9" numFmtId="0" xfId="0" applyAlignment="1" applyBorder="1" applyFont="1">
      <alignment vertical="center"/>
    </xf>
    <xf borderId="3" fillId="2" fontId="9" numFmtId="2" xfId="0" applyAlignment="1" applyBorder="1" applyFont="1" applyNumberFormat="1">
      <alignment horizontal="center" vertical="center"/>
    </xf>
    <xf borderId="3" fillId="2" fontId="9" numFmtId="3" xfId="0" applyAlignment="1" applyBorder="1" applyFont="1" applyNumberFormat="1">
      <alignment horizontal="center" vertical="center"/>
    </xf>
    <xf borderId="3" fillId="2" fontId="9" numFmtId="2" xfId="0" applyAlignment="1" applyBorder="1" applyFont="1" applyNumberFormat="1">
      <alignment horizontal="center" vertical="center"/>
    </xf>
    <xf borderId="0" fillId="3" fontId="10" numFmtId="0" xfId="0" applyBorder="1" applyFont="1"/>
    <xf borderId="0" fillId="2" fontId="11" numFmtId="49" xfId="0" applyAlignment="1" applyBorder="1" applyFont="1" applyNumberFormat="1">
      <alignment horizontal="left"/>
    </xf>
    <xf borderId="0" fillId="2" fontId="11" numFmtId="164" xfId="0" applyAlignment="1" applyBorder="1" applyFont="1" applyNumberFormat="1">
      <alignment horizontal="left"/>
    </xf>
    <xf borderId="0" fillId="2" fontId="12" numFmtId="164" xfId="0" applyAlignment="1" applyBorder="1" applyFont="1" applyNumberFormat="1">
      <alignment horizontal="left"/>
    </xf>
    <xf borderId="0" fillId="2" fontId="9" numFmtId="0" xfId="0" applyBorder="1" applyFont="1"/>
    <xf borderId="0" fillId="2" fontId="5" numFmtId="0" xfId="0" applyAlignment="1" applyBorder="1" applyFont="1">
      <alignment wrapText="1"/>
    </xf>
    <xf borderId="1" fillId="3" fontId="10" numFmtId="0" xfId="0" applyBorder="1" applyFont="1"/>
    <xf borderId="1" fillId="2" fontId="11" numFmtId="164" xfId="0" applyAlignment="1" applyBorder="1" applyFont="1" applyNumberFormat="1">
      <alignment horizontal="left"/>
    </xf>
    <xf borderId="1" fillId="2" fontId="13" numFmtId="0" xfId="0" applyBorder="1" applyFont="1"/>
    <xf borderId="1" fillId="2" fontId="9" numFmtId="0" xfId="0" applyBorder="1" applyFont="1"/>
    <xf borderId="1" fillId="2" fontId="5" numFmtId="0" xfId="0" applyAlignment="1" applyBorder="1" applyFont="1">
      <alignment wrapText="1"/>
    </xf>
    <xf borderId="2" fillId="2" fontId="5" numFmtId="49" xfId="0" applyAlignment="1" applyBorder="1" applyFont="1" applyNumberFormat="1">
      <alignment wrapText="1"/>
    </xf>
    <xf borderId="3" fillId="2" fontId="7" numFmtId="49" xfId="0" applyAlignment="1" applyBorder="1" applyFont="1" applyNumberFormat="1">
      <alignment vertical="center"/>
    </xf>
    <xf borderId="4" fillId="2" fontId="7" numFmtId="0" xfId="0" applyAlignment="1" applyBorder="1" applyFont="1">
      <alignment horizontal="center" vertical="center"/>
    </xf>
    <xf borderId="5" fillId="2" fontId="9" numFmtId="0" xfId="0" applyAlignment="1" applyBorder="1" applyFont="1">
      <alignment wrapText="1"/>
    </xf>
    <xf borderId="6" fillId="2" fontId="9" numFmtId="49" xfId="0" applyAlignment="1" applyBorder="1" applyFont="1" applyNumberFormat="1">
      <alignment wrapText="1"/>
    </xf>
    <xf borderId="7" fillId="2" fontId="9" numFmtId="0" xfId="0" applyAlignment="1" applyBorder="1" applyFont="1">
      <alignment wrapText="1"/>
    </xf>
    <xf borderId="8" fillId="2" fontId="9" numFmtId="0" xfId="0" applyAlignment="1" applyBorder="1" applyFont="1">
      <alignment horizontal="left" wrapText="1"/>
    </xf>
    <xf borderId="9" fillId="0" fontId="14" numFmtId="0" xfId="0" applyAlignment="1" applyBorder="1" applyFont="1">
      <alignment wrapText="1"/>
    </xf>
    <xf borderId="9" fillId="0" fontId="14" numFmtId="0" xfId="0" applyAlignment="1" applyBorder="1" applyFont="1">
      <alignment wrapText="1"/>
    </xf>
    <xf borderId="8" fillId="2" fontId="9" numFmtId="0" xfId="0" applyAlignment="1" applyBorder="1" applyFont="1">
      <alignment horizontal="center" wrapText="1"/>
    </xf>
    <xf borderId="10" fillId="4" fontId="8" numFmtId="0" xfId="0" applyAlignment="1" applyBorder="1" applyFont="1">
      <alignment horizontal="center" vertical="center" wrapText="1"/>
    </xf>
    <xf borderId="11" fillId="4" fontId="8" numFmtId="49" xfId="0" applyAlignment="1" applyBorder="1" applyFont="1" applyNumberFormat="1">
      <alignment horizontal="center" vertical="center" wrapText="1"/>
    </xf>
    <xf borderId="12" fillId="4" fontId="8" numFmtId="0" xfId="0" applyAlignment="1" applyBorder="1" applyFont="1">
      <alignment horizontal="center" vertical="center" wrapText="1"/>
    </xf>
    <xf borderId="13" fillId="4" fontId="8" numFmtId="0" xfId="0" applyAlignment="1" applyBorder="1" applyFont="1">
      <alignment horizontal="center" vertical="center" wrapText="1"/>
    </xf>
    <xf borderId="14" fillId="4" fontId="8" numFmtId="0" xfId="0" applyAlignment="1" applyBorder="1" applyFont="1">
      <alignment horizontal="center" vertical="center" wrapText="1"/>
    </xf>
    <xf borderId="11" fillId="4" fontId="8" numFmtId="0" xfId="0" applyAlignment="1" applyBorder="1" applyFont="1">
      <alignment horizontal="center" vertical="center" wrapText="1"/>
    </xf>
    <xf borderId="15" fillId="4" fontId="8" numFmtId="0" xfId="0" applyAlignment="1" applyBorder="1" applyFont="1">
      <alignment horizontal="center" vertical="center" wrapText="1"/>
    </xf>
    <xf borderId="16" fillId="4" fontId="8" numFmtId="0" xfId="0" applyAlignment="1" applyBorder="1" applyFont="1">
      <alignment horizontal="center" vertical="center" wrapText="1"/>
    </xf>
    <xf borderId="17" fillId="2" fontId="9" numFmtId="0" xfId="0" applyAlignment="1" applyBorder="1" applyFont="1">
      <alignment wrapText="1"/>
    </xf>
    <xf borderId="18" fillId="2" fontId="9" numFmtId="3" xfId="0" applyAlignment="1" applyBorder="1" applyFont="1" applyNumberFormat="1">
      <alignment wrapText="1"/>
    </xf>
    <xf borderId="5" fillId="2" fontId="9" numFmtId="3" xfId="0" applyAlignment="1" applyBorder="1" applyFont="1" applyNumberFormat="1">
      <alignment wrapText="1"/>
    </xf>
    <xf borderId="19" fillId="2" fontId="9" numFmtId="3" xfId="0" applyAlignment="1" applyBorder="1" applyFont="1" applyNumberFormat="1">
      <alignment wrapText="1"/>
    </xf>
    <xf borderId="6" fillId="2" fontId="9" numFmtId="3" xfId="0" applyAlignment="1" applyBorder="1" applyFont="1" applyNumberFormat="1">
      <alignment wrapText="1"/>
    </xf>
    <xf borderId="5" fillId="2" fontId="9" numFmtId="4" xfId="0" applyAlignment="1" applyBorder="1" applyFont="1" applyNumberFormat="1">
      <alignment vertical="center"/>
    </xf>
    <xf borderId="19" fillId="2" fontId="9" numFmtId="4" xfId="0" applyAlignment="1" applyBorder="1" applyFont="1" applyNumberFormat="1">
      <alignment vertical="center"/>
    </xf>
    <xf borderId="6" fillId="2" fontId="9" numFmtId="4" xfId="0" applyAlignment="1" applyBorder="1" applyFont="1" applyNumberFormat="1">
      <alignment vertical="center"/>
    </xf>
    <xf borderId="17" fillId="2" fontId="9" numFmtId="165" xfId="0" applyAlignment="1" applyBorder="1" applyFont="1" applyNumberFormat="1">
      <alignment vertical="center"/>
    </xf>
    <xf borderId="0" fillId="2" fontId="9" numFmtId="165" xfId="0" applyAlignment="1" applyBorder="1" applyFont="1" applyNumberFormat="1">
      <alignment vertical="center"/>
    </xf>
    <xf borderId="20" fillId="2" fontId="9" numFmtId="165" xfId="0" applyAlignment="1" applyBorder="1" applyFont="1" applyNumberFormat="1">
      <alignment vertical="center"/>
    </xf>
    <xf borderId="5" fillId="2" fontId="9" numFmtId="0" xfId="0" applyAlignment="1" applyBorder="1" applyFont="1">
      <alignment vertical="center"/>
    </xf>
    <xf borderId="6" fillId="2" fontId="9" numFmtId="0" xfId="0" applyAlignment="1" applyBorder="1" applyFont="1">
      <alignment vertical="center"/>
    </xf>
    <xf borderId="20" fillId="2" fontId="9" numFmtId="49" xfId="0" applyAlignment="1" applyBorder="1" applyFont="1" applyNumberFormat="1">
      <alignment wrapText="1"/>
    </xf>
    <xf borderId="21" fillId="2" fontId="9" numFmtId="3" xfId="0" applyAlignment="1" applyBorder="1" applyFont="1" applyNumberFormat="1">
      <alignment wrapText="1"/>
    </xf>
    <xf borderId="17" fillId="2" fontId="9" numFmtId="3" xfId="0" applyAlignment="1" applyBorder="1" applyFont="1" applyNumberFormat="1">
      <alignment wrapText="1"/>
    </xf>
    <xf borderId="0" fillId="2" fontId="9" numFmtId="3" xfId="0" applyAlignment="1" applyBorder="1" applyFont="1" applyNumberFormat="1">
      <alignment wrapText="1"/>
    </xf>
    <xf borderId="20" fillId="2" fontId="9" numFmtId="3" xfId="0" applyAlignment="1" applyBorder="1" applyFont="1" applyNumberFormat="1">
      <alignment wrapText="1"/>
    </xf>
    <xf borderId="17" fillId="2" fontId="9" numFmtId="4" xfId="0" applyAlignment="1" applyBorder="1" applyFont="1" applyNumberFormat="1">
      <alignment vertical="center"/>
    </xf>
    <xf borderId="0" fillId="2" fontId="9" numFmtId="4" xfId="0" applyAlignment="1" applyBorder="1" applyFont="1" applyNumberFormat="1">
      <alignment vertical="center"/>
    </xf>
    <xf borderId="20" fillId="2" fontId="9" numFmtId="4" xfId="0" applyAlignment="1" applyBorder="1" applyFont="1" applyNumberFormat="1">
      <alignment vertical="center"/>
    </xf>
    <xf borderId="17" fillId="2" fontId="9" numFmtId="0" xfId="0" applyAlignment="1" applyBorder="1" applyFont="1">
      <alignment vertical="center"/>
    </xf>
    <xf borderId="20" fillId="2" fontId="9" numFmtId="0" xfId="0" applyAlignment="1" applyBorder="1" applyFont="1">
      <alignment vertical="center"/>
    </xf>
    <xf borderId="17" fillId="2" fontId="9" numFmtId="2" xfId="0" applyAlignment="1" applyBorder="1" applyFont="1" applyNumberFormat="1">
      <alignment wrapText="1"/>
    </xf>
    <xf borderId="20" fillId="2" fontId="15" numFmtId="4" xfId="0" applyAlignment="1" applyBorder="1" applyFont="1" applyNumberFormat="1">
      <alignment vertical="center"/>
    </xf>
    <xf borderId="21" fillId="2" fontId="9" numFmtId="0" xfId="0" applyAlignment="1" applyBorder="1" applyFont="1">
      <alignment wrapText="1"/>
    </xf>
    <xf borderId="20" fillId="2" fontId="9" numFmtId="0" xfId="0" applyAlignment="1" applyBorder="1" applyFont="1">
      <alignment wrapText="1"/>
    </xf>
    <xf borderId="0" fillId="2" fontId="9" numFmtId="0" xfId="0" applyAlignment="1" applyBorder="1" applyFont="1">
      <alignment vertical="center"/>
    </xf>
    <xf borderId="22" fillId="2" fontId="9" numFmtId="0" xfId="0" applyAlignment="1" applyBorder="1" applyFont="1">
      <alignment wrapText="1"/>
    </xf>
    <xf borderId="23" fillId="2" fontId="9" numFmtId="49" xfId="0" applyAlignment="1" applyBorder="1" applyFont="1" applyNumberFormat="1">
      <alignment wrapText="1"/>
    </xf>
    <xf borderId="24" fillId="2" fontId="9" numFmtId="0" xfId="0" applyAlignment="1" applyBorder="1" applyFont="1">
      <alignment wrapText="1"/>
    </xf>
    <xf borderId="22" fillId="2" fontId="9" numFmtId="0" xfId="0" applyAlignment="1" applyBorder="1" applyFont="1">
      <alignment vertical="center"/>
    </xf>
    <xf borderId="25" fillId="2" fontId="9" numFmtId="0" xfId="0" applyAlignment="1" applyBorder="1" applyFont="1">
      <alignment wrapText="1"/>
    </xf>
    <xf borderId="23" fillId="2" fontId="9" numFmtId="0" xfId="0" applyAlignment="1" applyBorder="1" applyFont="1">
      <alignment wrapText="1"/>
    </xf>
    <xf borderId="25" fillId="2" fontId="9" numFmtId="0" xfId="0" applyAlignment="1" applyBorder="1" applyFont="1">
      <alignment vertical="center"/>
    </xf>
    <xf borderId="23" fillId="2" fontId="9" numFmtId="0" xfId="0" applyAlignment="1" applyBorder="1" applyFont="1">
      <alignment vertical="center"/>
    </xf>
    <xf borderId="22" fillId="2" fontId="9" numFmtId="165" xfId="0" applyAlignment="1" applyBorder="1" applyFont="1" applyNumberFormat="1">
      <alignment vertical="center"/>
    </xf>
    <xf borderId="25" fillId="2" fontId="9" numFmtId="165" xfId="0" applyAlignment="1" applyBorder="1" applyFont="1" applyNumberFormat="1">
      <alignment vertical="center"/>
    </xf>
    <xf borderId="23" fillId="2" fontId="9" numFmtId="165" xfId="0" applyAlignment="1" applyBorder="1" applyFont="1" applyNumberFormat="1">
      <alignment vertical="center"/>
    </xf>
    <xf borderId="22" fillId="2" fontId="9" numFmtId="2" xfId="0" applyAlignment="1" applyBorder="1" applyFont="1" applyNumberFormat="1">
      <alignment wrapText="1"/>
    </xf>
    <xf borderId="0" fillId="2" fontId="2" numFmtId="0" xfId="0" applyAlignment="1" applyBorder="1" applyFont="1">
      <alignment wrapText="1"/>
    </xf>
    <xf borderId="1" fillId="2" fontId="16" numFmtId="0" xfId="0" applyBorder="1" applyFont="1"/>
    <xf borderId="1" fillId="2" fontId="2" numFmtId="0" xfId="0" applyAlignment="1" applyBorder="1" applyFont="1">
      <alignment wrapText="1"/>
    </xf>
    <xf borderId="26" fillId="2" fontId="9" numFmtId="0" xfId="0" applyAlignment="1" applyBorder="1" applyFont="1">
      <alignment wrapText="1"/>
    </xf>
    <xf borderId="8" fillId="2" fontId="9" numFmtId="0" xfId="0" applyAlignment="1" applyBorder="1" applyFont="1">
      <alignment wrapText="1"/>
    </xf>
    <xf borderId="9" fillId="2" fontId="9" numFmtId="0" xfId="0" applyAlignment="1" applyBorder="1" applyFont="1">
      <alignment wrapText="1"/>
    </xf>
    <xf borderId="27" fillId="2" fontId="9" numFmtId="0" xfId="0" applyAlignment="1" applyBorder="1" applyFont="1">
      <alignment wrapText="1"/>
    </xf>
    <xf borderId="17" fillId="4" fontId="8" numFmtId="0" xfId="0" applyAlignment="1" applyBorder="1" applyFont="1">
      <alignment horizontal="center" vertical="center" wrapText="1"/>
    </xf>
    <xf borderId="0" fillId="4" fontId="8" numFmtId="0" xfId="0" applyAlignment="1" applyBorder="1" applyFont="1">
      <alignment horizontal="center" vertical="center" wrapText="1"/>
    </xf>
    <xf borderId="20" fillId="4" fontId="8" numFmtId="0" xfId="0" applyAlignment="1" applyBorder="1" applyFont="1">
      <alignment horizontal="center" vertical="center" wrapText="1"/>
    </xf>
    <xf borderId="0" fillId="2" fontId="9" numFmtId="0" xfId="0" applyAlignment="1" applyBorder="1" applyFont="1">
      <alignment wrapText="1"/>
    </xf>
    <xf borderId="0" fillId="2" fontId="9" numFmtId="166" xfId="0" applyAlignment="1" applyBorder="1" applyFont="1" applyNumberFormat="1">
      <alignment wrapText="1"/>
    </xf>
    <xf borderId="20" fillId="2" fontId="9" numFmtId="166" xfId="0" applyAlignment="1" applyBorder="1" applyFont="1" applyNumberFormat="1">
      <alignment horizontal="center" wrapText="1"/>
    </xf>
    <xf borderId="17" fillId="2" fontId="9" numFmtId="2" xfId="0" applyAlignment="1" applyBorder="1" applyFont="1" applyNumberFormat="1">
      <alignment vertical="center"/>
    </xf>
    <xf borderId="28" fillId="2" fontId="9" numFmtId="0" xfId="0" applyAlignment="1" applyBorder="1" applyFont="1">
      <alignment wrapText="1"/>
    </xf>
    <xf borderId="1" fillId="2" fontId="9" numFmtId="0" xfId="0" applyAlignment="1" applyBorder="1" applyFont="1">
      <alignment wrapText="1"/>
    </xf>
    <xf borderId="1" fillId="2" fontId="9" numFmtId="166" xfId="0" applyAlignment="1" applyBorder="1" applyFont="1" applyNumberFormat="1">
      <alignment wrapText="1"/>
    </xf>
    <xf borderId="29" fillId="2" fontId="9" numFmtId="166" xfId="0" applyAlignment="1" applyBorder="1" applyFont="1" applyNumberFormat="1">
      <alignment horizontal="center" wrapText="1"/>
    </xf>
    <xf borderId="12" fillId="2" fontId="9" numFmtId="3" xfId="0" applyAlignment="1" applyBorder="1" applyFont="1" applyNumberFormat="1">
      <alignment wrapText="1"/>
    </xf>
    <xf borderId="28" fillId="2" fontId="9" numFmtId="3" xfId="0" applyAlignment="1" applyBorder="1" applyFont="1" applyNumberFormat="1">
      <alignment wrapText="1"/>
    </xf>
    <xf borderId="1" fillId="2" fontId="9" numFmtId="3" xfId="0" applyAlignment="1" applyBorder="1" applyFont="1" applyNumberFormat="1">
      <alignment wrapText="1"/>
    </xf>
    <xf borderId="29" fillId="2" fontId="9" numFmtId="3" xfId="0" applyAlignment="1" applyBorder="1" applyFont="1" applyNumberFormat="1">
      <alignment wrapText="1"/>
    </xf>
    <xf borderId="28" fillId="2" fontId="9" numFmtId="4" xfId="0" applyAlignment="1" applyBorder="1" applyFont="1" applyNumberFormat="1">
      <alignment vertical="center"/>
    </xf>
    <xf borderId="1" fillId="2" fontId="9" numFmtId="4" xfId="0" applyAlignment="1" applyBorder="1" applyFont="1" applyNumberFormat="1">
      <alignment vertical="center"/>
    </xf>
    <xf borderId="29" fillId="2" fontId="9" numFmtId="4" xfId="0" applyAlignment="1" applyBorder="1" applyFont="1" applyNumberFormat="1">
      <alignment vertical="center"/>
    </xf>
    <xf borderId="28" fillId="2" fontId="9" numFmtId="165" xfId="0" applyAlignment="1" applyBorder="1" applyFont="1" applyNumberFormat="1">
      <alignment vertical="center"/>
    </xf>
    <xf borderId="1" fillId="2" fontId="9" numFmtId="165" xfId="0" applyAlignment="1" applyBorder="1" applyFont="1" applyNumberFormat="1">
      <alignment vertical="center"/>
    </xf>
    <xf borderId="29" fillId="2" fontId="9" numFmtId="165" xfId="0" applyAlignment="1" applyBorder="1" applyFont="1" applyNumberFormat="1">
      <alignment vertical="center"/>
    </xf>
    <xf borderId="28" fillId="2" fontId="9" numFmtId="2" xfId="0" applyAlignment="1" applyBorder="1" applyFont="1" applyNumberFormat="1">
      <alignment vertical="center"/>
    </xf>
    <xf borderId="29" fillId="2" fontId="9" numFmtId="0" xfId="0" applyAlignment="1" applyBorder="1" applyFont="1">
      <alignment wrapText="1"/>
    </xf>
    <xf borderId="19" fillId="2" fontId="9" numFmtId="0" xfId="0" applyAlignment="1" applyBorder="1" applyFont="1">
      <alignment wrapText="1"/>
    </xf>
    <xf borderId="19" fillId="2" fontId="9" numFmtId="166" xfId="0" applyAlignment="1" applyBorder="1" applyFont="1" applyNumberFormat="1">
      <alignment wrapText="1"/>
    </xf>
    <xf borderId="6" fillId="2" fontId="9" numFmtId="166" xfId="0" applyAlignment="1" applyBorder="1" applyFont="1" applyNumberFormat="1">
      <alignment horizontal="center" wrapText="1"/>
    </xf>
    <xf borderId="5" fillId="2" fontId="9" numFmtId="165" xfId="0" applyAlignment="1" applyBorder="1" applyFont="1" applyNumberFormat="1">
      <alignment vertical="center"/>
    </xf>
    <xf borderId="19" fillId="2" fontId="9" numFmtId="165" xfId="0" applyAlignment="1" applyBorder="1" applyFont="1" applyNumberFormat="1">
      <alignment vertical="center"/>
    </xf>
    <xf borderId="6" fillId="2" fontId="9" numFmtId="165" xfId="0" applyAlignment="1" applyBorder="1" applyFont="1" applyNumberFormat="1">
      <alignment vertical="center"/>
    </xf>
    <xf borderId="5" fillId="2" fontId="9" numFmtId="2" xfId="0" applyAlignment="1" applyBorder="1" applyFont="1" applyNumberFormat="1">
      <alignment vertical="center"/>
    </xf>
    <xf borderId="6" fillId="2" fontId="9" numFmtId="0" xfId="0" applyAlignment="1" applyBorder="1" applyFont="1">
      <alignment wrapText="1"/>
    </xf>
    <xf borderId="6" fillId="2" fontId="9" numFmtId="2" xfId="0" applyAlignment="1" applyBorder="1" applyFont="1" applyNumberFormat="1">
      <alignment vertical="center"/>
    </xf>
    <xf borderId="20" fillId="2" fontId="9" numFmtId="2" xfId="0" applyAlignment="1" applyBorder="1" applyFont="1" applyNumberFormat="1">
      <alignment vertical="center"/>
    </xf>
    <xf borderId="25" fillId="2" fontId="9" numFmtId="0" xfId="0" applyAlignment="1" applyBorder="1" applyFont="1">
      <alignment wrapText="1"/>
    </xf>
    <xf borderId="25" fillId="2" fontId="9" numFmtId="166" xfId="0" applyAlignment="1" applyBorder="1" applyFont="1" applyNumberFormat="1">
      <alignment wrapText="1"/>
    </xf>
    <xf borderId="23" fillId="2" fontId="9" numFmtId="166" xfId="0" applyAlignment="1" applyBorder="1" applyFont="1" applyNumberFormat="1">
      <alignment horizontal="center" wrapText="1"/>
    </xf>
    <xf borderId="24" fillId="2" fontId="9" numFmtId="3" xfId="0" applyAlignment="1" applyBorder="1" applyFont="1" applyNumberFormat="1">
      <alignment wrapText="1"/>
    </xf>
    <xf borderId="22" fillId="2" fontId="9" numFmtId="3" xfId="0" applyAlignment="1" applyBorder="1" applyFont="1" applyNumberFormat="1">
      <alignment wrapText="1"/>
    </xf>
    <xf borderId="25" fillId="2" fontId="9" numFmtId="3" xfId="0" applyAlignment="1" applyBorder="1" applyFont="1" applyNumberFormat="1">
      <alignment wrapText="1"/>
    </xf>
    <xf borderId="23" fillId="2" fontId="9" numFmtId="3" xfId="0" applyAlignment="1" applyBorder="1" applyFont="1" applyNumberFormat="1">
      <alignment wrapText="1"/>
    </xf>
    <xf borderId="22" fillId="2" fontId="9" numFmtId="4" xfId="0" applyAlignment="1" applyBorder="1" applyFont="1" applyNumberFormat="1">
      <alignment vertical="center"/>
    </xf>
    <xf borderId="25" fillId="2" fontId="9" numFmtId="4" xfId="0" applyAlignment="1" applyBorder="1" applyFont="1" applyNumberFormat="1">
      <alignment vertical="center"/>
    </xf>
    <xf borderId="23" fillId="2" fontId="9" numFmtId="4" xfId="0" applyAlignment="1" applyBorder="1" applyFont="1" applyNumberFormat="1">
      <alignment vertical="center"/>
    </xf>
    <xf borderId="22" fillId="2" fontId="9" numFmtId="2" xfId="0" applyAlignment="1" applyBorder="1" applyFont="1" applyNumberFormat="1">
      <alignment vertical="center"/>
    </xf>
    <xf borderId="23" fillId="2" fontId="9" numFmtId="2" xfId="0" applyAlignment="1" applyBorder="1" applyFont="1" applyNumberFormat="1">
      <alignment vertical="center"/>
    </xf>
    <xf borderId="30" fillId="4" fontId="8" numFmtId="0" xfId="0" applyBorder="1" applyFont="1"/>
    <xf borderId="30" fillId="4" fontId="8" numFmtId="0" xfId="0" applyAlignment="1" applyBorder="1" applyFont="1">
      <alignment horizontal="center"/>
    </xf>
    <xf borderId="3" fillId="2" fontId="9" numFmtId="164" xfId="0" applyAlignment="1" applyBorder="1" applyFont="1" applyNumberFormat="1">
      <alignment horizontal="center" vertical="center"/>
    </xf>
    <xf borderId="3" fillId="2" fontId="9" numFmtId="166" xfId="0" applyAlignment="1" applyBorder="1" applyFont="1" applyNumberFormat="1">
      <alignment vertical="center" wrapText="1"/>
    </xf>
    <xf borderId="3" fillId="2" fontId="9" numFmtId="164" xfId="0" applyAlignment="1" applyBorder="1" applyFont="1" applyNumberFormat="1">
      <alignment horizontal="center" vertical="center"/>
    </xf>
    <xf borderId="3" fillId="2" fontId="9" numFmtId="166" xfId="0" applyAlignment="1" applyBorder="1" applyFont="1" applyNumberFormat="1">
      <alignment wrapText="1"/>
    </xf>
    <xf borderId="3" fillId="2" fontId="9" numFmtId="0" xfId="0" applyAlignment="1" applyBorder="1" applyFont="1">
      <alignment vertical="center" wrapText="1"/>
    </xf>
    <xf borderId="3" fillId="2" fontId="9" numFmtId="0" xfId="0" applyAlignment="1" applyBorder="1" applyFont="1">
      <alignment horizontal="center" vertical="center"/>
    </xf>
    <xf borderId="3" fillId="2" fontId="9" numFmtId="0" xfId="0" applyAlignment="1" applyBorder="1" applyFont="1">
      <alignment wrapText="1"/>
    </xf>
  </cellXfs>
  <cellStyles count="1">
    <cellStyle xfId="0" name="Normal" builtinId="0"/>
  </cellStyles>
  <dxfs count="2">
    <dxf>
      <font>
        <color rgb="FF008000"/>
      </font>
      <fill>
        <patternFill patternType="solid">
          <fgColor rgb="FFD8D8D8"/>
          <bgColor rgb="FFD8D8D8"/>
        </patternFill>
      </fill>
      <alignment/>
      <border>
        <left/>
        <right/>
        <top/>
        <bottom/>
      </border>
    </dxf>
    <dxf>
      <font>
        <color rgb="FFFF0000"/>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prudata.webfactional.com/wiki/index.php/Minutes_of_en_route_ATFM_delay_per_flight"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rudata.webfactional.com/wiki/index.php/Minutes_of_en_route_ATFM_delay_per_flight" TargetMode="External"/><Relationship Id="rId2" Type="http://schemas.openxmlformats.org/officeDocument/2006/relationships/hyperlink" Target="mailto:NSA-PRU-Support@eurocontrol.int"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rudata.webfactional.com/wiki/index.php/Minutes_of_en_route_ATFM_delay_per_flight" TargetMode="External"/><Relationship Id="rId2" Type="http://schemas.openxmlformats.org/officeDocument/2006/relationships/hyperlink" Target="mailto:NSA-PRU-Support@eurocontrol.int" TargetMode="External"/><Relationship Id="rId3"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6.57"/>
    <col customWidth="1" min="2" max="2" width="21.43"/>
    <col customWidth="1" min="3" max="4" width="10.43"/>
    <col customWidth="1" min="5" max="5" width="13.57"/>
    <col customWidth="1" min="6" max="6" width="11.0"/>
    <col customWidth="1" min="7" max="7" width="10.57"/>
  </cols>
  <sheetData>
    <row r="1" ht="12.0" customHeight="1">
      <c r="A1" s="1" t="s">
        <v>0</v>
      </c>
      <c r="B1" s="2" t="s">
        <v>1</v>
      </c>
      <c r="C1" s="3" t="s">
        <v>2</v>
      </c>
      <c r="D1" s="4">
        <v>40909.0</v>
      </c>
      <c r="E1" s="3" t="s">
        <v>3</v>
      </c>
      <c r="F1" s="5" t="str">
        <f>HYPERLINK("http://prudata.webfactional.com/wiki/index.php/Minutes_of_en_route_ATFM_delay_per_flight","En route ATFM delay")</f>
        <v>En route ATFM delay</v>
      </c>
      <c r="G1" s="6"/>
    </row>
    <row r="2" ht="12.0" customHeight="1">
      <c r="A2" s="7" t="s">
        <v>4</v>
      </c>
      <c r="B2" s="8">
        <v>41311.0</v>
      </c>
      <c r="C2" s="9" t="s">
        <v>5</v>
      </c>
      <c r="D2" s="8">
        <v>41274.0</v>
      </c>
      <c r="E2" s="9" t="s">
        <v>6</v>
      </c>
      <c r="F2" s="10" t="s">
        <v>7</v>
      </c>
      <c r="G2" s="11"/>
    </row>
    <row r="3" ht="12.0" customHeight="1">
      <c r="A3" s="12"/>
      <c r="B3" s="12"/>
      <c r="C3" s="12"/>
      <c r="D3" s="12"/>
      <c r="E3" s="12"/>
      <c r="F3" s="12"/>
      <c r="G3" s="12"/>
    </row>
    <row r="4" ht="13.5" customHeight="1">
      <c r="A4" s="13" t="s">
        <v>8</v>
      </c>
      <c r="B4" s="14"/>
      <c r="C4" s="15" t="s">
        <v>9</v>
      </c>
      <c r="D4" s="15" t="s">
        <v>10</v>
      </c>
      <c r="E4" s="15" t="s">
        <v>10</v>
      </c>
      <c r="F4" s="15" t="s">
        <v>10</v>
      </c>
      <c r="G4" s="15" t="s">
        <v>10</v>
      </c>
    </row>
    <row r="5" ht="25.5" customHeight="1">
      <c r="A5" s="16" t="s">
        <v>11</v>
      </c>
      <c r="B5" s="16" t="s">
        <v>12</v>
      </c>
      <c r="C5" s="16" t="s">
        <v>13</v>
      </c>
      <c r="D5" s="16" t="s">
        <v>14</v>
      </c>
      <c r="E5" s="16" t="s">
        <v>15</v>
      </c>
      <c r="F5" s="16" t="s">
        <v>16</v>
      </c>
      <c r="G5" s="16" t="s">
        <v>17</v>
      </c>
    </row>
    <row r="6" ht="12.0" customHeight="1">
      <c r="A6" s="17" t="s">
        <v>18</v>
      </c>
      <c r="B6" s="17" t="s">
        <v>19</v>
      </c>
      <c r="C6" s="18">
        <v>0.25</v>
      </c>
      <c r="D6" s="19">
        <v>435700.0</v>
      </c>
      <c r="E6" s="19">
        <v>281190.0</v>
      </c>
      <c r="F6" s="20" t="str">
        <f t="shared" ref="F6:F28" si="1">E6/D6</f>
        <v>0.65</v>
      </c>
      <c r="G6" s="20" t="str">
        <f t="shared" ref="G6:G28" si="2">F6-C6</f>
        <v>0.40</v>
      </c>
    </row>
    <row r="7" ht="12.0" customHeight="1">
      <c r="A7" s="17" t="s">
        <v>20</v>
      </c>
      <c r="B7" s="17" t="s">
        <v>21</v>
      </c>
      <c r="C7" s="18">
        <v>0.04</v>
      </c>
      <c r="D7" s="19">
        <v>590204.0</v>
      </c>
      <c r="E7" s="19">
        <v>163624.0</v>
      </c>
      <c r="F7" s="20" t="str">
        <f t="shared" si="1"/>
        <v>0.28</v>
      </c>
      <c r="G7" s="20" t="str">
        <f t="shared" si="2"/>
        <v>0.24</v>
      </c>
    </row>
    <row r="8" ht="12.0" customHeight="1">
      <c r="A8" s="17" t="s">
        <v>22</v>
      </c>
      <c r="B8" s="17" t="s">
        <v>23</v>
      </c>
      <c r="C8" s="18">
        <v>0.0</v>
      </c>
      <c r="D8" s="19">
        <v>487189.0</v>
      </c>
      <c r="E8" s="19">
        <v>0.0</v>
      </c>
      <c r="F8" s="20" t="str">
        <f t="shared" si="1"/>
        <v>0.00</v>
      </c>
      <c r="G8" s="20" t="str">
        <f t="shared" si="2"/>
        <v>0.00</v>
      </c>
    </row>
    <row r="9" ht="12.0" customHeight="1">
      <c r="A9" s="17" t="s">
        <v>24</v>
      </c>
      <c r="B9" s="17" t="s">
        <v>25</v>
      </c>
      <c r="C9" s="18">
        <v>0.11</v>
      </c>
      <c r="D9" s="19">
        <v>188575.0</v>
      </c>
      <c r="E9" s="19">
        <v>19847.0</v>
      </c>
      <c r="F9" s="20" t="str">
        <f t="shared" si="1"/>
        <v>0.11</v>
      </c>
      <c r="G9" s="20" t="str">
        <f t="shared" si="2"/>
        <v>0.00</v>
      </c>
    </row>
    <row r="10" ht="12.0" customHeight="1">
      <c r="A10" s="17" t="s">
        <v>26</v>
      </c>
      <c r="B10" s="17" t="s">
        <v>27</v>
      </c>
      <c r="C10" s="18">
        <v>0.02</v>
      </c>
      <c r="D10" s="19">
        <v>231937.0</v>
      </c>
      <c r="E10" s="19">
        <v>0.0</v>
      </c>
      <c r="F10" s="20" t="str">
        <f t="shared" si="1"/>
        <v>0.00</v>
      </c>
      <c r="G10" s="20" t="str">
        <f t="shared" si="2"/>
        <v>-0.02</v>
      </c>
    </row>
    <row r="11" ht="12.0" customHeight="1">
      <c r="A11" s="17" t="s">
        <v>28</v>
      </c>
      <c r="B11" s="17" t="s">
        <v>29</v>
      </c>
      <c r="C11" s="18">
        <v>0.02</v>
      </c>
      <c r="D11" s="19">
        <v>96948.0</v>
      </c>
      <c r="E11" s="19">
        <v>0.0</v>
      </c>
      <c r="F11" s="20" t="str">
        <f t="shared" si="1"/>
        <v>0.00</v>
      </c>
      <c r="G11" s="20" t="str">
        <f t="shared" si="2"/>
        <v>-0.02</v>
      </c>
    </row>
    <row r="12" ht="12.0" customHeight="1">
      <c r="A12" s="17" t="s">
        <v>30</v>
      </c>
      <c r="B12" s="17" t="s">
        <v>31</v>
      </c>
      <c r="C12" s="18">
        <v>0.05</v>
      </c>
      <c r="D12" s="19">
        <v>239486.0</v>
      </c>
      <c r="E12" s="19">
        <v>2930.0</v>
      </c>
      <c r="F12" s="20" t="str">
        <f t="shared" si="1"/>
        <v>0.01</v>
      </c>
      <c r="G12" s="20" t="str">
        <f t="shared" si="2"/>
        <v>-0.04</v>
      </c>
    </row>
    <row r="13" ht="12.0" customHeight="1">
      <c r="A13" s="17" t="s">
        <v>32</v>
      </c>
      <c r="B13" s="17" t="s">
        <v>33</v>
      </c>
      <c r="C13" s="18">
        <v>0.04</v>
      </c>
      <c r="D13" s="19">
        <v>204400.0</v>
      </c>
      <c r="E13" s="19">
        <v>0.0</v>
      </c>
      <c r="F13" s="20" t="str">
        <f t="shared" si="1"/>
        <v>0.00</v>
      </c>
      <c r="G13" s="20" t="str">
        <f t="shared" si="2"/>
        <v>-0.04</v>
      </c>
    </row>
    <row r="14" ht="12.0" customHeight="1">
      <c r="A14" s="17" t="s">
        <v>34</v>
      </c>
      <c r="B14" s="17" t="s">
        <v>35</v>
      </c>
      <c r="C14" s="18">
        <v>0.07</v>
      </c>
      <c r="D14" s="19">
        <v>520650.0</v>
      </c>
      <c r="E14" s="19">
        <v>0.0</v>
      </c>
      <c r="F14" s="20" t="str">
        <f t="shared" si="1"/>
        <v>0.00</v>
      </c>
      <c r="G14" s="20" t="str">
        <f t="shared" si="2"/>
        <v>-0.07</v>
      </c>
    </row>
    <row r="15" ht="12.0" customHeight="1">
      <c r="A15" s="17" t="s">
        <v>36</v>
      </c>
      <c r="B15" s="17" t="s">
        <v>37</v>
      </c>
      <c r="C15" s="18">
        <v>0.11</v>
      </c>
      <c r="D15" s="19">
        <v>540138.0</v>
      </c>
      <c r="E15" s="19">
        <v>109.0</v>
      </c>
      <c r="F15" s="20" t="str">
        <f t="shared" si="1"/>
        <v>0.00</v>
      </c>
      <c r="G15" s="20" t="str">
        <f t="shared" si="2"/>
        <v>-0.11</v>
      </c>
    </row>
    <row r="16" ht="12.0" customHeight="1">
      <c r="A16" s="17" t="s">
        <v>38</v>
      </c>
      <c r="B16" s="17" t="s">
        <v>39</v>
      </c>
      <c r="C16" s="18">
        <v>0.14</v>
      </c>
      <c r="D16" s="19">
        <v>1556741.0</v>
      </c>
      <c r="E16" s="19">
        <v>411.0</v>
      </c>
      <c r="F16" s="20" t="str">
        <f t="shared" si="1"/>
        <v>0.00</v>
      </c>
      <c r="G16" s="20" t="str">
        <f t="shared" si="2"/>
        <v>-0.14</v>
      </c>
    </row>
    <row r="17" ht="12.0" customHeight="1">
      <c r="A17" s="17" t="s">
        <v>40</v>
      </c>
      <c r="B17" s="17" t="s">
        <v>41</v>
      </c>
      <c r="C17" s="18">
        <v>0.15</v>
      </c>
      <c r="D17" s="19">
        <v>662571.0</v>
      </c>
      <c r="E17" s="19">
        <v>2286.0</v>
      </c>
      <c r="F17" s="20" t="str">
        <f t="shared" si="1"/>
        <v>0.00</v>
      </c>
      <c r="G17" s="20" t="str">
        <f t="shared" si="2"/>
        <v>-0.15</v>
      </c>
    </row>
    <row r="18" ht="12.0" customHeight="1">
      <c r="A18" s="17" t="s">
        <v>42</v>
      </c>
      <c r="B18" s="17" t="s">
        <v>42</v>
      </c>
      <c r="C18" s="18">
        <v>0.2</v>
      </c>
      <c r="D18" s="19">
        <v>987101.0</v>
      </c>
      <c r="E18" s="19">
        <v>26927.0</v>
      </c>
      <c r="F18" s="20" t="str">
        <f t="shared" si="1"/>
        <v>0.03</v>
      </c>
      <c r="G18" s="20" t="str">
        <f t="shared" si="2"/>
        <v>-0.17</v>
      </c>
    </row>
    <row r="19" ht="12.0" customHeight="1">
      <c r="A19" s="17" t="s">
        <v>43</v>
      </c>
      <c r="B19" s="17" t="s">
        <v>43</v>
      </c>
      <c r="C19" s="18">
        <v>0.77</v>
      </c>
      <c r="D19" s="19">
        <v>5493320.0</v>
      </c>
      <c r="E19" s="19">
        <v>3283450.0</v>
      </c>
      <c r="F19" s="20" t="str">
        <f t="shared" si="1"/>
        <v>0.60</v>
      </c>
      <c r="G19" s="20" t="str">
        <f t="shared" si="2"/>
        <v>-0.17</v>
      </c>
    </row>
    <row r="20" ht="12.0" customHeight="1">
      <c r="A20" s="17" t="s">
        <v>44</v>
      </c>
      <c r="B20" s="17" t="s">
        <v>45</v>
      </c>
      <c r="C20" s="18">
        <v>0.3055</v>
      </c>
      <c r="D20" s="19">
        <v>2160176.0</v>
      </c>
      <c r="E20" s="19">
        <v>155001.0</v>
      </c>
      <c r="F20" s="20" t="str">
        <f t="shared" si="1"/>
        <v>0.07</v>
      </c>
      <c r="G20" s="20" t="str">
        <f t="shared" si="2"/>
        <v>-0.23</v>
      </c>
    </row>
    <row r="21" ht="12.0" customHeight="1">
      <c r="A21" s="17" t="s">
        <v>46</v>
      </c>
      <c r="B21" s="17" t="s">
        <v>47</v>
      </c>
      <c r="C21" s="18">
        <v>0.3</v>
      </c>
      <c r="D21" s="19">
        <v>589203.0</v>
      </c>
      <c r="E21" s="19">
        <v>1136.0</v>
      </c>
      <c r="F21" s="20" t="str">
        <f t="shared" si="1"/>
        <v>0.00</v>
      </c>
      <c r="G21" s="20" t="str">
        <f t="shared" si="2"/>
        <v>-0.30</v>
      </c>
    </row>
    <row r="22" ht="12.0" customHeight="1">
      <c r="A22" s="17" t="s">
        <v>48</v>
      </c>
      <c r="B22" s="17" t="s">
        <v>49</v>
      </c>
      <c r="C22" s="18">
        <v>0.3</v>
      </c>
      <c r="D22" s="19">
        <v>380017.0</v>
      </c>
      <c r="E22" s="19">
        <v>0.0</v>
      </c>
      <c r="F22" s="20" t="str">
        <f t="shared" si="1"/>
        <v>0.00</v>
      </c>
      <c r="G22" s="20" t="str">
        <f t="shared" si="2"/>
        <v>-0.30</v>
      </c>
    </row>
    <row r="23" ht="12.0" customHeight="1">
      <c r="A23" s="17" t="s">
        <v>50</v>
      </c>
      <c r="B23" s="17" t="s">
        <v>51</v>
      </c>
      <c r="C23" s="18">
        <v>0.31</v>
      </c>
      <c r="D23" s="19">
        <v>271661.0</v>
      </c>
      <c r="E23" s="19">
        <v>350.0</v>
      </c>
      <c r="F23" s="20" t="str">
        <f t="shared" si="1"/>
        <v>0.00</v>
      </c>
      <c r="G23" s="20" t="str">
        <f t="shared" si="2"/>
        <v>-0.31</v>
      </c>
    </row>
    <row r="24" ht="12.0" customHeight="1">
      <c r="A24" s="17" t="s">
        <v>52</v>
      </c>
      <c r="B24" s="17" t="s">
        <v>53</v>
      </c>
      <c r="C24" s="18">
        <v>1.9</v>
      </c>
      <c r="D24" s="19">
        <v>269752.0</v>
      </c>
      <c r="E24" s="19">
        <v>428366.0</v>
      </c>
      <c r="F24" s="20" t="str">
        <f t="shared" si="1"/>
        <v>1.59</v>
      </c>
      <c r="G24" s="20" t="str">
        <f t="shared" si="2"/>
        <v>-0.31</v>
      </c>
    </row>
    <row r="25" ht="12.0" customHeight="1">
      <c r="A25" s="17" t="s">
        <v>54</v>
      </c>
      <c r="B25" s="17" t="s">
        <v>55</v>
      </c>
      <c r="C25" s="18">
        <v>0.8</v>
      </c>
      <c r="D25" s="19">
        <v>1655271.0</v>
      </c>
      <c r="E25" s="19">
        <v>802359.0</v>
      </c>
      <c r="F25" s="20" t="str">
        <f t="shared" si="1"/>
        <v>0.48</v>
      </c>
      <c r="G25" s="20" t="str">
        <f t="shared" si="2"/>
        <v>-0.32</v>
      </c>
    </row>
    <row r="26" ht="12.0" customHeight="1">
      <c r="A26" s="17" t="s">
        <v>56</v>
      </c>
      <c r="B26" s="17" t="s">
        <v>57</v>
      </c>
      <c r="C26" s="18">
        <v>1.0</v>
      </c>
      <c r="D26" s="19">
        <v>672073.0</v>
      </c>
      <c r="E26" s="19">
        <v>352182.0</v>
      </c>
      <c r="F26" s="20" t="str">
        <f t="shared" si="1"/>
        <v>0.52</v>
      </c>
      <c r="G26" s="20" t="str">
        <f t="shared" si="2"/>
        <v>-0.48</v>
      </c>
    </row>
    <row r="27" ht="12.0" customHeight="1">
      <c r="A27" s="17" t="s">
        <v>58</v>
      </c>
      <c r="B27" s="17" t="s">
        <v>59</v>
      </c>
      <c r="C27" s="18">
        <v>0.85</v>
      </c>
      <c r="D27" s="19">
        <v>888751.0</v>
      </c>
      <c r="E27" s="19">
        <v>117978.0</v>
      </c>
      <c r="F27" s="20" t="str">
        <f t="shared" si="1"/>
        <v>0.13</v>
      </c>
      <c r="G27" s="20" t="str">
        <f t="shared" si="2"/>
        <v>-0.72</v>
      </c>
    </row>
    <row r="28" ht="13.5" customHeight="1">
      <c r="A28" s="17" t="s">
        <v>60</v>
      </c>
      <c r="B28" s="17" t="s">
        <v>61</v>
      </c>
      <c r="C28" s="18">
        <v>1.1</v>
      </c>
      <c r="D28" s="19">
        <v>633008.0</v>
      </c>
      <c r="E28" s="19">
        <v>96693.0</v>
      </c>
      <c r="F28" s="20" t="str">
        <f t="shared" si="1"/>
        <v>0.15</v>
      </c>
      <c r="G28" s="20" t="str">
        <f t="shared" si="2"/>
        <v>-0.95</v>
      </c>
    </row>
  </sheetData>
  <conditionalFormatting sqref="G6 G7 G8 G9 G10 G11 G12 G13 G14 G15 G16 G17 G18 G19 G20 G21 G22 G23 G24 G25 G26 G27 G28">
    <cfRule type="cellIs" dxfId="0" priority="1" stopIfTrue="1" operator="lessThanOrEqual">
      <formula>0</formula>
    </cfRule>
  </conditionalFormatting>
  <conditionalFormatting sqref="G6 G7 G8 G9 G10 G11 G12 G13 G14 G15 G16 G17 G18 G19 G20 G21 G22 G23 G24 G25 G26 G27 G28">
    <cfRule type="cellIs" dxfId="1" priority="2" stopIfTrue="1" operator="greaterThan">
      <formula>0</formula>
    </cfRule>
  </conditionalFormatting>
  <hyperlinks>
    <hyperlink r:id="rId1" ref="F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3.14"/>
    <col customWidth="1" min="2" max="2" width="17.29"/>
    <col customWidth="1" min="3" max="4" width="10.43"/>
    <col customWidth="1" min="5" max="5" width="14.86"/>
    <col customWidth="1" min="6" max="6" width="13.14"/>
    <col customWidth="1" min="7" max="7" width="11.86"/>
    <col customWidth="1" min="8" max="8" width="12.0"/>
    <col customWidth="1" min="9" max="9" width="8.0"/>
    <col customWidth="1" min="10" max="10" width="16.29"/>
    <col customWidth="1" min="11" max="11" width="10.43"/>
    <col customWidth="1" min="12" max="12" width="10.86"/>
    <col customWidth="1" min="13" max="13" width="11.43"/>
    <col customWidth="1" min="14" max="14" width="10.43"/>
    <col customWidth="1" min="15" max="19" width="8.0"/>
  </cols>
  <sheetData>
    <row r="1" ht="12.0" customHeight="1">
      <c r="A1" s="21" t="s">
        <v>0</v>
      </c>
      <c r="B1" s="22" t="s">
        <v>1</v>
      </c>
      <c r="C1" s="21" t="s">
        <v>2</v>
      </c>
      <c r="D1" s="23">
        <v>39448.0</v>
      </c>
      <c r="E1" s="21" t="s">
        <v>3</v>
      </c>
      <c r="F1" s="24" t="str">
        <f>HYPERLINK("http://prudata.webfactional.com/wiki/index.php/Minutes_of_en_route_ATFM_delay_per_flight","En route ATFM delay")</f>
        <v>En route ATFM delay</v>
      </c>
      <c r="G1" s="25"/>
      <c r="H1" s="26"/>
      <c r="I1" s="26"/>
      <c r="J1" s="26"/>
      <c r="K1" s="26"/>
      <c r="L1" s="26"/>
      <c r="M1" s="26"/>
      <c r="N1" s="26"/>
      <c r="O1" s="26"/>
      <c r="P1" s="26"/>
      <c r="Q1" s="26"/>
      <c r="R1" s="26"/>
      <c r="S1" s="26"/>
    </row>
    <row r="2" ht="12.0" customHeight="1">
      <c r="A2" s="27" t="s">
        <v>4</v>
      </c>
      <c r="B2" s="28">
        <v>41311.0</v>
      </c>
      <c r="C2" s="27" t="s">
        <v>5</v>
      </c>
      <c r="D2" s="28">
        <v>41274.0</v>
      </c>
      <c r="E2" s="27" t="s">
        <v>6</v>
      </c>
      <c r="F2" s="29" t="str">
        <f>HYPERLINK("mailto:NSA-PRU-Support@eurocontrol.int","NSA-PRU-Support@eurocontrol.int")</f>
        <v>NSA-PRU-Support@eurocontrol.int</v>
      </c>
      <c r="G2" s="30"/>
      <c r="H2" s="31"/>
      <c r="I2" s="31"/>
      <c r="J2" s="31"/>
      <c r="K2" s="31"/>
      <c r="L2" s="31"/>
      <c r="M2" s="31"/>
      <c r="N2" s="31"/>
      <c r="O2" s="31"/>
      <c r="P2" s="31"/>
      <c r="Q2" s="31"/>
      <c r="R2" s="31"/>
      <c r="S2" s="31"/>
    </row>
    <row r="3" ht="12.0" customHeight="1">
      <c r="A3" s="12"/>
      <c r="B3" s="32"/>
      <c r="C3" s="12"/>
      <c r="D3" s="12"/>
      <c r="E3" s="12"/>
      <c r="F3" s="12"/>
      <c r="G3" s="12"/>
      <c r="H3" s="12"/>
      <c r="I3" s="12"/>
      <c r="J3" s="12"/>
      <c r="K3" s="12"/>
      <c r="L3" s="12"/>
      <c r="M3" s="12"/>
      <c r="N3" s="12"/>
      <c r="O3" s="12"/>
      <c r="P3" s="12"/>
      <c r="Q3" s="12"/>
      <c r="R3" s="12"/>
      <c r="S3" s="12"/>
    </row>
    <row r="4" ht="13.5" customHeight="1">
      <c r="A4" s="13" t="s">
        <v>8</v>
      </c>
      <c r="B4" s="33"/>
      <c r="C4" s="34" t="s">
        <v>10</v>
      </c>
      <c r="D4" s="34" t="s">
        <v>10</v>
      </c>
      <c r="E4" s="34" t="s">
        <v>10</v>
      </c>
      <c r="F4" s="34" t="s">
        <v>10</v>
      </c>
      <c r="G4" s="34" t="s">
        <v>10</v>
      </c>
      <c r="H4" s="34" t="s">
        <v>10</v>
      </c>
      <c r="I4" s="34" t="s">
        <v>10</v>
      </c>
      <c r="J4" s="34" t="s">
        <v>10</v>
      </c>
      <c r="K4" s="34" t="s">
        <v>10</v>
      </c>
      <c r="L4" s="34" t="s">
        <v>10</v>
      </c>
      <c r="M4" s="34" t="s">
        <v>10</v>
      </c>
      <c r="N4" s="34" t="s">
        <v>10</v>
      </c>
      <c r="O4" s="34" t="s">
        <v>10</v>
      </c>
      <c r="P4" s="34" t="s">
        <v>10</v>
      </c>
      <c r="Q4" s="34" t="s">
        <v>10</v>
      </c>
      <c r="R4" s="34" t="s">
        <v>9</v>
      </c>
      <c r="S4" s="34"/>
    </row>
    <row r="5" ht="12.0" customHeight="1">
      <c r="A5" s="35"/>
      <c r="B5" s="36"/>
      <c r="C5" s="37" t="s">
        <v>62</v>
      </c>
      <c r="D5" s="38" t="s">
        <v>63</v>
      </c>
      <c r="E5" s="39"/>
      <c r="F5" s="39"/>
      <c r="G5" s="39"/>
      <c r="H5" s="40"/>
      <c r="I5" s="38" t="s">
        <v>64</v>
      </c>
      <c r="J5" s="39"/>
      <c r="K5" s="39"/>
      <c r="L5" s="39"/>
      <c r="M5" s="40"/>
      <c r="N5" s="41" t="s">
        <v>65</v>
      </c>
      <c r="O5" s="39"/>
      <c r="P5" s="39"/>
      <c r="Q5" s="40"/>
      <c r="R5" s="41" t="s">
        <v>66</v>
      </c>
      <c r="S5" s="40"/>
    </row>
    <row r="6" ht="38.25" customHeight="1">
      <c r="A6" s="42" t="s">
        <v>11</v>
      </c>
      <c r="B6" s="43" t="s">
        <v>67</v>
      </c>
      <c r="C6" s="44" t="s">
        <v>68</v>
      </c>
      <c r="D6" s="45" t="s">
        <v>69</v>
      </c>
      <c r="E6" s="46" t="s">
        <v>70</v>
      </c>
      <c r="F6" s="46" t="s">
        <v>71</v>
      </c>
      <c r="G6" s="46" t="s">
        <v>72</v>
      </c>
      <c r="H6" s="47" t="s">
        <v>73</v>
      </c>
      <c r="I6" s="45" t="s">
        <v>74</v>
      </c>
      <c r="J6" s="46" t="s">
        <v>70</v>
      </c>
      <c r="K6" s="46" t="s">
        <v>71</v>
      </c>
      <c r="L6" s="46" t="s">
        <v>72</v>
      </c>
      <c r="M6" s="47" t="s">
        <v>73</v>
      </c>
      <c r="N6" s="42" t="s">
        <v>75</v>
      </c>
      <c r="O6" s="48" t="s">
        <v>76</v>
      </c>
      <c r="P6" s="48" t="s">
        <v>77</v>
      </c>
      <c r="Q6" s="49" t="s">
        <v>78</v>
      </c>
      <c r="R6" s="45" t="s">
        <v>79</v>
      </c>
      <c r="S6" s="47" t="s">
        <v>80</v>
      </c>
    </row>
    <row r="7" ht="12.0" customHeight="1">
      <c r="A7" s="50" t="s">
        <v>81</v>
      </c>
      <c r="B7" s="36" t="s">
        <v>82</v>
      </c>
      <c r="C7" s="51">
        <v>9714049.0</v>
      </c>
      <c r="D7" s="52">
        <v>1.359767E7</v>
      </c>
      <c r="E7" s="53">
        <v>1.0447335E7</v>
      </c>
      <c r="F7" s="53">
        <v>813021.0</v>
      </c>
      <c r="G7" s="53">
        <v>1242054.0</v>
      </c>
      <c r="H7" s="54">
        <v>1095260.0</v>
      </c>
      <c r="I7" s="55" t="str">
        <f t="shared" ref="I7:M7" si="1">D7/$C7</f>
        <v>1.40</v>
      </c>
      <c r="J7" s="56" t="str">
        <f t="shared" si="1"/>
        <v>1.08</v>
      </c>
      <c r="K7" s="56" t="str">
        <f t="shared" si="1"/>
        <v>0.08</v>
      </c>
      <c r="L7" s="56" t="str">
        <f t="shared" si="1"/>
        <v>0.13</v>
      </c>
      <c r="M7" s="57" t="str">
        <f t="shared" si="1"/>
        <v>0.11</v>
      </c>
      <c r="N7" s="58" t="str">
        <f t="shared" ref="N7:Q7" si="2">E7/$D7</f>
        <v>76.8%</v>
      </c>
      <c r="O7" s="59" t="str">
        <f t="shared" si="2"/>
        <v>6.0%</v>
      </c>
      <c r="P7" s="59" t="str">
        <f t="shared" si="2"/>
        <v>9.1%</v>
      </c>
      <c r="Q7" s="60" t="str">
        <f t="shared" si="2"/>
        <v>8.1%</v>
      </c>
      <c r="R7" s="61"/>
      <c r="S7" s="62"/>
    </row>
    <row r="8" ht="12.0" customHeight="1">
      <c r="A8" s="50" t="s">
        <v>81</v>
      </c>
      <c r="B8" s="63" t="s">
        <v>83</v>
      </c>
      <c r="C8" s="64">
        <v>9032982.0</v>
      </c>
      <c r="D8" s="65">
        <v>8432293.0</v>
      </c>
      <c r="E8" s="66">
        <v>7100958.0</v>
      </c>
      <c r="F8" s="66">
        <v>350082.0</v>
      </c>
      <c r="G8" s="66">
        <v>806388.0</v>
      </c>
      <c r="H8" s="67">
        <v>174865.0</v>
      </c>
      <c r="I8" s="68" t="str">
        <f t="shared" ref="I8:M8" si="3">D8/$C8</f>
        <v>0.93</v>
      </c>
      <c r="J8" s="69" t="str">
        <f t="shared" si="3"/>
        <v>0.79</v>
      </c>
      <c r="K8" s="69" t="str">
        <f t="shared" si="3"/>
        <v>0.04</v>
      </c>
      <c r="L8" s="69" t="str">
        <f t="shared" si="3"/>
        <v>0.09</v>
      </c>
      <c r="M8" s="70" t="str">
        <f t="shared" si="3"/>
        <v>0.02</v>
      </c>
      <c r="N8" s="58" t="str">
        <f t="shared" ref="N8:Q8" si="4">E8/$D8</f>
        <v>84.2%</v>
      </c>
      <c r="O8" s="59" t="str">
        <f t="shared" si="4"/>
        <v>4.2%</v>
      </c>
      <c r="P8" s="59" t="str">
        <f t="shared" si="4"/>
        <v>9.6%</v>
      </c>
      <c r="Q8" s="60" t="str">
        <f t="shared" si="4"/>
        <v>2.1%</v>
      </c>
      <c r="R8" s="71"/>
      <c r="S8" s="72"/>
    </row>
    <row r="9" ht="12.0" customHeight="1">
      <c r="A9" s="50" t="s">
        <v>81</v>
      </c>
      <c r="B9" s="63" t="s">
        <v>84</v>
      </c>
      <c r="C9" s="64">
        <v>9053168.0</v>
      </c>
      <c r="D9" s="65">
        <v>1.8734428E7</v>
      </c>
      <c r="E9" s="66">
        <v>1.1469223E7</v>
      </c>
      <c r="F9" s="66">
        <v>3663635.0</v>
      </c>
      <c r="G9" s="66">
        <v>1372432.0</v>
      </c>
      <c r="H9" s="67">
        <v>2229138.0</v>
      </c>
      <c r="I9" s="68" t="str">
        <f t="shared" ref="I9:M9" si="5">D9/$C9</f>
        <v>2.07</v>
      </c>
      <c r="J9" s="69" t="str">
        <f t="shared" si="5"/>
        <v>1.27</v>
      </c>
      <c r="K9" s="69" t="str">
        <f t="shared" si="5"/>
        <v>0.40</v>
      </c>
      <c r="L9" s="69" t="str">
        <f t="shared" si="5"/>
        <v>0.15</v>
      </c>
      <c r="M9" s="70" t="str">
        <f t="shared" si="5"/>
        <v>0.25</v>
      </c>
      <c r="N9" s="58" t="str">
        <f t="shared" ref="N9:Q9" si="6">E9/$D9</f>
        <v>61.2%</v>
      </c>
      <c r="O9" s="59" t="str">
        <f t="shared" si="6"/>
        <v>19.6%</v>
      </c>
      <c r="P9" s="59" t="str">
        <f t="shared" si="6"/>
        <v>7.3%</v>
      </c>
      <c r="Q9" s="60" t="str">
        <f t="shared" si="6"/>
        <v>11.9%</v>
      </c>
      <c r="R9" s="71"/>
      <c r="S9" s="72"/>
    </row>
    <row r="10" ht="12.0" customHeight="1">
      <c r="A10" s="50" t="s">
        <v>81</v>
      </c>
      <c r="B10" s="63" t="s">
        <v>85</v>
      </c>
      <c r="C10" s="64">
        <v>9301162.0</v>
      </c>
      <c r="D10" s="65">
        <v>1.0672878E7</v>
      </c>
      <c r="E10" s="66">
        <v>8533374.0</v>
      </c>
      <c r="F10" s="66">
        <v>522495.0</v>
      </c>
      <c r="G10" s="66">
        <v>1207276.0</v>
      </c>
      <c r="H10" s="67">
        <v>409733.0</v>
      </c>
      <c r="I10" s="68" t="str">
        <f t="shared" ref="I10:M10" si="7">D10/$C10</f>
        <v>1.15</v>
      </c>
      <c r="J10" s="69" t="str">
        <f t="shared" si="7"/>
        <v>0.92</v>
      </c>
      <c r="K10" s="69" t="str">
        <f t="shared" si="7"/>
        <v>0.06</v>
      </c>
      <c r="L10" s="69" t="str">
        <f t="shared" si="7"/>
        <v>0.13</v>
      </c>
      <c r="M10" s="70" t="str">
        <f t="shared" si="7"/>
        <v>0.04</v>
      </c>
      <c r="N10" s="58" t="str">
        <f t="shared" ref="N10:Q10" si="8">E10/$D10</f>
        <v>80.0%</v>
      </c>
      <c r="O10" s="59" t="str">
        <f t="shared" si="8"/>
        <v>4.9%</v>
      </c>
      <c r="P10" s="59" t="str">
        <f t="shared" si="8"/>
        <v>11.3%</v>
      </c>
      <c r="Q10" s="60" t="str">
        <f t="shared" si="8"/>
        <v>3.8%</v>
      </c>
      <c r="R10" s="71"/>
      <c r="S10" s="72"/>
    </row>
    <row r="11" ht="12.0" customHeight="1">
      <c r="A11" s="50" t="s">
        <v>81</v>
      </c>
      <c r="B11" s="63" t="s">
        <v>86</v>
      </c>
      <c r="C11" s="64">
        <v>9050691.0</v>
      </c>
      <c r="D11" s="65">
        <v>5734839.0</v>
      </c>
      <c r="E11" s="66">
        <v>3962885.0</v>
      </c>
      <c r="F11" s="66">
        <v>703889.0</v>
      </c>
      <c r="G11" s="66">
        <v>829981.0</v>
      </c>
      <c r="H11" s="67">
        <v>238084.0</v>
      </c>
      <c r="I11" s="68" t="str">
        <f t="shared" ref="I11:M11" si="9">D11/$C11</f>
        <v>0.63</v>
      </c>
      <c r="J11" s="69" t="str">
        <f t="shared" si="9"/>
        <v>0.44</v>
      </c>
      <c r="K11" s="69" t="str">
        <f t="shared" si="9"/>
        <v>0.08</v>
      </c>
      <c r="L11" s="69" t="str">
        <f t="shared" si="9"/>
        <v>0.09</v>
      </c>
      <c r="M11" s="70" t="str">
        <f t="shared" si="9"/>
        <v>0.03</v>
      </c>
      <c r="N11" s="58" t="str">
        <f t="shared" ref="N11:Q11" si="10">E11/$D11</f>
        <v>69.1%</v>
      </c>
      <c r="O11" s="59" t="str">
        <f t="shared" si="10"/>
        <v>12.3%</v>
      </c>
      <c r="P11" s="59" t="str">
        <f t="shared" si="10"/>
        <v>14.5%</v>
      </c>
      <c r="Q11" s="60" t="str">
        <f t="shared" si="10"/>
        <v>4.2%</v>
      </c>
      <c r="R11" s="73">
        <v>0.7</v>
      </c>
      <c r="S11" s="74" t="str">
        <f>I11-R11</f>
        <v>-0.07</v>
      </c>
    </row>
    <row r="12" ht="12.0" customHeight="1">
      <c r="A12" s="50" t="s">
        <v>81</v>
      </c>
      <c r="B12" s="63" t="s">
        <v>87</v>
      </c>
      <c r="C12" s="75"/>
      <c r="D12" s="71"/>
      <c r="E12" s="26"/>
      <c r="F12" s="26"/>
      <c r="G12" s="26"/>
      <c r="H12" s="76"/>
      <c r="I12" s="71"/>
      <c r="J12" s="77"/>
      <c r="K12" s="77"/>
      <c r="L12" s="77"/>
      <c r="M12" s="72"/>
      <c r="N12" s="58" t="str">
        <f t="shared" ref="N12:Q12" si="11">IF(ISERROR((J12/$T12))," ",(J12/$T12))</f>
        <v> </v>
      </c>
      <c r="O12" s="59" t="str">
        <f t="shared" si="11"/>
        <v> </v>
      </c>
      <c r="P12" s="59" t="str">
        <f t="shared" si="11"/>
        <v> </v>
      </c>
      <c r="Q12" s="60" t="str">
        <f t="shared" si="11"/>
        <v> </v>
      </c>
      <c r="R12" s="73">
        <v>0.6</v>
      </c>
      <c r="S12" s="72"/>
    </row>
    <row r="13" ht="13.5" customHeight="1">
      <c r="A13" s="78" t="s">
        <v>81</v>
      </c>
      <c r="B13" s="79" t="s">
        <v>88</v>
      </c>
      <c r="C13" s="80"/>
      <c r="D13" s="81"/>
      <c r="E13" s="82"/>
      <c r="F13" s="82"/>
      <c r="G13" s="82"/>
      <c r="H13" s="83"/>
      <c r="I13" s="81"/>
      <c r="J13" s="84"/>
      <c r="K13" s="84"/>
      <c r="L13" s="84"/>
      <c r="M13" s="85"/>
      <c r="N13" s="86" t="str">
        <f t="shared" ref="N13:Q13" si="12">IF(ISERROR((J13/$T13))," ",(J13/$T13))</f>
        <v> </v>
      </c>
      <c r="O13" s="87" t="str">
        <f t="shared" si="12"/>
        <v> </v>
      </c>
      <c r="P13" s="87" t="str">
        <f t="shared" si="12"/>
        <v> </v>
      </c>
      <c r="Q13" s="88" t="str">
        <f t="shared" si="12"/>
        <v> </v>
      </c>
      <c r="R13" s="89">
        <v>0.5</v>
      </c>
      <c r="S13" s="85"/>
    </row>
  </sheetData>
  <mergeCells count="4">
    <mergeCell ref="D5:H5"/>
    <mergeCell ref="I5:M5"/>
    <mergeCell ref="N5:Q5"/>
    <mergeCell ref="R5:S5"/>
  </mergeCells>
  <hyperlinks>
    <hyperlink r:id="rId1" ref="F1"/>
    <hyperlink r:id="rId2" ref="F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5.0" topLeftCell="A6" activePane="bottomLeft" state="frozen"/>
      <selection activeCell="B7" sqref="B7" pane="bottomLeft"/>
    </sheetView>
  </sheetViews>
  <sheetFormatPr customHeight="1" defaultColWidth="17.29" defaultRowHeight="15.75"/>
  <cols>
    <col customWidth="1" min="1" max="1" width="13.14"/>
    <col customWidth="1" min="2" max="2" width="17.29"/>
    <col customWidth="1" min="3" max="5" width="10.43"/>
    <col customWidth="1" min="6" max="17" width="8.0"/>
    <col customWidth="1" min="18" max="18" width="10.43"/>
    <col customWidth="1" min="19" max="19" width="11.0"/>
    <col customWidth="1" min="20" max="20" width="11.57"/>
    <col customWidth="1" min="21" max="21" width="8.0"/>
  </cols>
  <sheetData>
    <row r="1" ht="12.0" customHeight="1">
      <c r="A1" s="3" t="s">
        <v>0</v>
      </c>
      <c r="B1" s="2" t="s">
        <v>1</v>
      </c>
      <c r="C1" s="3" t="s">
        <v>2</v>
      </c>
      <c r="D1" s="4">
        <v>39448.0</v>
      </c>
      <c r="E1" s="3" t="s">
        <v>3</v>
      </c>
      <c r="F1" s="5" t="str">
        <f>HYPERLINK("http://prudata.webfactional.com/wiki/index.php/Minutes_of_en_route_ATFM_delay_per_flight","En route ATFM delay")</f>
        <v>En route ATFM delay</v>
      </c>
      <c r="G1" s="6"/>
      <c r="H1" s="90"/>
      <c r="I1" s="90"/>
      <c r="J1" s="90"/>
      <c r="K1" s="90"/>
      <c r="L1" s="90"/>
      <c r="M1" s="90"/>
      <c r="N1" s="90"/>
      <c r="O1" s="90"/>
      <c r="P1" s="90"/>
      <c r="Q1" s="90"/>
      <c r="R1" s="90"/>
      <c r="S1" s="90"/>
      <c r="T1" s="90"/>
      <c r="U1" s="90"/>
    </row>
    <row r="2" ht="12.0" customHeight="1">
      <c r="A2" s="9" t="s">
        <v>4</v>
      </c>
      <c r="B2" s="8">
        <v>41311.0</v>
      </c>
      <c r="C2" s="9" t="s">
        <v>5</v>
      </c>
      <c r="D2" s="8">
        <v>41274.0</v>
      </c>
      <c r="E2" s="9" t="s">
        <v>6</v>
      </c>
      <c r="F2" s="91" t="str">
        <f>HYPERLINK("mailto:NSA-PRU-Support@eurocontrol.int","NSA-PRU-Support@eurocontrol.int")</f>
        <v>NSA-PRU-Support@eurocontrol.int</v>
      </c>
      <c r="G2" s="11"/>
      <c r="H2" s="92"/>
      <c r="I2" s="92"/>
      <c r="J2" s="92"/>
      <c r="K2" s="92"/>
      <c r="L2" s="92"/>
      <c r="M2" s="92"/>
      <c r="N2" s="92"/>
      <c r="O2" s="92"/>
      <c r="P2" s="92"/>
      <c r="Q2" s="92"/>
      <c r="R2" s="92"/>
      <c r="S2" s="92"/>
      <c r="T2" s="92"/>
      <c r="U2" s="92"/>
    </row>
    <row r="3" ht="13.5" customHeight="1">
      <c r="A3" s="93"/>
      <c r="B3" s="93"/>
      <c r="C3" s="93"/>
      <c r="D3" s="93"/>
      <c r="E3" s="93"/>
      <c r="F3" s="93"/>
      <c r="G3" s="93"/>
      <c r="H3" s="93"/>
      <c r="I3" s="93"/>
      <c r="J3" s="93"/>
      <c r="K3" s="93"/>
      <c r="L3" s="93"/>
      <c r="M3" s="93"/>
      <c r="N3" s="93"/>
      <c r="O3" s="93"/>
      <c r="P3" s="93"/>
      <c r="Q3" s="93"/>
      <c r="R3" s="93"/>
      <c r="S3" s="93"/>
      <c r="T3" s="93"/>
      <c r="U3" s="93"/>
    </row>
    <row r="4" ht="12.0" customHeight="1">
      <c r="A4" s="94"/>
      <c r="B4" s="95"/>
      <c r="C4" s="95"/>
      <c r="D4" s="96"/>
      <c r="E4" s="37" t="s">
        <v>62</v>
      </c>
      <c r="F4" s="38" t="s">
        <v>63</v>
      </c>
      <c r="G4" s="39"/>
      <c r="H4" s="39"/>
      <c r="I4" s="39"/>
      <c r="J4" s="40"/>
      <c r="K4" s="38" t="s">
        <v>64</v>
      </c>
      <c r="L4" s="39"/>
      <c r="M4" s="39"/>
      <c r="N4" s="39"/>
      <c r="O4" s="40"/>
      <c r="P4" s="41" t="s">
        <v>65</v>
      </c>
      <c r="Q4" s="39"/>
      <c r="R4" s="39"/>
      <c r="S4" s="40"/>
      <c r="T4" s="41"/>
      <c r="U4" s="40"/>
    </row>
    <row r="5" ht="51.0" customHeight="1">
      <c r="A5" s="97" t="s">
        <v>11</v>
      </c>
      <c r="B5" s="98" t="s">
        <v>89</v>
      </c>
      <c r="C5" s="98" t="s">
        <v>90</v>
      </c>
      <c r="D5" s="99" t="s">
        <v>91</v>
      </c>
      <c r="E5" s="44" t="s">
        <v>68</v>
      </c>
      <c r="F5" s="45" t="s">
        <v>69</v>
      </c>
      <c r="G5" s="46" t="s">
        <v>70</v>
      </c>
      <c r="H5" s="46" t="s">
        <v>71</v>
      </c>
      <c r="I5" s="46" t="s">
        <v>72</v>
      </c>
      <c r="J5" s="47" t="s">
        <v>73</v>
      </c>
      <c r="K5" s="45" t="s">
        <v>92</v>
      </c>
      <c r="L5" s="46" t="s">
        <v>70</v>
      </c>
      <c r="M5" s="46" t="s">
        <v>71</v>
      </c>
      <c r="N5" s="46" t="s">
        <v>72</v>
      </c>
      <c r="O5" s="47" t="s">
        <v>73</v>
      </c>
      <c r="P5" s="42" t="s">
        <v>75</v>
      </c>
      <c r="Q5" s="48" t="s">
        <v>76</v>
      </c>
      <c r="R5" s="48" t="s">
        <v>77</v>
      </c>
      <c r="S5" s="49" t="s">
        <v>78</v>
      </c>
      <c r="T5" s="97" t="s">
        <v>93</v>
      </c>
      <c r="U5" s="99" t="s">
        <v>94</v>
      </c>
    </row>
    <row r="6" ht="12.0" customHeight="1">
      <c r="A6" s="50" t="s">
        <v>81</v>
      </c>
      <c r="B6" s="100">
        <v>2008.0</v>
      </c>
      <c r="C6" s="101">
        <v>39448.0</v>
      </c>
      <c r="D6" s="102" t="s">
        <v>95</v>
      </c>
      <c r="E6" s="51">
        <v>742800.0</v>
      </c>
      <c r="F6" s="52">
        <v>701252.0</v>
      </c>
      <c r="G6" s="53">
        <v>388650.0</v>
      </c>
      <c r="H6" s="53">
        <v>49462.0</v>
      </c>
      <c r="I6" s="53">
        <v>12191.0</v>
      </c>
      <c r="J6" s="54">
        <v>250949.0</v>
      </c>
      <c r="K6" s="55" t="str">
        <f t="shared" ref="K6:O6" si="1">F6/$E6</f>
        <v>0.94</v>
      </c>
      <c r="L6" s="56" t="str">
        <f t="shared" si="1"/>
        <v>0.52</v>
      </c>
      <c r="M6" s="56" t="str">
        <f t="shared" si="1"/>
        <v>0.07</v>
      </c>
      <c r="N6" s="56" t="str">
        <f t="shared" si="1"/>
        <v>0.02</v>
      </c>
      <c r="O6" s="57" t="str">
        <f t="shared" si="1"/>
        <v>0.34</v>
      </c>
      <c r="P6" s="58" t="str">
        <f t="shared" ref="P6:S6" si="2">G6/$F6</f>
        <v>55.4%</v>
      </c>
      <c r="Q6" s="59" t="str">
        <f t="shared" si="2"/>
        <v>7.1%</v>
      </c>
      <c r="R6" s="59" t="str">
        <f t="shared" si="2"/>
        <v>1.7%</v>
      </c>
      <c r="S6" s="60" t="str">
        <f t="shared" si="2"/>
        <v>35.8%</v>
      </c>
      <c r="T6" s="103" t="str">
        <f>F6/E6</f>
        <v>0.94</v>
      </c>
      <c r="U6" s="72"/>
    </row>
    <row r="7" ht="12.0" customHeight="1">
      <c r="A7" s="50" t="s">
        <v>81</v>
      </c>
      <c r="B7" s="100">
        <v>2008.0</v>
      </c>
      <c r="C7" s="101">
        <v>39479.0</v>
      </c>
      <c r="D7" s="102" t="s">
        <v>96</v>
      </c>
      <c r="E7" s="64">
        <v>724038.0</v>
      </c>
      <c r="F7" s="65">
        <v>851733.0</v>
      </c>
      <c r="G7" s="66">
        <v>484085.0</v>
      </c>
      <c r="H7" s="66">
        <v>152462.0</v>
      </c>
      <c r="I7" s="66">
        <v>6465.0</v>
      </c>
      <c r="J7" s="67">
        <v>208721.0</v>
      </c>
      <c r="K7" s="68" t="str">
        <f t="shared" ref="K7:O7" si="3">F7/$E7</f>
        <v>1.18</v>
      </c>
      <c r="L7" s="69" t="str">
        <f t="shared" si="3"/>
        <v>0.67</v>
      </c>
      <c r="M7" s="69" t="str">
        <f t="shared" si="3"/>
        <v>0.21</v>
      </c>
      <c r="N7" s="69" t="str">
        <f t="shared" si="3"/>
        <v>0.01</v>
      </c>
      <c r="O7" s="70" t="str">
        <f t="shared" si="3"/>
        <v>0.29</v>
      </c>
      <c r="P7" s="58" t="str">
        <f t="shared" ref="P7:S7" si="4">G7/$F7</f>
        <v>56.8%</v>
      </c>
      <c r="Q7" s="59" t="str">
        <f t="shared" si="4"/>
        <v>17.9%</v>
      </c>
      <c r="R7" s="59" t="str">
        <f t="shared" si="4"/>
        <v>0.8%</v>
      </c>
      <c r="S7" s="60" t="str">
        <f t="shared" si="4"/>
        <v>24.5%</v>
      </c>
      <c r="T7" s="103" t="str">
        <f t="shared" ref="T7:T17" si="7">SUM(F$6:F7)/SUM(E$6:E7)</f>
        <v>1.06</v>
      </c>
      <c r="U7" s="76"/>
    </row>
    <row r="8" ht="12.0" customHeight="1">
      <c r="A8" s="50" t="s">
        <v>81</v>
      </c>
      <c r="B8" s="100">
        <v>2008.0</v>
      </c>
      <c r="C8" s="101">
        <v>39508.0</v>
      </c>
      <c r="D8" s="102" t="s">
        <v>97</v>
      </c>
      <c r="E8" s="64">
        <v>776313.0</v>
      </c>
      <c r="F8" s="65">
        <v>880276.0</v>
      </c>
      <c r="G8" s="66">
        <v>632750.0</v>
      </c>
      <c r="H8" s="66">
        <v>67448.0</v>
      </c>
      <c r="I8" s="66">
        <v>21995.0</v>
      </c>
      <c r="J8" s="67">
        <v>158083.0</v>
      </c>
      <c r="K8" s="68" t="str">
        <f t="shared" ref="K8:O8" si="5">F8/$E8</f>
        <v>1.13</v>
      </c>
      <c r="L8" s="69" t="str">
        <f t="shared" si="5"/>
        <v>0.82</v>
      </c>
      <c r="M8" s="69" t="str">
        <f t="shared" si="5"/>
        <v>0.09</v>
      </c>
      <c r="N8" s="69" t="str">
        <f t="shared" si="5"/>
        <v>0.03</v>
      </c>
      <c r="O8" s="70" t="str">
        <f t="shared" si="5"/>
        <v>0.20</v>
      </c>
      <c r="P8" s="58" t="str">
        <f t="shared" ref="P8:S8" si="6">G8/$F8</f>
        <v>71.9%</v>
      </c>
      <c r="Q8" s="59" t="str">
        <f t="shared" si="6"/>
        <v>7.7%</v>
      </c>
      <c r="R8" s="59" t="str">
        <f t="shared" si="6"/>
        <v>2.5%</v>
      </c>
      <c r="S8" s="60" t="str">
        <f t="shared" si="6"/>
        <v>18.0%</v>
      </c>
      <c r="T8" s="103" t="str">
        <f t="shared" si="7"/>
        <v>1.08</v>
      </c>
      <c r="U8" s="76"/>
    </row>
    <row r="9" ht="12.0" customHeight="1">
      <c r="A9" s="50" t="s">
        <v>81</v>
      </c>
      <c r="B9" s="100">
        <v>2008.0</v>
      </c>
      <c r="C9" s="101">
        <v>39539.0</v>
      </c>
      <c r="D9" s="102" t="s">
        <v>98</v>
      </c>
      <c r="E9" s="64">
        <v>819117.0</v>
      </c>
      <c r="F9" s="65">
        <v>711524.0</v>
      </c>
      <c r="G9" s="66">
        <v>523512.0</v>
      </c>
      <c r="H9" s="66">
        <v>7219.0</v>
      </c>
      <c r="I9" s="66">
        <v>39165.0</v>
      </c>
      <c r="J9" s="67">
        <v>141628.0</v>
      </c>
      <c r="K9" s="68" t="str">
        <f t="shared" ref="K9:O9" si="8">F9/$E9</f>
        <v>0.87</v>
      </c>
      <c r="L9" s="69" t="str">
        <f t="shared" si="8"/>
        <v>0.64</v>
      </c>
      <c r="M9" s="69" t="str">
        <f t="shared" si="8"/>
        <v>0.01</v>
      </c>
      <c r="N9" s="69" t="str">
        <f t="shared" si="8"/>
        <v>0.05</v>
      </c>
      <c r="O9" s="70" t="str">
        <f t="shared" si="8"/>
        <v>0.17</v>
      </c>
      <c r="P9" s="58" t="str">
        <f t="shared" ref="P9:S9" si="9">G9/$F9</f>
        <v>73.6%</v>
      </c>
      <c r="Q9" s="59" t="str">
        <f t="shared" si="9"/>
        <v>1.0%</v>
      </c>
      <c r="R9" s="59" t="str">
        <f t="shared" si="9"/>
        <v>5.5%</v>
      </c>
      <c r="S9" s="60" t="str">
        <f t="shared" si="9"/>
        <v>19.9%</v>
      </c>
      <c r="T9" s="103" t="str">
        <f t="shared" si="7"/>
        <v>1.03</v>
      </c>
      <c r="U9" s="76"/>
    </row>
    <row r="10" ht="12.0" customHeight="1">
      <c r="A10" s="50" t="s">
        <v>81</v>
      </c>
      <c r="B10" s="100">
        <v>2008.0</v>
      </c>
      <c r="C10" s="101">
        <v>39569.0</v>
      </c>
      <c r="D10" s="102" t="s">
        <v>99</v>
      </c>
      <c r="E10" s="64">
        <v>864626.0</v>
      </c>
      <c r="F10" s="65">
        <v>1209999.0</v>
      </c>
      <c r="G10" s="66">
        <v>930739.0</v>
      </c>
      <c r="H10" s="66">
        <v>106910.0</v>
      </c>
      <c r="I10" s="66">
        <v>132550.0</v>
      </c>
      <c r="J10" s="67">
        <v>39800.0</v>
      </c>
      <c r="K10" s="68" t="str">
        <f t="shared" ref="K10:O10" si="10">F10/$E10</f>
        <v>1.40</v>
      </c>
      <c r="L10" s="69" t="str">
        <f t="shared" si="10"/>
        <v>1.08</v>
      </c>
      <c r="M10" s="69" t="str">
        <f t="shared" si="10"/>
        <v>0.12</v>
      </c>
      <c r="N10" s="69" t="str">
        <f t="shared" si="10"/>
        <v>0.15</v>
      </c>
      <c r="O10" s="70" t="str">
        <f t="shared" si="10"/>
        <v>0.05</v>
      </c>
      <c r="P10" s="58" t="str">
        <f t="shared" ref="P10:S10" si="11">G10/$F10</f>
        <v>76.9%</v>
      </c>
      <c r="Q10" s="59" t="str">
        <f t="shared" si="11"/>
        <v>8.8%</v>
      </c>
      <c r="R10" s="59" t="str">
        <f t="shared" si="11"/>
        <v>11.0%</v>
      </c>
      <c r="S10" s="60" t="str">
        <f t="shared" si="11"/>
        <v>3.3%</v>
      </c>
      <c r="T10" s="103" t="str">
        <f t="shared" si="7"/>
        <v>1.11</v>
      </c>
      <c r="U10" s="76"/>
    </row>
    <row r="11" ht="12.0" customHeight="1">
      <c r="A11" s="50" t="s">
        <v>81</v>
      </c>
      <c r="B11" s="100">
        <v>2008.0</v>
      </c>
      <c r="C11" s="101">
        <v>39600.0</v>
      </c>
      <c r="D11" s="102" t="s">
        <v>100</v>
      </c>
      <c r="E11" s="64">
        <v>892997.0</v>
      </c>
      <c r="F11" s="65">
        <v>1992601.0</v>
      </c>
      <c r="G11" s="66">
        <v>1570569.0</v>
      </c>
      <c r="H11" s="66">
        <v>123307.0</v>
      </c>
      <c r="I11" s="66">
        <v>249303.0</v>
      </c>
      <c r="J11" s="67">
        <v>49422.0</v>
      </c>
      <c r="K11" s="68" t="str">
        <f t="shared" ref="K11:O11" si="12">F11/$E11</f>
        <v>2.23</v>
      </c>
      <c r="L11" s="69" t="str">
        <f t="shared" si="12"/>
        <v>1.76</v>
      </c>
      <c r="M11" s="69" t="str">
        <f t="shared" si="12"/>
        <v>0.14</v>
      </c>
      <c r="N11" s="69" t="str">
        <f t="shared" si="12"/>
        <v>0.28</v>
      </c>
      <c r="O11" s="70" t="str">
        <f t="shared" si="12"/>
        <v>0.06</v>
      </c>
      <c r="P11" s="58" t="str">
        <f t="shared" ref="P11:S11" si="13">G11/$F11</f>
        <v>78.8%</v>
      </c>
      <c r="Q11" s="59" t="str">
        <f t="shared" si="13"/>
        <v>6.2%</v>
      </c>
      <c r="R11" s="59" t="str">
        <f t="shared" si="13"/>
        <v>12.5%</v>
      </c>
      <c r="S11" s="60" t="str">
        <f t="shared" si="13"/>
        <v>2.5%</v>
      </c>
      <c r="T11" s="103" t="str">
        <f t="shared" si="7"/>
        <v>1.32</v>
      </c>
      <c r="U11" s="76"/>
    </row>
    <row r="12" ht="12.0" customHeight="1">
      <c r="A12" s="50" t="s">
        <v>81</v>
      </c>
      <c r="B12" s="100">
        <v>2008.0</v>
      </c>
      <c r="C12" s="101">
        <v>39630.0</v>
      </c>
      <c r="D12" s="102" t="s">
        <v>101</v>
      </c>
      <c r="E12" s="64">
        <v>910010.0</v>
      </c>
      <c r="F12" s="65">
        <v>2277351.0</v>
      </c>
      <c r="G12" s="66">
        <v>1697894.0</v>
      </c>
      <c r="H12" s="66">
        <v>94139.0</v>
      </c>
      <c r="I12" s="66">
        <v>444530.0</v>
      </c>
      <c r="J12" s="67">
        <v>40788.0</v>
      </c>
      <c r="K12" s="68" t="str">
        <f t="shared" ref="K12:O12" si="14">F12/$E12</f>
        <v>2.50</v>
      </c>
      <c r="L12" s="69" t="str">
        <f t="shared" si="14"/>
        <v>1.87</v>
      </c>
      <c r="M12" s="69" t="str">
        <f t="shared" si="14"/>
        <v>0.10</v>
      </c>
      <c r="N12" s="69" t="str">
        <f t="shared" si="14"/>
        <v>0.49</v>
      </c>
      <c r="O12" s="70" t="str">
        <f t="shared" si="14"/>
        <v>0.04</v>
      </c>
      <c r="P12" s="58" t="str">
        <f t="shared" ref="P12:S12" si="15">G12/$F12</f>
        <v>74.6%</v>
      </c>
      <c r="Q12" s="59" t="str">
        <f t="shared" si="15"/>
        <v>4.1%</v>
      </c>
      <c r="R12" s="59" t="str">
        <f t="shared" si="15"/>
        <v>19.5%</v>
      </c>
      <c r="S12" s="60" t="str">
        <f t="shared" si="15"/>
        <v>1.8%</v>
      </c>
      <c r="T12" s="103" t="str">
        <f t="shared" si="7"/>
        <v>1.51</v>
      </c>
      <c r="U12" s="76"/>
    </row>
    <row r="13" ht="12.0" customHeight="1">
      <c r="A13" s="50" t="s">
        <v>81</v>
      </c>
      <c r="B13" s="100">
        <v>2008.0</v>
      </c>
      <c r="C13" s="101">
        <v>39661.0</v>
      </c>
      <c r="D13" s="102" t="s">
        <v>102</v>
      </c>
      <c r="E13" s="64">
        <v>894450.0</v>
      </c>
      <c r="F13" s="65">
        <v>1931283.0</v>
      </c>
      <c r="G13" s="66">
        <v>1691830.0</v>
      </c>
      <c r="H13" s="66">
        <v>16266.0</v>
      </c>
      <c r="I13" s="66">
        <v>203950.0</v>
      </c>
      <c r="J13" s="67">
        <v>19237.0</v>
      </c>
      <c r="K13" s="68" t="str">
        <f t="shared" ref="K13:O13" si="16">F13/$E13</f>
        <v>2.16</v>
      </c>
      <c r="L13" s="69" t="str">
        <f t="shared" si="16"/>
        <v>1.89</v>
      </c>
      <c r="M13" s="69" t="str">
        <f t="shared" si="16"/>
        <v>0.02</v>
      </c>
      <c r="N13" s="69" t="str">
        <f t="shared" si="16"/>
        <v>0.23</v>
      </c>
      <c r="O13" s="70" t="str">
        <f t="shared" si="16"/>
        <v>0.02</v>
      </c>
      <c r="P13" s="58" t="str">
        <f t="shared" ref="P13:S13" si="17">G13/$F13</f>
        <v>87.6%</v>
      </c>
      <c r="Q13" s="59" t="str">
        <f t="shared" si="17"/>
        <v>0.8%</v>
      </c>
      <c r="R13" s="59" t="str">
        <f t="shared" si="17"/>
        <v>10.6%</v>
      </c>
      <c r="S13" s="60" t="str">
        <f t="shared" si="17"/>
        <v>1.0%</v>
      </c>
      <c r="T13" s="103" t="str">
        <f t="shared" si="7"/>
        <v>1.59</v>
      </c>
      <c r="U13" s="76"/>
    </row>
    <row r="14" ht="12.0" customHeight="1">
      <c r="A14" s="50" t="s">
        <v>81</v>
      </c>
      <c r="B14" s="100">
        <v>2008.0</v>
      </c>
      <c r="C14" s="101">
        <v>39692.0</v>
      </c>
      <c r="D14" s="102" t="s">
        <v>103</v>
      </c>
      <c r="E14" s="64">
        <v>878019.0</v>
      </c>
      <c r="F14" s="65">
        <v>1517482.0</v>
      </c>
      <c r="G14" s="66">
        <v>1268948.0</v>
      </c>
      <c r="H14" s="66">
        <v>105489.0</v>
      </c>
      <c r="I14" s="66">
        <v>100861.0</v>
      </c>
      <c r="J14" s="67">
        <v>42184.0</v>
      </c>
      <c r="K14" s="68" t="str">
        <f t="shared" ref="K14:O14" si="18">F14/$E14</f>
        <v>1.73</v>
      </c>
      <c r="L14" s="69" t="str">
        <f t="shared" si="18"/>
        <v>1.45</v>
      </c>
      <c r="M14" s="69" t="str">
        <f t="shared" si="18"/>
        <v>0.12</v>
      </c>
      <c r="N14" s="69" t="str">
        <f t="shared" si="18"/>
        <v>0.11</v>
      </c>
      <c r="O14" s="70" t="str">
        <f t="shared" si="18"/>
        <v>0.05</v>
      </c>
      <c r="P14" s="58" t="str">
        <f t="shared" ref="P14:S14" si="19">G14/$F14</f>
        <v>83.6%</v>
      </c>
      <c r="Q14" s="59" t="str">
        <f t="shared" si="19"/>
        <v>7.0%</v>
      </c>
      <c r="R14" s="59" t="str">
        <f t="shared" si="19"/>
        <v>6.6%</v>
      </c>
      <c r="S14" s="60" t="str">
        <f t="shared" si="19"/>
        <v>2.8%</v>
      </c>
      <c r="T14" s="103" t="str">
        <f t="shared" si="7"/>
        <v>1.61</v>
      </c>
      <c r="U14" s="76"/>
    </row>
    <row r="15" ht="12.0" customHeight="1">
      <c r="A15" s="50" t="s">
        <v>81</v>
      </c>
      <c r="B15" s="100">
        <v>2008.0</v>
      </c>
      <c r="C15" s="101">
        <v>39722.0</v>
      </c>
      <c r="D15" s="102" t="s">
        <v>104</v>
      </c>
      <c r="E15" s="64">
        <v>840694.0</v>
      </c>
      <c r="F15" s="65">
        <v>830786.0</v>
      </c>
      <c r="G15" s="66">
        <v>747329.0</v>
      </c>
      <c r="H15" s="66">
        <v>58260.0</v>
      </c>
      <c r="I15" s="66">
        <v>8180.0</v>
      </c>
      <c r="J15" s="67">
        <v>17017.0</v>
      </c>
      <c r="K15" s="68" t="str">
        <f t="shared" ref="K15:O15" si="20">F15/$E15</f>
        <v>0.99</v>
      </c>
      <c r="L15" s="69" t="str">
        <f t="shared" si="20"/>
        <v>0.89</v>
      </c>
      <c r="M15" s="69" t="str">
        <f t="shared" si="20"/>
        <v>0.07</v>
      </c>
      <c r="N15" s="69" t="str">
        <f t="shared" si="20"/>
        <v>0.01</v>
      </c>
      <c r="O15" s="70" t="str">
        <f t="shared" si="20"/>
        <v>0.02</v>
      </c>
      <c r="P15" s="58" t="str">
        <f t="shared" ref="P15:S15" si="21">G15/$F15</f>
        <v>90.0%</v>
      </c>
      <c r="Q15" s="59" t="str">
        <f t="shared" si="21"/>
        <v>7.0%</v>
      </c>
      <c r="R15" s="59" t="str">
        <f t="shared" si="21"/>
        <v>1.0%</v>
      </c>
      <c r="S15" s="60" t="str">
        <f t="shared" si="21"/>
        <v>2.0%</v>
      </c>
      <c r="T15" s="103" t="str">
        <f t="shared" si="7"/>
        <v>1.55</v>
      </c>
      <c r="U15" s="76"/>
    </row>
    <row r="16" ht="12.0" customHeight="1">
      <c r="A16" s="50" t="s">
        <v>81</v>
      </c>
      <c r="B16" s="100">
        <v>2008.0</v>
      </c>
      <c r="C16" s="101">
        <v>39753.0</v>
      </c>
      <c r="D16" s="102" t="s">
        <v>105</v>
      </c>
      <c r="E16" s="64">
        <v>704407.0</v>
      </c>
      <c r="F16" s="65">
        <v>293040.0</v>
      </c>
      <c r="G16" s="66">
        <v>252745.0</v>
      </c>
      <c r="H16" s="66">
        <v>10058.0</v>
      </c>
      <c r="I16" s="66">
        <v>7312.0</v>
      </c>
      <c r="J16" s="67">
        <v>22925.0</v>
      </c>
      <c r="K16" s="68" t="str">
        <f t="shared" ref="K16:O16" si="22">F16/$E16</f>
        <v>0.42</v>
      </c>
      <c r="L16" s="69" t="str">
        <f t="shared" si="22"/>
        <v>0.36</v>
      </c>
      <c r="M16" s="69" t="str">
        <f t="shared" si="22"/>
        <v>0.01</v>
      </c>
      <c r="N16" s="69" t="str">
        <f t="shared" si="22"/>
        <v>0.01</v>
      </c>
      <c r="O16" s="70" t="str">
        <f t="shared" si="22"/>
        <v>0.03</v>
      </c>
      <c r="P16" s="58" t="str">
        <f t="shared" ref="P16:S16" si="23">G16/$F16</f>
        <v>86.2%</v>
      </c>
      <c r="Q16" s="59" t="str">
        <f t="shared" si="23"/>
        <v>3.4%</v>
      </c>
      <c r="R16" s="59" t="str">
        <f t="shared" si="23"/>
        <v>2.5%</v>
      </c>
      <c r="S16" s="60" t="str">
        <f t="shared" si="23"/>
        <v>7.8%</v>
      </c>
      <c r="T16" s="103" t="str">
        <f t="shared" si="7"/>
        <v>1.46</v>
      </c>
      <c r="U16" s="76"/>
    </row>
    <row r="17" ht="12.0" customHeight="1">
      <c r="A17" s="104" t="s">
        <v>81</v>
      </c>
      <c r="B17" s="105">
        <v>2008.0</v>
      </c>
      <c r="C17" s="106">
        <v>39783.0</v>
      </c>
      <c r="D17" s="107" t="s">
        <v>106</v>
      </c>
      <c r="E17" s="108">
        <v>666578.0</v>
      </c>
      <c r="F17" s="109">
        <v>400343.0</v>
      </c>
      <c r="G17" s="110">
        <v>258284.0</v>
      </c>
      <c r="H17" s="110">
        <v>22001.0</v>
      </c>
      <c r="I17" s="110">
        <v>15552.0</v>
      </c>
      <c r="J17" s="111">
        <v>104506.0</v>
      </c>
      <c r="K17" s="112" t="str">
        <f t="shared" ref="K17:O17" si="24">F17/$E17</f>
        <v>0.60</v>
      </c>
      <c r="L17" s="113" t="str">
        <f t="shared" si="24"/>
        <v>0.39</v>
      </c>
      <c r="M17" s="113" t="str">
        <f t="shared" si="24"/>
        <v>0.03</v>
      </c>
      <c r="N17" s="113" t="str">
        <f t="shared" si="24"/>
        <v>0.02</v>
      </c>
      <c r="O17" s="114" t="str">
        <f t="shared" si="24"/>
        <v>0.16</v>
      </c>
      <c r="P17" s="115" t="str">
        <f t="shared" ref="P17:S17" si="25">G17/$F17</f>
        <v>64.5%</v>
      </c>
      <c r="Q17" s="116" t="str">
        <f t="shared" si="25"/>
        <v>5.5%</v>
      </c>
      <c r="R17" s="116" t="str">
        <f t="shared" si="25"/>
        <v>3.9%</v>
      </c>
      <c r="S17" s="117" t="str">
        <f t="shared" si="25"/>
        <v>26.1%</v>
      </c>
      <c r="T17" s="118" t="str">
        <f t="shared" si="7"/>
        <v>1.40</v>
      </c>
      <c r="U17" s="119"/>
    </row>
    <row r="18" ht="12.0" customHeight="1">
      <c r="A18" s="35" t="s">
        <v>81</v>
      </c>
      <c r="B18" s="120">
        <v>2009.0</v>
      </c>
      <c r="C18" s="121">
        <v>39814.0</v>
      </c>
      <c r="D18" s="122" t="s">
        <v>95</v>
      </c>
      <c r="E18" s="51">
        <v>667202.0</v>
      </c>
      <c r="F18" s="52">
        <v>311051.0</v>
      </c>
      <c r="G18" s="53">
        <v>271073.0</v>
      </c>
      <c r="H18" s="53">
        <v>34650.0</v>
      </c>
      <c r="I18" s="53">
        <v>1135.0</v>
      </c>
      <c r="J18" s="54">
        <v>4193.0</v>
      </c>
      <c r="K18" s="55" t="str">
        <f t="shared" ref="K18:O18" si="26">F18/$E18</f>
        <v>0.47</v>
      </c>
      <c r="L18" s="56" t="str">
        <f t="shared" si="26"/>
        <v>0.41</v>
      </c>
      <c r="M18" s="56" t="str">
        <f t="shared" si="26"/>
        <v>0.05</v>
      </c>
      <c r="N18" s="56" t="str">
        <f t="shared" si="26"/>
        <v>0.00</v>
      </c>
      <c r="O18" s="57" t="str">
        <f t="shared" si="26"/>
        <v>0.01</v>
      </c>
      <c r="P18" s="123" t="str">
        <f t="shared" ref="P18:S18" si="27">G18/$F18</f>
        <v>87.1%</v>
      </c>
      <c r="Q18" s="124" t="str">
        <f t="shared" si="27"/>
        <v>11.1%</v>
      </c>
      <c r="R18" s="124" t="str">
        <f t="shared" si="27"/>
        <v>0.4%</v>
      </c>
      <c r="S18" s="125" t="str">
        <f t="shared" si="27"/>
        <v>1.3%</v>
      </c>
      <c r="T18" s="126" t="str">
        <f>F18/E18</f>
        <v>0.47</v>
      </c>
      <c r="U18" s="127"/>
    </row>
    <row r="19" ht="12.0" customHeight="1">
      <c r="A19" s="50" t="s">
        <v>81</v>
      </c>
      <c r="B19" s="100">
        <v>2009.0</v>
      </c>
      <c r="C19" s="101">
        <v>39845.0</v>
      </c>
      <c r="D19" s="102" t="s">
        <v>96</v>
      </c>
      <c r="E19" s="64">
        <v>635114.0</v>
      </c>
      <c r="F19" s="65">
        <v>202807.0</v>
      </c>
      <c r="G19" s="66">
        <v>182033.0</v>
      </c>
      <c r="H19" s="66">
        <v>2418.0</v>
      </c>
      <c r="I19" s="66">
        <v>2442.0</v>
      </c>
      <c r="J19" s="67">
        <v>15914.0</v>
      </c>
      <c r="K19" s="68" t="str">
        <f t="shared" ref="K19:O19" si="28">F19/$E19</f>
        <v>0.32</v>
      </c>
      <c r="L19" s="69" t="str">
        <f t="shared" si="28"/>
        <v>0.29</v>
      </c>
      <c r="M19" s="69" t="str">
        <f t="shared" si="28"/>
        <v>0.00</v>
      </c>
      <c r="N19" s="69" t="str">
        <f t="shared" si="28"/>
        <v>0.00</v>
      </c>
      <c r="O19" s="70" t="str">
        <f t="shared" si="28"/>
        <v>0.03</v>
      </c>
      <c r="P19" s="58" t="str">
        <f t="shared" ref="P19:S19" si="29">G19/$F19</f>
        <v>89.8%</v>
      </c>
      <c r="Q19" s="59" t="str">
        <f t="shared" si="29"/>
        <v>1.2%</v>
      </c>
      <c r="R19" s="59" t="str">
        <f t="shared" si="29"/>
        <v>1.2%</v>
      </c>
      <c r="S19" s="60" t="str">
        <f t="shared" si="29"/>
        <v>7.8%</v>
      </c>
      <c r="T19" s="103" t="str">
        <f t="shared" ref="T19:T29" si="32">SUM(F$18:F19)/SUM(E$18:E19)</f>
        <v>0.39</v>
      </c>
      <c r="U19" s="76"/>
    </row>
    <row r="20" ht="12.0" customHeight="1">
      <c r="A20" s="50" t="s">
        <v>81</v>
      </c>
      <c r="B20" s="100">
        <v>2009.0</v>
      </c>
      <c r="C20" s="101">
        <v>39873.0</v>
      </c>
      <c r="D20" s="102" t="s">
        <v>97</v>
      </c>
      <c r="E20" s="64">
        <v>732672.0</v>
      </c>
      <c r="F20" s="65">
        <v>333747.0</v>
      </c>
      <c r="G20" s="66">
        <v>230916.0</v>
      </c>
      <c r="H20" s="66">
        <v>90470.0</v>
      </c>
      <c r="I20" s="66">
        <v>650.0</v>
      </c>
      <c r="J20" s="67">
        <v>11711.0</v>
      </c>
      <c r="K20" s="68" t="str">
        <f t="shared" ref="K20:O20" si="30">F20/$E20</f>
        <v>0.46</v>
      </c>
      <c r="L20" s="69" t="str">
        <f t="shared" si="30"/>
        <v>0.32</v>
      </c>
      <c r="M20" s="69" t="str">
        <f t="shared" si="30"/>
        <v>0.12</v>
      </c>
      <c r="N20" s="69" t="str">
        <f t="shared" si="30"/>
        <v>0.00</v>
      </c>
      <c r="O20" s="70" t="str">
        <f t="shared" si="30"/>
        <v>0.02</v>
      </c>
      <c r="P20" s="58" t="str">
        <f t="shared" ref="P20:S20" si="31">G20/$F20</f>
        <v>69.2%</v>
      </c>
      <c r="Q20" s="59" t="str">
        <f t="shared" si="31"/>
        <v>27.1%</v>
      </c>
      <c r="R20" s="59" t="str">
        <f t="shared" si="31"/>
        <v>0.2%</v>
      </c>
      <c r="S20" s="60" t="str">
        <f t="shared" si="31"/>
        <v>3.5%</v>
      </c>
      <c r="T20" s="103" t="str">
        <f t="shared" si="32"/>
        <v>0.42</v>
      </c>
      <c r="U20" s="76"/>
    </row>
    <row r="21" ht="12.0" customHeight="1">
      <c r="A21" s="50" t="s">
        <v>81</v>
      </c>
      <c r="B21" s="100">
        <v>2009.0</v>
      </c>
      <c r="C21" s="101">
        <v>39904.0</v>
      </c>
      <c r="D21" s="102" t="s">
        <v>98</v>
      </c>
      <c r="E21" s="64">
        <v>742771.0</v>
      </c>
      <c r="F21" s="65">
        <v>340019.0</v>
      </c>
      <c r="G21" s="66">
        <v>308818.0</v>
      </c>
      <c r="H21" s="66">
        <v>9665.0</v>
      </c>
      <c r="I21" s="66">
        <v>9428.0</v>
      </c>
      <c r="J21" s="67">
        <v>12108.0</v>
      </c>
      <c r="K21" s="68" t="str">
        <f t="shared" ref="K21:O21" si="33">F21/$E21</f>
        <v>0.46</v>
      </c>
      <c r="L21" s="69" t="str">
        <f t="shared" si="33"/>
        <v>0.42</v>
      </c>
      <c r="M21" s="69" t="str">
        <f t="shared" si="33"/>
        <v>0.01</v>
      </c>
      <c r="N21" s="69" t="str">
        <f t="shared" si="33"/>
        <v>0.01</v>
      </c>
      <c r="O21" s="70" t="str">
        <f t="shared" si="33"/>
        <v>0.02</v>
      </c>
      <c r="P21" s="58" t="str">
        <f t="shared" ref="P21:S21" si="34">G21/$F21</f>
        <v>90.8%</v>
      </c>
      <c r="Q21" s="59" t="str">
        <f t="shared" si="34"/>
        <v>2.8%</v>
      </c>
      <c r="R21" s="59" t="str">
        <f t="shared" si="34"/>
        <v>2.8%</v>
      </c>
      <c r="S21" s="60" t="str">
        <f t="shared" si="34"/>
        <v>3.6%</v>
      </c>
      <c r="T21" s="103" t="str">
        <f t="shared" si="32"/>
        <v>0.43</v>
      </c>
      <c r="U21" s="76"/>
    </row>
    <row r="22" ht="12.0" customHeight="1">
      <c r="A22" s="50" t="s">
        <v>81</v>
      </c>
      <c r="B22" s="100">
        <v>2009.0</v>
      </c>
      <c r="C22" s="101">
        <v>39934.0</v>
      </c>
      <c r="D22" s="102" t="s">
        <v>99</v>
      </c>
      <c r="E22" s="64">
        <v>794329.0</v>
      </c>
      <c r="F22" s="65">
        <v>502371.0</v>
      </c>
      <c r="G22" s="66">
        <v>381786.0</v>
      </c>
      <c r="H22" s="66">
        <v>32824.0</v>
      </c>
      <c r="I22" s="66">
        <v>73708.0</v>
      </c>
      <c r="J22" s="67">
        <v>14053.0</v>
      </c>
      <c r="K22" s="68" t="str">
        <f t="shared" ref="K22:O22" si="35">F22/$E22</f>
        <v>0.63</v>
      </c>
      <c r="L22" s="69" t="str">
        <f t="shared" si="35"/>
        <v>0.48</v>
      </c>
      <c r="M22" s="69" t="str">
        <f t="shared" si="35"/>
        <v>0.04</v>
      </c>
      <c r="N22" s="69" t="str">
        <f t="shared" si="35"/>
        <v>0.09</v>
      </c>
      <c r="O22" s="70" t="str">
        <f t="shared" si="35"/>
        <v>0.02</v>
      </c>
      <c r="P22" s="58" t="str">
        <f t="shared" ref="P22:S22" si="36">G22/$F22</f>
        <v>76.0%</v>
      </c>
      <c r="Q22" s="59" t="str">
        <f t="shared" si="36"/>
        <v>6.5%</v>
      </c>
      <c r="R22" s="59" t="str">
        <f t="shared" si="36"/>
        <v>14.7%</v>
      </c>
      <c r="S22" s="60" t="str">
        <f t="shared" si="36"/>
        <v>2.8%</v>
      </c>
      <c r="T22" s="103" t="str">
        <f t="shared" si="32"/>
        <v>0.47</v>
      </c>
      <c r="U22" s="76"/>
    </row>
    <row r="23" ht="12.0" customHeight="1">
      <c r="A23" s="50" t="s">
        <v>81</v>
      </c>
      <c r="B23" s="100">
        <v>2009.0</v>
      </c>
      <c r="C23" s="101">
        <v>39965.0</v>
      </c>
      <c r="D23" s="102" t="s">
        <v>100</v>
      </c>
      <c r="E23" s="64">
        <v>817663.0</v>
      </c>
      <c r="F23" s="65">
        <v>1062081.0</v>
      </c>
      <c r="G23" s="66">
        <v>841132.0</v>
      </c>
      <c r="H23" s="66">
        <v>35979.0</v>
      </c>
      <c r="I23" s="66">
        <v>156706.0</v>
      </c>
      <c r="J23" s="67">
        <v>28264.0</v>
      </c>
      <c r="K23" s="68" t="str">
        <f t="shared" ref="K23:O23" si="37">F23/$E23</f>
        <v>1.30</v>
      </c>
      <c r="L23" s="69" t="str">
        <f t="shared" si="37"/>
        <v>1.03</v>
      </c>
      <c r="M23" s="69" t="str">
        <f t="shared" si="37"/>
        <v>0.04</v>
      </c>
      <c r="N23" s="69" t="str">
        <f t="shared" si="37"/>
        <v>0.19</v>
      </c>
      <c r="O23" s="70" t="str">
        <f t="shared" si="37"/>
        <v>0.03</v>
      </c>
      <c r="P23" s="58" t="str">
        <f t="shared" ref="P23:S23" si="38">G23/$F23</f>
        <v>79.2%</v>
      </c>
      <c r="Q23" s="59" t="str">
        <f t="shared" si="38"/>
        <v>3.4%</v>
      </c>
      <c r="R23" s="59" t="str">
        <f t="shared" si="38"/>
        <v>14.8%</v>
      </c>
      <c r="S23" s="60" t="str">
        <f t="shared" si="38"/>
        <v>2.7%</v>
      </c>
      <c r="T23" s="103" t="str">
        <f t="shared" si="32"/>
        <v>0.63</v>
      </c>
      <c r="U23" s="76"/>
    </row>
    <row r="24" ht="12.0" customHeight="1">
      <c r="A24" s="50" t="s">
        <v>81</v>
      </c>
      <c r="B24" s="100">
        <v>2009.0</v>
      </c>
      <c r="C24" s="101">
        <v>39995.0</v>
      </c>
      <c r="D24" s="102" t="s">
        <v>101</v>
      </c>
      <c r="E24" s="64">
        <v>850331.0</v>
      </c>
      <c r="F24" s="65">
        <v>1725311.0</v>
      </c>
      <c r="G24" s="66">
        <v>1296050.0</v>
      </c>
      <c r="H24" s="66">
        <v>13582.0</v>
      </c>
      <c r="I24" s="66">
        <v>401832.0</v>
      </c>
      <c r="J24" s="67">
        <v>13847.0</v>
      </c>
      <c r="K24" s="68" t="str">
        <f t="shared" ref="K24:O24" si="39">F24/$E24</f>
        <v>2.03</v>
      </c>
      <c r="L24" s="69" t="str">
        <f t="shared" si="39"/>
        <v>1.52</v>
      </c>
      <c r="M24" s="69" t="str">
        <f t="shared" si="39"/>
        <v>0.02</v>
      </c>
      <c r="N24" s="69" t="str">
        <f t="shared" si="39"/>
        <v>0.47</v>
      </c>
      <c r="O24" s="70" t="str">
        <f t="shared" si="39"/>
        <v>0.02</v>
      </c>
      <c r="P24" s="58" t="str">
        <f t="shared" ref="P24:S24" si="40">G24/$F24</f>
        <v>75.1%</v>
      </c>
      <c r="Q24" s="59" t="str">
        <f t="shared" si="40"/>
        <v>0.8%</v>
      </c>
      <c r="R24" s="59" t="str">
        <f t="shared" si="40"/>
        <v>23.3%</v>
      </c>
      <c r="S24" s="60" t="str">
        <f t="shared" si="40"/>
        <v>0.8%</v>
      </c>
      <c r="T24" s="103" t="str">
        <f t="shared" si="32"/>
        <v>0.85</v>
      </c>
      <c r="U24" s="76"/>
    </row>
    <row r="25" ht="12.0" customHeight="1">
      <c r="A25" s="50" t="s">
        <v>81</v>
      </c>
      <c r="B25" s="100">
        <v>2009.0</v>
      </c>
      <c r="C25" s="101">
        <v>40026.0</v>
      </c>
      <c r="D25" s="102" t="s">
        <v>102</v>
      </c>
      <c r="E25" s="64">
        <v>835235.0</v>
      </c>
      <c r="F25" s="65">
        <v>1004027.0</v>
      </c>
      <c r="G25" s="66">
        <v>931250.0</v>
      </c>
      <c r="H25" s="66">
        <v>7131.0</v>
      </c>
      <c r="I25" s="66">
        <v>58746.0</v>
      </c>
      <c r="J25" s="67">
        <v>6900.0</v>
      </c>
      <c r="K25" s="68" t="str">
        <f t="shared" ref="K25:O25" si="41">F25/$E25</f>
        <v>1.20</v>
      </c>
      <c r="L25" s="69" t="str">
        <f t="shared" si="41"/>
        <v>1.11</v>
      </c>
      <c r="M25" s="69" t="str">
        <f t="shared" si="41"/>
        <v>0.01</v>
      </c>
      <c r="N25" s="69" t="str">
        <f t="shared" si="41"/>
        <v>0.07</v>
      </c>
      <c r="O25" s="70" t="str">
        <f t="shared" si="41"/>
        <v>0.01</v>
      </c>
      <c r="P25" s="58" t="str">
        <f t="shared" ref="P25:S25" si="42">G25/$F25</f>
        <v>92.8%</v>
      </c>
      <c r="Q25" s="59" t="str">
        <f t="shared" si="42"/>
        <v>0.7%</v>
      </c>
      <c r="R25" s="59" t="str">
        <f t="shared" si="42"/>
        <v>5.9%</v>
      </c>
      <c r="S25" s="60" t="str">
        <f t="shared" si="42"/>
        <v>0.7%</v>
      </c>
      <c r="T25" s="103" t="str">
        <f t="shared" si="32"/>
        <v>0.90</v>
      </c>
      <c r="U25" s="76"/>
    </row>
    <row r="26" ht="12.0" customHeight="1">
      <c r="A26" s="50" t="s">
        <v>81</v>
      </c>
      <c r="B26" s="100">
        <v>2009.0</v>
      </c>
      <c r="C26" s="101">
        <v>40057.0</v>
      </c>
      <c r="D26" s="102" t="s">
        <v>103</v>
      </c>
      <c r="E26" s="64">
        <v>819317.0</v>
      </c>
      <c r="F26" s="65">
        <v>790394.0</v>
      </c>
      <c r="G26" s="66">
        <v>733766.0</v>
      </c>
      <c r="H26" s="66">
        <v>17090.0</v>
      </c>
      <c r="I26" s="66">
        <v>23790.0</v>
      </c>
      <c r="J26" s="67">
        <v>15748.0</v>
      </c>
      <c r="K26" s="68" t="str">
        <f t="shared" ref="K26:O26" si="43">F26/$E26</f>
        <v>0.96</v>
      </c>
      <c r="L26" s="69" t="str">
        <f t="shared" si="43"/>
        <v>0.90</v>
      </c>
      <c r="M26" s="69" t="str">
        <f t="shared" si="43"/>
        <v>0.02</v>
      </c>
      <c r="N26" s="69" t="str">
        <f t="shared" si="43"/>
        <v>0.03</v>
      </c>
      <c r="O26" s="70" t="str">
        <f t="shared" si="43"/>
        <v>0.02</v>
      </c>
      <c r="P26" s="58" t="str">
        <f t="shared" ref="P26:S26" si="44">G26/$F26</f>
        <v>92.8%</v>
      </c>
      <c r="Q26" s="59" t="str">
        <f t="shared" si="44"/>
        <v>2.2%</v>
      </c>
      <c r="R26" s="59" t="str">
        <f t="shared" si="44"/>
        <v>3.0%</v>
      </c>
      <c r="S26" s="60" t="str">
        <f t="shared" si="44"/>
        <v>2.0%</v>
      </c>
      <c r="T26" s="103" t="str">
        <f t="shared" si="32"/>
        <v>0.91</v>
      </c>
      <c r="U26" s="76"/>
    </row>
    <row r="27" ht="12.0" customHeight="1">
      <c r="A27" s="50" t="s">
        <v>81</v>
      </c>
      <c r="B27" s="100">
        <v>2009.0</v>
      </c>
      <c r="C27" s="101">
        <v>40087.0</v>
      </c>
      <c r="D27" s="102" t="s">
        <v>104</v>
      </c>
      <c r="E27" s="64">
        <v>790266.0</v>
      </c>
      <c r="F27" s="65">
        <v>790685.0</v>
      </c>
      <c r="G27" s="66">
        <v>725555.0</v>
      </c>
      <c r="H27" s="66">
        <v>44708.0</v>
      </c>
      <c r="I27" s="66">
        <v>9974.0</v>
      </c>
      <c r="J27" s="67">
        <v>10448.0</v>
      </c>
      <c r="K27" s="68" t="str">
        <f t="shared" ref="K27:O27" si="45">F27/$E27</f>
        <v>1.00</v>
      </c>
      <c r="L27" s="69" t="str">
        <f t="shared" si="45"/>
        <v>0.92</v>
      </c>
      <c r="M27" s="69" t="str">
        <f t="shared" si="45"/>
        <v>0.06</v>
      </c>
      <c r="N27" s="69" t="str">
        <f t="shared" si="45"/>
        <v>0.01</v>
      </c>
      <c r="O27" s="70" t="str">
        <f t="shared" si="45"/>
        <v>0.01</v>
      </c>
      <c r="P27" s="58" t="str">
        <f t="shared" ref="P27:S27" si="46">G27/$F27</f>
        <v>91.8%</v>
      </c>
      <c r="Q27" s="59" t="str">
        <f t="shared" si="46"/>
        <v>5.7%</v>
      </c>
      <c r="R27" s="59" t="str">
        <f t="shared" si="46"/>
        <v>1.3%</v>
      </c>
      <c r="S27" s="60" t="str">
        <f t="shared" si="46"/>
        <v>1.3%</v>
      </c>
      <c r="T27" s="103" t="str">
        <f t="shared" si="32"/>
        <v>0.92</v>
      </c>
      <c r="U27" s="76"/>
    </row>
    <row r="28" ht="12.0" customHeight="1">
      <c r="A28" s="50" t="s">
        <v>81</v>
      </c>
      <c r="B28" s="100">
        <v>2009.0</v>
      </c>
      <c r="C28" s="101">
        <v>40118.0</v>
      </c>
      <c r="D28" s="102" t="s">
        <v>105</v>
      </c>
      <c r="E28" s="64">
        <v>692820.0</v>
      </c>
      <c r="F28" s="65">
        <v>544140.0</v>
      </c>
      <c r="G28" s="66">
        <v>487528.0</v>
      </c>
      <c r="H28" s="66">
        <v>37849.0</v>
      </c>
      <c r="I28" s="66">
        <v>11945.0</v>
      </c>
      <c r="J28" s="67">
        <v>6818.0</v>
      </c>
      <c r="K28" s="68" t="str">
        <f t="shared" ref="K28:O28" si="47">F28/$E28</f>
        <v>0.79</v>
      </c>
      <c r="L28" s="69" t="str">
        <f t="shared" si="47"/>
        <v>0.70</v>
      </c>
      <c r="M28" s="69" t="str">
        <f t="shared" si="47"/>
        <v>0.05</v>
      </c>
      <c r="N28" s="69" t="str">
        <f t="shared" si="47"/>
        <v>0.02</v>
      </c>
      <c r="O28" s="70" t="str">
        <f t="shared" si="47"/>
        <v>0.01</v>
      </c>
      <c r="P28" s="58" t="str">
        <f t="shared" ref="P28:S28" si="48">G28/$F28</f>
        <v>89.6%</v>
      </c>
      <c r="Q28" s="59" t="str">
        <f t="shared" si="48"/>
        <v>7.0%</v>
      </c>
      <c r="R28" s="59" t="str">
        <f t="shared" si="48"/>
        <v>2.2%</v>
      </c>
      <c r="S28" s="60" t="str">
        <f t="shared" si="48"/>
        <v>1.3%</v>
      </c>
      <c r="T28" s="103" t="str">
        <f t="shared" si="32"/>
        <v>0.91</v>
      </c>
      <c r="U28" s="76"/>
    </row>
    <row r="29" ht="12.0" customHeight="1">
      <c r="A29" s="104" t="s">
        <v>81</v>
      </c>
      <c r="B29" s="105">
        <v>2009.0</v>
      </c>
      <c r="C29" s="106">
        <v>40148.0</v>
      </c>
      <c r="D29" s="107" t="s">
        <v>106</v>
      </c>
      <c r="E29" s="108">
        <v>655262.0</v>
      </c>
      <c r="F29" s="109">
        <v>825660.0</v>
      </c>
      <c r="G29" s="110">
        <v>711051.0</v>
      </c>
      <c r="H29" s="110">
        <v>23716.0</v>
      </c>
      <c r="I29" s="110">
        <v>56032.0</v>
      </c>
      <c r="J29" s="111">
        <v>34861.0</v>
      </c>
      <c r="K29" s="112" t="str">
        <f t="shared" ref="K29:O29" si="49">F29/$E29</f>
        <v>1.26</v>
      </c>
      <c r="L29" s="113" t="str">
        <f t="shared" si="49"/>
        <v>1.09</v>
      </c>
      <c r="M29" s="113" t="str">
        <f t="shared" si="49"/>
        <v>0.04</v>
      </c>
      <c r="N29" s="113" t="str">
        <f t="shared" si="49"/>
        <v>0.09</v>
      </c>
      <c r="O29" s="114" t="str">
        <f t="shared" si="49"/>
        <v>0.05</v>
      </c>
      <c r="P29" s="115" t="str">
        <f t="shared" ref="P29:S29" si="50">G29/$F29</f>
        <v>86.1%</v>
      </c>
      <c r="Q29" s="116" t="str">
        <f t="shared" si="50"/>
        <v>2.9%</v>
      </c>
      <c r="R29" s="116" t="str">
        <f t="shared" si="50"/>
        <v>6.8%</v>
      </c>
      <c r="S29" s="117" t="str">
        <f t="shared" si="50"/>
        <v>4.2%</v>
      </c>
      <c r="T29" s="118" t="str">
        <f t="shared" si="32"/>
        <v>0.93</v>
      </c>
      <c r="U29" s="119"/>
    </row>
    <row r="30" ht="12.0" customHeight="1">
      <c r="A30" s="35" t="s">
        <v>81</v>
      </c>
      <c r="B30" s="120">
        <v>2010.0</v>
      </c>
      <c r="C30" s="121">
        <v>40179.0</v>
      </c>
      <c r="D30" s="122" t="s">
        <v>95</v>
      </c>
      <c r="E30" s="51">
        <v>648719.0</v>
      </c>
      <c r="F30" s="52">
        <v>591404.0</v>
      </c>
      <c r="G30" s="53">
        <v>309099.0</v>
      </c>
      <c r="H30" s="53">
        <v>265653.0</v>
      </c>
      <c r="I30" s="53">
        <v>13141.0</v>
      </c>
      <c r="J30" s="54">
        <v>3511.0</v>
      </c>
      <c r="K30" s="55" t="str">
        <f t="shared" ref="K30:O30" si="51">F30/$E30</f>
        <v>0.91</v>
      </c>
      <c r="L30" s="56" t="str">
        <f t="shared" si="51"/>
        <v>0.48</v>
      </c>
      <c r="M30" s="56" t="str">
        <f t="shared" si="51"/>
        <v>0.41</v>
      </c>
      <c r="N30" s="56" t="str">
        <f t="shared" si="51"/>
        <v>0.02</v>
      </c>
      <c r="O30" s="57" t="str">
        <f t="shared" si="51"/>
        <v>0.01</v>
      </c>
      <c r="P30" s="123" t="str">
        <f t="shared" ref="P30:S30" si="52">G30/$F30</f>
        <v>52.3%</v>
      </c>
      <c r="Q30" s="124" t="str">
        <f t="shared" si="52"/>
        <v>44.9%</v>
      </c>
      <c r="R30" s="124" t="str">
        <f t="shared" si="52"/>
        <v>2.2%</v>
      </c>
      <c r="S30" s="125" t="str">
        <f t="shared" si="52"/>
        <v>0.6%</v>
      </c>
      <c r="T30" s="126" t="str">
        <f>F30/E30</f>
        <v>0.91</v>
      </c>
      <c r="U30" s="127"/>
    </row>
    <row r="31" ht="12.0" customHeight="1">
      <c r="A31" s="50" t="s">
        <v>81</v>
      </c>
      <c r="B31" s="100">
        <v>2010.0</v>
      </c>
      <c r="C31" s="101">
        <v>40210.0</v>
      </c>
      <c r="D31" s="102" t="s">
        <v>96</v>
      </c>
      <c r="E31" s="64">
        <v>626284.0</v>
      </c>
      <c r="F31" s="65">
        <v>989633.0</v>
      </c>
      <c r="G31" s="66">
        <v>277436.0</v>
      </c>
      <c r="H31" s="66">
        <v>650666.0</v>
      </c>
      <c r="I31" s="66">
        <v>27165.0</v>
      </c>
      <c r="J31" s="67">
        <v>34366.0</v>
      </c>
      <c r="K31" s="68" t="str">
        <f t="shared" ref="K31:O31" si="53">F31/$E31</f>
        <v>1.58</v>
      </c>
      <c r="L31" s="69" t="str">
        <f t="shared" si="53"/>
        <v>0.44</v>
      </c>
      <c r="M31" s="69" t="str">
        <f t="shared" si="53"/>
        <v>1.04</v>
      </c>
      <c r="N31" s="69" t="str">
        <f t="shared" si="53"/>
        <v>0.04</v>
      </c>
      <c r="O31" s="70" t="str">
        <f t="shared" si="53"/>
        <v>0.05</v>
      </c>
      <c r="P31" s="58" t="str">
        <f t="shared" ref="P31:S31" si="54">G31/$F31</f>
        <v>28.0%</v>
      </c>
      <c r="Q31" s="59" t="str">
        <f t="shared" si="54"/>
        <v>65.7%</v>
      </c>
      <c r="R31" s="59" t="str">
        <f t="shared" si="54"/>
        <v>2.7%</v>
      </c>
      <c r="S31" s="60" t="str">
        <f t="shared" si="54"/>
        <v>3.5%</v>
      </c>
      <c r="T31" s="103" t="str">
        <f t="shared" ref="T31:T41" si="57">SUM(F$30:F31)/SUM(E$30:E31)</f>
        <v>1.24</v>
      </c>
      <c r="U31" s="76"/>
    </row>
    <row r="32" ht="12.0" customHeight="1">
      <c r="A32" s="50" t="s">
        <v>81</v>
      </c>
      <c r="B32" s="100">
        <v>2010.0</v>
      </c>
      <c r="C32" s="101">
        <v>40238.0</v>
      </c>
      <c r="D32" s="102" t="s">
        <v>97</v>
      </c>
      <c r="E32" s="64">
        <v>740215.0</v>
      </c>
      <c r="F32" s="65">
        <v>563164.0</v>
      </c>
      <c r="G32" s="66">
        <v>363794.0</v>
      </c>
      <c r="H32" s="66">
        <v>146904.0</v>
      </c>
      <c r="I32" s="66">
        <v>7428.0</v>
      </c>
      <c r="J32" s="67">
        <v>45038.0</v>
      </c>
      <c r="K32" s="68" t="str">
        <f t="shared" ref="K32:O32" si="55">F32/$E32</f>
        <v>0.76</v>
      </c>
      <c r="L32" s="69" t="str">
        <f t="shared" si="55"/>
        <v>0.49</v>
      </c>
      <c r="M32" s="69" t="str">
        <f t="shared" si="55"/>
        <v>0.20</v>
      </c>
      <c r="N32" s="69" t="str">
        <f t="shared" si="55"/>
        <v>0.01</v>
      </c>
      <c r="O32" s="70" t="str">
        <f t="shared" si="55"/>
        <v>0.06</v>
      </c>
      <c r="P32" s="58" t="str">
        <f t="shared" ref="P32:S32" si="56">G32/$F32</f>
        <v>64.6%</v>
      </c>
      <c r="Q32" s="59" t="str">
        <f t="shared" si="56"/>
        <v>26.1%</v>
      </c>
      <c r="R32" s="59" t="str">
        <f t="shared" si="56"/>
        <v>1.3%</v>
      </c>
      <c r="S32" s="60" t="str">
        <f t="shared" si="56"/>
        <v>8.0%</v>
      </c>
      <c r="T32" s="103" t="str">
        <f t="shared" si="57"/>
        <v>1.06</v>
      </c>
      <c r="U32" s="76"/>
    </row>
    <row r="33" ht="12.0" customHeight="1">
      <c r="A33" s="50" t="s">
        <v>81</v>
      </c>
      <c r="B33" s="100">
        <v>2010.0</v>
      </c>
      <c r="C33" s="101">
        <v>40269.0</v>
      </c>
      <c r="D33" s="102" t="s">
        <v>98</v>
      </c>
      <c r="E33" s="64">
        <v>655253.0</v>
      </c>
      <c r="F33" s="65">
        <v>668234.0</v>
      </c>
      <c r="G33" s="66">
        <v>454603.0</v>
      </c>
      <c r="H33" s="66">
        <v>57943.0</v>
      </c>
      <c r="I33" s="66">
        <v>10775.0</v>
      </c>
      <c r="J33" s="67">
        <v>144913.0</v>
      </c>
      <c r="K33" s="68" t="str">
        <f t="shared" ref="K33:O33" si="58">F33/$E33</f>
        <v>1.02</v>
      </c>
      <c r="L33" s="69" t="str">
        <f t="shared" si="58"/>
        <v>0.69</v>
      </c>
      <c r="M33" s="69" t="str">
        <f t="shared" si="58"/>
        <v>0.09</v>
      </c>
      <c r="N33" s="69" t="str">
        <f t="shared" si="58"/>
        <v>0.02</v>
      </c>
      <c r="O33" s="70" t="str">
        <f t="shared" si="58"/>
        <v>0.22</v>
      </c>
      <c r="P33" s="58" t="str">
        <f t="shared" ref="P33:S33" si="59">G33/$F33</f>
        <v>68.0%</v>
      </c>
      <c r="Q33" s="59" t="str">
        <f t="shared" si="59"/>
        <v>8.7%</v>
      </c>
      <c r="R33" s="59" t="str">
        <f t="shared" si="59"/>
        <v>1.6%</v>
      </c>
      <c r="S33" s="60" t="str">
        <f t="shared" si="59"/>
        <v>21.7%</v>
      </c>
      <c r="T33" s="103" t="str">
        <f t="shared" si="57"/>
        <v>1.05</v>
      </c>
      <c r="U33" s="76"/>
    </row>
    <row r="34" ht="12.0" customHeight="1">
      <c r="A34" s="50" t="s">
        <v>81</v>
      </c>
      <c r="B34" s="100">
        <v>2010.0</v>
      </c>
      <c r="C34" s="101">
        <v>40299.0</v>
      </c>
      <c r="D34" s="102" t="s">
        <v>99</v>
      </c>
      <c r="E34" s="64">
        <v>804472.0</v>
      </c>
      <c r="F34" s="65">
        <v>1663535.0</v>
      </c>
      <c r="G34" s="66">
        <v>1015984.0</v>
      </c>
      <c r="H34" s="66">
        <v>213519.0</v>
      </c>
      <c r="I34" s="66">
        <v>116602.0</v>
      </c>
      <c r="J34" s="67">
        <v>317430.0</v>
      </c>
      <c r="K34" s="68" t="str">
        <f t="shared" ref="K34:O34" si="60">F34/$E34</f>
        <v>2.07</v>
      </c>
      <c r="L34" s="69" t="str">
        <f t="shared" si="60"/>
        <v>1.26</v>
      </c>
      <c r="M34" s="69" t="str">
        <f t="shared" si="60"/>
        <v>0.27</v>
      </c>
      <c r="N34" s="69" t="str">
        <f t="shared" si="60"/>
        <v>0.14</v>
      </c>
      <c r="O34" s="70" t="str">
        <f t="shared" si="60"/>
        <v>0.39</v>
      </c>
      <c r="P34" s="58" t="str">
        <f t="shared" ref="P34:S34" si="61">G34/$F34</f>
        <v>61.1%</v>
      </c>
      <c r="Q34" s="59" t="str">
        <f t="shared" si="61"/>
        <v>12.8%</v>
      </c>
      <c r="R34" s="59" t="str">
        <f t="shared" si="61"/>
        <v>7.0%</v>
      </c>
      <c r="S34" s="60" t="str">
        <f t="shared" si="61"/>
        <v>19.1%</v>
      </c>
      <c r="T34" s="103" t="str">
        <f t="shared" si="57"/>
        <v>1.29</v>
      </c>
      <c r="U34" s="76"/>
    </row>
    <row r="35" ht="12.0" customHeight="1">
      <c r="A35" s="50" t="s">
        <v>81</v>
      </c>
      <c r="B35" s="100">
        <v>2010.0</v>
      </c>
      <c r="C35" s="101">
        <v>40330.0</v>
      </c>
      <c r="D35" s="102" t="s">
        <v>100</v>
      </c>
      <c r="E35" s="64">
        <v>839635.0</v>
      </c>
      <c r="F35" s="65">
        <v>2530214.0</v>
      </c>
      <c r="G35" s="66">
        <v>1475802.0</v>
      </c>
      <c r="H35" s="66">
        <v>393211.0</v>
      </c>
      <c r="I35" s="66">
        <v>325942.0</v>
      </c>
      <c r="J35" s="67">
        <v>335259.0</v>
      </c>
      <c r="K35" s="68" t="str">
        <f t="shared" ref="K35:O35" si="62">F35/$E35</f>
        <v>3.01</v>
      </c>
      <c r="L35" s="69" t="str">
        <f t="shared" si="62"/>
        <v>1.76</v>
      </c>
      <c r="M35" s="69" t="str">
        <f t="shared" si="62"/>
        <v>0.47</v>
      </c>
      <c r="N35" s="69" t="str">
        <f t="shared" si="62"/>
        <v>0.39</v>
      </c>
      <c r="O35" s="70" t="str">
        <f t="shared" si="62"/>
        <v>0.40</v>
      </c>
      <c r="P35" s="58" t="str">
        <f t="shared" ref="P35:S35" si="63">G35/$F35</f>
        <v>58.3%</v>
      </c>
      <c r="Q35" s="59" t="str">
        <f t="shared" si="63"/>
        <v>15.5%</v>
      </c>
      <c r="R35" s="59" t="str">
        <f t="shared" si="63"/>
        <v>12.9%</v>
      </c>
      <c r="S35" s="60" t="str">
        <f t="shared" si="63"/>
        <v>13.3%</v>
      </c>
      <c r="T35" s="103" t="str">
        <f t="shared" si="57"/>
        <v>1.62</v>
      </c>
      <c r="U35" s="76"/>
    </row>
    <row r="36" ht="12.0" customHeight="1">
      <c r="A36" s="50" t="s">
        <v>81</v>
      </c>
      <c r="B36" s="100">
        <v>2010.0</v>
      </c>
      <c r="C36" s="101">
        <v>40360.0</v>
      </c>
      <c r="D36" s="102" t="s">
        <v>101</v>
      </c>
      <c r="E36" s="64">
        <v>869917.0</v>
      </c>
      <c r="F36" s="65">
        <v>3926600.0</v>
      </c>
      <c r="G36" s="66">
        <v>2833266.0</v>
      </c>
      <c r="H36" s="66">
        <v>262096.0</v>
      </c>
      <c r="I36" s="66">
        <v>552496.0</v>
      </c>
      <c r="J36" s="67">
        <v>278742.0</v>
      </c>
      <c r="K36" s="68" t="str">
        <f t="shared" ref="K36:O36" si="64">F36/$E36</f>
        <v>4.51</v>
      </c>
      <c r="L36" s="69" t="str">
        <f t="shared" si="64"/>
        <v>3.26</v>
      </c>
      <c r="M36" s="69" t="str">
        <f t="shared" si="64"/>
        <v>0.30</v>
      </c>
      <c r="N36" s="69" t="str">
        <f t="shared" si="64"/>
        <v>0.64</v>
      </c>
      <c r="O36" s="70" t="str">
        <f t="shared" si="64"/>
        <v>0.32</v>
      </c>
      <c r="P36" s="58" t="str">
        <f t="shared" ref="P36:S36" si="65">G36/$F36</f>
        <v>72.2%</v>
      </c>
      <c r="Q36" s="59" t="str">
        <f t="shared" si="65"/>
        <v>6.7%</v>
      </c>
      <c r="R36" s="59" t="str">
        <f t="shared" si="65"/>
        <v>14.1%</v>
      </c>
      <c r="S36" s="60" t="str">
        <f t="shared" si="65"/>
        <v>7.1%</v>
      </c>
      <c r="T36" s="103" t="str">
        <f t="shared" si="57"/>
        <v>2.11</v>
      </c>
      <c r="U36" s="76"/>
    </row>
    <row r="37" ht="12.0" customHeight="1">
      <c r="A37" s="50" t="s">
        <v>81</v>
      </c>
      <c r="B37" s="100">
        <v>2010.0</v>
      </c>
      <c r="C37" s="101">
        <v>40391.0</v>
      </c>
      <c r="D37" s="102" t="s">
        <v>102</v>
      </c>
      <c r="E37" s="64">
        <v>859495.0</v>
      </c>
      <c r="F37" s="65">
        <v>2164325.0</v>
      </c>
      <c r="G37" s="66">
        <v>1632715.0</v>
      </c>
      <c r="H37" s="66">
        <v>46502.0</v>
      </c>
      <c r="I37" s="66">
        <v>196290.0</v>
      </c>
      <c r="J37" s="67">
        <v>288818.0</v>
      </c>
      <c r="K37" s="68" t="str">
        <f t="shared" ref="K37:O37" si="66">F37/$E37</f>
        <v>2.52</v>
      </c>
      <c r="L37" s="69" t="str">
        <f t="shared" si="66"/>
        <v>1.90</v>
      </c>
      <c r="M37" s="69" t="str">
        <f t="shared" si="66"/>
        <v>0.05</v>
      </c>
      <c r="N37" s="69" t="str">
        <f t="shared" si="66"/>
        <v>0.23</v>
      </c>
      <c r="O37" s="70" t="str">
        <f t="shared" si="66"/>
        <v>0.34</v>
      </c>
      <c r="P37" s="58" t="str">
        <f t="shared" ref="P37:S37" si="67">G37/$F37</f>
        <v>75.4%</v>
      </c>
      <c r="Q37" s="59" t="str">
        <f t="shared" si="67"/>
        <v>2.1%</v>
      </c>
      <c r="R37" s="59" t="str">
        <f t="shared" si="67"/>
        <v>9.1%</v>
      </c>
      <c r="S37" s="60" t="str">
        <f t="shared" si="67"/>
        <v>13.3%</v>
      </c>
      <c r="T37" s="103" t="str">
        <f t="shared" si="57"/>
        <v>2.17</v>
      </c>
      <c r="U37" s="76"/>
    </row>
    <row r="38" ht="12.0" customHeight="1">
      <c r="A38" s="50" t="s">
        <v>81</v>
      </c>
      <c r="B38" s="100">
        <v>2010.0</v>
      </c>
      <c r="C38" s="101">
        <v>40422.0</v>
      </c>
      <c r="D38" s="102" t="s">
        <v>103</v>
      </c>
      <c r="E38" s="64">
        <v>841305.0</v>
      </c>
      <c r="F38" s="65">
        <v>2286166.0</v>
      </c>
      <c r="G38" s="66">
        <v>1059504.0</v>
      </c>
      <c r="H38" s="66">
        <v>909937.0</v>
      </c>
      <c r="I38" s="66">
        <v>39792.0</v>
      </c>
      <c r="J38" s="67">
        <v>276933.0</v>
      </c>
      <c r="K38" s="68" t="str">
        <f t="shared" ref="K38:O38" si="68">F38/$E38</f>
        <v>2.72</v>
      </c>
      <c r="L38" s="69" t="str">
        <f t="shared" si="68"/>
        <v>1.26</v>
      </c>
      <c r="M38" s="69" t="str">
        <f t="shared" si="68"/>
        <v>1.08</v>
      </c>
      <c r="N38" s="69" t="str">
        <f t="shared" si="68"/>
        <v>0.05</v>
      </c>
      <c r="O38" s="70" t="str">
        <f t="shared" si="68"/>
        <v>0.33</v>
      </c>
      <c r="P38" s="58" t="str">
        <f t="shared" ref="P38:S38" si="69">G38/$F38</f>
        <v>46.3%</v>
      </c>
      <c r="Q38" s="59" t="str">
        <f t="shared" si="69"/>
        <v>39.8%</v>
      </c>
      <c r="R38" s="59" t="str">
        <f t="shared" si="69"/>
        <v>1.7%</v>
      </c>
      <c r="S38" s="60" t="str">
        <f t="shared" si="69"/>
        <v>12.1%</v>
      </c>
      <c r="T38" s="103" t="str">
        <f t="shared" si="57"/>
        <v>2.23</v>
      </c>
      <c r="U38" s="76"/>
    </row>
    <row r="39" ht="12.0" customHeight="1">
      <c r="A39" s="50" t="s">
        <v>81</v>
      </c>
      <c r="B39" s="100">
        <v>2010.0</v>
      </c>
      <c r="C39" s="101">
        <v>40452.0</v>
      </c>
      <c r="D39" s="102" t="s">
        <v>104</v>
      </c>
      <c r="E39" s="64">
        <v>816896.0</v>
      </c>
      <c r="F39" s="65">
        <v>1822636.0</v>
      </c>
      <c r="G39" s="66">
        <v>973555.0</v>
      </c>
      <c r="H39" s="66">
        <v>664210.0</v>
      </c>
      <c r="I39" s="66">
        <v>26728.0</v>
      </c>
      <c r="J39" s="67">
        <v>158143.0</v>
      </c>
      <c r="K39" s="68" t="str">
        <f t="shared" ref="K39:O39" si="70">F39/$E39</f>
        <v>2.23</v>
      </c>
      <c r="L39" s="69" t="str">
        <f t="shared" si="70"/>
        <v>1.19</v>
      </c>
      <c r="M39" s="69" t="str">
        <f t="shared" si="70"/>
        <v>0.81</v>
      </c>
      <c r="N39" s="69" t="str">
        <f t="shared" si="70"/>
        <v>0.03</v>
      </c>
      <c r="O39" s="70" t="str">
        <f t="shared" si="70"/>
        <v>0.19</v>
      </c>
      <c r="P39" s="58" t="str">
        <f t="shared" ref="P39:S39" si="71">G39/$F39</f>
        <v>53.4%</v>
      </c>
      <c r="Q39" s="59" t="str">
        <f t="shared" si="71"/>
        <v>36.4%</v>
      </c>
      <c r="R39" s="59" t="str">
        <f t="shared" si="71"/>
        <v>1.5%</v>
      </c>
      <c r="S39" s="60" t="str">
        <f t="shared" si="71"/>
        <v>8.7%</v>
      </c>
      <c r="T39" s="103" t="str">
        <f t="shared" si="57"/>
        <v>2.23</v>
      </c>
      <c r="U39" s="76"/>
    </row>
    <row r="40" ht="12.0" customHeight="1">
      <c r="A40" s="50" t="s">
        <v>81</v>
      </c>
      <c r="B40" s="100">
        <v>2010.0</v>
      </c>
      <c r="C40" s="101">
        <v>40483.0</v>
      </c>
      <c r="D40" s="102" t="s">
        <v>105</v>
      </c>
      <c r="E40" s="64">
        <v>706122.0</v>
      </c>
      <c r="F40" s="65">
        <v>503450.0</v>
      </c>
      <c r="G40" s="66">
        <v>391609.0</v>
      </c>
      <c r="H40" s="66">
        <v>35739.0</v>
      </c>
      <c r="I40" s="66">
        <v>22181.0</v>
      </c>
      <c r="J40" s="67">
        <v>53921.0</v>
      </c>
      <c r="K40" s="68" t="str">
        <f t="shared" ref="K40:O40" si="72">F40/$E40</f>
        <v>0.71</v>
      </c>
      <c r="L40" s="69" t="str">
        <f t="shared" si="72"/>
        <v>0.55</v>
      </c>
      <c r="M40" s="69" t="str">
        <f t="shared" si="72"/>
        <v>0.05</v>
      </c>
      <c r="N40" s="69" t="str">
        <f t="shared" si="72"/>
        <v>0.03</v>
      </c>
      <c r="O40" s="70" t="str">
        <f t="shared" si="72"/>
        <v>0.08</v>
      </c>
      <c r="P40" s="58" t="str">
        <f t="shared" ref="P40:S40" si="73">G40/$F40</f>
        <v>77.8%</v>
      </c>
      <c r="Q40" s="59" t="str">
        <f t="shared" si="73"/>
        <v>7.1%</v>
      </c>
      <c r="R40" s="59" t="str">
        <f t="shared" si="73"/>
        <v>4.4%</v>
      </c>
      <c r="S40" s="60" t="str">
        <f t="shared" si="73"/>
        <v>10.7%</v>
      </c>
      <c r="T40" s="103" t="str">
        <f t="shared" si="57"/>
        <v>2.11</v>
      </c>
      <c r="U40" s="76"/>
    </row>
    <row r="41" ht="12.0" customHeight="1">
      <c r="A41" s="104" t="s">
        <v>81</v>
      </c>
      <c r="B41" s="105">
        <v>2010.0</v>
      </c>
      <c r="C41" s="106">
        <v>40513.0</v>
      </c>
      <c r="D41" s="107" t="s">
        <v>106</v>
      </c>
      <c r="E41" s="108">
        <v>644855.0</v>
      </c>
      <c r="F41" s="109">
        <v>1025067.0</v>
      </c>
      <c r="G41" s="110">
        <v>681856.0</v>
      </c>
      <c r="H41" s="110">
        <v>17255.0</v>
      </c>
      <c r="I41" s="110">
        <v>33892.0</v>
      </c>
      <c r="J41" s="111">
        <v>292064.0</v>
      </c>
      <c r="K41" s="112" t="str">
        <f t="shared" ref="K41:O41" si="74">F41/$E41</f>
        <v>1.59</v>
      </c>
      <c r="L41" s="113" t="str">
        <f t="shared" si="74"/>
        <v>1.06</v>
      </c>
      <c r="M41" s="113" t="str">
        <f t="shared" si="74"/>
        <v>0.03</v>
      </c>
      <c r="N41" s="113" t="str">
        <f t="shared" si="74"/>
        <v>0.05</v>
      </c>
      <c r="O41" s="114" t="str">
        <f t="shared" si="74"/>
        <v>0.45</v>
      </c>
      <c r="P41" s="115" t="str">
        <f t="shared" ref="P41:S41" si="75">G41/$F41</f>
        <v>66.5%</v>
      </c>
      <c r="Q41" s="116" t="str">
        <f t="shared" si="75"/>
        <v>1.7%</v>
      </c>
      <c r="R41" s="116" t="str">
        <f t="shared" si="75"/>
        <v>3.3%</v>
      </c>
      <c r="S41" s="117" t="str">
        <f t="shared" si="75"/>
        <v>28.5%</v>
      </c>
      <c r="T41" s="118" t="str">
        <f t="shared" si="57"/>
        <v>2.07</v>
      </c>
      <c r="U41" s="119"/>
    </row>
    <row r="42" ht="12.0" customHeight="1">
      <c r="A42" s="35" t="s">
        <v>81</v>
      </c>
      <c r="B42" s="120">
        <v>2011.0</v>
      </c>
      <c r="C42" s="121">
        <v>40544.0</v>
      </c>
      <c r="D42" s="122" t="s">
        <v>95</v>
      </c>
      <c r="E42" s="51">
        <v>679741.0</v>
      </c>
      <c r="F42" s="52">
        <v>386800.0</v>
      </c>
      <c r="G42" s="53">
        <v>281713.0</v>
      </c>
      <c r="H42" s="53">
        <v>3118.0</v>
      </c>
      <c r="I42" s="53">
        <v>5210.0</v>
      </c>
      <c r="J42" s="54">
        <v>96759.0</v>
      </c>
      <c r="K42" s="55" t="str">
        <f t="shared" ref="K42:O42" si="76">F42/$E42</f>
        <v>0.57</v>
      </c>
      <c r="L42" s="56" t="str">
        <f t="shared" si="76"/>
        <v>0.41</v>
      </c>
      <c r="M42" s="56" t="str">
        <f t="shared" si="76"/>
        <v>0.00</v>
      </c>
      <c r="N42" s="56" t="str">
        <f t="shared" si="76"/>
        <v>0.01</v>
      </c>
      <c r="O42" s="57" t="str">
        <f t="shared" si="76"/>
        <v>0.14</v>
      </c>
      <c r="P42" s="123" t="str">
        <f t="shared" ref="P42:S42" si="77">G42/$F42</f>
        <v>72.8%</v>
      </c>
      <c r="Q42" s="124" t="str">
        <f t="shared" si="77"/>
        <v>0.8%</v>
      </c>
      <c r="R42" s="124" t="str">
        <f t="shared" si="77"/>
        <v>1.3%</v>
      </c>
      <c r="S42" s="125" t="str">
        <f t="shared" si="77"/>
        <v>25.0%</v>
      </c>
      <c r="T42" s="126" t="str">
        <f>F42/E42</f>
        <v>0.57</v>
      </c>
      <c r="U42" s="127"/>
    </row>
    <row r="43" ht="12.0" customHeight="1">
      <c r="A43" s="50" t="s">
        <v>81</v>
      </c>
      <c r="B43" s="100">
        <v>2011.0</v>
      </c>
      <c r="C43" s="101">
        <v>40575.0</v>
      </c>
      <c r="D43" s="102" t="s">
        <v>96</v>
      </c>
      <c r="E43" s="64">
        <v>643712.0</v>
      </c>
      <c r="F43" s="65">
        <v>318231.0</v>
      </c>
      <c r="G43" s="66">
        <v>228751.0</v>
      </c>
      <c r="H43" s="66">
        <v>24341.0</v>
      </c>
      <c r="I43" s="66">
        <v>2293.0</v>
      </c>
      <c r="J43" s="67">
        <v>62846.0</v>
      </c>
      <c r="K43" s="68" t="str">
        <f t="shared" ref="K43:O43" si="78">F43/$E43</f>
        <v>0.49</v>
      </c>
      <c r="L43" s="69" t="str">
        <f t="shared" si="78"/>
        <v>0.36</v>
      </c>
      <c r="M43" s="69" t="str">
        <f t="shared" si="78"/>
        <v>0.04</v>
      </c>
      <c r="N43" s="69" t="str">
        <f t="shared" si="78"/>
        <v>0.00</v>
      </c>
      <c r="O43" s="70" t="str">
        <f t="shared" si="78"/>
        <v>0.10</v>
      </c>
      <c r="P43" s="58" t="str">
        <f t="shared" ref="P43:S43" si="79">G43/$F43</f>
        <v>71.9%</v>
      </c>
      <c r="Q43" s="59" t="str">
        <f t="shared" si="79"/>
        <v>7.6%</v>
      </c>
      <c r="R43" s="59" t="str">
        <f t="shared" si="79"/>
        <v>0.7%</v>
      </c>
      <c r="S43" s="60" t="str">
        <f t="shared" si="79"/>
        <v>19.7%</v>
      </c>
      <c r="T43" s="103" t="str">
        <f t="shared" ref="T43:T53" si="82">SUM(F$42:F43)/SUM(E$42:E43)</f>
        <v>0.53</v>
      </c>
      <c r="U43" s="76"/>
    </row>
    <row r="44" ht="12.0" customHeight="1">
      <c r="A44" s="50" t="s">
        <v>81</v>
      </c>
      <c r="B44" s="100">
        <v>2011.0</v>
      </c>
      <c r="C44" s="101">
        <v>40603.0</v>
      </c>
      <c r="D44" s="102" t="s">
        <v>97</v>
      </c>
      <c r="E44" s="64">
        <v>750748.0</v>
      </c>
      <c r="F44" s="65">
        <v>404416.0</v>
      </c>
      <c r="G44" s="66">
        <v>301908.0</v>
      </c>
      <c r="H44" s="66">
        <v>46578.0</v>
      </c>
      <c r="I44" s="66">
        <v>19993.0</v>
      </c>
      <c r="J44" s="67">
        <v>35937.0</v>
      </c>
      <c r="K44" s="68" t="str">
        <f t="shared" ref="K44:O44" si="80">F44/$E44</f>
        <v>0.54</v>
      </c>
      <c r="L44" s="69" t="str">
        <f t="shared" si="80"/>
        <v>0.40</v>
      </c>
      <c r="M44" s="69" t="str">
        <f t="shared" si="80"/>
        <v>0.06</v>
      </c>
      <c r="N44" s="69" t="str">
        <f t="shared" si="80"/>
        <v>0.03</v>
      </c>
      <c r="O44" s="70" t="str">
        <f t="shared" si="80"/>
        <v>0.05</v>
      </c>
      <c r="P44" s="58" t="str">
        <f t="shared" ref="P44:S44" si="81">G44/$F44</f>
        <v>74.7%</v>
      </c>
      <c r="Q44" s="59" t="str">
        <f t="shared" si="81"/>
        <v>11.5%</v>
      </c>
      <c r="R44" s="59" t="str">
        <f t="shared" si="81"/>
        <v>4.9%</v>
      </c>
      <c r="S44" s="60" t="str">
        <f t="shared" si="81"/>
        <v>8.9%</v>
      </c>
      <c r="T44" s="103" t="str">
        <f t="shared" si="82"/>
        <v>0.53</v>
      </c>
      <c r="U44" s="76"/>
    </row>
    <row r="45" ht="12.0" customHeight="1">
      <c r="A45" s="50" t="s">
        <v>81</v>
      </c>
      <c r="B45" s="100">
        <v>2011.0</v>
      </c>
      <c r="C45" s="101">
        <v>40634.0</v>
      </c>
      <c r="D45" s="102" t="s">
        <v>98</v>
      </c>
      <c r="E45" s="64">
        <v>760422.0</v>
      </c>
      <c r="F45" s="65">
        <v>674028.0</v>
      </c>
      <c r="G45" s="66">
        <v>531152.0</v>
      </c>
      <c r="H45" s="66">
        <v>21992.0</v>
      </c>
      <c r="I45" s="66">
        <v>52291.0</v>
      </c>
      <c r="J45" s="67">
        <v>68593.0</v>
      </c>
      <c r="K45" s="68" t="str">
        <f t="shared" ref="K45:O45" si="83">F45/$E45</f>
        <v>0.89</v>
      </c>
      <c r="L45" s="69" t="str">
        <f t="shared" si="83"/>
        <v>0.70</v>
      </c>
      <c r="M45" s="69" t="str">
        <f t="shared" si="83"/>
        <v>0.03</v>
      </c>
      <c r="N45" s="69" t="str">
        <f t="shared" si="83"/>
        <v>0.07</v>
      </c>
      <c r="O45" s="70" t="str">
        <f t="shared" si="83"/>
        <v>0.09</v>
      </c>
      <c r="P45" s="58" t="str">
        <f t="shared" ref="P45:S45" si="84">G45/$F45</f>
        <v>78.8%</v>
      </c>
      <c r="Q45" s="59" t="str">
        <f t="shared" si="84"/>
        <v>3.3%</v>
      </c>
      <c r="R45" s="59" t="str">
        <f t="shared" si="84"/>
        <v>7.8%</v>
      </c>
      <c r="S45" s="60" t="str">
        <f t="shared" si="84"/>
        <v>10.2%</v>
      </c>
      <c r="T45" s="103" t="str">
        <f t="shared" si="82"/>
        <v>0.63</v>
      </c>
      <c r="U45" s="76"/>
    </row>
    <row r="46" ht="12.0" customHeight="1">
      <c r="A46" s="50" t="s">
        <v>81</v>
      </c>
      <c r="B46" s="100">
        <v>2011.0</v>
      </c>
      <c r="C46" s="101">
        <v>40664.0</v>
      </c>
      <c r="D46" s="102" t="s">
        <v>99</v>
      </c>
      <c r="E46" s="64">
        <v>839087.0</v>
      </c>
      <c r="F46" s="65">
        <v>976949.0</v>
      </c>
      <c r="G46" s="66">
        <v>761328.0</v>
      </c>
      <c r="H46" s="66">
        <v>23356.0</v>
      </c>
      <c r="I46" s="66">
        <v>158529.0</v>
      </c>
      <c r="J46" s="67">
        <v>33736.0</v>
      </c>
      <c r="K46" s="68" t="str">
        <f t="shared" ref="K46:O46" si="85">F46/$E46</f>
        <v>1.16</v>
      </c>
      <c r="L46" s="69" t="str">
        <f t="shared" si="85"/>
        <v>0.91</v>
      </c>
      <c r="M46" s="69" t="str">
        <f t="shared" si="85"/>
        <v>0.03</v>
      </c>
      <c r="N46" s="69" t="str">
        <f t="shared" si="85"/>
        <v>0.19</v>
      </c>
      <c r="O46" s="70" t="str">
        <f t="shared" si="85"/>
        <v>0.04</v>
      </c>
      <c r="P46" s="58" t="str">
        <f t="shared" ref="P46:S46" si="86">G46/$F46</f>
        <v>77.9%</v>
      </c>
      <c r="Q46" s="59" t="str">
        <f t="shared" si="86"/>
        <v>2.4%</v>
      </c>
      <c r="R46" s="59" t="str">
        <f t="shared" si="86"/>
        <v>16.2%</v>
      </c>
      <c r="S46" s="60" t="str">
        <f t="shared" si="86"/>
        <v>3.5%</v>
      </c>
      <c r="T46" s="103" t="str">
        <f t="shared" si="82"/>
        <v>0.75</v>
      </c>
      <c r="U46" s="76"/>
    </row>
    <row r="47" ht="12.0" customHeight="1">
      <c r="A47" s="50" t="s">
        <v>81</v>
      </c>
      <c r="B47" s="100">
        <v>2011.0</v>
      </c>
      <c r="C47" s="101">
        <v>40695.0</v>
      </c>
      <c r="D47" s="102" t="s">
        <v>100</v>
      </c>
      <c r="E47" s="64">
        <v>844440.0</v>
      </c>
      <c r="F47" s="65">
        <v>1407949.0</v>
      </c>
      <c r="G47" s="66">
        <v>1033266.0</v>
      </c>
      <c r="H47" s="66">
        <v>28493.0</v>
      </c>
      <c r="I47" s="66">
        <v>340721.0</v>
      </c>
      <c r="J47" s="67">
        <v>5469.0</v>
      </c>
      <c r="K47" s="68" t="str">
        <f t="shared" ref="K47:O47" si="87">F47/$E47</f>
        <v>1.67</v>
      </c>
      <c r="L47" s="69" t="str">
        <f t="shared" si="87"/>
        <v>1.22</v>
      </c>
      <c r="M47" s="69" t="str">
        <f t="shared" si="87"/>
        <v>0.03</v>
      </c>
      <c r="N47" s="69" t="str">
        <f t="shared" si="87"/>
        <v>0.40</v>
      </c>
      <c r="O47" s="70" t="str">
        <f t="shared" si="87"/>
        <v>0.01</v>
      </c>
      <c r="P47" s="58" t="str">
        <f t="shared" ref="P47:S47" si="88">G47/$F47</f>
        <v>73.4%</v>
      </c>
      <c r="Q47" s="59" t="str">
        <f t="shared" si="88"/>
        <v>2.0%</v>
      </c>
      <c r="R47" s="59" t="str">
        <f t="shared" si="88"/>
        <v>24.2%</v>
      </c>
      <c r="S47" s="60" t="str">
        <f t="shared" si="88"/>
        <v>0.4%</v>
      </c>
      <c r="T47" s="103" t="str">
        <f t="shared" si="82"/>
        <v>0.92</v>
      </c>
      <c r="U47" s="76"/>
    </row>
    <row r="48" ht="12.0" customHeight="1">
      <c r="A48" s="50" t="s">
        <v>81</v>
      </c>
      <c r="B48" s="100">
        <v>2011.0</v>
      </c>
      <c r="C48" s="101">
        <v>40725.0</v>
      </c>
      <c r="D48" s="102" t="s">
        <v>101</v>
      </c>
      <c r="E48" s="64">
        <v>881010.0</v>
      </c>
      <c r="F48" s="65">
        <v>1783839.0</v>
      </c>
      <c r="G48" s="66">
        <v>1493383.0</v>
      </c>
      <c r="H48" s="66">
        <v>36060.0</v>
      </c>
      <c r="I48" s="66">
        <v>250117.0</v>
      </c>
      <c r="J48" s="67">
        <v>4279.0</v>
      </c>
      <c r="K48" s="68" t="str">
        <f t="shared" ref="K48:O48" si="89">F48/$E48</f>
        <v>2.02</v>
      </c>
      <c r="L48" s="69" t="str">
        <f t="shared" si="89"/>
        <v>1.70</v>
      </c>
      <c r="M48" s="69" t="str">
        <f t="shared" si="89"/>
        <v>0.04</v>
      </c>
      <c r="N48" s="69" t="str">
        <f t="shared" si="89"/>
        <v>0.28</v>
      </c>
      <c r="O48" s="70" t="str">
        <f t="shared" si="89"/>
        <v>0.00</v>
      </c>
      <c r="P48" s="58" t="str">
        <f t="shared" ref="P48:S48" si="90">G48/$F48</f>
        <v>83.7%</v>
      </c>
      <c r="Q48" s="59" t="str">
        <f t="shared" si="90"/>
        <v>2.0%</v>
      </c>
      <c r="R48" s="59" t="str">
        <f t="shared" si="90"/>
        <v>14.0%</v>
      </c>
      <c r="S48" s="60" t="str">
        <f t="shared" si="90"/>
        <v>0.2%</v>
      </c>
      <c r="T48" s="103" t="str">
        <f t="shared" si="82"/>
        <v>1.10</v>
      </c>
      <c r="U48" s="76"/>
    </row>
    <row r="49" ht="12.0" customHeight="1">
      <c r="A49" s="50" t="s">
        <v>81</v>
      </c>
      <c r="B49" s="100">
        <v>2011.0</v>
      </c>
      <c r="C49" s="101">
        <v>40756.0</v>
      </c>
      <c r="D49" s="102" t="s">
        <v>102</v>
      </c>
      <c r="E49" s="64">
        <v>869814.0</v>
      </c>
      <c r="F49" s="65">
        <v>1421439.0</v>
      </c>
      <c r="G49" s="66">
        <v>1202192.0</v>
      </c>
      <c r="H49" s="66">
        <v>14892.0</v>
      </c>
      <c r="I49" s="66">
        <v>201769.0</v>
      </c>
      <c r="J49" s="67">
        <v>2586.0</v>
      </c>
      <c r="K49" s="68" t="str">
        <f t="shared" ref="K49:O49" si="91">F49/$E49</f>
        <v>1.63</v>
      </c>
      <c r="L49" s="69" t="str">
        <f t="shared" si="91"/>
        <v>1.38</v>
      </c>
      <c r="M49" s="69" t="str">
        <f t="shared" si="91"/>
        <v>0.02</v>
      </c>
      <c r="N49" s="69" t="str">
        <f t="shared" si="91"/>
        <v>0.23</v>
      </c>
      <c r="O49" s="70" t="str">
        <f t="shared" si="91"/>
        <v>0.00</v>
      </c>
      <c r="P49" s="58" t="str">
        <f t="shared" ref="P49:S49" si="92">G49/$F49</f>
        <v>84.6%</v>
      </c>
      <c r="Q49" s="59" t="str">
        <f t="shared" si="92"/>
        <v>1.0%</v>
      </c>
      <c r="R49" s="59" t="str">
        <f t="shared" si="92"/>
        <v>14.2%</v>
      </c>
      <c r="S49" s="60" t="str">
        <f t="shared" si="92"/>
        <v>0.2%</v>
      </c>
      <c r="T49" s="103" t="str">
        <f t="shared" si="82"/>
        <v>1.18</v>
      </c>
      <c r="U49" s="76"/>
    </row>
    <row r="50" ht="12.0" customHeight="1">
      <c r="A50" s="50" t="s">
        <v>81</v>
      </c>
      <c r="B50" s="100">
        <v>2011.0</v>
      </c>
      <c r="C50" s="101">
        <v>40787.0</v>
      </c>
      <c r="D50" s="102" t="s">
        <v>103</v>
      </c>
      <c r="E50" s="64">
        <v>860329.0</v>
      </c>
      <c r="F50" s="65">
        <v>1653679.0</v>
      </c>
      <c r="G50" s="66">
        <v>1487466.0</v>
      </c>
      <c r="H50" s="66">
        <v>30163.0</v>
      </c>
      <c r="I50" s="66">
        <v>124023.0</v>
      </c>
      <c r="J50" s="67">
        <v>12027.0</v>
      </c>
      <c r="K50" s="68" t="str">
        <f t="shared" ref="K50:O50" si="93">F50/$E50</f>
        <v>1.92</v>
      </c>
      <c r="L50" s="69" t="str">
        <f t="shared" si="93"/>
        <v>1.73</v>
      </c>
      <c r="M50" s="69" t="str">
        <f t="shared" si="93"/>
        <v>0.04</v>
      </c>
      <c r="N50" s="69" t="str">
        <f t="shared" si="93"/>
        <v>0.14</v>
      </c>
      <c r="O50" s="70" t="str">
        <f t="shared" si="93"/>
        <v>0.01</v>
      </c>
      <c r="P50" s="58" t="str">
        <f t="shared" ref="P50:S50" si="94">G50/$F50</f>
        <v>89.9%</v>
      </c>
      <c r="Q50" s="59" t="str">
        <f t="shared" si="94"/>
        <v>1.8%</v>
      </c>
      <c r="R50" s="59" t="str">
        <f t="shared" si="94"/>
        <v>7.5%</v>
      </c>
      <c r="S50" s="60" t="str">
        <f t="shared" si="94"/>
        <v>0.7%</v>
      </c>
      <c r="T50" s="103" t="str">
        <f t="shared" si="82"/>
        <v>1.27</v>
      </c>
      <c r="U50" s="76"/>
    </row>
    <row r="51" ht="12.0" customHeight="1">
      <c r="A51" s="50" t="s">
        <v>81</v>
      </c>
      <c r="B51" s="100">
        <v>2011.0</v>
      </c>
      <c r="C51" s="101">
        <v>40817.0</v>
      </c>
      <c r="D51" s="102" t="s">
        <v>104</v>
      </c>
      <c r="E51" s="64">
        <v>815363.0</v>
      </c>
      <c r="F51" s="65">
        <v>1137269.0</v>
      </c>
      <c r="G51" s="66">
        <v>836851.0</v>
      </c>
      <c r="H51" s="66">
        <v>255254.0</v>
      </c>
      <c r="I51" s="66">
        <v>36796.0</v>
      </c>
      <c r="J51" s="67">
        <v>8368.0</v>
      </c>
      <c r="K51" s="68" t="str">
        <f t="shared" ref="K51:O51" si="95">F51/$E51</f>
        <v>1.39</v>
      </c>
      <c r="L51" s="69" t="str">
        <f t="shared" si="95"/>
        <v>1.03</v>
      </c>
      <c r="M51" s="69" t="str">
        <f t="shared" si="95"/>
        <v>0.31</v>
      </c>
      <c r="N51" s="69" t="str">
        <f t="shared" si="95"/>
        <v>0.05</v>
      </c>
      <c r="O51" s="70" t="str">
        <f t="shared" si="95"/>
        <v>0.01</v>
      </c>
      <c r="P51" s="58" t="str">
        <f t="shared" ref="P51:S51" si="96">G51/$F51</f>
        <v>73.6%</v>
      </c>
      <c r="Q51" s="59" t="str">
        <f t="shared" si="96"/>
        <v>22.4%</v>
      </c>
      <c r="R51" s="59" t="str">
        <f t="shared" si="96"/>
        <v>3.2%</v>
      </c>
      <c r="S51" s="60" t="str">
        <f t="shared" si="96"/>
        <v>0.7%</v>
      </c>
      <c r="T51" s="103" t="str">
        <f t="shared" si="82"/>
        <v>1.28</v>
      </c>
      <c r="U51" s="76"/>
    </row>
    <row r="52" ht="12.0" customHeight="1">
      <c r="A52" s="50" t="s">
        <v>81</v>
      </c>
      <c r="B52" s="100">
        <v>2011.0</v>
      </c>
      <c r="C52" s="101">
        <v>40848.0</v>
      </c>
      <c r="D52" s="102" t="s">
        <v>105</v>
      </c>
      <c r="E52" s="64">
        <v>695921.0</v>
      </c>
      <c r="F52" s="65">
        <v>298340.0</v>
      </c>
      <c r="G52" s="66">
        <v>209418.0</v>
      </c>
      <c r="H52" s="66">
        <v>29935.0</v>
      </c>
      <c r="I52" s="66">
        <v>5827.0</v>
      </c>
      <c r="J52" s="67">
        <v>53160.0</v>
      </c>
      <c r="K52" s="68" t="str">
        <f t="shared" ref="K52:O52" si="97">F52/$E52</f>
        <v>0.43</v>
      </c>
      <c r="L52" s="69" t="str">
        <f t="shared" si="97"/>
        <v>0.30</v>
      </c>
      <c r="M52" s="69" t="str">
        <f t="shared" si="97"/>
        <v>0.04</v>
      </c>
      <c r="N52" s="69" t="str">
        <f t="shared" si="97"/>
        <v>0.01</v>
      </c>
      <c r="O52" s="70" t="str">
        <f t="shared" si="97"/>
        <v>0.08</v>
      </c>
      <c r="P52" s="58" t="str">
        <f t="shared" ref="P52:S52" si="98">G52/$F52</f>
        <v>70.2%</v>
      </c>
      <c r="Q52" s="59" t="str">
        <f t="shared" si="98"/>
        <v>10.0%</v>
      </c>
      <c r="R52" s="59" t="str">
        <f t="shared" si="98"/>
        <v>2.0%</v>
      </c>
      <c r="S52" s="60" t="str">
        <f t="shared" si="98"/>
        <v>17.8%</v>
      </c>
      <c r="T52" s="103" t="str">
        <f t="shared" si="82"/>
        <v>1.21</v>
      </c>
      <c r="U52" s="76"/>
    </row>
    <row r="53" ht="12.0" customHeight="1">
      <c r="A53" s="104" t="s">
        <v>81</v>
      </c>
      <c r="B53" s="105">
        <v>2011.0</v>
      </c>
      <c r="C53" s="106">
        <v>40878.0</v>
      </c>
      <c r="D53" s="107" t="s">
        <v>106</v>
      </c>
      <c r="E53" s="108">
        <v>660575.0</v>
      </c>
      <c r="F53" s="109">
        <v>209939.0</v>
      </c>
      <c r="G53" s="110">
        <v>165946.0</v>
      </c>
      <c r="H53" s="110">
        <v>8313.0</v>
      </c>
      <c r="I53" s="110">
        <v>9707.0</v>
      </c>
      <c r="J53" s="111">
        <v>25973.0</v>
      </c>
      <c r="K53" s="112" t="str">
        <f t="shared" ref="K53:O53" si="99">F53/$E53</f>
        <v>0.32</v>
      </c>
      <c r="L53" s="113" t="str">
        <f t="shared" si="99"/>
        <v>0.25</v>
      </c>
      <c r="M53" s="113" t="str">
        <f t="shared" si="99"/>
        <v>0.01</v>
      </c>
      <c r="N53" s="113" t="str">
        <f t="shared" si="99"/>
        <v>0.01</v>
      </c>
      <c r="O53" s="114" t="str">
        <f t="shared" si="99"/>
        <v>0.04</v>
      </c>
      <c r="P53" s="115" t="str">
        <f t="shared" ref="P53:S53" si="100">G53/$F53</f>
        <v>79.0%</v>
      </c>
      <c r="Q53" s="116" t="str">
        <f t="shared" si="100"/>
        <v>4.0%</v>
      </c>
      <c r="R53" s="116" t="str">
        <f t="shared" si="100"/>
        <v>4.6%</v>
      </c>
      <c r="S53" s="117" t="str">
        <f t="shared" si="100"/>
        <v>12.4%</v>
      </c>
      <c r="T53" s="118" t="str">
        <f t="shared" si="82"/>
        <v>1.15</v>
      </c>
      <c r="U53" s="119"/>
    </row>
    <row r="54" ht="12.0" customHeight="1">
      <c r="A54" s="35" t="s">
        <v>81</v>
      </c>
      <c r="B54" s="120">
        <v>2012.0</v>
      </c>
      <c r="C54" s="121">
        <v>40909.0</v>
      </c>
      <c r="D54" s="122" t="s">
        <v>95</v>
      </c>
      <c r="E54" s="51">
        <v>660803.0</v>
      </c>
      <c r="F54" s="52">
        <v>137518.0</v>
      </c>
      <c r="G54" s="53">
        <v>119160.0</v>
      </c>
      <c r="H54" s="53">
        <v>1562.0</v>
      </c>
      <c r="I54" s="53">
        <v>2856.0</v>
      </c>
      <c r="J54" s="54">
        <v>13940.0</v>
      </c>
      <c r="K54" s="55" t="str">
        <f t="shared" ref="K54:O54" si="101">F54/$E54</f>
        <v>0.21</v>
      </c>
      <c r="L54" s="56" t="str">
        <f t="shared" si="101"/>
        <v>0.18</v>
      </c>
      <c r="M54" s="56" t="str">
        <f t="shared" si="101"/>
        <v>0.00</v>
      </c>
      <c r="N54" s="56" t="str">
        <f t="shared" si="101"/>
        <v>0.00</v>
      </c>
      <c r="O54" s="57" t="str">
        <f t="shared" si="101"/>
        <v>0.02</v>
      </c>
      <c r="P54" s="123" t="str">
        <f t="shared" ref="P54:S54" si="102">G54/$F54</f>
        <v>86.7%</v>
      </c>
      <c r="Q54" s="124" t="str">
        <f t="shared" si="102"/>
        <v>1.1%</v>
      </c>
      <c r="R54" s="124" t="str">
        <f t="shared" si="102"/>
        <v>2.1%</v>
      </c>
      <c r="S54" s="125" t="str">
        <f t="shared" si="102"/>
        <v>10.1%</v>
      </c>
      <c r="T54" s="126" t="str">
        <f>F54/E54</f>
        <v>0.21</v>
      </c>
      <c r="U54" s="128">
        <v>0.348575305485442</v>
      </c>
    </row>
    <row r="55" ht="12.0" customHeight="1">
      <c r="A55" s="50" t="s">
        <v>81</v>
      </c>
      <c r="B55" s="100">
        <v>2012.0</v>
      </c>
      <c r="C55" s="101">
        <v>40940.0</v>
      </c>
      <c r="D55" s="102" t="s">
        <v>96</v>
      </c>
      <c r="E55" s="64">
        <v>634783.0</v>
      </c>
      <c r="F55" s="65">
        <v>225191.0</v>
      </c>
      <c r="G55" s="66">
        <v>150581.0</v>
      </c>
      <c r="H55" s="66">
        <v>57559.0</v>
      </c>
      <c r="I55" s="66">
        <v>3966.0</v>
      </c>
      <c r="J55" s="67">
        <v>13085.0</v>
      </c>
      <c r="K55" s="68" t="str">
        <f t="shared" ref="K55:O55" si="103">F55/$E55</f>
        <v>0.35</v>
      </c>
      <c r="L55" s="69" t="str">
        <f t="shared" si="103"/>
        <v>0.24</v>
      </c>
      <c r="M55" s="69" t="str">
        <f t="shared" si="103"/>
        <v>0.09</v>
      </c>
      <c r="N55" s="69" t="str">
        <f t="shared" si="103"/>
        <v>0.01</v>
      </c>
      <c r="O55" s="70" t="str">
        <f t="shared" si="103"/>
        <v>0.02</v>
      </c>
      <c r="P55" s="58" t="str">
        <f t="shared" ref="P55:S55" si="104">G55/$F55</f>
        <v>66.9%</v>
      </c>
      <c r="Q55" s="59" t="str">
        <f t="shared" si="104"/>
        <v>25.6%</v>
      </c>
      <c r="R55" s="59" t="str">
        <f t="shared" si="104"/>
        <v>1.8%</v>
      </c>
      <c r="S55" s="60" t="str">
        <f t="shared" si="104"/>
        <v>5.8%</v>
      </c>
      <c r="T55" s="103" t="str">
        <f t="shared" ref="T55:T65" si="107">SUM(F$54:F55)/SUM(E$54:E55)</f>
        <v>0.28</v>
      </c>
      <c r="U55" s="129">
        <v>0.334761521794803</v>
      </c>
    </row>
    <row r="56" ht="12.0" customHeight="1">
      <c r="A56" s="50" t="s">
        <v>81</v>
      </c>
      <c r="B56" s="100">
        <v>2012.0</v>
      </c>
      <c r="C56" s="101">
        <v>40969.0</v>
      </c>
      <c r="D56" s="102" t="s">
        <v>97</v>
      </c>
      <c r="E56" s="64">
        <v>728866.0</v>
      </c>
      <c r="F56" s="65">
        <v>217882.0</v>
      </c>
      <c r="G56" s="66">
        <v>184123.0</v>
      </c>
      <c r="H56" s="66">
        <v>14565.0</v>
      </c>
      <c r="I56" s="66">
        <v>2445.0</v>
      </c>
      <c r="J56" s="67">
        <v>16749.0</v>
      </c>
      <c r="K56" s="68" t="str">
        <f t="shared" ref="K56:O56" si="105">F56/$E56</f>
        <v>0.30</v>
      </c>
      <c r="L56" s="69" t="str">
        <f t="shared" si="105"/>
        <v>0.25</v>
      </c>
      <c r="M56" s="69" t="str">
        <f t="shared" si="105"/>
        <v>0.02</v>
      </c>
      <c r="N56" s="69" t="str">
        <f t="shared" si="105"/>
        <v>0.00</v>
      </c>
      <c r="O56" s="70" t="str">
        <f t="shared" si="105"/>
        <v>0.02</v>
      </c>
      <c r="P56" s="58" t="str">
        <f t="shared" ref="P56:S56" si="106">G56/$F56</f>
        <v>84.5%</v>
      </c>
      <c r="Q56" s="59" t="str">
        <f t="shared" si="106"/>
        <v>6.7%</v>
      </c>
      <c r="R56" s="59" t="str">
        <f t="shared" si="106"/>
        <v>1.1%</v>
      </c>
      <c r="S56" s="60" t="str">
        <f t="shared" si="106"/>
        <v>7.7%</v>
      </c>
      <c r="T56" s="103" t="str">
        <f t="shared" si="107"/>
        <v>0.29</v>
      </c>
      <c r="U56" s="129">
        <v>0.342241013994336</v>
      </c>
    </row>
    <row r="57" ht="12.0" customHeight="1">
      <c r="A57" s="50" t="s">
        <v>81</v>
      </c>
      <c r="B57" s="100">
        <v>2012.0</v>
      </c>
      <c r="C57" s="101">
        <v>41000.0</v>
      </c>
      <c r="D57" s="102" t="s">
        <v>98</v>
      </c>
      <c r="E57" s="64">
        <v>738288.0</v>
      </c>
      <c r="F57" s="65">
        <v>750424.0</v>
      </c>
      <c r="G57" s="66">
        <v>274293.0</v>
      </c>
      <c r="H57" s="66">
        <v>401578.0</v>
      </c>
      <c r="I57" s="66">
        <v>27755.0</v>
      </c>
      <c r="J57" s="67">
        <v>46798.0</v>
      </c>
      <c r="K57" s="68" t="str">
        <f t="shared" ref="K57:O57" si="108">F57/$E57</f>
        <v>1.02</v>
      </c>
      <c r="L57" s="69" t="str">
        <f t="shared" si="108"/>
        <v>0.37</v>
      </c>
      <c r="M57" s="69" t="str">
        <f t="shared" si="108"/>
        <v>0.54</v>
      </c>
      <c r="N57" s="69" t="str">
        <f t="shared" si="108"/>
        <v>0.04</v>
      </c>
      <c r="O57" s="70" t="str">
        <f t="shared" si="108"/>
        <v>0.06</v>
      </c>
      <c r="P57" s="58" t="str">
        <f t="shared" ref="P57:S57" si="109">G57/$F57</f>
        <v>36.6%</v>
      </c>
      <c r="Q57" s="59" t="str">
        <f t="shared" si="109"/>
        <v>53.5%</v>
      </c>
      <c r="R57" s="59" t="str">
        <f t="shared" si="109"/>
        <v>3.7%</v>
      </c>
      <c r="S57" s="60" t="str">
        <f t="shared" si="109"/>
        <v>6.2%</v>
      </c>
      <c r="T57" s="103" t="str">
        <f t="shared" si="107"/>
        <v>0.48</v>
      </c>
      <c r="U57" s="129">
        <v>0.365582547734484</v>
      </c>
    </row>
    <row r="58" ht="12.0" customHeight="1">
      <c r="A58" s="50" t="s">
        <v>81</v>
      </c>
      <c r="B58" s="100">
        <v>2012.0</v>
      </c>
      <c r="C58" s="101">
        <v>41030.0</v>
      </c>
      <c r="D58" s="102" t="s">
        <v>99</v>
      </c>
      <c r="E58" s="64">
        <v>809783.0</v>
      </c>
      <c r="F58" s="65">
        <v>449292.0</v>
      </c>
      <c r="G58" s="66">
        <v>286983.0</v>
      </c>
      <c r="H58" s="66">
        <v>6075.0</v>
      </c>
      <c r="I58" s="66">
        <v>137775.0</v>
      </c>
      <c r="J58" s="67">
        <v>18459.0</v>
      </c>
      <c r="K58" s="68" t="str">
        <f t="shared" ref="K58:O58" si="110">F58/$E58</f>
        <v>0.55</v>
      </c>
      <c r="L58" s="69" t="str">
        <f t="shared" si="110"/>
        <v>0.35</v>
      </c>
      <c r="M58" s="69" t="str">
        <f t="shared" si="110"/>
        <v>0.01</v>
      </c>
      <c r="N58" s="69" t="str">
        <f t="shared" si="110"/>
        <v>0.17</v>
      </c>
      <c r="O58" s="70" t="str">
        <f t="shared" si="110"/>
        <v>0.02</v>
      </c>
      <c r="P58" s="58" t="str">
        <f t="shared" ref="P58:S58" si="111">G58/$F58</f>
        <v>63.9%</v>
      </c>
      <c r="Q58" s="59" t="str">
        <f t="shared" si="111"/>
        <v>1.4%</v>
      </c>
      <c r="R58" s="59" t="str">
        <f t="shared" si="111"/>
        <v>30.7%</v>
      </c>
      <c r="S58" s="60" t="str">
        <f t="shared" si="111"/>
        <v>4.1%</v>
      </c>
      <c r="T58" s="103" t="str">
        <f t="shared" si="107"/>
        <v>0.50</v>
      </c>
      <c r="U58" s="129">
        <v>0.431948111545936</v>
      </c>
    </row>
    <row r="59" ht="12.0" customHeight="1">
      <c r="A59" s="50" t="s">
        <v>81</v>
      </c>
      <c r="B59" s="100">
        <v>2012.0</v>
      </c>
      <c r="C59" s="101">
        <v>41061.0</v>
      </c>
      <c r="D59" s="102" t="s">
        <v>100</v>
      </c>
      <c r="E59" s="64">
        <v>836999.0</v>
      </c>
      <c r="F59" s="65">
        <v>696174.0</v>
      </c>
      <c r="G59" s="66">
        <v>493485.0</v>
      </c>
      <c r="H59" s="66">
        <v>5629.0</v>
      </c>
      <c r="I59" s="66">
        <v>178559.0</v>
      </c>
      <c r="J59" s="67">
        <v>18501.0</v>
      </c>
      <c r="K59" s="68" t="str">
        <f t="shared" ref="K59:O59" si="112">F59/$E59</f>
        <v>0.83</v>
      </c>
      <c r="L59" s="69" t="str">
        <f t="shared" si="112"/>
        <v>0.59</v>
      </c>
      <c r="M59" s="69" t="str">
        <f t="shared" si="112"/>
        <v>0.01</v>
      </c>
      <c r="N59" s="69" t="str">
        <f t="shared" si="112"/>
        <v>0.21</v>
      </c>
      <c r="O59" s="70" t="str">
        <f t="shared" si="112"/>
        <v>0.02</v>
      </c>
      <c r="P59" s="58" t="str">
        <f t="shared" ref="P59:S59" si="113">G59/$F59</f>
        <v>70.9%</v>
      </c>
      <c r="Q59" s="59" t="str">
        <f t="shared" si="113"/>
        <v>0.8%</v>
      </c>
      <c r="R59" s="59" t="str">
        <f t="shared" si="113"/>
        <v>25.6%</v>
      </c>
      <c r="S59" s="60" t="str">
        <f t="shared" si="113"/>
        <v>2.7%</v>
      </c>
      <c r="T59" s="103" t="str">
        <f t="shared" si="107"/>
        <v>0.56</v>
      </c>
      <c r="U59" s="129">
        <v>0.544367780626771</v>
      </c>
    </row>
    <row r="60" ht="12.0" customHeight="1">
      <c r="A60" s="50" t="s">
        <v>81</v>
      </c>
      <c r="B60" s="100">
        <v>2012.0</v>
      </c>
      <c r="C60" s="101">
        <v>41091.0</v>
      </c>
      <c r="D60" s="102" t="s">
        <v>101</v>
      </c>
      <c r="E60" s="64">
        <v>867831.0</v>
      </c>
      <c r="F60" s="65">
        <v>1084882.0</v>
      </c>
      <c r="G60" s="66">
        <v>757202.0</v>
      </c>
      <c r="H60" s="66">
        <v>23636.0</v>
      </c>
      <c r="I60" s="66">
        <v>282743.0</v>
      </c>
      <c r="J60" s="67">
        <v>21301.0</v>
      </c>
      <c r="K60" s="68" t="str">
        <f t="shared" ref="K60:O60" si="114">F60/$E60</f>
        <v>1.25</v>
      </c>
      <c r="L60" s="69" t="str">
        <f t="shared" si="114"/>
        <v>0.87</v>
      </c>
      <c r="M60" s="69" t="str">
        <f t="shared" si="114"/>
        <v>0.03</v>
      </c>
      <c r="N60" s="69" t="str">
        <f t="shared" si="114"/>
        <v>0.33</v>
      </c>
      <c r="O60" s="70" t="str">
        <f t="shared" si="114"/>
        <v>0.02</v>
      </c>
      <c r="P60" s="58" t="str">
        <f t="shared" ref="P60:S60" si="115">G60/$F60</f>
        <v>69.8%</v>
      </c>
      <c r="Q60" s="59" t="str">
        <f t="shared" si="115"/>
        <v>2.2%</v>
      </c>
      <c r="R60" s="59" t="str">
        <f t="shared" si="115"/>
        <v>26.1%</v>
      </c>
      <c r="S60" s="60" t="str">
        <f t="shared" si="115"/>
        <v>2.0%</v>
      </c>
      <c r="T60" s="103" t="str">
        <f t="shared" si="107"/>
        <v>0.67</v>
      </c>
      <c r="U60" s="129">
        <v>0.694976786891911</v>
      </c>
    </row>
    <row r="61" ht="12.0" customHeight="1">
      <c r="A61" s="50" t="s">
        <v>81</v>
      </c>
      <c r="B61" s="100">
        <v>2012.0</v>
      </c>
      <c r="C61" s="101">
        <v>41122.0</v>
      </c>
      <c r="D61" s="102" t="s">
        <v>102</v>
      </c>
      <c r="E61" s="64">
        <v>855392.0</v>
      </c>
      <c r="F61" s="65">
        <v>596073.0</v>
      </c>
      <c r="G61" s="66">
        <v>504175.0</v>
      </c>
      <c r="H61" s="66">
        <v>1759.0</v>
      </c>
      <c r="I61" s="66">
        <v>86276.0</v>
      </c>
      <c r="J61" s="67">
        <v>3863.0</v>
      </c>
      <c r="K61" s="68" t="str">
        <f t="shared" ref="K61:O61" si="116">F61/$E61</f>
        <v>0.70</v>
      </c>
      <c r="L61" s="69" t="str">
        <f t="shared" si="116"/>
        <v>0.59</v>
      </c>
      <c r="M61" s="69" t="str">
        <f t="shared" si="116"/>
        <v>0.00</v>
      </c>
      <c r="N61" s="69" t="str">
        <f t="shared" si="116"/>
        <v>0.10</v>
      </c>
      <c r="O61" s="70" t="str">
        <f t="shared" si="116"/>
        <v>0.00</v>
      </c>
      <c r="P61" s="58" t="str">
        <f t="shared" ref="P61:S61" si="117">G61/$F61</f>
        <v>84.6%</v>
      </c>
      <c r="Q61" s="59" t="str">
        <f t="shared" si="117"/>
        <v>0.3%</v>
      </c>
      <c r="R61" s="59" t="str">
        <f t="shared" si="117"/>
        <v>14.5%</v>
      </c>
      <c r="S61" s="60" t="str">
        <f t="shared" si="117"/>
        <v>0.6%</v>
      </c>
      <c r="T61" s="103" t="str">
        <f t="shared" si="107"/>
        <v>0.68</v>
      </c>
      <c r="U61" s="129">
        <v>0.742076292130876</v>
      </c>
    </row>
    <row r="62" ht="12.0" customHeight="1">
      <c r="A62" s="50" t="s">
        <v>81</v>
      </c>
      <c r="B62" s="100">
        <v>2012.0</v>
      </c>
      <c r="C62" s="101">
        <v>41153.0</v>
      </c>
      <c r="D62" s="102" t="s">
        <v>103</v>
      </c>
      <c r="E62" s="64">
        <v>830808.0</v>
      </c>
      <c r="F62" s="65">
        <v>642777.0</v>
      </c>
      <c r="G62" s="66">
        <v>490701.0</v>
      </c>
      <c r="H62" s="66">
        <v>39101.0</v>
      </c>
      <c r="I62" s="66">
        <v>88954.0</v>
      </c>
      <c r="J62" s="67">
        <v>24021.0</v>
      </c>
      <c r="K62" s="68" t="str">
        <f t="shared" ref="K62:O62" si="118">F62/$E62</f>
        <v>0.77</v>
      </c>
      <c r="L62" s="69" t="str">
        <f t="shared" si="118"/>
        <v>0.59</v>
      </c>
      <c r="M62" s="69" t="str">
        <f t="shared" si="118"/>
        <v>0.05</v>
      </c>
      <c r="N62" s="69" t="str">
        <f t="shared" si="118"/>
        <v>0.11</v>
      </c>
      <c r="O62" s="70" t="str">
        <f t="shared" si="118"/>
        <v>0.03</v>
      </c>
      <c r="P62" s="58" t="str">
        <f t="shared" ref="P62:S62" si="119">G62/$F62</f>
        <v>76.3%</v>
      </c>
      <c r="Q62" s="59" t="str">
        <f t="shared" si="119"/>
        <v>6.1%</v>
      </c>
      <c r="R62" s="59" t="str">
        <f t="shared" si="119"/>
        <v>13.8%</v>
      </c>
      <c r="S62" s="60" t="str">
        <f t="shared" si="119"/>
        <v>3.7%</v>
      </c>
      <c r="T62" s="103" t="str">
        <f t="shared" si="107"/>
        <v>0.69</v>
      </c>
      <c r="U62" s="129">
        <v>0.752100419510298</v>
      </c>
    </row>
    <row r="63" ht="12.0" customHeight="1">
      <c r="A63" s="50" t="s">
        <v>81</v>
      </c>
      <c r="B63" s="100">
        <v>2012.0</v>
      </c>
      <c r="C63" s="101">
        <v>41183.0</v>
      </c>
      <c r="D63" s="102" t="s">
        <v>104</v>
      </c>
      <c r="E63" s="64">
        <v>796883.0</v>
      </c>
      <c r="F63" s="65">
        <v>492878.0</v>
      </c>
      <c r="G63" s="66">
        <v>383442.0</v>
      </c>
      <c r="H63" s="66">
        <v>81611.0</v>
      </c>
      <c r="I63" s="66">
        <v>12727.0</v>
      </c>
      <c r="J63" s="67">
        <v>15098.0</v>
      </c>
      <c r="K63" s="68" t="str">
        <f t="shared" ref="K63:O63" si="120">F63/$E63</f>
        <v>0.62</v>
      </c>
      <c r="L63" s="69" t="str">
        <f t="shared" si="120"/>
        <v>0.48</v>
      </c>
      <c r="M63" s="69" t="str">
        <f t="shared" si="120"/>
        <v>0.10</v>
      </c>
      <c r="N63" s="69" t="str">
        <f t="shared" si="120"/>
        <v>0.02</v>
      </c>
      <c r="O63" s="70" t="str">
        <f t="shared" si="120"/>
        <v>0.02</v>
      </c>
      <c r="P63" s="58" t="str">
        <f t="shared" ref="P63:S63" si="121">G63/$F63</f>
        <v>77.8%</v>
      </c>
      <c r="Q63" s="59" t="str">
        <f t="shared" si="121"/>
        <v>16.6%</v>
      </c>
      <c r="R63" s="59" t="str">
        <f t="shared" si="121"/>
        <v>2.6%</v>
      </c>
      <c r="S63" s="60" t="str">
        <f t="shared" si="121"/>
        <v>3.1%</v>
      </c>
      <c r="T63" s="103" t="str">
        <f t="shared" si="107"/>
        <v>0.68</v>
      </c>
      <c r="U63" s="129">
        <v>0.741421953758934</v>
      </c>
    </row>
    <row r="64" ht="12.0" customHeight="1">
      <c r="A64" s="50" t="s">
        <v>81</v>
      </c>
      <c r="B64" s="100">
        <v>2012.0</v>
      </c>
      <c r="C64" s="101">
        <v>41214.0</v>
      </c>
      <c r="D64" s="102" t="s">
        <v>105</v>
      </c>
      <c r="E64" s="64">
        <v>669353.0</v>
      </c>
      <c r="F64" s="65">
        <v>274572.0</v>
      </c>
      <c r="G64" s="66">
        <v>205088.0</v>
      </c>
      <c r="H64" s="66">
        <v>61563.0</v>
      </c>
      <c r="I64" s="66">
        <v>2344.0</v>
      </c>
      <c r="J64" s="67">
        <v>5577.0</v>
      </c>
      <c r="K64" s="68" t="str">
        <f t="shared" ref="K64:O64" si="122">F64/$E64</f>
        <v>0.41</v>
      </c>
      <c r="L64" s="69" t="str">
        <f t="shared" si="122"/>
        <v>0.31</v>
      </c>
      <c r="M64" s="69" t="str">
        <f t="shared" si="122"/>
        <v>0.09</v>
      </c>
      <c r="N64" s="69" t="str">
        <f t="shared" si="122"/>
        <v>0.00</v>
      </c>
      <c r="O64" s="70" t="str">
        <f t="shared" si="122"/>
        <v>0.01</v>
      </c>
      <c r="P64" s="58" t="str">
        <f t="shared" ref="P64:S64" si="123">G64/$F64</f>
        <v>74.7%</v>
      </c>
      <c r="Q64" s="59" t="str">
        <f t="shared" si="123"/>
        <v>22.4%</v>
      </c>
      <c r="R64" s="59" t="str">
        <f t="shared" si="123"/>
        <v>0.9%</v>
      </c>
      <c r="S64" s="60" t="str">
        <f t="shared" si="123"/>
        <v>2.0%</v>
      </c>
      <c r="T64" s="103" t="str">
        <f t="shared" si="107"/>
        <v>0.66</v>
      </c>
      <c r="U64" s="129">
        <v>0.709293462633004</v>
      </c>
    </row>
    <row r="65" ht="13.5" customHeight="1">
      <c r="A65" s="78" t="s">
        <v>81</v>
      </c>
      <c r="B65" s="130">
        <v>2012.0</v>
      </c>
      <c r="C65" s="131">
        <v>41244.0</v>
      </c>
      <c r="D65" s="132" t="s">
        <v>106</v>
      </c>
      <c r="E65" s="133">
        <v>620902.0</v>
      </c>
      <c r="F65" s="134">
        <v>167176.0</v>
      </c>
      <c r="G65" s="135">
        <v>113652.0</v>
      </c>
      <c r="H65" s="135">
        <v>9251.0</v>
      </c>
      <c r="I65" s="135">
        <v>3581.0</v>
      </c>
      <c r="J65" s="136">
        <v>40692.0</v>
      </c>
      <c r="K65" s="137" t="str">
        <f t="shared" ref="K65:O65" si="124">F65/$E65</f>
        <v>0.27</v>
      </c>
      <c r="L65" s="138" t="str">
        <f t="shared" si="124"/>
        <v>0.18</v>
      </c>
      <c r="M65" s="138" t="str">
        <f t="shared" si="124"/>
        <v>0.01</v>
      </c>
      <c r="N65" s="138" t="str">
        <f t="shared" si="124"/>
        <v>0.01</v>
      </c>
      <c r="O65" s="139" t="str">
        <f t="shared" si="124"/>
        <v>0.07</v>
      </c>
      <c r="P65" s="86" t="str">
        <f t="shared" ref="P65:S65" si="125">G65/$F65</f>
        <v>68.0%</v>
      </c>
      <c r="Q65" s="87" t="str">
        <f t="shared" si="125"/>
        <v>5.5%</v>
      </c>
      <c r="R65" s="87" t="str">
        <f t="shared" si="125"/>
        <v>2.1%</v>
      </c>
      <c r="S65" s="88" t="str">
        <f t="shared" si="125"/>
        <v>24.3%</v>
      </c>
      <c r="T65" s="140" t="str">
        <f t="shared" si="107"/>
        <v>0.63</v>
      </c>
      <c r="U65" s="141">
        <v>0.7</v>
      </c>
    </row>
  </sheetData>
  <mergeCells count="4">
    <mergeCell ref="F4:J4"/>
    <mergeCell ref="K4:O4"/>
    <mergeCell ref="P4:S4"/>
    <mergeCell ref="T4:U4"/>
  </mergeCells>
  <hyperlinks>
    <hyperlink r:id="rId1" ref="F1"/>
    <hyperlink r:id="rId2" ref="F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0.57"/>
    <col customWidth="1" min="2" max="2" width="18.14"/>
    <col customWidth="1" min="3" max="3" width="8.0"/>
    <col customWidth="1" min="4" max="4" width="113.57"/>
  </cols>
  <sheetData>
    <row r="1" ht="12.0" customHeight="1">
      <c r="A1" s="142" t="s">
        <v>107</v>
      </c>
      <c r="B1" s="143" t="s">
        <v>11</v>
      </c>
      <c r="C1" s="143" t="s">
        <v>108</v>
      </c>
      <c r="D1" s="142" t="s">
        <v>109</v>
      </c>
    </row>
    <row r="2" ht="36.0" customHeight="1">
      <c r="A2" s="144">
        <v>41311.0</v>
      </c>
      <c r="B2" s="145" t="s">
        <v>110</v>
      </c>
      <c r="C2" s="146" t="s">
        <v>111</v>
      </c>
      <c r="D2" s="147" t="s">
        <v>112</v>
      </c>
    </row>
    <row r="3" ht="12.0" customHeight="1">
      <c r="A3" s="144">
        <v>42031.0</v>
      </c>
      <c r="B3" s="148" t="s">
        <v>113</v>
      </c>
      <c r="C3" s="149">
        <v>2012.0</v>
      </c>
      <c r="D3" s="150" t="s">
        <v>114</v>
      </c>
    </row>
  </sheetData>
  <drawing r:id="rId1"/>
</worksheet>
</file>