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67D4876-D0AE-4413-8481-288FF6EBD0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S_coal_rank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7" i="1"/>
  <c r="F9" i="1"/>
  <c r="F8" i="1"/>
  <c r="F7" i="1"/>
  <c r="F3" i="1"/>
  <c r="F2" i="1"/>
  <c r="E9" i="1"/>
  <c r="G9" i="1" s="1"/>
  <c r="E8" i="1"/>
  <c r="G8" i="1" s="1"/>
  <c r="E7" i="1"/>
  <c r="G7" i="1" s="1"/>
  <c r="E6" i="1"/>
  <c r="E5" i="1"/>
  <c r="E4" i="1"/>
  <c r="E3" i="1"/>
  <c r="G3" i="1" s="1"/>
  <c r="E2" i="1"/>
  <c r="G2" i="1" s="1"/>
  <c r="F5" i="1" l="1"/>
  <c r="G5" i="1" s="1"/>
  <c r="F4" i="1"/>
  <c r="G4" i="1" s="1"/>
  <c r="F6" i="1"/>
  <c r="G6" i="1" s="1"/>
</calcChain>
</file>

<file path=xl/sharedStrings.xml><?xml version="1.0" encoding="utf-8"?>
<sst xmlns="http://schemas.openxmlformats.org/spreadsheetml/2006/main" count="34" uniqueCount="23">
  <si>
    <t>LB_C (%)</t>
  </si>
  <si>
    <t>UP_C(%)</t>
  </si>
  <si>
    <t>M_C(%)</t>
  </si>
  <si>
    <t>source</t>
  </si>
  <si>
    <t>https://www.uky.edu/KGS/coal/coal-sub.php; https://www.sciencedirect.com/science/article/pii/B978178242378200002X</t>
  </si>
  <si>
    <t>lignite b</t>
  </si>
  <si>
    <t>lignite a</t>
  </si>
  <si>
    <t>sub_bituminous c</t>
  </si>
  <si>
    <t>sub_bituminous b</t>
  </si>
  <si>
    <t>sub_bituminous a</t>
  </si>
  <si>
    <t>bituminous_hv c</t>
  </si>
  <si>
    <t>bituminous_hv b</t>
  </si>
  <si>
    <t>bituminous_hv a</t>
  </si>
  <si>
    <t>bituminous_mv</t>
  </si>
  <si>
    <t>bituminous_lv</t>
  </si>
  <si>
    <t>anthracitite</t>
  </si>
  <si>
    <t>semi_anthracite</t>
  </si>
  <si>
    <t>meta_anthracite</t>
  </si>
  <si>
    <t>LB_HHV(MJ/kg)</t>
  </si>
  <si>
    <t>UP_HHV(MJ/kg)</t>
  </si>
  <si>
    <t>M_HHV(MJ/kg)</t>
  </si>
  <si>
    <t>https://www.uky.edu/KGS/coal/coal-sub.php; https://www.sciencedirect.com/science/article/pii/B978178242378200002X; https://www.eia.gov/kids/energy-sources/coal/</t>
  </si>
  <si>
    <t>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</si>
</sst>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Q19" sqref="Q19"/>
    </sheetView>
  </sheetViews>
  <sheetFormatPr defaultRowHeight="15" x14ac:dyDescent="0.25"/>
  <cols>
    <col min="1" max="1" width="17" bestFit="1" customWidth="1"/>
    <col min="2" max="3" width="8.5703125" bestFit="1" customWidth="1"/>
    <col min="4" max="4" width="7.85546875" bestFit="1" customWidth="1"/>
    <col min="5" max="5" width="14.28515625" bestFit="1" customWidth="1"/>
    <col min="6" max="6" width="14.7109375" bestFit="1" customWidth="1"/>
    <col min="7" max="7" width="14" bestFit="1" customWidth="1"/>
  </cols>
  <sheetData>
    <row r="1" spans="1:8" x14ac:dyDescent="0.25">
      <c r="A1" t="s">
        <v>22</v>
      </c>
      <c r="B1" t="s">
        <v>0</v>
      </c>
      <c r="C1" t="s">
        <v>1</v>
      </c>
      <c r="D1" s="1" t="s">
        <v>2</v>
      </c>
      <c r="E1" t="s">
        <v>18</v>
      </c>
      <c r="F1" t="s">
        <v>19</v>
      </c>
      <c r="G1" s="1" t="s">
        <v>20</v>
      </c>
      <c r="H1" t="s">
        <v>3</v>
      </c>
    </row>
    <row r="2" spans="1:8" x14ac:dyDescent="0.25">
      <c r="A2" t="s">
        <v>5</v>
      </c>
      <c r="B2">
        <v>25</v>
      </c>
      <c r="C2">
        <v>35</v>
      </c>
      <c r="D2" s="1">
        <v>30</v>
      </c>
      <c r="E2">
        <f>5000*0.002326</f>
        <v>11.629999999999999</v>
      </c>
      <c r="F2">
        <f t="shared" ref="F2:F9" si="0">E3</f>
        <v>14.6538</v>
      </c>
      <c r="G2" s="1">
        <f t="shared" ref="G2:G9" si="1">(E2+F2)/2</f>
        <v>13.1419</v>
      </c>
      <c r="H2" t="s">
        <v>21</v>
      </c>
    </row>
    <row r="3" spans="1:8" x14ac:dyDescent="0.25">
      <c r="A3" t="s">
        <v>6</v>
      </c>
      <c r="B3">
        <v>25</v>
      </c>
      <c r="C3">
        <v>35</v>
      </c>
      <c r="D3" s="1">
        <v>30</v>
      </c>
      <c r="E3">
        <f>6300*0.002326</f>
        <v>14.6538</v>
      </c>
      <c r="F3">
        <f t="shared" si="0"/>
        <v>19.305799999999998</v>
      </c>
      <c r="G3" s="1">
        <f t="shared" si="1"/>
        <v>16.979799999999997</v>
      </c>
      <c r="H3" t="s">
        <v>21</v>
      </c>
    </row>
    <row r="4" spans="1:8" x14ac:dyDescent="0.25">
      <c r="A4" t="s">
        <v>7</v>
      </c>
      <c r="B4">
        <v>35</v>
      </c>
      <c r="C4">
        <v>45</v>
      </c>
      <c r="D4" s="1">
        <v>40</v>
      </c>
      <c r="E4">
        <f>8300*0.002326</f>
        <v>19.305799999999998</v>
      </c>
      <c r="F4">
        <f t="shared" si="0"/>
        <v>22.096999999999998</v>
      </c>
      <c r="G4" s="1">
        <f t="shared" si="1"/>
        <v>20.7014</v>
      </c>
      <c r="H4" t="s">
        <v>21</v>
      </c>
    </row>
    <row r="5" spans="1:8" x14ac:dyDescent="0.25">
      <c r="A5" t="s">
        <v>8</v>
      </c>
      <c r="B5">
        <v>35</v>
      </c>
      <c r="C5">
        <v>45</v>
      </c>
      <c r="D5" s="1">
        <v>40</v>
      </c>
      <c r="E5">
        <f>9500*0.002326</f>
        <v>22.096999999999998</v>
      </c>
      <c r="F5">
        <f t="shared" si="0"/>
        <v>24.422999999999998</v>
      </c>
      <c r="G5" s="1">
        <f t="shared" si="1"/>
        <v>23.259999999999998</v>
      </c>
      <c r="H5" t="s">
        <v>21</v>
      </c>
    </row>
    <row r="6" spans="1:8" x14ac:dyDescent="0.25">
      <c r="A6" t="s">
        <v>9</v>
      </c>
      <c r="B6">
        <v>35</v>
      </c>
      <c r="C6">
        <v>45</v>
      </c>
      <c r="D6" s="1">
        <v>40</v>
      </c>
      <c r="E6">
        <f>10500*0.002326</f>
        <v>24.422999999999998</v>
      </c>
      <c r="F6">
        <f t="shared" si="0"/>
        <v>26.748999999999999</v>
      </c>
      <c r="G6" s="1">
        <f t="shared" si="1"/>
        <v>25.585999999999999</v>
      </c>
      <c r="H6" t="s">
        <v>21</v>
      </c>
    </row>
    <row r="7" spans="1:8" x14ac:dyDescent="0.25">
      <c r="A7" t="s">
        <v>10</v>
      </c>
      <c r="B7">
        <v>45</v>
      </c>
      <c r="C7">
        <v>69</v>
      </c>
      <c r="D7" s="1">
        <f>(B7+C7)/2</f>
        <v>57</v>
      </c>
      <c r="E7">
        <f>11500*0.002326</f>
        <v>26.748999999999999</v>
      </c>
      <c r="F7">
        <f t="shared" si="0"/>
        <v>30.238</v>
      </c>
      <c r="G7" s="1">
        <f t="shared" si="1"/>
        <v>28.493499999999997</v>
      </c>
      <c r="H7" t="s">
        <v>21</v>
      </c>
    </row>
    <row r="8" spans="1:8" x14ac:dyDescent="0.25">
      <c r="A8" t="s">
        <v>11</v>
      </c>
      <c r="B8">
        <v>45</v>
      </c>
      <c r="C8">
        <v>69</v>
      </c>
      <c r="D8" s="1">
        <v>57</v>
      </c>
      <c r="E8">
        <f>13000*0.002326</f>
        <v>30.238</v>
      </c>
      <c r="F8">
        <f t="shared" si="0"/>
        <v>32.564</v>
      </c>
      <c r="G8" s="1">
        <f t="shared" si="1"/>
        <v>31.401</v>
      </c>
      <c r="H8" t="s">
        <v>21</v>
      </c>
    </row>
    <row r="9" spans="1:8" x14ac:dyDescent="0.25">
      <c r="A9" t="s">
        <v>12</v>
      </c>
      <c r="B9">
        <v>45</v>
      </c>
      <c r="C9">
        <v>69</v>
      </c>
      <c r="D9" s="1">
        <v>57</v>
      </c>
      <c r="E9">
        <f>14000*0.002326</f>
        <v>32.564</v>
      </c>
      <c r="F9">
        <f t="shared" si="0"/>
        <v>36</v>
      </c>
      <c r="G9" s="1">
        <f t="shared" si="1"/>
        <v>34.281999999999996</v>
      </c>
      <c r="H9" t="s">
        <v>21</v>
      </c>
    </row>
    <row r="10" spans="1:8" x14ac:dyDescent="0.25">
      <c r="A10" t="s">
        <v>13</v>
      </c>
      <c r="B10">
        <v>69</v>
      </c>
      <c r="C10">
        <v>78</v>
      </c>
      <c r="D10" s="1">
        <f>(B10+C10)/2</f>
        <v>73.5</v>
      </c>
      <c r="E10">
        <v>36</v>
      </c>
      <c r="F10">
        <v>36</v>
      </c>
      <c r="G10" s="1">
        <v>36</v>
      </c>
      <c r="H10" t="s">
        <v>4</v>
      </c>
    </row>
    <row r="11" spans="1:8" x14ac:dyDescent="0.25">
      <c r="A11" t="s">
        <v>14</v>
      </c>
      <c r="B11">
        <v>78</v>
      </c>
      <c r="C11">
        <v>86</v>
      </c>
      <c r="D11" s="1">
        <f>(B11+C11)/2</f>
        <v>82</v>
      </c>
      <c r="E11">
        <v>36</v>
      </c>
      <c r="F11">
        <v>36</v>
      </c>
      <c r="G11" s="1">
        <v>36</v>
      </c>
      <c r="H11" t="s">
        <v>4</v>
      </c>
    </row>
    <row r="12" spans="1:8" x14ac:dyDescent="0.25">
      <c r="A12" t="s">
        <v>16</v>
      </c>
      <c r="B12">
        <v>86</v>
      </c>
      <c r="C12">
        <v>92</v>
      </c>
      <c r="D12" s="1">
        <f>(B12+C12)/2</f>
        <v>89</v>
      </c>
      <c r="E12">
        <v>36</v>
      </c>
      <c r="F12">
        <v>36</v>
      </c>
      <c r="G12" s="1">
        <v>36</v>
      </c>
      <c r="H12" t="s">
        <v>4</v>
      </c>
    </row>
    <row r="13" spans="1:8" x14ac:dyDescent="0.25">
      <c r="A13" t="s">
        <v>15</v>
      </c>
      <c r="B13">
        <v>92</v>
      </c>
      <c r="C13">
        <v>98</v>
      </c>
      <c r="D13" s="1">
        <f>(B13+C13)/2</f>
        <v>95</v>
      </c>
      <c r="E13">
        <v>36</v>
      </c>
      <c r="F13">
        <v>36</v>
      </c>
      <c r="G13" s="1">
        <v>36</v>
      </c>
      <c r="H13" t="s">
        <v>4</v>
      </c>
    </row>
    <row r="14" spans="1:8" x14ac:dyDescent="0.25">
      <c r="A14" t="s">
        <v>17</v>
      </c>
      <c r="B14">
        <v>98</v>
      </c>
      <c r="C14">
        <v>100</v>
      </c>
      <c r="D14" s="1">
        <f>(B14+C14)/2</f>
        <v>99</v>
      </c>
      <c r="E14">
        <v>36</v>
      </c>
      <c r="F14">
        <v>36</v>
      </c>
      <c r="G14" s="1">
        <v>36</v>
      </c>
      <c r="H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US_coal_rank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2022-01-19T16:27:24Z</dcterms:modified>
</cp:coreProperties>
</file>